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updateLinks="never" codeName="ThisWorkbook" defaultThemeVersion="124226"/>
  <mc:AlternateContent xmlns:mc="http://schemas.openxmlformats.org/markup-compatibility/2006">
    <mc:Choice Requires="x15">
      <x15ac:absPath xmlns:x15ac="http://schemas.microsoft.com/office/spreadsheetml/2010/11/ac" url="https://idealsemi-my.sharepoint.com/personal/okress_idealsemi_com/Documents/Documents/Testing/PMP21683/"/>
    </mc:Choice>
  </mc:AlternateContent>
  <xr:revisionPtr revIDLastSave="0" documentId="8_{6E184261-0E4E-4DB5-8197-E84FE97A177F}"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9040" windowHeight="15720" activeTab="8"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3" l="1"/>
  <c r="D10" i="13"/>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l="1"/>
  <c r="I8" i="13"/>
  <c r="I9" i="13"/>
  <c r="D17" i="13"/>
  <c r="U8" i="14" s="1"/>
  <c r="D18" i="13"/>
  <c r="R64" i="14"/>
  <c r="T64" i="14" s="1"/>
  <c r="D64" i="14"/>
  <c r="D70" i="14"/>
  <c r="R70" i="14" s="1"/>
  <c r="T70" i="14" s="1"/>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239" i="14"/>
  <c r="O327" i="14"/>
  <c r="O176" i="14"/>
  <c r="O314" i="14"/>
  <c r="O338" i="14"/>
  <c r="O215" i="14"/>
  <c r="O315" i="14"/>
  <c r="O250" i="14"/>
  <c r="O138" i="14"/>
  <c r="O142" i="14"/>
  <c r="O146" i="14"/>
  <c r="O307" i="14"/>
  <c r="O343" i="14"/>
  <c r="O111" i="14"/>
  <c r="O179" i="14"/>
  <c r="O256" i="14"/>
  <c r="O200" i="14"/>
  <c r="O169" i="14"/>
  <c r="O103" i="14"/>
  <c r="O156" i="14"/>
  <c r="O220" i="14"/>
  <c r="O129" i="14"/>
  <c r="O243" i="14"/>
  <c r="O199" i="14"/>
  <c r="O195" i="14"/>
  <c r="U20" i="14" l="1"/>
  <c r="U3" i="14"/>
  <c r="U15" i="14" s="1"/>
  <c r="U19"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24" i="14"/>
  <c r="O335" i="14"/>
  <c r="O272" i="14"/>
  <c r="O121" i="14"/>
  <c r="O166" i="14"/>
  <c r="O336" i="14"/>
  <c r="O251" i="14"/>
  <c r="O133" i="14"/>
  <c r="O291" i="14"/>
  <c r="O178" i="14"/>
  <c r="O194" i="14"/>
  <c r="O257" i="14"/>
  <c r="O331" i="14"/>
  <c r="O325" i="14"/>
  <c r="O278" i="14"/>
  <c r="O106" i="14"/>
  <c r="O196" i="14"/>
  <c r="O128" i="14"/>
  <c r="O341" i="14"/>
  <c r="O198" i="14"/>
  <c r="O201" i="14"/>
  <c r="O320" i="14"/>
  <c r="O302" i="14"/>
  <c r="O231" i="14"/>
  <c r="O288" i="14"/>
  <c r="O165" i="14"/>
  <c r="O177" i="14"/>
  <c r="O247" i="14"/>
  <c r="O292" i="14"/>
  <c r="O262" i="14"/>
  <c r="O339" i="14"/>
  <c r="O202" i="14"/>
  <c r="O346" i="14"/>
  <c r="O301" i="14"/>
  <c r="O167" i="14"/>
  <c r="O141" i="14"/>
  <c r="O145" i="14"/>
  <c r="O249" i="14"/>
  <c r="O275" i="14"/>
  <c r="O107" i="14"/>
  <c r="O333" i="14"/>
  <c r="O144" i="14"/>
  <c r="O237" i="14"/>
  <c r="O279" i="14"/>
  <c r="O276" i="14"/>
  <c r="O221" i="14"/>
  <c r="O219" i="14"/>
  <c r="O226" i="14"/>
  <c r="O337" i="14"/>
  <c r="O240" i="14"/>
  <c r="O124" i="14"/>
  <c r="O186" i="14"/>
  <c r="O227" i="14"/>
  <c r="O114" i="14"/>
  <c r="O328" i="14"/>
  <c r="O298" i="14"/>
  <c r="O297" i="14"/>
  <c r="O203" i="14"/>
  <c r="O286" i="14"/>
  <c r="O321" i="14"/>
  <c r="O168" i="14"/>
  <c r="O345" i="14"/>
  <c r="O105" i="14"/>
  <c r="O353" i="14"/>
  <c r="O104" i="14"/>
  <c r="O182" i="14"/>
  <c r="O309" i="14"/>
  <c r="O283" i="14"/>
  <c r="O263" i="14"/>
  <c r="O342" i="14"/>
  <c r="O347" i="14"/>
  <c r="O204" i="14"/>
  <c r="O214" i="14"/>
  <c r="O125" i="14"/>
  <c r="O162" i="14"/>
  <c r="O332" i="14"/>
  <c r="O326" i="14"/>
  <c r="O191" i="14"/>
  <c r="O192" i="14"/>
  <c r="O140" i="14"/>
  <c r="O108" i="14"/>
  <c r="O259" i="14"/>
  <c r="O180" i="14"/>
  <c r="O303" i="14"/>
  <c r="O313" i="14"/>
  <c r="O172" i="14"/>
  <c r="O135" i="14"/>
  <c r="O323" i="14"/>
  <c r="O241" i="14"/>
  <c r="O217" i="14"/>
  <c r="O184" i="14"/>
  <c r="O109" i="14"/>
  <c r="O152" i="14"/>
  <c r="O183" i="14"/>
  <c r="O293" i="14"/>
  <c r="O246" i="14"/>
  <c r="O158" i="14"/>
  <c r="O229" i="14"/>
  <c r="O213" i="14"/>
  <c r="O271" i="14"/>
  <c r="O134" i="14"/>
  <c r="O223" i="14"/>
  <c r="O160" i="14"/>
  <c r="O233" i="14"/>
  <c r="O130" i="14"/>
  <c r="O265" i="14"/>
  <c r="O230" i="14"/>
  <c r="O305" i="14"/>
  <c r="O308" i="14"/>
  <c r="O238" i="14"/>
  <c r="O101" i="14"/>
  <c r="O208" i="14"/>
  <c r="O159" i="14"/>
  <c r="O306" i="14"/>
  <c r="O205" i="14"/>
  <c r="O351" i="14"/>
  <c r="O211" i="14"/>
  <c r="O190" i="14"/>
  <c r="O268" i="14"/>
  <c r="O322" i="14"/>
  <c r="O149" i="14"/>
  <c r="O120" i="14"/>
  <c r="O153" i="14"/>
  <c r="O245" i="14"/>
  <c r="O311" i="14"/>
  <c r="O273" i="14"/>
  <c r="O117" i="14"/>
  <c r="O139" i="14"/>
  <c r="O143" i="14"/>
  <c r="O330" i="14"/>
  <c r="O222" i="14"/>
  <c r="O270" i="14"/>
  <c r="O277" i="14"/>
  <c r="O126" i="14"/>
  <c r="O304" i="14"/>
  <c r="O164" i="14"/>
  <c r="O354" i="14"/>
  <c r="O282" i="14"/>
  <c r="O171" i="14"/>
  <c r="O136" i="14"/>
  <c r="O185" i="14"/>
  <c r="O261" i="14"/>
  <c r="O209" i="14"/>
  <c r="O157" i="14"/>
  <c r="O319" i="14"/>
  <c r="O242" i="14"/>
  <c r="O318" i="14"/>
  <c r="O212" i="14"/>
  <c r="O290" i="14"/>
  <c r="O334" i="14"/>
  <c r="O131" i="14"/>
  <c r="O352" i="14"/>
  <c r="O118" i="14"/>
  <c r="O312" i="14"/>
  <c r="O348" i="14"/>
  <c r="O254" i="14"/>
  <c r="O253" i="14"/>
  <c r="O150" i="14"/>
  <c r="O123" i="14"/>
  <c r="O284" i="14"/>
  <c r="O232" i="14"/>
  <c r="O210" i="14"/>
  <c r="O102" i="14"/>
  <c r="O163" i="14"/>
  <c r="O174" i="14"/>
  <c r="O122" i="14"/>
  <c r="O193" i="14"/>
  <c r="O340" i="14"/>
  <c r="O235" i="14"/>
  <c r="O224" i="14"/>
  <c r="O310" i="14"/>
  <c r="O267" i="14"/>
  <c r="O274" i="14"/>
  <c r="O197" i="14"/>
  <c r="O151" i="14"/>
  <c r="O248" i="14"/>
  <c r="O258" i="14"/>
  <c r="O266" i="14"/>
  <c r="O189" i="14"/>
  <c r="O113" i="14"/>
  <c r="O329" i="14"/>
  <c r="O225" i="14"/>
  <c r="O280" i="14"/>
  <c r="O255" i="14"/>
  <c r="O206" i="14"/>
  <c r="O295" i="14"/>
  <c r="O289" i="14"/>
  <c r="O234" i="14"/>
  <c r="O187" i="14"/>
  <c r="O154" i="14"/>
  <c r="O173" i="14"/>
  <c r="O218" i="14"/>
  <c r="O344" i="14"/>
  <c r="O155" i="14"/>
  <c r="O161" i="14"/>
  <c r="O115" i="14"/>
  <c r="O116" i="14"/>
  <c r="O316" i="14"/>
  <c r="O181" i="14"/>
  <c r="O317" i="14"/>
  <c r="O244" i="14"/>
  <c r="O127" i="14"/>
  <c r="O299" i="14"/>
  <c r="O285" i="14"/>
  <c r="O260" i="14"/>
  <c r="O281" i="14"/>
  <c r="O350" i="14"/>
  <c r="O137" i="14"/>
  <c r="O132" i="14"/>
  <c r="O147" i="14"/>
  <c r="O110" i="14"/>
  <c r="O294" i="14"/>
  <c r="O355" i="14"/>
  <c r="O236" i="14"/>
  <c r="O349" i="14"/>
  <c r="O300" i="14"/>
  <c r="O216" i="14"/>
  <c r="O112" i="14"/>
  <c r="O148" i="14"/>
  <c r="O264" i="14"/>
  <c r="O296" i="14"/>
  <c r="O287" i="14"/>
  <c r="O252" i="14"/>
  <c r="O170" i="14"/>
  <c r="O269" i="14"/>
  <c r="O207" i="14"/>
  <c r="O228" i="14"/>
  <c r="O175" i="14"/>
  <c r="O188" i="14"/>
  <c r="O119" i="14"/>
  <c r="U30" i="14" l="1"/>
  <c r="CX155" i="14"/>
  <c r="DX155" i="14"/>
  <c r="DU155" i="14"/>
  <c r="DD155" i="14"/>
  <c r="CM155" i="14"/>
  <c r="CD155" i="14"/>
  <c r="BU155" i="14"/>
  <c r="BL155" i="14"/>
  <c r="BC155" i="14"/>
  <c r="EI155" i="14"/>
  <c r="BN155" i="14"/>
  <c r="Y155" i="14"/>
  <c r="AJ155" i="14"/>
  <c r="AB155" i="14"/>
  <c r="CV155" i="14"/>
  <c r="CP155" i="14"/>
  <c r="DH155" i="14"/>
  <c r="DE155" i="14"/>
  <c r="CN155" i="14"/>
  <c r="CE155" i="14"/>
  <c r="BV155" i="14"/>
  <c r="BM155" i="14"/>
  <c r="BD155" i="14"/>
  <c r="AU155" i="14"/>
  <c r="EM155" i="14"/>
  <c r="CO155" i="14"/>
  <c r="AV155" i="14"/>
  <c r="AQ155" i="14"/>
  <c r="AA155" i="14"/>
  <c r="AK155" i="14"/>
  <c r="EF155" i="14"/>
  <c r="EG155" i="14"/>
  <c r="BW155" i="14"/>
  <c r="EL155" i="14"/>
  <c r="DL155" i="14"/>
  <c r="V155" i="14"/>
  <c r="EE155" i="14"/>
  <c r="EA155" i="14"/>
  <c r="CH155" i="14"/>
  <c r="CG155" i="14"/>
  <c r="BX155" i="14"/>
  <c r="BO155" i="14"/>
  <c r="BF155" i="14"/>
  <c r="AW155" i="14"/>
  <c r="AN155" i="14"/>
  <c r="AE155" i="14"/>
  <c r="BR155" i="14"/>
  <c r="DC155" i="14"/>
  <c r="DW155" i="14"/>
  <c r="DS155" i="14"/>
  <c r="BZ155" i="14"/>
  <c r="BY155" i="14"/>
  <c r="BP155" i="14"/>
  <c r="BG155" i="14"/>
  <c r="AX155" i="14"/>
  <c r="AO155" i="14"/>
  <c r="AF155" i="14"/>
  <c r="W155" i="14"/>
  <c r="DO155" i="14"/>
  <c r="BQ155" i="14"/>
  <c r="AY155" i="14"/>
  <c r="X155" i="14"/>
  <c r="DG155" i="14"/>
  <c r="AZ155" i="14"/>
  <c r="DI155" i="14"/>
  <c r="AD155" i="14"/>
  <c r="DK155" i="14"/>
  <c r="BH155" i="14"/>
  <c r="AP155" i="14"/>
  <c r="AG155" i="14"/>
  <c r="BJ155" i="14"/>
  <c r="EB155" i="14"/>
  <c r="EC155" i="14"/>
  <c r="AC155" i="14"/>
  <c r="CA155" i="14"/>
  <c r="AH155" i="14"/>
  <c r="R155" i="14"/>
  <c r="DZ155" i="14"/>
  <c r="S155" i="14"/>
  <c r="DR155" i="14"/>
  <c r="DM155" i="14"/>
  <c r="DP155" i="14"/>
  <c r="CY155" i="14"/>
  <c r="CU155" i="14"/>
  <c r="BB155" i="14"/>
  <c r="BA155" i="14"/>
  <c r="AR155" i="14"/>
  <c r="AI155" i="14"/>
  <c r="Z155" i="14"/>
  <c r="Q155" i="14"/>
  <c r="DY155" i="14"/>
  <c r="AS155" i="14"/>
  <c r="ED155" i="14"/>
  <c r="T155" i="14"/>
  <c r="DJ155" i="14"/>
  <c r="CW155" i="14"/>
  <c r="CQ155" i="14"/>
  <c r="DN155" i="14"/>
  <c r="DB155" i="14"/>
  <c r="N155" i="14"/>
  <c r="EJ155" i="14"/>
  <c r="DQ155" i="14"/>
  <c r="CZ155" i="14"/>
  <c r="CK155" i="14"/>
  <c r="CB155" i="14"/>
  <c r="BS155" i="14"/>
  <c r="CR155" i="14"/>
  <c r="BE155" i="14"/>
  <c r="P155" i="14"/>
  <c r="EH155" i="14"/>
  <c r="DV155" i="14"/>
  <c r="CJ155" i="14"/>
  <c r="DF155" i="14"/>
  <c r="CT155" i="14"/>
  <c r="EK155" i="14"/>
  <c r="DT155" i="14"/>
  <c r="DA155" i="14"/>
  <c r="CL155" i="14"/>
  <c r="CC155" i="14"/>
  <c r="BT155" i="14"/>
  <c r="BK155" i="14"/>
  <c r="CF155" i="14"/>
  <c r="AM155" i="14"/>
  <c r="BI155" i="14"/>
  <c r="AT155" i="14"/>
  <c r="AL155" i="14"/>
  <c r="CS155" i="14"/>
  <c r="CI155" i="14"/>
  <c r="U155" i="14"/>
  <c r="EL192" i="14"/>
  <c r="AR192" i="14"/>
  <c r="AY192" i="14"/>
  <c r="BN192" i="14"/>
  <c r="CC192" i="14"/>
  <c r="CR192" i="14"/>
  <c r="DG192" i="14"/>
  <c r="DN192" i="14"/>
  <c r="EE192" i="14"/>
  <c r="U192" i="14"/>
  <c r="DV192" i="14"/>
  <c r="AX192" i="14"/>
  <c r="CB192" i="14"/>
  <c r="DM192" i="14"/>
  <c r="BK192" i="14"/>
  <c r="AF192" i="14"/>
  <c r="DB192" i="14"/>
  <c r="DY192" i="14"/>
  <c r="AD192" i="14"/>
  <c r="ED192" i="14"/>
  <c r="AJ192" i="14"/>
  <c r="AQ192" i="14"/>
  <c r="BF192" i="14"/>
  <c r="BU192" i="14"/>
  <c r="CJ192" i="14"/>
  <c r="CY192" i="14"/>
  <c r="DF192" i="14"/>
  <c r="DU192" i="14"/>
  <c r="BM192" i="14"/>
  <c r="CQ192" i="14"/>
  <c r="BR192" i="14"/>
  <c r="DZ192" i="14"/>
  <c r="AE192" i="14"/>
  <c r="DP192" i="14"/>
  <c r="AI192" i="14"/>
  <c r="CX192" i="14"/>
  <c r="X192" i="14"/>
  <c r="BX192" i="14"/>
  <c r="CL192" i="14"/>
  <c r="EC192" i="14"/>
  <c r="T192" i="14"/>
  <c r="AA192" i="14"/>
  <c r="AP192" i="14"/>
  <c r="BE192" i="14"/>
  <c r="BT192" i="14"/>
  <c r="CI192" i="14"/>
  <c r="CP192" i="14"/>
  <c r="DE192" i="14"/>
  <c r="R192" i="14"/>
  <c r="CN192" i="14"/>
  <c r="AU192" i="14"/>
  <c r="DT192" i="14"/>
  <c r="EB192" i="14"/>
  <c r="S192" i="14"/>
  <c r="AH192" i="14"/>
  <c r="AW192" i="14"/>
  <c r="BL192" i="14"/>
  <c r="CA192" i="14"/>
  <c r="CH192" i="14"/>
  <c r="CW192" i="14"/>
  <c r="CG192" i="14"/>
  <c r="DJ192" i="14"/>
  <c r="AT192" i="14"/>
  <c r="DI192" i="14"/>
  <c r="W192" i="14"/>
  <c r="DL192" i="14"/>
  <c r="DS192" i="14"/>
  <c r="EM192" i="14"/>
  <c r="Z192" i="14"/>
  <c r="AO192" i="14"/>
  <c r="BD192" i="14"/>
  <c r="BS192" i="14"/>
  <c r="BZ192" i="14"/>
  <c r="CO192" i="14"/>
  <c r="AG192" i="14"/>
  <c r="CU192" i="14"/>
  <c r="BB192" i="14"/>
  <c r="AM192" i="14"/>
  <c r="CT192" i="14"/>
  <c r="BP192" i="14"/>
  <c r="DA192" i="14"/>
  <c r="EA192" i="14"/>
  <c r="BQ192" i="14"/>
  <c r="CF192" i="14"/>
  <c r="BI192" i="14"/>
  <c r="AL192" i="14"/>
  <c r="EG192" i="14"/>
  <c r="CV192" i="14"/>
  <c r="DC192" i="14"/>
  <c r="DR192" i="14"/>
  <c r="EK192" i="14"/>
  <c r="Y192" i="14"/>
  <c r="AN192" i="14"/>
  <c r="BC192" i="14"/>
  <c r="BJ192" i="14"/>
  <c r="BY192" i="14"/>
  <c r="DQ192" i="14"/>
  <c r="BA192" i="14"/>
  <c r="AS192" i="14"/>
  <c r="P192" i="14"/>
  <c r="EI192" i="14"/>
  <c r="BH192" i="14"/>
  <c r="BO192" i="14"/>
  <c r="CD192" i="14"/>
  <c r="CS192" i="14"/>
  <c r="DH192" i="14"/>
  <c r="DX192" i="14"/>
  <c r="EF192" i="14"/>
  <c r="V192" i="14"/>
  <c r="AK192" i="14"/>
  <c r="AB192" i="14"/>
  <c r="DD192" i="14"/>
  <c r="AV192" i="14"/>
  <c r="Q192" i="14"/>
  <c r="EJ192" i="14"/>
  <c r="EH192" i="14"/>
  <c r="AZ192" i="14"/>
  <c r="BG192" i="14"/>
  <c r="BV192" i="14"/>
  <c r="CK192" i="14"/>
  <c r="CZ192" i="14"/>
  <c r="DO192" i="14"/>
  <c r="DW192" i="14"/>
  <c r="N192" i="14"/>
  <c r="AC192" i="14"/>
  <c r="DK192" i="14"/>
  <c r="CM192" i="14"/>
  <c r="CE192" i="14"/>
  <c r="BW192" i="14"/>
  <c r="BW295" i="14"/>
  <c r="CL295" i="14"/>
  <c r="DA295" i="14"/>
  <c r="DP295" i="14"/>
  <c r="EM295" i="14"/>
  <c r="AE295" i="14"/>
  <c r="AT295" i="14"/>
  <c r="BP295" i="14"/>
  <c r="AK295" i="14"/>
  <c r="DD295" i="14"/>
  <c r="BK295" i="14"/>
  <c r="BR295" i="14"/>
  <c r="BO295" i="14"/>
  <c r="CD295" i="14"/>
  <c r="CS295" i="14"/>
  <c r="DH295" i="14"/>
  <c r="EE295" i="14"/>
  <c r="W295" i="14"/>
  <c r="AL295" i="14"/>
  <c r="BH295" i="14"/>
  <c r="CO295" i="14"/>
  <c r="Y295" i="14"/>
  <c r="DJ295" i="14"/>
  <c r="DE295" i="14"/>
  <c r="BG295" i="14"/>
  <c r="BV295" i="14"/>
  <c r="CK295" i="14"/>
  <c r="CZ295" i="14"/>
  <c r="DW295" i="14"/>
  <c r="EL295" i="14"/>
  <c r="AD295" i="14"/>
  <c r="AZ295" i="14"/>
  <c r="AC295" i="14"/>
  <c r="AY295" i="14"/>
  <c r="BN295" i="14"/>
  <c r="CC295" i="14"/>
  <c r="CR295" i="14"/>
  <c r="DO295" i="14"/>
  <c r="ED295" i="14"/>
  <c r="V295" i="14"/>
  <c r="AR295" i="14"/>
  <c r="CG295" i="14"/>
  <c r="AA295" i="14"/>
  <c r="AV295" i="14"/>
  <c r="AQ295" i="14"/>
  <c r="BF295" i="14"/>
  <c r="BU295" i="14"/>
  <c r="CJ295" i="14"/>
  <c r="DG295" i="14"/>
  <c r="DV295" i="14"/>
  <c r="N295" i="14"/>
  <c r="AJ295" i="14"/>
  <c r="U295" i="14"/>
  <c r="R295" i="14"/>
  <c r="DR295" i="14"/>
  <c r="BA295" i="14"/>
  <c r="DY295" i="14"/>
  <c r="AI295" i="14"/>
  <c r="AX295" i="14"/>
  <c r="BM295" i="14"/>
  <c r="CB295" i="14"/>
  <c r="CY295" i="14"/>
  <c r="DN295" i="14"/>
  <c r="EJ295" i="14"/>
  <c r="AB295" i="14"/>
  <c r="EK295" i="14"/>
  <c r="AP295" i="14"/>
  <c r="DK295" i="14"/>
  <c r="DM295" i="14"/>
  <c r="EI295" i="14"/>
  <c r="BE295" i="14"/>
  <c r="BT295" i="14"/>
  <c r="CQ295" i="14"/>
  <c r="DF295" i="14"/>
  <c r="EB295" i="14"/>
  <c r="T295" i="14"/>
  <c r="BY295" i="14"/>
  <c r="AG295" i="14"/>
  <c r="AN295" i="14"/>
  <c r="Q295" i="14"/>
  <c r="EA295" i="14"/>
  <c r="S295" i="14"/>
  <c r="AH295" i="14"/>
  <c r="AW295" i="14"/>
  <c r="BL295" i="14"/>
  <c r="CI295" i="14"/>
  <c r="CX295" i="14"/>
  <c r="DT295" i="14"/>
  <c r="DU295" i="14"/>
  <c r="EC295" i="14"/>
  <c r="BS295" i="14"/>
  <c r="CV295" i="14"/>
  <c r="AF295" i="14"/>
  <c r="DS295" i="14"/>
  <c r="EH295" i="14"/>
  <c r="Z295" i="14"/>
  <c r="AO295" i="14"/>
  <c r="BD295" i="14"/>
  <c r="CA295" i="14"/>
  <c r="CP295" i="14"/>
  <c r="DL295" i="14"/>
  <c r="BI295" i="14"/>
  <c r="BQ295" i="14"/>
  <c r="CH295" i="14"/>
  <c r="CM295" i="14"/>
  <c r="DB295" i="14"/>
  <c r="DQ295" i="14"/>
  <c r="EF295" i="14"/>
  <c r="X295" i="14"/>
  <c r="AU295" i="14"/>
  <c r="BJ295" i="14"/>
  <c r="CF295" i="14"/>
  <c r="AS295" i="14"/>
  <c r="DZ295" i="14"/>
  <c r="DC295" i="14"/>
  <c r="BZ295" i="14"/>
  <c r="BC295" i="14"/>
  <c r="CE295" i="14"/>
  <c r="CT295" i="14"/>
  <c r="DI295" i="14"/>
  <c r="DX295" i="14"/>
  <c r="P295" i="14"/>
  <c r="AM295" i="14"/>
  <c r="BB295" i="14"/>
  <c r="BX295" i="14"/>
  <c r="CW295" i="14"/>
  <c r="EG295" i="14"/>
  <c r="CU295" i="14"/>
  <c r="CN295" i="14"/>
  <c r="U29" i="14"/>
  <c r="U26" i="14"/>
  <c r="U13" i="14"/>
  <c r="U12" i="14"/>
  <c r="U27" i="14"/>
  <c r="U2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U25" i="14" l="1"/>
  <c r="J41" i="14" s="1"/>
  <c r="F22" i="14"/>
  <c r="H26" i="11"/>
  <c r="I26" i="11" s="1"/>
  <c r="G102"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D629" i="14"/>
  <c r="C630"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F88" i="14" l="1"/>
  <c r="G88" i="14" s="1"/>
  <c r="J43" i="14"/>
  <c r="J78" i="14"/>
  <c r="L78" i="14" s="1"/>
  <c r="F60" i="14"/>
  <c r="G60" i="14" s="1"/>
  <c r="J66" i="14"/>
  <c r="K66" i="14" s="1"/>
  <c r="N39" i="14"/>
  <c r="P39" i="14" s="1"/>
  <c r="J57" i="14"/>
  <c r="K57" i="14" s="1"/>
  <c r="N66" i="14"/>
  <c r="O66" i="14" s="1"/>
  <c r="J36" i="14"/>
  <c r="L36" i="14" s="1"/>
  <c r="F59" i="14"/>
  <c r="H59" i="14" s="1"/>
  <c r="F90" i="14"/>
  <c r="H90" i="14" s="1"/>
  <c r="N80" i="14"/>
  <c r="J59" i="14"/>
  <c r="L59" i="14" s="1"/>
  <c r="J63" i="14"/>
  <c r="L63" i="14" s="1"/>
  <c r="F63" i="14"/>
  <c r="G63" i="14" s="1"/>
  <c r="J56" i="14"/>
  <c r="K56" i="14" s="1"/>
  <c r="F58" i="14"/>
  <c r="U58" i="14" s="1"/>
  <c r="W58" i="14" s="1"/>
  <c r="N59" i="14"/>
  <c r="P59" i="14" s="1"/>
  <c r="N38" i="14"/>
  <c r="F78" i="14"/>
  <c r="F40" i="14"/>
  <c r="G40" i="14" s="1"/>
  <c r="J75" i="14"/>
  <c r="L75" i="14" s="1"/>
  <c r="F45" i="14"/>
  <c r="J61" i="14"/>
  <c r="K61" i="14" s="1"/>
  <c r="J73" i="14"/>
  <c r="L73" i="14" s="1"/>
  <c r="N82" i="14"/>
  <c r="O82" i="14" s="1"/>
  <c r="F37" i="14"/>
  <c r="G37" i="14" s="1"/>
  <c r="J74" i="14"/>
  <c r="K74" i="14" s="1"/>
  <c r="J84" i="14"/>
  <c r="L84" i="14" s="1"/>
  <c r="H101" i="14"/>
  <c r="J89" i="14"/>
  <c r="K89" i="14" s="1"/>
  <c r="F65" i="14"/>
  <c r="G65" i="14" s="1"/>
  <c r="F77" i="14"/>
  <c r="U77" i="14" s="1"/>
  <c r="W77" i="14" s="1"/>
  <c r="J65" i="14"/>
  <c r="K65" i="14" s="1"/>
  <c r="J92" i="14"/>
  <c r="L92" i="14" s="1"/>
  <c r="F82" i="14"/>
  <c r="H82" i="14" s="1"/>
  <c r="J37" i="14"/>
  <c r="K37" i="14" s="1"/>
  <c r="F71" i="14"/>
  <c r="G71" i="14" s="1"/>
  <c r="F627" i="14"/>
  <c r="I627" i="14" s="1"/>
  <c r="J39" i="14"/>
  <c r="K39" i="14" s="1"/>
  <c r="J94" i="14"/>
  <c r="L94" i="14" s="1"/>
  <c r="F74" i="14"/>
  <c r="F41" i="14"/>
  <c r="G41" i="14" s="1"/>
  <c r="J87" i="14"/>
  <c r="L87" i="14" s="1"/>
  <c r="F93" i="14"/>
  <c r="U93" i="14" s="1"/>
  <c r="N94" i="14"/>
  <c r="P94" i="14" s="1"/>
  <c r="F53" i="14"/>
  <c r="H53" i="14" s="1"/>
  <c r="F91" i="14"/>
  <c r="G91" i="14" s="1"/>
  <c r="J55" i="14"/>
  <c r="K55" i="14" s="1"/>
  <c r="N79" i="14"/>
  <c r="P79" i="14" s="1"/>
  <c r="N74" i="14"/>
  <c r="O74" i="14" s="1"/>
  <c r="F46" i="14"/>
  <c r="U46" i="14" s="1"/>
  <c r="V46" i="14" s="1"/>
  <c r="F47" i="14"/>
  <c r="H47" i="14" s="1"/>
  <c r="J47" i="14"/>
  <c r="L47" i="14" s="1"/>
  <c r="N95" i="14"/>
  <c r="P95" i="14" s="1"/>
  <c r="J93" i="14"/>
  <c r="F62" i="14"/>
  <c r="G62" i="14" s="1"/>
  <c r="J82" i="14"/>
  <c r="L82" i="14" s="1"/>
  <c r="N36" i="14"/>
  <c r="P36" i="14" s="1"/>
  <c r="J69" i="14"/>
  <c r="K69" i="14" s="1"/>
  <c r="F70" i="14"/>
  <c r="H70" i="14" s="1"/>
  <c r="N47" i="14"/>
  <c r="O47" i="14" s="1"/>
  <c r="F83" i="14"/>
  <c r="H83" i="14" s="1"/>
  <c r="F92" i="14"/>
  <c r="U92" i="14" s="1"/>
  <c r="F84" i="14"/>
  <c r="H84" i="14" s="1"/>
  <c r="F68" i="14"/>
  <c r="N78" i="14"/>
  <c r="H626" i="14"/>
  <c r="N43" i="14"/>
  <c r="O43" i="14" s="1"/>
  <c r="F81" i="14"/>
  <c r="G81" i="14" s="1"/>
  <c r="J95" i="14"/>
  <c r="L95" i="14" s="1"/>
  <c r="F80" i="14"/>
  <c r="F36" i="14"/>
  <c r="U36" i="14" s="1"/>
  <c r="W36" i="14" s="1"/>
  <c r="J86" i="14"/>
  <c r="N91" i="14"/>
  <c r="F79" i="14"/>
  <c r="G79" i="14" s="1"/>
  <c r="F95" i="14"/>
  <c r="N85" i="14"/>
  <c r="P85" i="14" s="1"/>
  <c r="F61" i="14"/>
  <c r="F35" i="14"/>
  <c r="H35" i="14" s="1"/>
  <c r="N71" i="14"/>
  <c r="F57" i="14"/>
  <c r="J46" i="14"/>
  <c r="L46" i="14" s="1"/>
  <c r="F76" i="14"/>
  <c r="G76" i="14" s="1"/>
  <c r="J91" i="14"/>
  <c r="K91" i="14" s="1"/>
  <c r="N45" i="14"/>
  <c r="P45" i="14" s="1"/>
  <c r="F72" i="14"/>
  <c r="G72" i="14" s="1"/>
  <c r="F44" i="14"/>
  <c r="H44" i="14" s="1"/>
  <c r="J79" i="14"/>
  <c r="K79" i="14" s="1"/>
  <c r="F52" i="14"/>
  <c r="G52" i="14" s="1"/>
  <c r="G31" i="14"/>
  <c r="F67" i="14"/>
  <c r="J35" i="14"/>
  <c r="K35" i="14" s="1"/>
  <c r="F75" i="14"/>
  <c r="J40" i="14"/>
  <c r="L40" i="14" s="1"/>
  <c r="J38" i="14"/>
  <c r="L38" i="14" s="1"/>
  <c r="J81" i="14"/>
  <c r="K81" i="14" s="1"/>
  <c r="J54" i="14"/>
  <c r="K54" i="14" s="1"/>
  <c r="N48" i="14"/>
  <c r="O48" i="14" s="1"/>
  <c r="J88" i="14"/>
  <c r="L88" i="14" s="1"/>
  <c r="F87" i="14"/>
  <c r="H87" i="14" s="1"/>
  <c r="F43" i="14"/>
  <c r="H43" i="14" s="1"/>
  <c r="J53" i="14"/>
  <c r="L53" i="14" s="1"/>
  <c r="J64" i="14"/>
  <c r="K64" i="14" s="1"/>
  <c r="N53" i="14"/>
  <c r="F55" i="14"/>
  <c r="H55" i="14" s="1"/>
  <c r="N54" i="14"/>
  <c r="P54" i="14" s="1"/>
  <c r="N46" i="14"/>
  <c r="O46" i="14" s="1"/>
  <c r="N90" i="14"/>
  <c r="P90" i="14" s="1"/>
  <c r="J42" i="14"/>
  <c r="L42" i="14" s="1"/>
  <c r="N61" i="14"/>
  <c r="F54" i="14"/>
  <c r="G54" i="14" s="1"/>
  <c r="J71" i="14"/>
  <c r="J67" i="14"/>
  <c r="L67" i="14" s="1"/>
  <c r="F56" i="14"/>
  <c r="U56" i="14" s="1"/>
  <c r="W56" i="14" s="1"/>
  <c r="J50" i="14"/>
  <c r="L50" i="14" s="1"/>
  <c r="F85" i="14"/>
  <c r="U85" i="14" s="1"/>
  <c r="W85" i="14" s="1"/>
  <c r="N92" i="14"/>
  <c r="P92" i="14" s="1"/>
  <c r="F38" i="14"/>
  <c r="N70" i="14"/>
  <c r="O70" i="14" s="1"/>
  <c r="F94" i="14"/>
  <c r="J70" i="14"/>
  <c r="K70" i="14" s="1"/>
  <c r="N69" i="14"/>
  <c r="O69" i="14" s="1"/>
  <c r="N58" i="14"/>
  <c r="P58" i="14" s="1"/>
  <c r="J90" i="14"/>
  <c r="K90" i="14" s="1"/>
  <c r="J77" i="14"/>
  <c r="K77" i="14" s="1"/>
  <c r="F64" i="14"/>
  <c r="H64" i="14" s="1"/>
  <c r="N73" i="14"/>
  <c r="P73" i="14" s="1"/>
  <c r="J52" i="14"/>
  <c r="K52" i="14" s="1"/>
  <c r="F50" i="14"/>
  <c r="G50" i="14" s="1"/>
  <c r="J44" i="14"/>
  <c r="L44" i="14" s="1"/>
  <c r="N64" i="14"/>
  <c r="P64" i="14" s="1"/>
  <c r="N52" i="14"/>
  <c r="N35" i="14"/>
  <c r="F101" i="14"/>
  <c r="N65" i="14"/>
  <c r="O65" i="14" s="1"/>
  <c r="F48" i="14"/>
  <c r="J51" i="14"/>
  <c r="K51" i="14" s="1"/>
  <c r="J49" i="14"/>
  <c r="L49" i="14" s="1"/>
  <c r="N51" i="14"/>
  <c r="P51" i="14" s="1"/>
  <c r="N88" i="14"/>
  <c r="P88" i="14" s="1"/>
  <c r="J62" i="14"/>
  <c r="L62" i="14" s="1"/>
  <c r="N75" i="14"/>
  <c r="N57" i="14"/>
  <c r="O57" i="14" s="1"/>
  <c r="N81" i="14"/>
  <c r="P81" i="14" s="1"/>
  <c r="N76" i="14"/>
  <c r="P76" i="14" s="1"/>
  <c r="N40" i="14"/>
  <c r="F626" i="14"/>
  <c r="J58" i="14"/>
  <c r="L58" i="14" s="1"/>
  <c r="J83" i="14"/>
  <c r="N89" i="14"/>
  <c r="P89" i="14" s="1"/>
  <c r="F73" i="14"/>
  <c r="U73" i="14" s="1"/>
  <c r="W73" i="14" s="1"/>
  <c r="N44" i="14"/>
  <c r="F69" i="14"/>
  <c r="H69" i="14" s="1"/>
  <c r="N56" i="14"/>
  <c r="N87" i="14"/>
  <c r="J80" i="14"/>
  <c r="K80" i="14" s="1"/>
  <c r="F86" i="14"/>
  <c r="G86" i="14" s="1"/>
  <c r="N63" i="14"/>
  <c r="P63" i="14" s="1"/>
  <c r="N68" i="14"/>
  <c r="O68" i="14" s="1"/>
  <c r="N50" i="14"/>
  <c r="J48" i="14"/>
  <c r="L48" i="14" s="1"/>
  <c r="J45" i="14"/>
  <c r="L45" i="14" s="1"/>
  <c r="N67" i="14"/>
  <c r="P67" i="14" s="1"/>
  <c r="J60" i="14"/>
  <c r="L60" i="14" s="1"/>
  <c r="F42" i="14"/>
  <c r="H42" i="14" s="1"/>
  <c r="J68" i="14"/>
  <c r="L68" i="14" s="1"/>
  <c r="N49" i="14"/>
  <c r="P49" i="14" s="1"/>
  <c r="F102" i="14"/>
  <c r="I102" i="14" s="1"/>
  <c r="K102" i="14" s="1"/>
  <c r="F49" i="14"/>
  <c r="J85" i="14"/>
  <c r="L85" i="14" s="1"/>
  <c r="N93" i="14"/>
  <c r="P93" i="14" s="1"/>
  <c r="F89" i="14"/>
  <c r="H89" i="14" s="1"/>
  <c r="F39" i="14"/>
  <c r="O80" i="14"/>
  <c r="P80" i="14"/>
  <c r="N41" i="14"/>
  <c r="F51" i="14"/>
  <c r="H51" i="14" s="1"/>
  <c r="N55" i="14"/>
  <c r="P55" i="14" s="1"/>
  <c r="K41" i="14"/>
  <c r="L41" i="14"/>
  <c r="N86" i="14"/>
  <c r="F66" i="14"/>
  <c r="G66" i="14" s="1"/>
  <c r="N60" i="14"/>
  <c r="J72" i="14"/>
  <c r="J76" i="14"/>
  <c r="L76" i="14" s="1"/>
  <c r="N84" i="14"/>
  <c r="P84" i="14" s="1"/>
  <c r="N83" i="14"/>
  <c r="N42" i="14"/>
  <c r="N62" i="14"/>
  <c r="N77" i="14"/>
  <c r="O77" i="14" s="1"/>
  <c r="N37" i="14"/>
  <c r="N72" i="14"/>
  <c r="G58" i="14"/>
  <c r="P38" i="14"/>
  <c r="O38" i="14"/>
  <c r="K78" i="14"/>
  <c r="K59" i="14"/>
  <c r="J27" i="11"/>
  <c r="K27" i="11" s="1"/>
  <c r="H27" i="11"/>
  <c r="I27" i="11" s="1"/>
  <c r="L66" i="14"/>
  <c r="H88" i="14"/>
  <c r="U88" i="14"/>
  <c r="W88" i="14" s="1"/>
  <c r="K73" i="14"/>
  <c r="L43" i="14"/>
  <c r="K43" i="14"/>
  <c r="H103" i="14"/>
  <c r="U90" i="14"/>
  <c r="W90" i="14" s="1"/>
  <c r="F628" i="14"/>
  <c r="G103" i="14"/>
  <c r="K94" i="14"/>
  <c r="G628" i="14"/>
  <c r="D630" i="14"/>
  <c r="C631" i="14"/>
  <c r="J229" i="14"/>
  <c r="J227" i="14"/>
  <c r="J225" i="14"/>
  <c r="J223" i="14"/>
  <c r="J219" i="14"/>
  <c r="E629" i="14"/>
  <c r="G629" i="14" s="1"/>
  <c r="J230" i="14"/>
  <c r="J228" i="14"/>
  <c r="J226" i="14"/>
  <c r="J224" i="14"/>
  <c r="J222" i="14"/>
  <c r="J220" i="14"/>
  <c r="N629" i="14"/>
  <c r="A63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E104" i="14"/>
  <c r="H104" i="14" s="1"/>
  <c r="D105" i="14"/>
  <c r="C106" i="14"/>
  <c r="D29" i="11"/>
  <c r="G29" i="11" s="1"/>
  <c r="E28" i="11"/>
  <c r="F28" i="11" s="1"/>
  <c r="X78" i="14" l="1"/>
  <c r="Z78" i="14" s="1"/>
  <c r="G59" i="14"/>
  <c r="P82" i="14"/>
  <c r="K82" i="14"/>
  <c r="L89" i="14"/>
  <c r="L57" i="14"/>
  <c r="X57" i="14"/>
  <c r="Z57" i="14" s="1"/>
  <c r="O94" i="14"/>
  <c r="K47" i="14"/>
  <c r="P43" i="14"/>
  <c r="X38" i="14"/>
  <c r="Z38" i="14" s="1"/>
  <c r="K63" i="14"/>
  <c r="O39" i="14"/>
  <c r="P66" i="14"/>
  <c r="X74" i="14"/>
  <c r="Z74" i="14" s="1"/>
  <c r="K40" i="14"/>
  <c r="L39" i="14"/>
  <c r="U53" i="14"/>
  <c r="V53" i="14" s="1"/>
  <c r="AA53" i="14"/>
  <c r="AC53" i="14" s="1"/>
  <c r="O90" i="14"/>
  <c r="X59" i="14"/>
  <c r="Z59" i="14" s="1"/>
  <c r="K36" i="14"/>
  <c r="G90" i="14"/>
  <c r="H40" i="14"/>
  <c r="U59" i="14"/>
  <c r="W59" i="14" s="1"/>
  <c r="H58" i="14"/>
  <c r="H60" i="14"/>
  <c r="U60" i="14"/>
  <c r="W60" i="14" s="1"/>
  <c r="U65" i="14"/>
  <c r="W65" i="14" s="1"/>
  <c r="U71" i="14"/>
  <c r="W71" i="14" s="1"/>
  <c r="AA90" i="14"/>
  <c r="AB90" i="14" s="1"/>
  <c r="L74" i="14"/>
  <c r="H81" i="14"/>
  <c r="AA43" i="14"/>
  <c r="AC43" i="14" s="1"/>
  <c r="X63" i="14"/>
  <c r="Y63" i="14" s="1"/>
  <c r="L81" i="14"/>
  <c r="X84" i="14"/>
  <c r="Z84" i="14" s="1"/>
  <c r="U63" i="14"/>
  <c r="V63" i="14" s="1"/>
  <c r="G93" i="14"/>
  <c r="I626" i="14"/>
  <c r="X94" i="14"/>
  <c r="AA59" i="14"/>
  <c r="AC59" i="14" s="1"/>
  <c r="H65" i="14"/>
  <c r="K38" i="14"/>
  <c r="L91" i="14"/>
  <c r="AA80" i="14"/>
  <c r="AB80" i="14" s="1"/>
  <c r="X58" i="14"/>
  <c r="Z58" i="14" s="1"/>
  <c r="O59" i="14"/>
  <c r="I101" i="14"/>
  <c r="K101" i="14" s="1"/>
  <c r="HN362" i="14" s="1"/>
  <c r="AA36" i="14"/>
  <c r="AB36" i="14" s="1"/>
  <c r="U72" i="14"/>
  <c r="W72" i="14" s="1"/>
  <c r="L69" i="14"/>
  <c r="AA95" i="14"/>
  <c r="AC95" i="14" s="1"/>
  <c r="X41" i="14"/>
  <c r="Z41" i="14" s="1"/>
  <c r="K87" i="14"/>
  <c r="X36" i="14"/>
  <c r="Z36" i="14" s="1"/>
  <c r="H63" i="14"/>
  <c r="U62" i="14"/>
  <c r="V62" i="14" s="1"/>
  <c r="L56" i="14"/>
  <c r="AA91" i="14"/>
  <c r="AB91" i="14" s="1"/>
  <c r="K49" i="14"/>
  <c r="U40" i="14"/>
  <c r="V40" i="14" s="1"/>
  <c r="W46" i="14"/>
  <c r="L65" i="14"/>
  <c r="K67" i="14"/>
  <c r="K92" i="14"/>
  <c r="X88" i="14"/>
  <c r="Z88" i="14" s="1"/>
  <c r="X75" i="14"/>
  <c r="Z75" i="14" s="1"/>
  <c r="K75" i="14"/>
  <c r="AA40" i="14"/>
  <c r="AB40" i="14" s="1"/>
  <c r="X40" i="14"/>
  <c r="Z40" i="14" s="1"/>
  <c r="X67" i="14"/>
  <c r="Y67" i="14" s="1"/>
  <c r="H45" i="14"/>
  <c r="G45" i="14"/>
  <c r="L61" i="14"/>
  <c r="O64" i="14"/>
  <c r="U47" i="14"/>
  <c r="W47" i="14" s="1"/>
  <c r="U45" i="14"/>
  <c r="W45" i="14" s="1"/>
  <c r="U81" i="14"/>
  <c r="W81" i="14" s="1"/>
  <c r="O81" i="14"/>
  <c r="L55" i="14"/>
  <c r="K84" i="14"/>
  <c r="G78" i="14"/>
  <c r="U78" i="14"/>
  <c r="H78" i="14"/>
  <c r="O76" i="14"/>
  <c r="K44" i="14"/>
  <c r="X61" i="14"/>
  <c r="Y61" i="14" s="1"/>
  <c r="AA76" i="14"/>
  <c r="AB76" i="14" s="1"/>
  <c r="K48" i="14"/>
  <c r="X65" i="14"/>
  <c r="Z65" i="14" s="1"/>
  <c r="O88" i="14"/>
  <c r="L37" i="14"/>
  <c r="O95" i="14"/>
  <c r="G87" i="14"/>
  <c r="U41" i="14"/>
  <c r="V41" i="14" s="1"/>
  <c r="O73" i="14"/>
  <c r="U87" i="14"/>
  <c r="V87" i="14" s="1"/>
  <c r="X37" i="14"/>
  <c r="Z37" i="14" s="1"/>
  <c r="H41" i="14"/>
  <c r="AA44" i="14"/>
  <c r="AB44" i="14" s="1"/>
  <c r="AA71" i="14"/>
  <c r="AB71" i="14" s="1"/>
  <c r="G77" i="14"/>
  <c r="G70" i="14"/>
  <c r="X87" i="14"/>
  <c r="Z87" i="14" s="1"/>
  <c r="U70" i="14"/>
  <c r="V70" i="14" s="1"/>
  <c r="X72" i="14"/>
  <c r="Y72" i="14" s="1"/>
  <c r="G36" i="14"/>
  <c r="H93" i="14"/>
  <c r="H72" i="14"/>
  <c r="X93" i="14"/>
  <c r="Z93" i="14" s="1"/>
  <c r="G46" i="14"/>
  <c r="H46" i="14"/>
  <c r="U80" i="14"/>
  <c r="W80" i="14" s="1"/>
  <c r="H77" i="14"/>
  <c r="G89" i="14"/>
  <c r="G35" i="14"/>
  <c r="G67" i="14"/>
  <c r="X43" i="14"/>
  <c r="Z43" i="14" s="1"/>
  <c r="AA94" i="14"/>
  <c r="AC94" i="14" s="1"/>
  <c r="AA82" i="14"/>
  <c r="AC82" i="14" s="1"/>
  <c r="U35" i="14"/>
  <c r="V35" i="14" s="1"/>
  <c r="AA92" i="14"/>
  <c r="AB92" i="14" s="1"/>
  <c r="X73" i="14"/>
  <c r="Y73" i="14" s="1"/>
  <c r="AA70" i="14"/>
  <c r="AB70" i="14" s="1"/>
  <c r="G47" i="14"/>
  <c r="H91" i="14"/>
  <c r="U91" i="14"/>
  <c r="AA61" i="14"/>
  <c r="AB61" i="14" s="1"/>
  <c r="G69" i="14"/>
  <c r="U69" i="14"/>
  <c r="V69" i="14" s="1"/>
  <c r="H67" i="14"/>
  <c r="G82" i="14"/>
  <c r="U82" i="14"/>
  <c r="V82" i="14" s="1"/>
  <c r="AA35" i="14"/>
  <c r="AC35" i="14" s="1"/>
  <c r="X82" i="14"/>
  <c r="Z82" i="14" s="1"/>
  <c r="H85" i="14"/>
  <c r="P57" i="14"/>
  <c r="H73" i="14"/>
  <c r="P70" i="14"/>
  <c r="O79" i="14"/>
  <c r="G92" i="14"/>
  <c r="O85" i="14"/>
  <c r="L52" i="14"/>
  <c r="G64" i="14"/>
  <c r="H71" i="14"/>
  <c r="G55" i="14"/>
  <c r="X92" i="14"/>
  <c r="Z92" i="14" s="1"/>
  <c r="G84" i="14"/>
  <c r="O84" i="14"/>
  <c r="G85" i="14"/>
  <c r="K46" i="14"/>
  <c r="AA72" i="14"/>
  <c r="AC72" i="14" s="1"/>
  <c r="G53" i="14"/>
  <c r="G94" i="14"/>
  <c r="X83" i="14"/>
  <c r="Z83" i="14" s="1"/>
  <c r="X71" i="14"/>
  <c r="Y71" i="14" s="1"/>
  <c r="U43" i="14"/>
  <c r="W43" i="14" s="1"/>
  <c r="X55" i="14"/>
  <c r="Y55" i="14" s="1"/>
  <c r="AA85" i="14"/>
  <c r="AC85" i="14" s="1"/>
  <c r="O63" i="14"/>
  <c r="X81" i="14"/>
  <c r="Z81" i="14" s="1"/>
  <c r="G83" i="14"/>
  <c r="H37" i="14"/>
  <c r="U37" i="14"/>
  <c r="X95" i="14"/>
  <c r="Z95" i="14" s="1"/>
  <c r="AA52" i="14"/>
  <c r="AB52" i="14" s="1"/>
  <c r="H76" i="14"/>
  <c r="U76" i="14"/>
  <c r="W76" i="14" s="1"/>
  <c r="U83" i="14"/>
  <c r="X47" i="14"/>
  <c r="L64" i="14"/>
  <c r="K95" i="14"/>
  <c r="AA68" i="14"/>
  <c r="AC68" i="14" s="1"/>
  <c r="O93" i="14"/>
  <c r="V36" i="14"/>
  <c r="H92" i="14"/>
  <c r="K42" i="14"/>
  <c r="AA79" i="14"/>
  <c r="AC79" i="14" s="1"/>
  <c r="K53" i="14"/>
  <c r="P46" i="14"/>
  <c r="AA88" i="14"/>
  <c r="AB88" i="14" s="1"/>
  <c r="O36" i="14"/>
  <c r="U89" i="14"/>
  <c r="W89" i="14" s="1"/>
  <c r="G44" i="14"/>
  <c r="X62" i="14"/>
  <c r="Y62" i="14" s="1"/>
  <c r="H74" i="14"/>
  <c r="G74" i="14"/>
  <c r="U74" i="14"/>
  <c r="K68" i="14"/>
  <c r="K50" i="14"/>
  <c r="H36" i="14"/>
  <c r="U44" i="14"/>
  <c r="W44" i="14" s="1"/>
  <c r="G43" i="14"/>
  <c r="V73" i="14"/>
  <c r="U67" i="14"/>
  <c r="W67" i="14" s="1"/>
  <c r="L77" i="14"/>
  <c r="X89" i="14"/>
  <c r="Z89" i="14" s="1"/>
  <c r="U55" i="14"/>
  <c r="W55" i="14" s="1"/>
  <c r="H62" i="14"/>
  <c r="AA75" i="14"/>
  <c r="AC75" i="14" s="1"/>
  <c r="X35" i="14"/>
  <c r="Y35" i="14" s="1"/>
  <c r="X91" i="14"/>
  <c r="Y91" i="14" s="1"/>
  <c r="O92" i="14"/>
  <c r="AA62" i="14"/>
  <c r="AB62" i="14" s="1"/>
  <c r="AA67" i="14"/>
  <c r="AC67" i="14" s="1"/>
  <c r="AA48" i="14"/>
  <c r="AC48" i="14" s="1"/>
  <c r="P68" i="14"/>
  <c r="U79" i="14"/>
  <c r="W79" i="14" s="1"/>
  <c r="O58" i="14"/>
  <c r="H48" i="14"/>
  <c r="L35" i="14"/>
  <c r="K86" i="14"/>
  <c r="L86" i="14"/>
  <c r="V85" i="14"/>
  <c r="X46" i="14"/>
  <c r="Z46" i="14" s="1"/>
  <c r="AA49" i="14"/>
  <c r="AB49" i="14" s="1"/>
  <c r="H80" i="14"/>
  <c r="G80" i="14"/>
  <c r="H52" i="14"/>
  <c r="X90" i="14"/>
  <c r="Y90" i="14" s="1"/>
  <c r="X64" i="14"/>
  <c r="Y64" i="14" s="1"/>
  <c r="L51" i="14"/>
  <c r="AA38" i="14"/>
  <c r="AC38" i="14" s="1"/>
  <c r="L93" i="14"/>
  <c r="K93" i="14"/>
  <c r="G48" i="14"/>
  <c r="G42" i="14"/>
  <c r="AA47" i="14"/>
  <c r="AC47" i="14" s="1"/>
  <c r="L90" i="14"/>
  <c r="U42" i="14"/>
  <c r="V42" i="14" s="1"/>
  <c r="U84" i="14"/>
  <c r="W84" i="14" s="1"/>
  <c r="AA46" i="14"/>
  <c r="AC46" i="14" s="1"/>
  <c r="P48" i="14"/>
  <c r="AA78" i="14"/>
  <c r="P78" i="14"/>
  <c r="O78" i="14"/>
  <c r="K83" i="14"/>
  <c r="O51" i="14"/>
  <c r="U64" i="14"/>
  <c r="V64" i="14" s="1"/>
  <c r="H79" i="14"/>
  <c r="O54" i="14"/>
  <c r="H68" i="14"/>
  <c r="G68" i="14"/>
  <c r="U68" i="14"/>
  <c r="P47" i="14"/>
  <c r="P74" i="14"/>
  <c r="AA74" i="14"/>
  <c r="H94" i="14"/>
  <c r="L54" i="14"/>
  <c r="O91" i="14"/>
  <c r="P91" i="14"/>
  <c r="AA57" i="14"/>
  <c r="AC57" i="14" s="1"/>
  <c r="O40" i="14"/>
  <c r="L79" i="14"/>
  <c r="AA45" i="14"/>
  <c r="AC45" i="14" s="1"/>
  <c r="U52" i="14"/>
  <c r="L71" i="14"/>
  <c r="K71" i="14"/>
  <c r="AA81" i="14"/>
  <c r="AB81" i="14" s="1"/>
  <c r="P61" i="14"/>
  <c r="O61" i="14"/>
  <c r="AA54" i="14"/>
  <c r="AB54" i="14" s="1"/>
  <c r="G73" i="14"/>
  <c r="X68" i="14"/>
  <c r="Z68" i="14" s="1"/>
  <c r="X79" i="14"/>
  <c r="U94" i="14"/>
  <c r="W94" i="14" s="1"/>
  <c r="H57" i="14"/>
  <c r="G57" i="14"/>
  <c r="U57" i="14"/>
  <c r="K88" i="14"/>
  <c r="X60" i="14"/>
  <c r="Z60" i="14" s="1"/>
  <c r="O71" i="14"/>
  <c r="P71" i="14"/>
  <c r="V56" i="14"/>
  <c r="O67" i="14"/>
  <c r="K60" i="14"/>
  <c r="AA64" i="14"/>
  <c r="AB64" i="14" s="1"/>
  <c r="K85" i="14"/>
  <c r="X50" i="14"/>
  <c r="Y50" i="14" s="1"/>
  <c r="X54" i="14"/>
  <c r="Z54" i="14" s="1"/>
  <c r="H75" i="14"/>
  <c r="U75" i="14"/>
  <c r="G75" i="14"/>
  <c r="U54" i="14"/>
  <c r="G56" i="14"/>
  <c r="G61" i="14"/>
  <c r="U61" i="14"/>
  <c r="H61" i="14"/>
  <c r="X53" i="14"/>
  <c r="Y53" i="14" s="1"/>
  <c r="X85" i="14"/>
  <c r="Z85" i="14" s="1"/>
  <c r="AA73" i="14"/>
  <c r="AC73" i="14" s="1"/>
  <c r="AA93" i="14"/>
  <c r="AC93" i="14" s="1"/>
  <c r="X56" i="14"/>
  <c r="Z56" i="14" s="1"/>
  <c r="H56" i="14"/>
  <c r="O53" i="14"/>
  <c r="P53" i="14"/>
  <c r="H95" i="14"/>
  <c r="G95" i="14"/>
  <c r="U95" i="14"/>
  <c r="H54" i="14"/>
  <c r="O45" i="14"/>
  <c r="V58" i="14"/>
  <c r="L83" i="14"/>
  <c r="X44" i="14"/>
  <c r="Y44" i="14" s="1"/>
  <c r="O89" i="14"/>
  <c r="L80" i="14"/>
  <c r="AA58" i="14"/>
  <c r="AC58" i="14" s="1"/>
  <c r="AA65" i="14"/>
  <c r="AC65" i="14" s="1"/>
  <c r="AA66" i="14"/>
  <c r="AC66" i="14" s="1"/>
  <c r="X80" i="14"/>
  <c r="Y80" i="14" s="1"/>
  <c r="X70" i="14"/>
  <c r="Y70" i="14" s="1"/>
  <c r="X52" i="14"/>
  <c r="Z52" i="14" s="1"/>
  <c r="P65" i="14"/>
  <c r="Y78" i="14"/>
  <c r="X77" i="14"/>
  <c r="Y77" i="14" s="1"/>
  <c r="K62" i="14"/>
  <c r="G38" i="14"/>
  <c r="U38" i="14"/>
  <c r="H38" i="14"/>
  <c r="P69" i="14"/>
  <c r="L70" i="14"/>
  <c r="X48" i="14"/>
  <c r="Z48" i="14" s="1"/>
  <c r="H86" i="14"/>
  <c r="X49" i="14"/>
  <c r="Y49" i="14" s="1"/>
  <c r="U49" i="14"/>
  <c r="W49" i="14" s="1"/>
  <c r="P87" i="14"/>
  <c r="O87" i="14"/>
  <c r="U48" i="14"/>
  <c r="V48" i="14" s="1"/>
  <c r="AA69" i="14"/>
  <c r="O52" i="14"/>
  <c r="P52" i="14"/>
  <c r="P44" i="14"/>
  <c r="O44" i="14"/>
  <c r="AA63" i="14"/>
  <c r="AC63" i="14" s="1"/>
  <c r="G49" i="14"/>
  <c r="U86" i="14"/>
  <c r="W86" i="14" s="1"/>
  <c r="K45" i="14"/>
  <c r="X45" i="14"/>
  <c r="H49" i="14"/>
  <c r="O55" i="14"/>
  <c r="O49" i="14"/>
  <c r="AA87" i="14"/>
  <c r="P75" i="14"/>
  <c r="O75" i="14"/>
  <c r="U50" i="14"/>
  <c r="H50" i="14"/>
  <c r="O56" i="14"/>
  <c r="P56" i="14"/>
  <c r="AA56" i="14"/>
  <c r="P40" i="14"/>
  <c r="H39" i="14"/>
  <c r="G39" i="14"/>
  <c r="U39" i="14"/>
  <c r="AA39" i="14"/>
  <c r="AA86" i="14"/>
  <c r="AC86" i="14" s="1"/>
  <c r="AA50" i="14"/>
  <c r="P50" i="14"/>
  <c r="O50" i="14"/>
  <c r="O35" i="14"/>
  <c r="P35" i="14"/>
  <c r="X42" i="14"/>
  <c r="Z42" i="14" s="1"/>
  <c r="X69" i="14"/>
  <c r="Z69" i="14" s="1"/>
  <c r="X86" i="14"/>
  <c r="Z86" i="14" s="1"/>
  <c r="AA55" i="14"/>
  <c r="AC55" i="14" s="1"/>
  <c r="AA89" i="14"/>
  <c r="AC89" i="14" s="1"/>
  <c r="H66" i="14"/>
  <c r="K58" i="14"/>
  <c r="X39" i="14"/>
  <c r="K76" i="14"/>
  <c r="U66" i="14"/>
  <c r="V66" i="14" s="1"/>
  <c r="P77" i="14"/>
  <c r="U51" i="14"/>
  <c r="X76" i="14"/>
  <c r="Z76" i="14" s="1"/>
  <c r="O86" i="14"/>
  <c r="P86" i="14"/>
  <c r="AA51" i="14"/>
  <c r="AC51" i="14" s="1"/>
  <c r="X51" i="14"/>
  <c r="Z51" i="14" s="1"/>
  <c r="AA41" i="14"/>
  <c r="P41" i="14"/>
  <c r="O41" i="14"/>
  <c r="G51" i="14"/>
  <c r="O42" i="14"/>
  <c r="P42" i="14"/>
  <c r="AA60" i="14"/>
  <c r="P60" i="14"/>
  <c r="O60" i="14"/>
  <c r="L72" i="14"/>
  <c r="K72" i="14"/>
  <c r="X66" i="14"/>
  <c r="Z66" i="14" s="1"/>
  <c r="AA42" i="14"/>
  <c r="AB42" i="14" s="1"/>
  <c r="AA84" i="14"/>
  <c r="AB84" i="14" s="1"/>
  <c r="AA77" i="14"/>
  <c r="AB77" i="14" s="1"/>
  <c r="O72" i="14"/>
  <c r="P72" i="14"/>
  <c r="AA37" i="14"/>
  <c r="P37" i="14"/>
  <c r="O37" i="14"/>
  <c r="P83" i="14"/>
  <c r="O83" i="14"/>
  <c r="AA83" i="14"/>
  <c r="O62" i="14"/>
  <c r="P62" i="14"/>
  <c r="F629" i="14"/>
  <c r="V88" i="14"/>
  <c r="V77" i="14"/>
  <c r="J28" i="11"/>
  <c r="K28" i="11" s="1"/>
  <c r="H28" i="11"/>
  <c r="I28" i="11" s="1"/>
  <c r="H629" i="14"/>
  <c r="I103" i="14"/>
  <c r="K103" i="14" s="1"/>
  <c r="IN364" i="14" s="1"/>
  <c r="I628" i="14"/>
  <c r="V90" i="14"/>
  <c r="G104" i="14"/>
  <c r="W93" i="14"/>
  <c r="V93"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Y57" i="14" l="1"/>
  <c r="V60" i="14"/>
  <c r="W53" i="14"/>
  <c r="Y38" i="14"/>
  <c r="AB53" i="14"/>
  <c r="Y74" i="14"/>
  <c r="Y84" i="14"/>
  <c r="AB43" i="14"/>
  <c r="Y59" i="14"/>
  <c r="W63" i="14"/>
  <c r="V59" i="14"/>
  <c r="AC90" i="14"/>
  <c r="V65" i="14"/>
  <c r="Z63" i="14"/>
  <c r="V71" i="14"/>
  <c r="AB59" i="14"/>
  <c r="Y36" i="14"/>
  <c r="AC36" i="14"/>
  <c r="W87" i="14"/>
  <c r="AC40" i="14"/>
  <c r="V45" i="14"/>
  <c r="W82" i="14"/>
  <c r="V81" i="14"/>
  <c r="AC76" i="14"/>
  <c r="V67" i="14"/>
  <c r="Y58" i="14"/>
  <c r="AB95" i="14"/>
  <c r="FB362" i="14"/>
  <c r="V362" i="14"/>
  <c r="BY362" i="14"/>
  <c r="IZ362" i="14"/>
  <c r="EM362" i="14"/>
  <c r="EW362" i="14"/>
  <c r="M362" i="14"/>
  <c r="BL362" i="14"/>
  <c r="HZ362" i="14"/>
  <c r="FA362" i="14"/>
  <c r="CK362" i="14"/>
  <c r="CG362" i="14"/>
  <c r="Q362" i="14"/>
  <c r="GV362" i="14"/>
  <c r="EF362" i="14"/>
  <c r="BP362" i="14"/>
  <c r="GY362" i="14"/>
  <c r="BG362" i="14"/>
  <c r="IL362" i="14"/>
  <c r="DJ362" i="14"/>
  <c r="ID362" i="14"/>
  <c r="FN362" i="14"/>
  <c r="FG362" i="14"/>
  <c r="FF362" i="14"/>
  <c r="HI362" i="14"/>
  <c r="EO362" i="14"/>
  <c r="I362" i="14"/>
  <c r="DX362" i="14"/>
  <c r="GE362" i="14"/>
  <c r="IH362" i="14"/>
  <c r="AQ362" i="14"/>
  <c r="AF362" i="14"/>
  <c r="HM362" i="14"/>
  <c r="HE362" i="14"/>
  <c r="CC362" i="14"/>
  <c r="GR362" i="14"/>
  <c r="EB362" i="14"/>
  <c r="DS362" i="14"/>
  <c r="GA362" i="14"/>
  <c r="FV362" i="14"/>
  <c r="FI362" i="14"/>
  <c r="AL362" i="14"/>
  <c r="CO362" i="14"/>
  <c r="Y362" i="14"/>
  <c r="U362" i="14"/>
  <c r="CB362" i="14"/>
  <c r="EJ362" i="14"/>
  <c r="BT362" i="14"/>
  <c r="IY362" i="14"/>
  <c r="IM362" i="14"/>
  <c r="IP362" i="14"/>
  <c r="DN362" i="14"/>
  <c r="AX362" i="14"/>
  <c r="FR362" i="14"/>
  <c r="DB362" i="14"/>
  <c r="CW362" i="14"/>
  <c r="HW362" i="14"/>
  <c r="IX362" i="14"/>
  <c r="CN362" i="14"/>
  <c r="FK362" i="14"/>
  <c r="EQ362" i="14"/>
  <c r="BS362" i="14"/>
  <c r="BW362" i="14"/>
  <c r="BK362" i="14"/>
  <c r="DZ362" i="14"/>
  <c r="BJ362" i="14"/>
  <c r="GC362" i="14"/>
  <c r="IJ362" i="14"/>
  <c r="FT362" i="14"/>
  <c r="FQ362" i="14"/>
  <c r="AO362" i="14"/>
  <c r="HP362" i="14"/>
  <c r="HQ362" i="14"/>
  <c r="HH362" i="14"/>
  <c r="P362" i="14"/>
  <c r="AM362" i="14"/>
  <c r="IT362" i="14"/>
  <c r="GD362" i="14"/>
  <c r="DI362" i="14"/>
  <c r="DF362" i="14"/>
  <c r="CU362" i="14"/>
  <c r="CJ362" i="14"/>
  <c r="CY362" i="14"/>
  <c r="W362" i="14"/>
  <c r="DR362" i="14"/>
  <c r="AW362" i="14"/>
  <c r="HY362" i="14"/>
  <c r="CS362" i="14"/>
  <c r="HC362" i="14"/>
  <c r="GU362" i="14"/>
  <c r="GL362" i="14"/>
  <c r="IO362" i="14"/>
  <c r="IF362" i="14"/>
  <c r="DA362" i="14"/>
  <c r="GQ362" i="14"/>
  <c r="HK362" i="14"/>
  <c r="EU362" i="14"/>
  <c r="CE362" i="14"/>
  <c r="DW362" i="14"/>
  <c r="K362" i="14"/>
  <c r="ED362" i="14"/>
  <c r="BN362" i="14"/>
  <c r="IS362" i="14"/>
  <c r="DQ362" i="14"/>
  <c r="FX362" i="14"/>
  <c r="DH362" i="14"/>
  <c r="DE362" i="14"/>
  <c r="HX362" i="14"/>
  <c r="CV362" i="14"/>
  <c r="FD362" i="14"/>
  <c r="AC362" i="14"/>
  <c r="HD362" i="14"/>
  <c r="BX362" i="14"/>
  <c r="GM362" i="14"/>
  <c r="BB362" i="14"/>
  <c r="AP362" i="14"/>
  <c r="AK362" i="14"/>
  <c r="HL362" i="14"/>
  <c r="ER362" i="14"/>
  <c r="L362" i="14"/>
  <c r="GH362" i="14"/>
  <c r="IK362" i="14"/>
  <c r="AT362" i="14"/>
  <c r="AJ362" i="14"/>
  <c r="EZ362" i="14"/>
  <c r="X362" i="14"/>
  <c r="CI362" i="14"/>
  <c r="G362" i="14"/>
  <c r="DV362" i="14"/>
  <c r="FY362" i="14"/>
  <c r="IC362" i="14"/>
  <c r="FH362" i="14"/>
  <c r="EY362" i="14"/>
  <c r="S362" i="14"/>
  <c r="GT362" i="14"/>
  <c r="BR362" i="14"/>
  <c r="IW362" i="14"/>
  <c r="DU362" i="14"/>
  <c r="BE362" i="14"/>
  <c r="DL362" i="14"/>
  <c r="AV362" i="14"/>
  <c r="IB362" i="14"/>
  <c r="FL362" i="14"/>
  <c r="AG362" i="14"/>
  <c r="IU362" i="14"/>
  <c r="CM362" i="14"/>
  <c r="HB362" i="14"/>
  <c r="GX362" i="14"/>
  <c r="EH362" i="14"/>
  <c r="JA362" i="14"/>
  <c r="GK362" i="14"/>
  <c r="BI362" i="14"/>
  <c r="DP362" i="14"/>
  <c r="AZ362" i="14"/>
  <c r="DG362" i="14"/>
  <c r="FP362" i="14"/>
  <c r="AU362" i="14"/>
  <c r="FJ362" i="14"/>
  <c r="AA362" i="14"/>
  <c r="EP362" i="14"/>
  <c r="EL362" i="14"/>
  <c r="GS362" i="14"/>
  <c r="GO362" i="14"/>
  <c r="DY362" i="14"/>
  <c r="IR362" i="14"/>
  <c r="BD362" i="14"/>
  <c r="II362" i="14"/>
  <c r="CA362" i="14"/>
  <c r="DD362" i="14"/>
  <c r="AE362" i="14"/>
  <c r="HS362" i="14"/>
  <c r="HF362" i="14"/>
  <c r="CL362" i="14"/>
  <c r="ET362" i="14"/>
  <c r="CD362" i="14"/>
  <c r="BZ362" i="14"/>
  <c r="EG362" i="14"/>
  <c r="EC362" i="14"/>
  <c r="IV362" i="14"/>
  <c r="GF362" i="14"/>
  <c r="FS362" i="14"/>
  <c r="FW362" i="14"/>
  <c r="DO362" i="14"/>
  <c r="AR362" i="14"/>
  <c r="O362" i="14"/>
  <c r="CR362" i="14"/>
  <c r="Z362" i="14"/>
  <c r="CH362" i="14"/>
  <c r="HA362" i="14"/>
  <c r="N362" i="14"/>
  <c r="BU362" i="14"/>
  <c r="BQ362" i="14"/>
  <c r="GJ362" i="14"/>
  <c r="IQ362" i="14"/>
  <c r="FC362" i="14"/>
  <c r="DK362" i="14"/>
  <c r="DC362" i="14"/>
  <c r="BC362" i="14"/>
  <c r="CX362" i="14"/>
  <c r="AB94" i="14"/>
  <c r="AB362" i="14"/>
  <c r="EV362" i="14"/>
  <c r="ES362" i="14"/>
  <c r="R362" i="14"/>
  <c r="EI362" i="14"/>
  <c r="H362" i="14"/>
  <c r="GN362" i="14"/>
  <c r="BM362" i="14"/>
  <c r="GG362" i="14"/>
  <c r="BF362" i="14"/>
  <c r="FZ362" i="14"/>
  <c r="AY362" i="14"/>
  <c r="CQ362" i="14"/>
  <c r="AS362" i="14"/>
  <c r="FM362" i="14"/>
  <c r="FE362" i="14"/>
  <c r="AI362" i="14"/>
  <c r="V72" i="14"/>
  <c r="CP362" i="14"/>
  <c r="HJ362" i="14"/>
  <c r="EE362" i="14"/>
  <c r="CF362" i="14"/>
  <c r="GZ362" i="14"/>
  <c r="GW362" i="14"/>
  <c r="BV362" i="14"/>
  <c r="JB362" i="14"/>
  <c r="EA362" i="14"/>
  <c r="IE362" i="14"/>
  <c r="DT362" i="14"/>
  <c r="IN362" i="14"/>
  <c r="DM362" i="14"/>
  <c r="IG362" i="14"/>
  <c r="IA362" i="14"/>
  <c r="CZ362" i="14"/>
  <c r="HV362" i="14"/>
  <c r="HU362" i="14"/>
  <c r="AD362" i="14"/>
  <c r="EX362" i="14"/>
  <c r="GI362" i="14"/>
  <c r="T362" i="14"/>
  <c r="EN362" i="14"/>
  <c r="EK362" i="14"/>
  <c r="J362" i="14"/>
  <c r="GP362" i="14"/>
  <c r="BO362" i="14"/>
  <c r="HO362" i="14"/>
  <c r="BH362" i="14"/>
  <c r="GB362" i="14"/>
  <c r="BA362" i="14"/>
  <c r="FU362" i="14"/>
  <c r="FO362" i="14"/>
  <c r="AN362" i="14"/>
  <c r="HT362" i="14"/>
  <c r="HG362" i="14"/>
  <c r="Y43" i="14"/>
  <c r="V47" i="14"/>
  <c r="Z72" i="14"/>
  <c r="W40" i="14"/>
  <c r="Z94" i="14"/>
  <c r="Y94" i="14"/>
  <c r="AC80" i="14"/>
  <c r="AH362" i="14"/>
  <c r="AC91" i="14"/>
  <c r="Y41" i="14"/>
  <c r="HR362" i="14"/>
  <c r="CT362" i="14"/>
  <c r="Z73" i="14"/>
  <c r="Y40" i="14"/>
  <c r="W62" i="14"/>
  <c r="Y75" i="14"/>
  <c r="Z67" i="14"/>
  <c r="Y88" i="14"/>
  <c r="Z61" i="14"/>
  <c r="W41" i="14"/>
  <c r="W78" i="14"/>
  <c r="V78" i="14"/>
  <c r="Y87" i="14"/>
  <c r="W70" i="14"/>
  <c r="Y37" i="14"/>
  <c r="AC62" i="14"/>
  <c r="Y65" i="14"/>
  <c r="AC44" i="14"/>
  <c r="W69" i="14"/>
  <c r="V89" i="14"/>
  <c r="AB79" i="14"/>
  <c r="AC71" i="14"/>
  <c r="Y82" i="14"/>
  <c r="W35" i="14"/>
  <c r="V80" i="14"/>
  <c r="Z55" i="14"/>
  <c r="V43" i="14"/>
  <c r="AB72" i="14"/>
  <c r="Y93" i="14"/>
  <c r="Y95" i="14"/>
  <c r="AB82" i="14"/>
  <c r="Z62" i="14"/>
  <c r="AC92" i="14"/>
  <c r="V84" i="14"/>
  <c r="AC70" i="14"/>
  <c r="Y56" i="14"/>
  <c r="V76" i="14"/>
  <c r="AC61" i="14"/>
  <c r="Y68" i="14"/>
  <c r="AC88" i="14"/>
  <c r="Y83" i="14"/>
  <c r="V91" i="14"/>
  <c r="W91" i="14"/>
  <c r="W48" i="14"/>
  <c r="Z71" i="14"/>
  <c r="AB67" i="14"/>
  <c r="AB35" i="14"/>
  <c r="Z53" i="14"/>
  <c r="AB38" i="14"/>
  <c r="V55" i="14"/>
  <c r="W42" i="14"/>
  <c r="Y92" i="14"/>
  <c r="Z90" i="14"/>
  <c r="Y89" i="14"/>
  <c r="Y81" i="14"/>
  <c r="AB85" i="14"/>
  <c r="Z35" i="14"/>
  <c r="AB48" i="14"/>
  <c r="V37" i="14"/>
  <c r="W37" i="14"/>
  <c r="AB68" i="14"/>
  <c r="Y54" i="14"/>
  <c r="Y60" i="14"/>
  <c r="AB75" i="14"/>
  <c r="V94" i="14"/>
  <c r="W74" i="14"/>
  <c r="V74" i="14"/>
  <c r="Z50" i="14"/>
  <c r="AB58" i="14"/>
  <c r="AB47" i="14"/>
  <c r="Y46" i="14"/>
  <c r="AB57" i="14"/>
  <c r="AB45" i="14"/>
  <c r="V83" i="14"/>
  <c r="W83" i="14"/>
  <c r="AB46" i="14"/>
  <c r="AB89" i="14"/>
  <c r="Y47" i="14"/>
  <c r="Z47" i="14"/>
  <c r="AB65" i="14"/>
  <c r="AC64" i="14"/>
  <c r="V44" i="14"/>
  <c r="AC52" i="14"/>
  <c r="AB73" i="14"/>
  <c r="Z91" i="14"/>
  <c r="AC49" i="14"/>
  <c r="Z80" i="14"/>
  <c r="Z49" i="14"/>
  <c r="W68" i="14"/>
  <c r="V68" i="14"/>
  <c r="W64" i="14"/>
  <c r="Z77" i="14"/>
  <c r="AB78" i="14"/>
  <c r="AC78" i="14"/>
  <c r="AB63" i="14"/>
  <c r="V79" i="14"/>
  <c r="AC81" i="14"/>
  <c r="Z64" i="14"/>
  <c r="AB93" i="14"/>
  <c r="AB74" i="14"/>
  <c r="AC74" i="14"/>
  <c r="AC54" i="14"/>
  <c r="Z79" i="14"/>
  <c r="Y79" i="14"/>
  <c r="Y48" i="14"/>
  <c r="W95" i="14"/>
  <c r="V95" i="14"/>
  <c r="W61" i="14"/>
  <c r="V61" i="14"/>
  <c r="W54" i="14"/>
  <c r="V54" i="14"/>
  <c r="W52" i="14"/>
  <c r="V52" i="14"/>
  <c r="V75" i="14"/>
  <c r="W75" i="14"/>
  <c r="V57" i="14"/>
  <c r="W57" i="14"/>
  <c r="Y85" i="14"/>
  <c r="Z44" i="14"/>
  <c r="Z70" i="14"/>
  <c r="AB86" i="14"/>
  <c r="V38" i="14"/>
  <c r="W38" i="14"/>
  <c r="Y86" i="14"/>
  <c r="Y52" i="14"/>
  <c r="AB66" i="14"/>
  <c r="AB50" i="14"/>
  <c r="AC50" i="14"/>
  <c r="V50" i="14"/>
  <c r="W50" i="14"/>
  <c r="Y39" i="14"/>
  <c r="Z39" i="14"/>
  <c r="Y69" i="14"/>
  <c r="AB69" i="14"/>
  <c r="AC69" i="14"/>
  <c r="V49" i="14"/>
  <c r="AC87" i="14"/>
  <c r="AB87" i="14"/>
  <c r="AC39" i="14"/>
  <c r="AB39" i="14"/>
  <c r="AB55" i="14"/>
  <c r="W39" i="14"/>
  <c r="V39" i="14"/>
  <c r="Z45" i="14"/>
  <c r="Y45" i="14"/>
  <c r="V86" i="14"/>
  <c r="Y42" i="14"/>
  <c r="AB56" i="14"/>
  <c r="AC56" i="14"/>
  <c r="AC42" i="14"/>
  <c r="Y76" i="14"/>
  <c r="W66" i="14"/>
  <c r="W51" i="14"/>
  <c r="V51" i="14"/>
  <c r="Y66" i="14"/>
  <c r="AB51" i="14"/>
  <c r="AC41" i="14"/>
  <c r="AB41" i="14"/>
  <c r="Y51" i="14"/>
  <c r="AB83" i="14"/>
  <c r="AC83" i="14"/>
  <c r="AC60" i="14"/>
  <c r="AB60" i="14"/>
  <c r="AC77" i="14"/>
  <c r="AC37" i="14"/>
  <c r="AB37" i="14"/>
  <c r="AC84" i="14"/>
  <c r="I629" i="14"/>
  <c r="I104" i="14"/>
  <c r="K104" i="14" s="1"/>
  <c r="IS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X20" i="14" l="1"/>
  <c r="D23" i="13" s="1"/>
  <c r="Y20" i="14"/>
  <c r="X21" i="14"/>
  <c r="D24" i="13" s="1"/>
  <c r="DE365" i="14"/>
  <c r="DH365" i="14"/>
  <c r="FS365" i="14"/>
  <c r="CF365" i="14"/>
  <c r="GC365" i="14"/>
  <c r="FN365" i="14"/>
  <c r="FM365" i="14"/>
  <c r="AA365" i="14"/>
  <c r="EN365" i="14"/>
  <c r="FE365" i="14"/>
  <c r="AB365" i="14"/>
  <c r="BX365" i="14"/>
  <c r="EE365" i="14"/>
  <c r="HT365" i="14"/>
  <c r="CZ365" i="14"/>
  <c r="FY365" i="14"/>
  <c r="DP365" i="14"/>
  <c r="V365" i="14"/>
  <c r="AI365" i="14"/>
  <c r="G365" i="14"/>
  <c r="DS365" i="14"/>
  <c r="O365" i="14"/>
  <c r="T365" i="14"/>
  <c r="HX365" i="14"/>
  <c r="BQ365" i="14"/>
  <c r="BV365" i="14"/>
  <c r="FU365" i="14"/>
  <c r="CG365" i="14"/>
  <c r="W365" i="14"/>
  <c r="S365" i="14"/>
  <c r="GA365" i="14"/>
  <c r="CL365" i="14"/>
  <c r="IB365" i="14"/>
  <c r="HO365" i="14"/>
  <c r="DZ365" i="14"/>
  <c r="IJ365" i="14"/>
  <c r="IU365" i="14"/>
  <c r="EH365" i="14"/>
  <c r="IR365" i="14"/>
  <c r="FB365" i="14"/>
  <c r="H365" i="14"/>
  <c r="CS365" i="14"/>
  <c r="EX365" i="14"/>
  <c r="IQ365" i="14"/>
  <c r="AK365" i="14"/>
  <c r="ET365" i="14"/>
  <c r="BU365" i="14"/>
  <c r="EA365" i="14"/>
  <c r="HF365" i="14"/>
  <c r="CC365" i="14"/>
  <c r="EY365" i="14"/>
  <c r="CP365" i="14"/>
  <c r="CK365" i="14"/>
  <c r="II365" i="14"/>
  <c r="HV365" i="14"/>
  <c r="CR365" i="14"/>
  <c r="DQ365" i="14"/>
  <c r="FF365" i="14"/>
  <c r="IY365" i="14"/>
  <c r="AS365" i="14"/>
  <c r="AT365" i="14"/>
  <c r="EM365" i="14"/>
  <c r="EV365" i="14"/>
  <c r="GS365" i="14"/>
  <c r="AY365" i="14"/>
  <c r="CN365" i="14"/>
  <c r="GO365" i="14"/>
  <c r="FR365" i="14"/>
  <c r="EU365" i="14"/>
  <c r="GR365" i="14"/>
  <c r="AP365" i="14"/>
  <c r="BG365" i="14"/>
  <c r="DD365" i="14"/>
  <c r="HE365" i="14"/>
  <c r="ID365" i="14"/>
  <c r="FC365" i="14"/>
  <c r="HH365" i="14"/>
  <c r="AX365" i="14"/>
  <c r="CU365" i="14"/>
  <c r="DL365" i="14"/>
  <c r="HM365" i="14"/>
  <c r="BZ365" i="14"/>
  <c r="FK365" i="14"/>
  <c r="HP365" i="14"/>
  <c r="BN365" i="14"/>
  <c r="DC365" i="14"/>
  <c r="HL365" i="14"/>
  <c r="JA365" i="14"/>
  <c r="BJ365" i="14"/>
  <c r="AM365" i="14"/>
  <c r="P365" i="14"/>
  <c r="IF365" i="14"/>
  <c r="HA365" i="14"/>
  <c r="GL365" i="14"/>
  <c r="FG365" i="14"/>
  <c r="EJ365" i="14"/>
  <c r="ES365" i="14"/>
  <c r="DV365" i="14"/>
  <c r="BC365" i="14"/>
  <c r="AF365" i="14"/>
  <c r="IN365" i="14"/>
  <c r="HY365" i="14"/>
  <c r="GT365" i="14"/>
  <c r="FO365" i="14"/>
  <c r="FX365" i="14"/>
  <c r="FA365" i="14"/>
  <c r="IT365" i="14"/>
  <c r="BS365" i="14"/>
  <c r="AN365" i="14"/>
  <c r="I365" i="14"/>
  <c r="R365" i="14"/>
  <c r="IH365" i="14"/>
  <c r="HK365" i="14"/>
  <c r="GF365" i="14"/>
  <c r="FI365" i="14"/>
  <c r="BR365" i="14"/>
  <c r="DG365" i="14"/>
  <c r="CJ365" i="14"/>
  <c r="BE365" i="14"/>
  <c r="Z365" i="14"/>
  <c r="IP365" i="14"/>
  <c r="IA365" i="14"/>
  <c r="GV365" i="14"/>
  <c r="FQ365" i="14"/>
  <c r="GX365" i="14"/>
  <c r="DO365" i="14"/>
  <c r="CB365" i="14"/>
  <c r="IV365" i="14"/>
  <c r="HQ365" i="14"/>
  <c r="FV365" i="14"/>
  <c r="EI365" i="14"/>
  <c r="CV365" i="14"/>
  <c r="BI365" i="14"/>
  <c r="GG365" i="14"/>
  <c r="GH365" i="14"/>
  <c r="AE365" i="14"/>
  <c r="IM365" i="14"/>
  <c r="GJ365" i="14"/>
  <c r="DI365" i="14"/>
  <c r="BF365" i="14"/>
  <c r="K365" i="14"/>
  <c r="HC365" i="14"/>
  <c r="EB365" i="14"/>
  <c r="BY365" i="14"/>
  <c r="EL365" i="14"/>
  <c r="AU365" i="14"/>
  <c r="HW365" i="14"/>
  <c r="EF365" i="14"/>
  <c r="BM365" i="14"/>
  <c r="HI365" i="14"/>
  <c r="EP365" i="14"/>
  <c r="AQ365" i="14"/>
  <c r="HS365" i="14"/>
  <c r="DT365" i="14"/>
  <c r="BA365" i="14"/>
  <c r="GW365" i="14"/>
  <c r="DF365" i="14"/>
  <c r="AD365" i="14"/>
  <c r="DW365" i="14"/>
  <c r="X365" i="14"/>
  <c r="GZ365" i="14"/>
  <c r="DA365" i="14"/>
  <c r="AH365" i="14"/>
  <c r="GD365" i="14"/>
  <c r="DK365" i="14"/>
  <c r="L365" i="14"/>
  <c r="GN365" i="14"/>
  <c r="CO365" i="14"/>
  <c r="DN365" i="14"/>
  <c r="CH365" i="14"/>
  <c r="BK365" i="14"/>
  <c r="IE365" i="14"/>
  <c r="DX365" i="14"/>
  <c r="AW365" i="14"/>
  <c r="GK365" i="14"/>
  <c r="CD365" i="14"/>
  <c r="IX365" i="14"/>
  <c r="EQ365" i="14"/>
  <c r="BP365" i="14"/>
  <c r="HD365" i="14"/>
  <c r="CW365" i="14"/>
  <c r="ED365" i="14"/>
  <c r="HN365" i="14"/>
  <c r="CA365" i="14"/>
  <c r="GI365" i="14"/>
  <c r="AV365" i="14"/>
  <c r="FD365" i="14"/>
  <c r="Q365" i="14"/>
  <c r="DY365" i="14"/>
  <c r="IG365" i="14"/>
  <c r="CT365" i="14"/>
  <c r="HB365" i="14"/>
  <c r="BO365" i="14"/>
  <c r="FW365" i="14"/>
  <c r="AJ365" i="14"/>
  <c r="ER365" i="14"/>
  <c r="IZ365" i="14"/>
  <c r="DM365" i="14"/>
  <c r="HU365" i="14"/>
  <c r="FZ365" i="14"/>
  <c r="GP365" i="14"/>
  <c r="AL365" i="14"/>
  <c r="CI365" i="14"/>
  <c r="GQ365" i="14"/>
  <c r="BD365" i="14"/>
  <c r="FL365" i="14"/>
  <c r="Y365" i="14"/>
  <c r="EG365" i="14"/>
  <c r="IO365" i="14"/>
  <c r="DB365" i="14"/>
  <c r="HJ365" i="14"/>
  <c r="BW365" i="14"/>
  <c r="GE365" i="14"/>
  <c r="AR365" i="14"/>
  <c r="EZ365" i="14"/>
  <c r="M365" i="14"/>
  <c r="DU365" i="14"/>
  <c r="IC365" i="14"/>
  <c r="IL365" i="14"/>
  <c r="JB365" i="14"/>
  <c r="CX365" i="14"/>
  <c r="CQ365" i="14"/>
  <c r="GY365" i="14"/>
  <c r="BL365" i="14"/>
  <c r="FT365" i="14"/>
  <c r="AG365" i="14"/>
  <c r="EO365" i="14"/>
  <c r="IW365" i="14"/>
  <c r="DJ365" i="14"/>
  <c r="HR365" i="14"/>
  <c r="CE365" i="14"/>
  <c r="GM365" i="14"/>
  <c r="AZ365" i="14"/>
  <c r="FH365" i="14"/>
  <c r="U365" i="14"/>
  <c r="EC365" i="14"/>
  <c r="IK365" i="14"/>
  <c r="BB365" i="14"/>
  <c r="N365" i="14"/>
  <c r="FJ365" i="14"/>
  <c r="CY365" i="14"/>
  <c r="HG365" i="14"/>
  <c r="BT365" i="14"/>
  <c r="GB365" i="14"/>
  <c r="AO365" i="14"/>
  <c r="EW365" i="14"/>
  <c r="J365" i="14"/>
  <c r="DR365" i="14"/>
  <c r="HZ365" i="14"/>
  <c r="CM365" i="14"/>
  <c r="GU365" i="14"/>
  <c r="BH365" i="14"/>
  <c r="FP365" i="14"/>
  <c r="AC365" i="14"/>
  <c r="EK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IK368" i="14" l="1"/>
  <c r="EW368" i="14"/>
  <c r="DB368" i="14"/>
  <c r="FY368" i="14"/>
  <c r="DJ368" i="14"/>
  <c r="EH368" i="14"/>
  <c r="CM368" i="14"/>
  <c r="DC368" i="14"/>
  <c r="AK368" i="14"/>
  <c r="BA368" i="14"/>
  <c r="AL368" i="14"/>
  <c r="AZ368" i="14"/>
  <c r="HG368" i="14"/>
  <c r="AT368" i="14"/>
  <c r="CN368" i="14"/>
  <c r="GQ368" i="14"/>
  <c r="HX368" i="14"/>
  <c r="DG368" i="14"/>
  <c r="AW368" i="14"/>
  <c r="W368" i="14"/>
  <c r="FB368" i="14"/>
  <c r="FN368" i="14"/>
  <c r="IL368" i="14"/>
  <c r="IX368" i="14"/>
  <c r="DH368" i="14"/>
  <c r="DL368" i="14"/>
  <c r="EV368" i="14"/>
  <c r="BQ368" i="14"/>
  <c r="FL368" i="14"/>
  <c r="IY368" i="14"/>
  <c r="U368" i="14"/>
  <c r="FT368" i="14"/>
  <c r="AR368" i="14"/>
  <c r="HN368" i="14"/>
  <c r="FM368" i="14"/>
  <c r="GN368" i="14"/>
  <c r="ID368" i="14"/>
  <c r="BN368" i="14"/>
  <c r="BB368" i="14"/>
  <c r="HW368" i="14"/>
  <c r="FU368" i="14"/>
  <c r="DK368" i="14"/>
  <c r="BR368" i="14"/>
  <c r="IE368" i="14"/>
  <c r="GK368" i="14"/>
  <c r="EA368" i="14"/>
  <c r="FQ368" i="14"/>
  <c r="ED368" i="14"/>
  <c r="BT368" i="14"/>
  <c r="J368" i="14"/>
  <c r="HK368" i="14"/>
  <c r="BI368" i="14"/>
  <c r="G368" i="14"/>
  <c r="HH368" i="14"/>
  <c r="EX368" i="14"/>
  <c r="DD368" i="14"/>
  <c r="HE368" i="14"/>
  <c r="EE368" i="14"/>
  <c r="BU368" i="14"/>
  <c r="AA368" i="14"/>
  <c r="HL368" i="14"/>
  <c r="HM368" i="14"/>
  <c r="GI368" i="14"/>
  <c r="EG368" i="14"/>
  <c r="BW368" i="14"/>
  <c r="BZ368" i="14"/>
  <c r="IU368" i="14"/>
  <c r="IF368" i="14"/>
  <c r="FV368" i="14"/>
  <c r="FO368" i="14"/>
  <c r="EB368" i="14"/>
  <c r="JA368" i="14"/>
  <c r="CX368" i="14"/>
  <c r="AU368" i="14"/>
  <c r="AN368" i="14"/>
  <c r="IV368" i="14"/>
  <c r="HY368" i="14"/>
  <c r="GL368" i="14"/>
  <c r="FW368" i="14"/>
  <c r="EJ368" i="14"/>
  <c r="GO368" i="14"/>
  <c r="AM368" i="14"/>
  <c r="HI368" i="14"/>
  <c r="M368" i="14"/>
  <c r="DF368" i="14"/>
  <c r="BK368" i="14"/>
  <c r="AV368" i="14"/>
  <c r="I368" i="14"/>
  <c r="IG368" i="14"/>
  <c r="GT368" i="14"/>
  <c r="GM368" i="14"/>
  <c r="FP368" i="14"/>
  <c r="AS368" i="14"/>
  <c r="BY368" i="14"/>
  <c r="DN368" i="14"/>
  <c r="BS368" i="14"/>
  <c r="BL368" i="14"/>
  <c r="AO368" i="14"/>
  <c r="IW368" i="14"/>
  <c r="IH368" i="14"/>
  <c r="GU368" i="14"/>
  <c r="FX368" i="14"/>
  <c r="IC368" i="14"/>
  <c r="ES368" i="14"/>
  <c r="EL368" i="14"/>
  <c r="DW368" i="14"/>
  <c r="CJ368" i="14"/>
  <c r="BM368" i="14"/>
  <c r="Z368" i="14"/>
  <c r="K368" i="14"/>
  <c r="II368" i="14"/>
  <c r="GV368" i="14"/>
  <c r="FI368" i="14"/>
  <c r="AC368" i="14"/>
  <c r="GP368" i="14"/>
  <c r="EU368" i="14"/>
  <c r="DX368" i="14"/>
  <c r="CK368" i="14"/>
  <c r="BV368" i="14"/>
  <c r="AQ368" i="14"/>
  <c r="L368" i="14"/>
  <c r="IB368" i="14"/>
  <c r="HU368" i="14"/>
  <c r="CO368" i="14"/>
  <c r="GX368" i="14"/>
  <c r="FK368" i="14"/>
  <c r="EF368" i="14"/>
  <c r="DA368" i="14"/>
  <c r="CL368" i="14"/>
  <c r="BO368" i="14"/>
  <c r="AB368" i="14"/>
  <c r="CW368" i="14"/>
  <c r="GW368" i="14"/>
  <c r="CP368" i="14"/>
  <c r="JB368" i="14"/>
  <c r="FS368" i="14"/>
  <c r="CZ368" i="14"/>
  <c r="Y368" i="14"/>
  <c r="GS368" i="14"/>
  <c r="DZ368" i="14"/>
  <c r="AY368" i="14"/>
  <c r="IA368" i="14"/>
  <c r="EZ368" i="14"/>
  <c r="H368" i="14"/>
  <c r="EI368" i="14"/>
  <c r="IZ368" i="14"/>
  <c r="DU368" i="14"/>
  <c r="N368" i="14"/>
  <c r="FR368" i="14"/>
  <c r="CI368" i="14"/>
  <c r="GJ368" i="14"/>
  <c r="DI368" i="14"/>
  <c r="AP368" i="14"/>
  <c r="HJ368" i="14"/>
  <c r="BP368" i="14"/>
  <c r="IS368" i="14"/>
  <c r="AD368" i="14"/>
  <c r="FZ368" i="14"/>
  <c r="CY368" i="14"/>
  <c r="X368" i="14"/>
  <c r="GR368" i="14"/>
  <c r="DY368" i="14"/>
  <c r="AX368" i="14"/>
  <c r="HZ368" i="14"/>
  <c r="EY368" i="14"/>
  <c r="B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I110" i="14" l="1"/>
  <c r="K110" i="14" s="1"/>
  <c r="DU371" i="14" s="1"/>
  <c r="J35" i="11"/>
  <c r="K35" i="11" s="1"/>
  <c r="H35" i="11"/>
  <c r="I35" i="11" s="1"/>
  <c r="I635" i="14"/>
  <c r="H111" i="14"/>
  <c r="G111" i="14"/>
  <c r="D638" i="14"/>
  <c r="C639" i="14"/>
  <c r="H636" i="14"/>
  <c r="E637" i="14"/>
  <c r="G637" i="14" s="1"/>
  <c r="G636" i="14"/>
  <c r="E112" i="14"/>
  <c r="G112" i="14" s="1"/>
  <c r="D113" i="14"/>
  <c r="C114" i="14"/>
  <c r="N637" i="14"/>
  <c r="A638"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IX371" i="14" l="1"/>
  <c r="GM371" i="14"/>
  <c r="GY371" i="14"/>
  <c r="ED371" i="14"/>
  <c r="V371" i="14"/>
  <c r="BB371" i="14"/>
  <c r="EH371" i="14"/>
  <c r="IN371" i="14"/>
  <c r="EN371" i="14"/>
  <c r="GN371" i="14"/>
  <c r="GV371" i="14"/>
  <c r="CO371" i="14"/>
  <c r="FA371" i="14"/>
  <c r="CG371" i="14"/>
  <c r="FP371" i="14"/>
  <c r="II371" i="14"/>
  <c r="S371" i="14"/>
  <c r="AN371" i="14"/>
  <c r="CC371" i="14"/>
  <c r="DR371" i="14"/>
  <c r="FS371" i="14"/>
  <c r="GX371" i="14"/>
  <c r="N371" i="14"/>
  <c r="BM371" i="14"/>
  <c r="HF371" i="14"/>
  <c r="IS371" i="14"/>
  <c r="BY371" i="14"/>
  <c r="FH371" i="14"/>
  <c r="HY371" i="14"/>
  <c r="I371" i="14"/>
  <c r="AD371" i="14"/>
  <c r="BS371" i="14"/>
  <c r="DH371" i="14"/>
  <c r="FG371" i="14"/>
  <c r="GL371" i="14"/>
  <c r="IW371" i="14"/>
  <c r="BC371" i="14"/>
  <c r="DX371" i="14"/>
  <c r="IK371" i="14"/>
  <c r="BQ371" i="14"/>
  <c r="EZ371" i="14"/>
  <c r="HO371" i="14"/>
  <c r="HN371" i="14"/>
  <c r="R371" i="14"/>
  <c r="AA371" i="14"/>
  <c r="CX371" i="14"/>
  <c r="EW371" i="14"/>
  <c r="GB371" i="14"/>
  <c r="IA371" i="14"/>
  <c r="K371" i="14"/>
  <c r="AP371" i="14"/>
  <c r="IC371" i="14"/>
  <c r="BI371" i="14"/>
  <c r="DT371" i="14"/>
  <c r="HC371" i="14"/>
  <c r="HB371" i="14"/>
  <c r="IG371" i="14"/>
  <c r="Q371" i="14"/>
  <c r="CL371" i="14"/>
  <c r="EM371" i="14"/>
  <c r="FR371" i="14"/>
  <c r="HQ371" i="14"/>
  <c r="FZ371" i="14"/>
  <c r="GJ371" i="14"/>
  <c r="GW371" i="14"/>
  <c r="BA371" i="14"/>
  <c r="DL371" i="14"/>
  <c r="FW371" i="14"/>
  <c r="GR371" i="14"/>
  <c r="HW371" i="14"/>
  <c r="G371" i="14"/>
  <c r="BR371" i="14"/>
  <c r="CU371" i="14"/>
  <c r="FF371" i="14"/>
  <c r="GO371" i="14"/>
  <c r="AC371" i="14"/>
  <c r="DD371" i="14"/>
  <c r="FM371" i="14"/>
  <c r="GH371" i="14"/>
  <c r="HK371" i="14"/>
  <c r="JB371" i="14"/>
  <c r="BF371" i="14"/>
  <c r="CK371" i="14"/>
  <c r="EV371" i="14"/>
  <c r="GU371" i="14"/>
  <c r="J371" i="14"/>
  <c r="GT371" i="14"/>
  <c r="GG371" i="14"/>
  <c r="U371" i="14"/>
  <c r="CV371" i="14"/>
  <c r="FC371" i="14"/>
  <c r="FV371" i="14"/>
  <c r="FU371" i="14"/>
  <c r="IP371" i="14"/>
  <c r="AV371" i="14"/>
  <c r="CA371" i="14"/>
  <c r="DZ371" i="14"/>
  <c r="FE371" i="14"/>
  <c r="IV371" i="14"/>
  <c r="DN371" i="14"/>
  <c r="FY371" i="14"/>
  <c r="M371" i="14"/>
  <c r="CN371" i="14"/>
  <c r="DK371" i="14"/>
  <c r="FL371" i="14"/>
  <c r="FK371" i="14"/>
  <c r="IF371" i="14"/>
  <c r="AL371" i="14"/>
  <c r="BO371" i="14"/>
  <c r="DP371" i="14"/>
  <c r="EU371" i="14"/>
  <c r="FN371" i="14"/>
  <c r="AF371" i="14"/>
  <c r="FQ371" i="14"/>
  <c r="IB371" i="14"/>
  <c r="CF371" i="14"/>
  <c r="DA371" i="14"/>
  <c r="EF371" i="14"/>
  <c r="EY371" i="14"/>
  <c r="HJ371" i="14"/>
  <c r="IO371" i="14"/>
  <c r="BE371" i="14"/>
  <c r="DF371" i="14"/>
  <c r="EI371" i="14"/>
  <c r="IL371" i="14"/>
  <c r="FI371" i="14"/>
  <c r="HT371" i="14"/>
  <c r="BH371" i="14"/>
  <c r="CQ371" i="14"/>
  <c r="DV371" i="14"/>
  <c r="EO371" i="14"/>
  <c r="GZ371" i="14"/>
  <c r="IE371" i="14"/>
  <c r="AU371" i="14"/>
  <c r="CT371" i="14"/>
  <c r="DY371" i="14"/>
  <c r="FD371" i="14"/>
  <c r="EK371" i="14"/>
  <c r="HL371" i="14"/>
  <c r="AZ371" i="14"/>
  <c r="CE371" i="14"/>
  <c r="DJ371" i="14"/>
  <c r="EE371" i="14"/>
  <c r="GP371" i="14"/>
  <c r="HS371" i="14"/>
  <c r="Y371" i="14"/>
  <c r="BD371" i="14"/>
  <c r="DO371" i="14"/>
  <c r="BV371" i="14"/>
  <c r="EC371" i="14"/>
  <c r="HD371" i="14"/>
  <c r="AR371" i="14"/>
  <c r="BU371" i="14"/>
  <c r="BT371" i="14"/>
  <c r="DS371" i="14"/>
  <c r="GD371" i="14"/>
  <c r="HI371" i="14"/>
  <c r="O371" i="14"/>
  <c r="AT371" i="14"/>
  <c r="HZ371" i="14"/>
  <c r="CM371" i="14"/>
  <c r="CR371" i="14"/>
  <c r="CY371" i="14"/>
  <c r="BW371" i="14"/>
  <c r="AX371" i="14"/>
  <c r="CI371" i="14"/>
  <c r="BJ371" i="14"/>
  <c r="DC371" i="14"/>
  <c r="AE371" i="14"/>
  <c r="HG371" i="14"/>
  <c r="BK371" i="14"/>
  <c r="X371" i="14"/>
  <c r="IU371" i="14"/>
  <c r="AH371" i="14"/>
  <c r="L371" i="14"/>
  <c r="W371" i="14"/>
  <c r="FO371" i="14"/>
  <c r="HH371" i="14"/>
  <c r="DG371" i="14"/>
  <c r="EX371" i="14"/>
  <c r="GE371" i="14"/>
  <c r="HX371" i="14"/>
  <c r="T371" i="14"/>
  <c r="HE371" i="14"/>
  <c r="AG371" i="14"/>
  <c r="BZ371" i="14"/>
  <c r="DQ371" i="14"/>
  <c r="FJ371" i="14"/>
  <c r="GQ371" i="14"/>
  <c r="IH371" i="14"/>
  <c r="EG371" i="14"/>
  <c r="AB371" i="14"/>
  <c r="EJ371" i="14"/>
  <c r="IR371" i="14"/>
  <c r="HM371" i="14"/>
  <c r="HP371" i="14"/>
  <c r="BN371" i="14"/>
  <c r="IY371" i="14"/>
  <c r="AM371" i="14"/>
  <c r="CD371" i="14"/>
  <c r="DW371" i="14"/>
  <c r="EB371" i="14"/>
  <c r="IJ371" i="14"/>
  <c r="CW371" i="14"/>
  <c r="BL371" i="14"/>
  <c r="GA371" i="14"/>
  <c r="HR371" i="14"/>
  <c r="P371" i="14"/>
  <c r="AW371" i="14"/>
  <c r="CP371" i="14"/>
  <c r="DE371" i="14"/>
  <c r="ET371" i="14"/>
  <c r="AQ371" i="14"/>
  <c r="GK371" i="14"/>
  <c r="CJ371" i="14"/>
  <c r="ID371" i="14"/>
  <c r="EA371" i="14"/>
  <c r="Z371" i="14"/>
  <c r="FT371" i="14"/>
  <c r="BG371" i="14"/>
  <c r="HA371" i="14"/>
  <c r="CZ371" i="14"/>
  <c r="IT371" i="14"/>
  <c r="EQ371" i="14"/>
  <c r="AJ371" i="14"/>
  <c r="ER371" i="14"/>
  <c r="IZ371" i="14"/>
  <c r="DM371" i="14"/>
  <c r="HU371" i="14"/>
  <c r="IQ371" i="14"/>
  <c r="EP371" i="14"/>
  <c r="AO371" i="14"/>
  <c r="GI371" i="14"/>
  <c r="BP371" i="14"/>
  <c r="FX371" i="14"/>
  <c r="AK371" i="14"/>
  <c r="ES371" i="14"/>
  <c r="JA371" i="14"/>
  <c r="DB371" i="14"/>
  <c r="CH371" i="14"/>
  <c r="CS371" i="14"/>
  <c r="IM371" i="14"/>
  <c r="EL371" i="14"/>
  <c r="AI371" i="14"/>
  <c r="GC371" i="14"/>
  <c r="CB371" i="14"/>
  <c r="HV371" i="14"/>
  <c r="DI371" i="14"/>
  <c r="H371" i="14"/>
  <c r="FB371" i="14"/>
  <c r="AY371" i="14"/>
  <c r="GS371" i="14"/>
  <c r="BX371" i="14"/>
  <c r="GF371" i="14"/>
  <c r="AS371" i="14"/>
  <c r="J36" i="1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E119" i="14"/>
  <c r="H119" i="14" s="1"/>
  <c r="D645" i="14"/>
  <c r="C646" i="14"/>
  <c r="N644" i="14"/>
  <c r="A645" i="14"/>
  <c r="E644" i="14"/>
  <c r="G644" i="14" s="1"/>
  <c r="D44" i="11"/>
  <c r="G44" i="11" s="1"/>
  <c r="E43" i="11"/>
  <c r="F43" i="11" s="1"/>
  <c r="C215" i="1"/>
  <c r="C145" i="1"/>
  <c r="C144" i="1"/>
  <c r="G119" i="14" l="1"/>
  <c r="IO378" i="14"/>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I119" i="14" l="1"/>
  <c r="K119" i="14" s="1"/>
  <c r="DE380" i="14" s="1"/>
  <c r="J44" i="11"/>
  <c r="K44" i="11" s="1"/>
  <c r="H44" i="11"/>
  <c r="I44" i="11" s="1"/>
  <c r="G120" i="14"/>
  <c r="I644"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GE380" i="14" l="1"/>
  <c r="BY380" i="14"/>
  <c r="BA380" i="14"/>
  <c r="EL380" i="14"/>
  <c r="GF380" i="14"/>
  <c r="P380" i="14"/>
  <c r="IR380" i="14"/>
  <c r="GZ380" i="14"/>
  <c r="AV380" i="14"/>
  <c r="BI380" i="14"/>
  <c r="Q380" i="14"/>
  <c r="IF380" i="14"/>
  <c r="DU380" i="14"/>
  <c r="CC380" i="14"/>
  <c r="AW380" i="14"/>
  <c r="FS380" i="14"/>
  <c r="IS380" i="14"/>
  <c r="BK380" i="14"/>
  <c r="HA380" i="14"/>
  <c r="AQ380" i="14"/>
  <c r="DI380" i="14"/>
  <c r="DP380" i="14"/>
  <c r="BJ380" i="14"/>
  <c r="DW380" i="14"/>
  <c r="R380" i="14"/>
  <c r="AR380" i="14"/>
  <c r="EB380" i="14"/>
  <c r="W380" i="14"/>
  <c r="GO380" i="14"/>
  <c r="CR380" i="14"/>
  <c r="IG380" i="14"/>
  <c r="IN380" i="14"/>
  <c r="IV380" i="14"/>
  <c r="GT380" i="14"/>
  <c r="CH380" i="14"/>
  <c r="FQ380" i="14"/>
  <c r="IJ380" i="14"/>
  <c r="IX380" i="14"/>
  <c r="HN380" i="14"/>
  <c r="DT380" i="14"/>
  <c r="DM380" i="14"/>
  <c r="HG380" i="14"/>
  <c r="FY380" i="14"/>
  <c r="ED380" i="14"/>
  <c r="IK380" i="14"/>
  <c r="GP380" i="14"/>
  <c r="CS380" i="14"/>
  <c r="BB380" i="14"/>
  <c r="JB380" i="14"/>
  <c r="HV380" i="14"/>
  <c r="FU380" i="14"/>
  <c r="GB380" i="14"/>
  <c r="IM380" i="14"/>
  <c r="GS380" i="14"/>
  <c r="ER380" i="14"/>
  <c r="DD380" i="14"/>
  <c r="AX380" i="14"/>
  <c r="BE380" i="14"/>
  <c r="DY380" i="14"/>
  <c r="K380" i="14"/>
  <c r="HF380" i="14"/>
  <c r="DQ380" i="14"/>
  <c r="O380" i="14"/>
  <c r="II380" i="14"/>
  <c r="GC380" i="14"/>
  <c r="IW380" i="14"/>
  <c r="GU380" i="14"/>
  <c r="X380" i="14"/>
  <c r="DJ380" i="14"/>
  <c r="GK380" i="14"/>
  <c r="BW380" i="14"/>
  <c r="FX380" i="14"/>
  <c r="IO380" i="14"/>
  <c r="BN380" i="14"/>
  <c r="BX380" i="14"/>
  <c r="EV380" i="14"/>
  <c r="Y380" i="14"/>
  <c r="CN380" i="14"/>
  <c r="FF380" i="14"/>
  <c r="FV380" i="14"/>
  <c r="DR380" i="14"/>
  <c r="BO380" i="14"/>
  <c r="EK380" i="14"/>
  <c r="CL380" i="14"/>
  <c r="AT380" i="14"/>
  <c r="GD380" i="14"/>
  <c r="BT380" i="14"/>
  <c r="AI380" i="14"/>
  <c r="AU380" i="14"/>
  <c r="DO380" i="14"/>
  <c r="GR380" i="14"/>
  <c r="EQ380" i="14"/>
  <c r="CM380" i="14"/>
  <c r="FR380" i="14"/>
  <c r="IC380" i="14"/>
  <c r="DN380" i="14"/>
  <c r="DV380" i="14"/>
  <c r="IU380" i="14"/>
  <c r="CD380" i="14"/>
  <c r="HR380" i="14"/>
  <c r="IH380" i="14"/>
  <c r="IL380" i="14"/>
  <c r="GH380" i="14"/>
  <c r="GM380" i="14"/>
  <c r="GW380" i="14"/>
  <c r="CE380" i="14"/>
  <c r="EX380" i="14"/>
  <c r="DF380" i="14"/>
  <c r="DK380" i="14"/>
  <c r="IP380" i="14"/>
  <c r="IY380" i="14"/>
  <c r="N380" i="14"/>
  <c r="HS380" i="14"/>
  <c r="FW380" i="14"/>
  <c r="DG380" i="14"/>
  <c r="BG380" i="14"/>
  <c r="GA380" i="14"/>
  <c r="BP380" i="14"/>
  <c r="I380" i="14"/>
  <c r="BZ380" i="14"/>
  <c r="CF380" i="14"/>
  <c r="AB380" i="14"/>
  <c r="AK380" i="14"/>
  <c r="ID380" i="14"/>
  <c r="HU380" i="14"/>
  <c r="DH380" i="14"/>
  <c r="AZ380" i="14"/>
  <c r="IE380" i="14"/>
  <c r="IQ380" i="14"/>
  <c r="BL380" i="14"/>
  <c r="IZ380" i="14"/>
  <c r="J380" i="14"/>
  <c r="GX380" i="14"/>
  <c r="U380" i="14"/>
  <c r="EZ380" i="14"/>
  <c r="AL380" i="14"/>
  <c r="FT380" i="14"/>
  <c r="DL380" i="14"/>
  <c r="BD380" i="14"/>
  <c r="BH380" i="14"/>
  <c r="DX380" i="14"/>
  <c r="BQ380" i="14"/>
  <c r="BV380" i="14"/>
  <c r="BS380" i="14"/>
  <c r="CG380" i="14"/>
  <c r="HL380" i="14"/>
  <c r="CX380" i="14"/>
  <c r="GJ380" i="14"/>
  <c r="EC380" i="14"/>
  <c r="EH380" i="14"/>
  <c r="GQ380" i="14"/>
  <c r="HE380" i="14"/>
  <c r="HM380" i="14"/>
  <c r="FJ380" i="14"/>
  <c r="AM380" i="14"/>
  <c r="EA380" i="14"/>
  <c r="GI380" i="14"/>
  <c r="EJ380" i="14"/>
  <c r="EO380" i="14"/>
  <c r="GY380" i="14"/>
  <c r="EU380" i="14"/>
  <c r="AE380" i="14"/>
  <c r="HH380" i="14"/>
  <c r="AF380" i="14"/>
  <c r="CQ380" i="14"/>
  <c r="EY380" i="14"/>
  <c r="FE380" i="14"/>
  <c r="CZ380" i="14"/>
  <c r="ES380" i="14"/>
  <c r="HK380" i="14"/>
  <c r="CT380" i="14"/>
  <c r="FL380" i="14"/>
  <c r="DA380" i="14"/>
  <c r="CU380" i="14"/>
  <c r="FM380" i="14"/>
  <c r="HB380" i="14"/>
  <c r="CJ380" i="14"/>
  <c r="AD380" i="14"/>
  <c r="FG380" i="14"/>
  <c r="AP380" i="14"/>
  <c r="HD380" i="14"/>
  <c r="CK380" i="14"/>
  <c r="CI380" i="14"/>
  <c r="HT380" i="14"/>
  <c r="DB380" i="14"/>
  <c r="FN380" i="14"/>
  <c r="HZ380" i="14"/>
  <c r="AY380" i="14"/>
  <c r="FZ380" i="14"/>
  <c r="BF380" i="14"/>
  <c r="GG380" i="14"/>
  <c r="BM380" i="14"/>
  <c r="GN380" i="14"/>
  <c r="H380" i="14"/>
  <c r="EI380" i="14"/>
  <c r="G380" i="14"/>
  <c r="EP380" i="14"/>
  <c r="V380" i="14"/>
  <c r="EW380" i="14"/>
  <c r="AC380" i="14"/>
  <c r="FD380" i="14"/>
  <c r="AJ380" i="14"/>
  <c r="FC380" i="14"/>
  <c r="DC380" i="14"/>
  <c r="CY380" i="14"/>
  <c r="HI380" i="14"/>
  <c r="CO380" i="14"/>
  <c r="HP380" i="14"/>
  <c r="CV380" i="14"/>
  <c r="HO380" i="14"/>
  <c r="FO380" i="14"/>
  <c r="FK380" i="14"/>
  <c r="EF380" i="14"/>
  <c r="L380" i="14"/>
  <c r="EE380" i="14"/>
  <c r="S380" i="14"/>
  <c r="ET380" i="14"/>
  <c r="Z380" i="14"/>
  <c r="FA380" i="14"/>
  <c r="AG380" i="14"/>
  <c r="FH380" i="14"/>
  <c r="AN380" i="14"/>
  <c r="IA380" i="14"/>
  <c r="HW380" i="14"/>
  <c r="DS380" i="14"/>
  <c r="IT380" i="14"/>
  <c r="DZ380" i="14"/>
  <c r="JA380" i="14"/>
  <c r="BU380" i="14"/>
  <c r="GV380" i="14"/>
  <c r="CB380" i="14"/>
  <c r="HC380" i="14"/>
  <c r="CA380" i="14"/>
  <c r="HJ380" i="14"/>
  <c r="CP380" i="14"/>
  <c r="HQ380" i="14"/>
  <c r="CW380" i="14"/>
  <c r="HX380" i="14"/>
  <c r="FP380" i="14"/>
  <c r="BC380" i="14"/>
  <c r="GL380" i="14"/>
  <c r="BR380" i="14"/>
  <c r="EG380" i="14"/>
  <c r="M380" i="14"/>
  <c r="EN380" i="14"/>
  <c r="T380" i="14"/>
  <c r="EM380" i="14"/>
  <c r="AA380" i="14"/>
  <c r="FB380" i="14"/>
  <c r="AH380" i="14"/>
  <c r="FI380" i="14"/>
  <c r="AO380" i="14"/>
  <c r="IB380" i="14"/>
  <c r="AS380" i="14"/>
  <c r="HY380" i="14"/>
  <c r="I120" i="14"/>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FX385" i="14" l="1"/>
  <c r="CW385" i="14"/>
  <c r="CC385" i="14"/>
  <c r="CX385" i="14"/>
  <c r="CI385" i="14"/>
  <c r="HA385" i="14"/>
  <c r="AK385" i="14"/>
  <c r="AI385" i="14"/>
  <c r="HR385" i="14"/>
  <c r="J385" i="14"/>
  <c r="BD385" i="14"/>
  <c r="FB385" i="14"/>
  <c r="IM385" i="14"/>
  <c r="AB385" i="14"/>
  <c r="IT385" i="14"/>
  <c r="P385" i="14"/>
  <c r="FS385" i="14"/>
  <c r="HY385" i="14"/>
  <c r="EH385" i="14"/>
  <c r="H385" i="14"/>
  <c r="DZ385" i="14"/>
  <c r="BN385" i="14"/>
  <c r="W385" i="14"/>
  <c r="GQ385" i="14"/>
  <c r="AC385" i="14"/>
  <c r="BC385" i="14"/>
  <c r="IE385" i="14"/>
  <c r="DB385" i="14"/>
  <c r="DM385" i="14"/>
  <c r="HG385" i="14"/>
  <c r="AV385" i="14"/>
  <c r="EZ385" i="14"/>
  <c r="FY385" i="14"/>
  <c r="DF385" i="14"/>
  <c r="FI385" i="14"/>
  <c r="CJ385" i="14"/>
  <c r="GH385" i="14"/>
  <c r="AH385" i="14"/>
  <c r="EM385" i="14"/>
  <c r="GW385" i="14"/>
  <c r="DT385" i="14"/>
  <c r="FE385" i="14"/>
  <c r="CK385" i="14"/>
  <c r="JA385" i="14"/>
  <c r="AT385" i="14"/>
  <c r="BS385" i="14"/>
  <c r="GO385" i="14"/>
  <c r="FQ385" i="14"/>
  <c r="G385" i="14"/>
  <c r="BK385" i="14"/>
  <c r="CM385" i="14"/>
  <c r="GF385" i="14"/>
  <c r="HQ385" i="14"/>
  <c r="HJ385" i="14"/>
  <c r="IG385" i="14"/>
  <c r="AW385" i="14"/>
  <c r="Q385" i="14"/>
  <c r="GM385" i="14"/>
  <c r="BG385" i="14"/>
  <c r="HP385" i="14"/>
  <c r="AR385" i="14"/>
  <c r="HX385" i="14"/>
  <c r="CF385" i="14"/>
  <c r="BY385" i="14"/>
  <c r="BR385" i="14"/>
  <c r="AX385" i="14"/>
  <c r="ES385" i="14"/>
  <c r="BT385" i="14"/>
  <c r="GE385" i="14"/>
  <c r="GZ385" i="14"/>
  <c r="EA385" i="14"/>
  <c r="DL385" i="14"/>
  <c r="JB385" i="14"/>
  <c r="AZ385" i="14"/>
  <c r="V385" i="14"/>
  <c r="GV385" i="14"/>
  <c r="U385" i="14"/>
  <c r="DS385" i="14"/>
  <c r="CB385" i="14"/>
  <c r="BE385" i="14"/>
  <c r="FD385" i="14"/>
  <c r="FO385" i="14"/>
  <c r="CY385" i="14"/>
  <c r="HC385" i="14"/>
  <c r="GL385" i="14"/>
  <c r="IF385" i="14"/>
  <c r="FJ385" i="14"/>
  <c r="AQ385" i="14"/>
  <c r="ID385" i="14"/>
  <c r="CD385" i="14"/>
  <c r="IP385" i="14"/>
  <c r="CR385" i="14"/>
  <c r="FN385" i="14"/>
  <c r="HN385" i="14"/>
  <c r="GJ385" i="14"/>
  <c r="BQ385" i="14"/>
  <c r="GK385" i="14"/>
  <c r="BJ385" i="14"/>
  <c r="GD385" i="14"/>
  <c r="AU385" i="14"/>
  <c r="FW385" i="14"/>
  <c r="AF385" i="14"/>
  <c r="FH385" i="14"/>
  <c r="AG385" i="14"/>
  <c r="AP385" i="14"/>
  <c r="AA385" i="14"/>
  <c r="T385" i="14"/>
  <c r="DE385" i="14"/>
  <c r="CP385" i="14"/>
  <c r="CA385" i="14"/>
  <c r="EK385" i="14"/>
  <c r="GS385" i="14"/>
  <c r="BW385" i="14"/>
  <c r="DX385" i="14"/>
  <c r="IZ385" i="14"/>
  <c r="DY385" i="14"/>
  <c r="IS385" i="14"/>
  <c r="DR385" i="14"/>
  <c r="IL385" i="14"/>
  <c r="DK385" i="14"/>
  <c r="HO385" i="14"/>
  <c r="CV385" i="14"/>
  <c r="FL385" i="14"/>
  <c r="FM385" i="14"/>
  <c r="EX385" i="14"/>
  <c r="EQ385" i="14"/>
  <c r="IB385" i="14"/>
  <c r="HM385" i="14"/>
  <c r="HF385" i="14"/>
  <c r="EI385" i="14"/>
  <c r="GX385" i="14"/>
  <c r="K385" i="14"/>
  <c r="IW385" i="14"/>
  <c r="BL385" i="14"/>
  <c r="BF385" i="14"/>
  <c r="AJ385" i="14"/>
  <c r="S385" i="14"/>
  <c r="EG385" i="14"/>
  <c r="IU385" i="14"/>
  <c r="EB385" i="14"/>
  <c r="IN385" i="14"/>
  <c r="DU385" i="14"/>
  <c r="IO385" i="14"/>
  <c r="DN385" i="14"/>
  <c r="IH385" i="14"/>
  <c r="CQ385" i="14"/>
  <c r="HS385" i="14"/>
  <c r="FK385" i="14"/>
  <c r="EV385" i="14"/>
  <c r="EW385" i="14"/>
  <c r="EP385" i="14"/>
  <c r="IA385" i="14"/>
  <c r="HL385" i="14"/>
  <c r="HE385" i="14"/>
  <c r="EF385" i="14"/>
  <c r="BZ385" i="14"/>
  <c r="AO385" i="14"/>
  <c r="I385" i="14"/>
  <c r="EC385" i="14"/>
  <c r="DV385" i="14"/>
  <c r="DG385" i="14"/>
  <c r="II385" i="14"/>
  <c r="HT385" i="14"/>
  <c r="CS385" i="14"/>
  <c r="EY385" i="14"/>
  <c r="ER385" i="14"/>
  <c r="IC385" i="14"/>
  <c r="GY385" i="14"/>
  <c r="EE385" i="14"/>
  <c r="GU385" i="14"/>
  <c r="M385" i="14"/>
  <c r="GN385" i="14"/>
  <c r="BM385" i="14"/>
  <c r="GG385" i="14"/>
  <c r="FZ385" i="14"/>
  <c r="AY385" i="14"/>
  <c r="FC385" i="14"/>
  <c r="AN385" i="14"/>
  <c r="Z385" i="14"/>
  <c r="DD385" i="14"/>
  <c r="CO385" i="14"/>
  <c r="CH385" i="14"/>
  <c r="GT385" i="14"/>
  <c r="GI385" i="14"/>
  <c r="BP385" i="14"/>
  <c r="GB385" i="14"/>
  <c r="BI385" i="14"/>
  <c r="GC385" i="14"/>
  <c r="BB385" i="14"/>
  <c r="FV385" i="14"/>
  <c r="AE385" i="14"/>
  <c r="FG385" i="14"/>
  <c r="AM385" i="14"/>
  <c r="X385" i="14"/>
  <c r="Y385" i="14"/>
  <c r="R385" i="14"/>
  <c r="DC385" i="14"/>
  <c r="CN385" i="14"/>
  <c r="CG385" i="14"/>
  <c r="EL385" i="14"/>
  <c r="BV385" i="14"/>
  <c r="DW385" i="14"/>
  <c r="IY385" i="14"/>
  <c r="DP385" i="14"/>
  <c r="IR385" i="14"/>
  <c r="DQ385" i="14"/>
  <c r="IK385" i="14"/>
  <c r="DJ385" i="14"/>
  <c r="HV385" i="14"/>
  <c r="CU385" i="14"/>
  <c r="FR385" i="14"/>
  <c r="EU385" i="14"/>
  <c r="EN385" i="14"/>
  <c r="EO385" i="14"/>
  <c r="HZ385" i="14"/>
  <c r="HK385" i="14"/>
  <c r="HD385" i="14"/>
  <c r="EJ385" i="14"/>
  <c r="GR385" i="14"/>
  <c r="GP385" i="14"/>
  <c r="BO385" i="14"/>
  <c r="GA385" i="14"/>
  <c r="BH385" i="14"/>
  <c r="FT385" i="14"/>
  <c r="BA385" i="14"/>
  <c r="FU385" i="14"/>
  <c r="AL385" i="14"/>
  <c r="FF385" i="14"/>
  <c r="AS385" i="14"/>
  <c r="AD385" i="14"/>
  <c r="O385" i="14"/>
  <c r="CZ385" i="14"/>
  <c r="DA385" i="14"/>
  <c r="CL385" i="14"/>
  <c r="CE385" i="14"/>
  <c r="N385" i="14"/>
  <c r="BX385" i="14"/>
  <c r="ED385" i="14"/>
  <c r="IX385" i="14"/>
  <c r="DO385" i="14"/>
  <c r="IQ385" i="14"/>
  <c r="DH385" i="14"/>
  <c r="IJ385" i="14"/>
  <c r="DI385" i="14"/>
  <c r="HU385" i="14"/>
  <c r="CT385" i="14"/>
  <c r="FP385" i="14"/>
  <c r="FA385" i="14"/>
  <c r="ET385" i="14"/>
  <c r="HW385" i="14"/>
  <c r="HH385" i="14"/>
  <c r="HI385" i="14"/>
  <c r="HB385" i="14"/>
  <c r="L385" i="14"/>
  <c r="BU385" i="14"/>
  <c r="J50" i="1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L325" i="2"/>
  <c r="K286" i="2"/>
  <c r="K364" i="2"/>
  <c r="M324" i="2"/>
  <c r="L324" i="2"/>
  <c r="K324" i="2"/>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N324" i="2" l="1"/>
  <c r="L364" i="2"/>
  <c r="N364" i="2" s="1"/>
  <c r="L286" i="2"/>
  <c r="N325" i="2"/>
  <c r="J54" i="11"/>
  <c r="K54" i="11" s="1"/>
  <c r="H54" i="11"/>
  <c r="I54" i="11" s="1"/>
  <c r="M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C658" i="14"/>
  <c r="D657" i="14"/>
  <c r="E55" i="11"/>
  <c r="F55" i="11" s="1"/>
  <c r="D56" i="11"/>
  <c r="G56" i="11" s="1"/>
  <c r="E287" i="2"/>
  <c r="F287" i="2" s="1"/>
  <c r="C18" i="4"/>
  <c r="C17" i="4"/>
  <c r="C46" i="1"/>
  <c r="C11" i="4"/>
  <c r="C12" i="4"/>
  <c r="C10" i="4"/>
  <c r="C9" i="4"/>
  <c r="C6" i="4"/>
  <c r="C5" i="4"/>
  <c r="C3" i="4"/>
  <c r="C4" i="4"/>
  <c r="H656" i="14" l="1"/>
  <c r="I656" i="14" s="1"/>
  <c r="N286" i="2"/>
  <c r="M286" i="2"/>
  <c r="M326" i="2"/>
  <c r="K365" i="2"/>
  <c r="K326" i="2"/>
  <c r="L326" i="2"/>
  <c r="K287" i="2"/>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E132" i="14"/>
  <c r="F132" i="14" s="1"/>
  <c r="D133" i="14"/>
  <c r="C134" i="14"/>
  <c r="D57" i="11"/>
  <c r="G57" i="11" s="1"/>
  <c r="E56" i="11"/>
  <c r="F56" i="11" s="1"/>
  <c r="E288" i="2"/>
  <c r="F288" i="2" s="1"/>
  <c r="C16" i="4"/>
  <c r="C7" i="4"/>
  <c r="B279" i="2"/>
  <c r="B278" i="2"/>
  <c r="B277" i="2"/>
  <c r="L287" i="2" l="1"/>
  <c r="N326" i="2"/>
  <c r="L365" i="2"/>
  <c r="N365" i="2" s="1"/>
  <c r="J56" i="11"/>
  <c r="K56" i="11" s="1"/>
  <c r="H56" i="11"/>
  <c r="I56" i="11" s="1"/>
  <c r="M327" i="2"/>
  <c r="K288" i="2"/>
  <c r="L288" i="2" s="1"/>
  <c r="N288" i="2" s="1"/>
  <c r="L327" i="2"/>
  <c r="K366" i="2"/>
  <c r="L366" i="2" s="1"/>
  <c r="K327" i="2"/>
  <c r="N327" i="2" s="1"/>
  <c r="P326" i="2"/>
  <c r="O326"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M365" i="2" l="1"/>
  <c r="S61" i="2"/>
  <c r="M288" i="2"/>
  <c r="N287" i="2"/>
  <c r="M287" i="2"/>
  <c r="P327" i="2"/>
  <c r="O327" i="2"/>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N328" i="2" l="1"/>
  <c r="L367" i="2"/>
  <c r="L289" i="2"/>
  <c r="M329" i="2"/>
  <c r="K329" i="2"/>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C207" i="1" s="1"/>
  <c r="I659" i="14" l="1"/>
  <c r="F660" i="14"/>
  <c r="N329" i="2"/>
  <c r="N289" i="2"/>
  <c r="M289" i="2"/>
  <c r="M290" i="2"/>
  <c r="J59" i="11"/>
  <c r="K59" i="11" s="1"/>
  <c r="H59" i="11"/>
  <c r="I59" i="11" s="1"/>
  <c r="N368" i="2"/>
  <c r="M368" i="2"/>
  <c r="O329" i="2"/>
  <c r="P329" i="2"/>
  <c r="M330" i="2"/>
  <c r="K369" i="2"/>
  <c r="K291" i="2"/>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I660" i="14" l="1"/>
  <c r="L291" i="2"/>
  <c r="L369" i="2"/>
  <c r="N330" i="2"/>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N291" i="2"/>
  <c r="M291" i="2"/>
  <c r="J61" i="11"/>
  <c r="K61" i="11" s="1"/>
  <c r="H61" i="11"/>
  <c r="I61" i="11" s="1"/>
  <c r="M370" i="2"/>
  <c r="N370" i="2"/>
  <c r="O331" i="2"/>
  <c r="P331" i="2"/>
  <c r="M332" i="2"/>
  <c r="L332" i="2"/>
  <c r="K371" i="2"/>
  <c r="L371" i="2" s="1"/>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O332" i="2" s="1"/>
  <c r="M333" i="2"/>
  <c r="K372" i="2"/>
  <c r="L372" i="2" s="1"/>
  <c r="K333" i="2"/>
  <c r="N333" i="2" s="1"/>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N293" i="2" l="1"/>
  <c r="M293"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L374" i="2"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N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AU402" i="14" l="1"/>
  <c r="EQ402" i="14"/>
  <c r="IE402" i="14"/>
  <c r="DH402" i="14"/>
  <c r="EP402" i="14"/>
  <c r="GP402" i="14"/>
  <c r="DM402" i="14"/>
  <c r="HS402" i="14"/>
  <c r="GR402" i="14"/>
  <c r="HQ402" i="14"/>
  <c r="EC402" i="14"/>
  <c r="AX402" i="14"/>
  <c r="GW402" i="14"/>
  <c r="AE402" i="14"/>
  <c r="BV402" i="14"/>
  <c r="JA402" i="14"/>
  <c r="DG402" i="14"/>
  <c r="IX402" i="14"/>
  <c r="GX402" i="14"/>
  <c r="GY402" i="14"/>
  <c r="CT402" i="14"/>
  <c r="ES402" i="14"/>
  <c r="GJ402" i="14"/>
  <c r="AY402" i="14"/>
  <c r="BB402" i="14"/>
  <c r="GQ402" i="14"/>
  <c r="S402" i="14"/>
  <c r="DX402" i="14"/>
  <c r="IY402" i="14"/>
  <c r="EN402" i="14"/>
  <c r="IZ402" i="14"/>
  <c r="AW402" i="14"/>
  <c r="AZ402" i="14"/>
  <c r="BM402" i="14"/>
  <c r="BP402" i="14"/>
  <c r="O402" i="14"/>
  <c r="DQ402" i="14"/>
  <c r="GV402" i="14"/>
  <c r="IF402" i="14"/>
  <c r="HC402" i="14"/>
  <c r="DN402" i="14"/>
  <c r="DO402" i="14"/>
  <c r="IW402" i="14"/>
  <c r="FX402" i="14"/>
  <c r="DW402" i="14"/>
  <c r="Q402" i="14"/>
  <c r="FF402" i="14"/>
  <c r="ER402" i="14"/>
  <c r="BR402" i="14"/>
  <c r="GI402" i="14"/>
  <c r="AG402" i="14"/>
  <c r="FV402" i="14"/>
  <c r="FH402" i="14"/>
  <c r="BZ402" i="14"/>
  <c r="P402" i="14"/>
  <c r="DY402" i="14"/>
  <c r="CU402" i="14"/>
  <c r="M402" i="14"/>
  <c r="AV402" i="14"/>
  <c r="GS402" i="14"/>
  <c r="DK402" i="14"/>
  <c r="U402" i="14"/>
  <c r="BL402" i="14"/>
  <c r="HA402" i="14"/>
  <c r="EA402" i="14"/>
  <c r="CW402" i="14"/>
  <c r="EM402" i="14"/>
  <c r="GZ402" i="14"/>
  <c r="BN402" i="14"/>
  <c r="GU402" i="14"/>
  <c r="BA402" i="14"/>
  <c r="HF402" i="14"/>
  <c r="AF402" i="14"/>
  <c r="DI402" i="14"/>
  <c r="GT402" i="14"/>
  <c r="BX402" i="14"/>
  <c r="HU402" i="14"/>
  <c r="BK402" i="14"/>
  <c r="DP402" i="14"/>
  <c r="EO402" i="14"/>
  <c r="K402" i="14"/>
  <c r="CV402" i="14"/>
  <c r="HE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L377" i="2"/>
  <c r="M377" i="2" s="1"/>
  <c r="N338" i="2"/>
  <c r="O338" i="2" s="1"/>
  <c r="I143" i="14"/>
  <c r="K143" i="14" s="1"/>
  <c r="HS404" i="14" s="1"/>
  <c r="J68" i="11"/>
  <c r="K68" i="11" s="1"/>
  <c r="H68" i="11"/>
  <c r="I68" i="11" s="1"/>
  <c r="N377" i="2"/>
  <c r="M339" i="2"/>
  <c r="L339" i="2"/>
  <c r="K339" i="2"/>
  <c r="K378" i="2"/>
  <c r="L378" i="2" s="1"/>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IW404" i="14" l="1"/>
  <c r="FL404" i="14"/>
  <c r="BQ404" i="14"/>
  <c r="AN404" i="14"/>
  <c r="DR404" i="14"/>
  <c r="CS404" i="14"/>
  <c r="GG404" i="14"/>
  <c r="EX404" i="14"/>
  <c r="P338" i="2"/>
  <c r="L300" i="2"/>
  <c r="N300" i="2" s="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L301" i="2" l="1"/>
  <c r="N301" i="2" s="1"/>
  <c r="N340" i="2"/>
  <c r="O340" i="2" s="1"/>
  <c r="L379" i="2"/>
  <c r="I670" i="14"/>
  <c r="J70" i="11"/>
  <c r="K70" i="11" s="1"/>
  <c r="H70" i="11"/>
  <c r="I70" i="11" s="1"/>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P340" i="2" l="1"/>
  <c r="N380" i="2"/>
  <c r="M380" i="2"/>
  <c r="J71" i="11"/>
  <c r="K71" i="11" s="1"/>
  <c r="H71" i="11"/>
  <c r="I71" i="11" s="1"/>
  <c r="N341" i="2"/>
  <c r="M342" i="2"/>
  <c r="K303" i="2"/>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E304" i="2"/>
  <c r="F304" i="2" s="1"/>
  <c r="C39" i="1"/>
  <c r="L303" i="2" l="1"/>
  <c r="N303" i="2" s="1"/>
  <c r="I672" i="14"/>
  <c r="P341" i="2"/>
  <c r="O341" i="2"/>
  <c r="J72" i="11"/>
  <c r="K72" i="11" s="1"/>
  <c r="H72" i="11"/>
  <c r="I72" i="11" s="1"/>
  <c r="N342" i="2"/>
  <c r="M343" i="2"/>
  <c r="K382" i="2"/>
  <c r="L382" i="2" s="1"/>
  <c r="K343" i="2"/>
  <c r="N343" i="2" s="1"/>
  <c r="K304" i="2"/>
  <c r="L304" i="2" s="1"/>
  <c r="N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6" i="1"/>
  <c r="C148" i="1" s="1"/>
  <c r="I673" i="14" l="1"/>
  <c r="O343" i="2"/>
  <c r="P343" i="2"/>
  <c r="N382" i="2"/>
  <c r="M382" i="2"/>
  <c r="M344" i="2"/>
  <c r="K305" i="2"/>
  <c r="L305" i="2" s="1"/>
  <c r="N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E150" i="14"/>
  <c r="F150" i="14" s="1"/>
  <c r="D151" i="14"/>
  <c r="C152" i="14"/>
  <c r="E675" i="14"/>
  <c r="G675" i="14" s="1"/>
  <c r="E74" i="11"/>
  <c r="F74" i="11" s="1"/>
  <c r="D75" i="11"/>
  <c r="G75" i="11" s="1"/>
  <c r="M304" i="2"/>
  <c r="E306" i="2"/>
  <c r="F306" i="2" s="1"/>
  <c r="C46" i="3"/>
  <c r="C45" i="3"/>
  <c r="C44" i="3"/>
  <c r="C41" i="3"/>
  <c r="C40" i="3"/>
  <c r="C39" i="3"/>
  <c r="C36" i="3"/>
  <c r="N344" i="2" l="1"/>
  <c r="G150" i="14"/>
  <c r="O344" i="2"/>
  <c r="P344" i="2"/>
  <c r="N383" i="2"/>
  <c r="M383" i="2"/>
  <c r="J74" i="11"/>
  <c r="K74" i="11" s="1"/>
  <c r="H74" i="11"/>
  <c r="I74" i="11" s="1"/>
  <c r="M345" i="2"/>
  <c r="K384" i="2"/>
  <c r="L384" i="2" s="1"/>
  <c r="L345" i="2"/>
  <c r="K345" i="2"/>
  <c r="N345" i="2" s="1"/>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I150" i="14" l="1"/>
  <c r="K150" i="14" s="1"/>
  <c r="IW411" i="14" s="1"/>
  <c r="L306" i="2"/>
  <c r="N306" i="2" s="1"/>
  <c r="J75" i="11"/>
  <c r="K75" i="11" s="1"/>
  <c r="H75" i="11"/>
  <c r="I75" i="11" s="1"/>
  <c r="N384" i="2"/>
  <c r="M384" i="2"/>
  <c r="M346" i="2"/>
  <c r="L346" i="2"/>
  <c r="K346" i="2"/>
  <c r="K385" i="2"/>
  <c r="K307" i="2"/>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S411" i="14"/>
  <c r="GL411" i="14"/>
  <c r="DB411" i="14"/>
  <c r="J411" i="14"/>
  <c r="IM411" i="14"/>
  <c r="CB411" i="14"/>
  <c r="AU411" i="14"/>
  <c r="O411" i="14"/>
  <c r="GQ411" i="14"/>
  <c r="FD411" i="14"/>
  <c r="AE411" i="14"/>
  <c r="I675" i="14"/>
  <c r="E76" i="11"/>
  <c r="F76" i="11" s="1"/>
  <c r="D77" i="11"/>
  <c r="G77" i="11" s="1"/>
  <c r="M306" i="2"/>
  <c r="E308" i="2"/>
  <c r="F308" i="2" s="1"/>
  <c r="C58" i="1"/>
  <c r="HW411" i="14" l="1"/>
  <c r="R411" i="14"/>
  <c r="BK411" i="14"/>
  <c r="EN411" i="14"/>
  <c r="AR411" i="14"/>
  <c r="CR411" i="14"/>
  <c r="HG411" i="14"/>
  <c r="GD411" i="14"/>
  <c r="CM411" i="14"/>
  <c r="CL411" i="14"/>
  <c r="GE411" i="14"/>
  <c r="BH411" i="14"/>
  <c r="HL411" i="14"/>
  <c r="Y411" i="14"/>
  <c r="K411" i="14"/>
  <c r="GM411" i="14"/>
  <c r="AC411" i="14"/>
  <c r="AD411" i="14"/>
  <c r="DC411" i="14"/>
  <c r="BB411" i="14"/>
  <c r="AW411" i="14"/>
  <c r="CQ411" i="14"/>
  <c r="HP411" i="14"/>
  <c r="H411" i="14"/>
  <c r="CA411" i="14"/>
  <c r="GZ411" i="14"/>
  <c r="X411" i="14"/>
  <c r="Z411" i="14"/>
  <c r="DR411" i="14"/>
  <c r="GT411" i="14"/>
  <c r="AA411" i="14"/>
  <c r="DS411" i="14"/>
  <c r="GU411" i="14"/>
  <c r="BX411" i="14"/>
  <c r="CG411" i="14"/>
  <c r="CH411" i="14"/>
  <c r="CC411" i="14"/>
  <c r="IV411" i="14"/>
  <c r="IF411" i="14"/>
  <c r="AP411" i="14"/>
  <c r="AQ411" i="14"/>
  <c r="HC411" i="14"/>
  <c r="CP411" i="14"/>
  <c r="G411" i="14"/>
  <c r="GY411" i="14"/>
  <c r="BG411" i="14"/>
  <c r="FC411" i="14"/>
  <c r="EM411" i="14"/>
  <c r="BD411" i="14"/>
  <c r="HB411" i="14"/>
  <c r="EA411" i="14"/>
  <c r="CO411" i="14"/>
  <c r="DQ411" i="14"/>
  <c r="HO411" i="14"/>
  <c r="BT411" i="14"/>
  <c r="W411" i="14"/>
  <c r="CJ411" i="14"/>
  <c r="BF411" i="14"/>
  <c r="EH411" i="14"/>
  <c r="HJ411" i="14"/>
  <c r="EI411" i="14"/>
  <c r="HS411" i="14"/>
  <c r="DT411" i="14"/>
  <c r="DU411" i="14"/>
  <c r="DV411" i="14"/>
  <c r="GS411" i="14"/>
  <c r="IU411" i="14"/>
  <c r="AM411" i="14"/>
  <c r="EF411" i="14"/>
  <c r="IE411" i="14"/>
  <c r="BC411" i="14"/>
  <c r="EV411" i="14"/>
  <c r="BN411" i="14"/>
  <c r="EP411" i="14"/>
  <c r="HZ411" i="14"/>
  <c r="BO411" i="14"/>
  <c r="EQ411" i="14"/>
  <c r="IQ411" i="14"/>
  <c r="EZ411" i="14"/>
  <c r="FA411" i="14"/>
  <c r="FZ411" i="14"/>
  <c r="HY411" i="14"/>
  <c r="AN411" i="14"/>
  <c r="DZ411" i="14"/>
  <c r="CV411" i="14"/>
  <c r="IP411" i="14"/>
  <c r="AF411" i="14"/>
  <c r="BS411" i="14"/>
  <c r="GR411" i="14"/>
  <c r="P411" i="14"/>
  <c r="CI411" i="14"/>
  <c r="HH411" i="14"/>
  <c r="BV411" i="14"/>
  <c r="EX411" i="14"/>
  <c r="BW411" i="14"/>
  <c r="EY411" i="14"/>
  <c r="T411" i="14"/>
  <c r="FX411" i="14"/>
  <c r="FY411" i="14"/>
  <c r="HN411" i="14"/>
  <c r="BL411" i="14"/>
  <c r="EE411" i="14"/>
  <c r="HX411" i="14"/>
  <c r="AV411" i="14"/>
  <c r="EU411" i="14"/>
  <c r="IN411" i="14"/>
  <c r="CD411" i="14"/>
  <c r="FN411" i="14"/>
  <c r="IX411" i="14"/>
  <c r="CE411" i="14"/>
  <c r="FO411" i="14"/>
  <c r="AJ411" i="14"/>
  <c r="HD411" i="14"/>
  <c r="HM411" i="14"/>
  <c r="IT411" i="14"/>
  <c r="DW411" i="14"/>
  <c r="DX411" i="14"/>
  <c r="CY411" i="14"/>
  <c r="CZ411" i="14"/>
  <c r="DG411" i="14"/>
  <c r="DH411" i="14"/>
  <c r="DO411" i="14"/>
  <c r="DP411" i="14"/>
  <c r="AH411" i="14"/>
  <c r="CT411" i="14"/>
  <c r="FF411" i="14"/>
  <c r="HR411" i="14"/>
  <c r="AI411" i="14"/>
  <c r="CU411" i="14"/>
  <c r="FG411" i="14"/>
  <c r="IA411" i="14"/>
  <c r="CF411" i="14"/>
  <c r="IR411" i="14"/>
  <c r="HE411" i="14"/>
  <c r="FB411" i="14"/>
  <c r="CK411" i="14"/>
  <c r="GI411" i="14"/>
  <c r="GJ411" i="14"/>
  <c r="FK411" i="14"/>
  <c r="FL411" i="14"/>
  <c r="FS411" i="14"/>
  <c r="FT411" i="14"/>
  <c r="GA411" i="14"/>
  <c r="GB411" i="14"/>
  <c r="AX411" i="14"/>
  <c r="DJ411" i="14"/>
  <c r="FV411" i="14"/>
  <c r="IH411" i="14"/>
  <c r="AY411" i="14"/>
  <c r="DK411" i="14"/>
  <c r="FW411" i="14"/>
  <c r="L411" i="14"/>
  <c r="DD411" i="14"/>
  <c r="BA411" i="14"/>
  <c r="IS411" i="14"/>
  <c r="HF411" i="14"/>
  <c r="EW411" i="14"/>
  <c r="IY411" i="14"/>
  <c r="BP411" i="14"/>
  <c r="ER411" i="14"/>
  <c r="U411" i="14"/>
  <c r="ES411" i="14"/>
  <c r="V411" i="14"/>
  <c r="ET411" i="14"/>
  <c r="Q411" i="14"/>
  <c r="EO411" i="14"/>
  <c r="HK411" i="14"/>
  <c r="AB411" i="14"/>
  <c r="CN411" i="14"/>
  <c r="GF411" i="14"/>
  <c r="BI411" i="14"/>
  <c r="GG411" i="14"/>
  <c r="BJ411" i="14"/>
  <c r="GH411" i="14"/>
  <c r="BE411" i="14"/>
  <c r="HQ411" i="14"/>
  <c r="II411" i="14"/>
  <c r="AZ411" i="14"/>
  <c r="DL411" i="14"/>
  <c r="IJ411" i="14"/>
  <c r="DM411" i="14"/>
  <c r="IK411" i="14"/>
  <c r="DN411" i="14"/>
  <c r="IL411" i="14"/>
  <c r="DI411" i="14"/>
  <c r="EB411" i="14"/>
  <c r="GN411" i="14"/>
  <c r="IZ411" i="14"/>
  <c r="BQ411" i="14"/>
  <c r="EC411" i="14"/>
  <c r="GO411" i="14"/>
  <c r="JA411" i="14"/>
  <c r="BR411" i="14"/>
  <c r="ED411" i="14"/>
  <c r="GP411" i="14"/>
  <c r="JB411" i="14"/>
  <c r="BM411" i="14"/>
  <c r="DY411" i="14"/>
  <c r="HA411" i="14"/>
  <c r="EJ411" i="14"/>
  <c r="GV411" i="14"/>
  <c r="M411" i="14"/>
  <c r="BY411" i="14"/>
  <c r="EK411" i="14"/>
  <c r="GW411" i="14"/>
  <c r="N411" i="14"/>
  <c r="BZ411" i="14"/>
  <c r="EL411" i="14"/>
  <c r="GX411" i="14"/>
  <c r="I411" i="14"/>
  <c r="BU411" i="14"/>
  <c r="EG411" i="14"/>
  <c r="HI411" i="14"/>
  <c r="FH411" i="14"/>
  <c r="HT411" i="14"/>
  <c r="AK411" i="14"/>
  <c r="CW411" i="14"/>
  <c r="FI411" i="14"/>
  <c r="HU411" i="14"/>
  <c r="AL411" i="14"/>
  <c r="CX411" i="14"/>
  <c r="FJ411" i="14"/>
  <c r="HV411" i="14"/>
  <c r="AG411" i="14"/>
  <c r="CS411" i="14"/>
  <c r="FE411" i="14"/>
  <c r="IO411" i="14"/>
  <c r="FP411" i="14"/>
  <c r="IB411" i="14"/>
  <c r="AS411" i="14"/>
  <c r="DE411" i="14"/>
  <c r="FQ411" i="14"/>
  <c r="IC411" i="14"/>
  <c r="AT411" i="14"/>
  <c r="DF411" i="14"/>
  <c r="FR411" i="14"/>
  <c r="ID411" i="14"/>
  <c r="AO411" i="14"/>
  <c r="DA411" i="14"/>
  <c r="FM411" i="14"/>
  <c r="GC411" i="14"/>
  <c r="FU411" i="14"/>
  <c r="IG411" i="14"/>
  <c r="GK411" i="14"/>
  <c r="L307" i="2"/>
  <c r="N307" i="2" s="1"/>
  <c r="L385" i="2"/>
  <c r="N346" i="2"/>
  <c r="N385" i="2"/>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E309" i="2"/>
  <c r="F309" i="2" s="1"/>
  <c r="C147" i="1"/>
  <c r="C150" i="1" s="1"/>
  <c r="C151" i="1" s="1"/>
  <c r="M307" i="2" l="1"/>
  <c r="J77" i="11"/>
  <c r="K77" i="11" s="1"/>
  <c r="H77" i="11"/>
  <c r="I77" i="11" s="1"/>
  <c r="M386" i="2"/>
  <c r="N386" i="2"/>
  <c r="O347" i="2"/>
  <c r="P347" i="2"/>
  <c r="M348" i="2"/>
  <c r="K309" i="2"/>
  <c r="L309" i="2" s="1"/>
  <c r="N309" i="2" s="1"/>
  <c r="K387" i="2"/>
  <c r="L387" i="2" s="1"/>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IQ414" i="14" s="1"/>
  <c r="N348" i="2"/>
  <c r="M349" i="2"/>
  <c r="K310" i="2"/>
  <c r="L310" i="2" s="1"/>
  <c r="N310" i="2" s="1"/>
  <c r="K388" i="2"/>
  <c r="L349" i="2"/>
  <c r="K349" i="2"/>
  <c r="J78" i="11"/>
  <c r="K78" i="11" s="1"/>
  <c r="H78" i="11"/>
  <c r="I78" i="11" s="1"/>
  <c r="O348" i="2"/>
  <c r="P348" i="2"/>
  <c r="N387" i="2"/>
  <c r="M387" i="2"/>
  <c r="H154" i="14"/>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E311" i="2"/>
  <c r="F311" i="2" s="1"/>
  <c r="F67" i="2"/>
  <c r="C68" i="2"/>
  <c r="D68" i="2" s="1"/>
  <c r="E68" i="2" s="1"/>
  <c r="H67" i="2"/>
  <c r="I67" i="2" s="1"/>
  <c r="AB67" i="2"/>
  <c r="Z68" i="2"/>
  <c r="AE68" i="2" s="1"/>
  <c r="AF68" i="2" s="1"/>
  <c r="AC67" i="2"/>
  <c r="AE67" i="2"/>
  <c r="AF67" i="2" s="1"/>
  <c r="X82" i="2"/>
  <c r="X83" i="2" s="1"/>
  <c r="E67" i="2"/>
  <c r="I154" i="14" l="1"/>
  <c r="K154" i="14" s="1"/>
  <c r="JA415" i="14" s="1"/>
  <c r="CW414" i="14"/>
  <c r="EP414" i="14"/>
  <c r="CD414" i="14"/>
  <c r="GQ414" i="14"/>
  <c r="FI414" i="14"/>
  <c r="GP414" i="14"/>
  <c r="V414" i="14"/>
  <c r="AH414" i="14"/>
  <c r="HQ414" i="14"/>
  <c r="BX414" i="14"/>
  <c r="I414" i="14"/>
  <c r="EJ414" i="14"/>
  <c r="HE414" i="14"/>
  <c r="ED414" i="14"/>
  <c r="BO414" i="14"/>
  <c r="IX414" i="14"/>
  <c r="FZ414" i="14"/>
  <c r="AT414" i="14"/>
  <c r="GH414" i="14"/>
  <c r="H414" i="14"/>
  <c r="FQ414" i="14"/>
  <c r="DK414" i="14"/>
  <c r="R414" i="14"/>
  <c r="L414" i="14"/>
  <c r="HT414" i="14"/>
  <c r="GZ414" i="14"/>
  <c r="CG414" i="14"/>
  <c r="HA414" i="14"/>
  <c r="HG414" i="14"/>
  <c r="CY414" i="14"/>
  <c r="AF414" i="14"/>
  <c r="FH414" i="14"/>
  <c r="U414" i="14"/>
  <c r="EI414" i="14"/>
  <c r="IL414" i="14"/>
  <c r="EC414" i="14"/>
  <c r="FO414" i="14"/>
  <c r="AD414" i="14"/>
  <c r="P414" i="14"/>
  <c r="EL414" i="14"/>
  <c r="K414" i="14"/>
  <c r="GJ414" i="14"/>
  <c r="GE414" i="14"/>
  <c r="DE414" i="14"/>
  <c r="AN414" i="14"/>
  <c r="IC414" i="14"/>
  <c r="CP414" i="14"/>
  <c r="CQ414" i="14"/>
  <c r="HS414" i="14"/>
  <c r="GY414" i="14"/>
  <c r="CF414" i="14"/>
  <c r="BZ414" i="14"/>
  <c r="GT414" i="14"/>
  <c r="DX414" i="14"/>
  <c r="IZ414" i="14"/>
  <c r="DY414" i="14"/>
  <c r="FN414" i="14"/>
  <c r="BG414" i="14"/>
  <c r="AY414" i="14"/>
  <c r="DT414" i="14"/>
  <c r="FL414" i="14"/>
  <c r="W414" i="14"/>
  <c r="IB414" i="14"/>
  <c r="DR414" i="14"/>
  <c r="CN414" i="14"/>
  <c r="DC414" i="14"/>
  <c r="DN414" i="14"/>
  <c r="DG414" i="14"/>
  <c r="FD414" i="14"/>
  <c r="FE414" i="14"/>
  <c r="EE414" i="14"/>
  <c r="BR414" i="14"/>
  <c r="GL414" i="14"/>
  <c r="AS414" i="14"/>
  <c r="GG414" i="14"/>
  <c r="GB414" i="14"/>
  <c r="CK414" i="14"/>
  <c r="CR414" i="14"/>
  <c r="GU414" i="14"/>
  <c r="JA414" i="14"/>
  <c r="BA414" i="14"/>
  <c r="BN414" i="14"/>
  <c r="FX414" i="14"/>
  <c r="DB414" i="14"/>
  <c r="HO414" i="14"/>
  <c r="HD414" i="14"/>
  <c r="BW414" i="14"/>
  <c r="IV414" i="14"/>
  <c r="FB414" i="14"/>
  <c r="AJ414" i="14"/>
  <c r="ER414" i="14"/>
  <c r="BQ414" i="14"/>
  <c r="FW414" i="14"/>
  <c r="DS414" i="14"/>
  <c r="AE414" i="14"/>
  <c r="FG414" i="14"/>
  <c r="EM414" i="14"/>
  <c r="T414" i="14"/>
  <c r="N414" i="14"/>
  <c r="EH414" i="14"/>
  <c r="BL414" i="14"/>
  <c r="GN414" i="14"/>
  <c r="BM414" i="14"/>
  <c r="AP414" i="14"/>
  <c r="GD414" i="14"/>
  <c r="FV414" i="14"/>
  <c r="HK414" i="14"/>
  <c r="EU414" i="14"/>
  <c r="IK414" i="14"/>
  <c r="IA414" i="14"/>
  <c r="DQ414" i="14"/>
  <c r="DJ414" i="14"/>
  <c r="HY414" i="14"/>
  <c r="FA414" i="14"/>
  <c r="HV414" i="14"/>
  <c r="CU414" i="14"/>
  <c r="HH414" i="14"/>
  <c r="CA414" i="14"/>
  <c r="HC414" i="14"/>
  <c r="GW414" i="14"/>
  <c r="BV414" i="14"/>
  <c r="IU414" i="14"/>
  <c r="EB414" i="14"/>
  <c r="HX414" i="14"/>
  <c r="FM414" i="14"/>
  <c r="BF414" i="14"/>
  <c r="AX414" i="14"/>
  <c r="IH414" i="14"/>
  <c r="ID414" i="14"/>
  <c r="IJ414" i="14"/>
  <c r="EX414" i="14"/>
  <c r="DP414" i="14"/>
  <c r="DV414" i="14"/>
  <c r="DU414" i="14"/>
  <c r="ES414" i="14"/>
  <c r="FY414" i="14"/>
  <c r="IE414" i="14"/>
  <c r="CV414" i="14"/>
  <c r="IW414" i="14"/>
  <c r="BH414" i="14"/>
  <c r="AZ414" i="14"/>
  <c r="DO414" i="14"/>
  <c r="FC414" i="14"/>
  <c r="GK414" i="14"/>
  <c r="AC414" i="14"/>
  <c r="FJ414" i="14"/>
  <c r="AI414" i="14"/>
  <c r="EV414" i="14"/>
  <c r="O414" i="14"/>
  <c r="EQ414" i="14"/>
  <c r="EK414" i="14"/>
  <c r="J414" i="14"/>
  <c r="GI414" i="14"/>
  <c r="BP414" i="14"/>
  <c r="AV414" i="14"/>
  <c r="AO414" i="14"/>
  <c r="IN414" i="14"/>
  <c r="GC414" i="14"/>
  <c r="IF414" i="14"/>
  <c r="FU414" i="14"/>
  <c r="Z414" i="14"/>
  <c r="IS414" i="14"/>
  <c r="II414" i="14"/>
  <c r="EW414" i="14"/>
  <c r="CM414" i="14"/>
  <c r="IR414" i="14"/>
  <c r="BJ414" i="14"/>
  <c r="BB414" i="14"/>
  <c r="DD414" i="14"/>
  <c r="BS414" i="14"/>
  <c r="AG414" i="14"/>
  <c r="Q414" i="14"/>
  <c r="CX414" i="14"/>
  <c r="HR414" i="14"/>
  <c r="CJ414" i="14"/>
  <c r="HF414" i="14"/>
  <c r="CE414" i="14"/>
  <c r="GR414" i="14"/>
  <c r="BY414" i="14"/>
  <c r="GS414" i="14"/>
  <c r="DW414" i="14"/>
  <c r="IY414" i="14"/>
  <c r="FK414" i="14"/>
  <c r="FT414" i="14"/>
  <c r="CZ414" i="14"/>
  <c r="BE414" i="14"/>
  <c r="BD414" i="14"/>
  <c r="AW414" i="14"/>
  <c r="DA414" i="14"/>
  <c r="CO414" i="14"/>
  <c r="HJ414" i="14"/>
  <c r="DH414" i="14"/>
  <c r="IO414" i="14"/>
  <c r="AK414" i="14"/>
  <c r="IP414" i="14"/>
  <c r="CS414" i="14"/>
  <c r="DZ414" i="14"/>
  <c r="BI414" i="14"/>
  <c r="HN414" i="14"/>
  <c r="EN414" i="14"/>
  <c r="EO414" i="14"/>
  <c r="G414" i="14"/>
  <c r="AR414" i="14"/>
  <c r="HM414" i="14"/>
  <c r="CB414" i="14"/>
  <c r="GX414" i="14"/>
  <c r="IT414" i="14"/>
  <c r="AL414" i="14"/>
  <c r="FF414" i="14"/>
  <c r="ET414" i="14"/>
  <c r="S414" i="14"/>
  <c r="EF414" i="14"/>
  <c r="M414" i="14"/>
  <c r="EG414" i="14"/>
  <c r="BK414" i="14"/>
  <c r="GM414" i="14"/>
  <c r="AM414" i="14"/>
  <c r="GA414" i="14"/>
  <c r="FS414" i="14"/>
  <c r="DL414" i="14"/>
  <c r="HI414" i="14"/>
  <c r="EZ414" i="14"/>
  <c r="IG414" i="14"/>
  <c r="FP414" i="14"/>
  <c r="GO414" i="14"/>
  <c r="GF414" i="14"/>
  <c r="IM414" i="14"/>
  <c r="CC414" i="14"/>
  <c r="HL414" i="14"/>
  <c r="AQ414" i="14"/>
  <c r="DI414" i="14"/>
  <c r="X414" i="14"/>
  <c r="HU414" i="14"/>
  <c r="CT414" i="14"/>
  <c r="CH414" i="14"/>
  <c r="HB414" i="14"/>
  <c r="BT414" i="14"/>
  <c r="GV414" i="14"/>
  <c r="BU414" i="14"/>
  <c r="JB414" i="14"/>
  <c r="EA414" i="14"/>
  <c r="FR414" i="14"/>
  <c r="BC414" i="14"/>
  <c r="AU414" i="14"/>
  <c r="EY414" i="14"/>
  <c r="HW414" i="14"/>
  <c r="CI414" i="14"/>
  <c r="Y414" i="14"/>
  <c r="HZ414" i="14"/>
  <c r="DF414" i="14"/>
  <c r="DM414" i="14"/>
  <c r="AA414" i="14"/>
  <c r="AB414" i="14"/>
  <c r="CL414" i="14"/>
  <c r="HP414" i="14"/>
  <c r="N349" i="2"/>
  <c r="L388" i="2"/>
  <c r="I679" i="14"/>
  <c r="K679" i="14" s="1"/>
  <c r="L679" i="14" s="1"/>
  <c r="M350" i="2"/>
  <c r="K350" i="2"/>
  <c r="L350" i="2"/>
  <c r="K311" i="2"/>
  <c r="L311" i="2" s="1"/>
  <c r="K389" i="2"/>
  <c r="L389" i="2" s="1"/>
  <c r="P349" i="2"/>
  <c r="O349" i="2"/>
  <c r="J79" i="11"/>
  <c r="K79" i="11" s="1"/>
  <c r="H79" i="11"/>
  <c r="I79" i="11" s="1"/>
  <c r="M388" i="2"/>
  <c r="N388" i="2"/>
  <c r="F155" i="14"/>
  <c r="H155" i="14"/>
  <c r="H680"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FJ415" i="14" l="1"/>
  <c r="EC415" i="14"/>
  <c r="BP415" i="14"/>
  <c r="AY415" i="14"/>
  <c r="IP415" i="14"/>
  <c r="DP415" i="14"/>
  <c r="DI415" i="14"/>
  <c r="K415" i="14"/>
  <c r="IK415" i="14"/>
  <c r="IC415" i="14"/>
  <c r="CN415" i="14"/>
  <c r="AH415" i="14"/>
  <c r="DO415" i="14"/>
  <c r="FY415" i="14"/>
  <c r="DZ415" i="14"/>
  <c r="EV415" i="14"/>
  <c r="DY415" i="14"/>
  <c r="BL415" i="14"/>
  <c r="AR415" i="14"/>
  <c r="IG415" i="14"/>
  <c r="JB415" i="14"/>
  <c r="DB415" i="14"/>
  <c r="FX415" i="14"/>
  <c r="AL415" i="14"/>
  <c r="IS415" i="14"/>
  <c r="DA415" i="14"/>
  <c r="HQ415" i="14"/>
  <c r="AU415" i="14"/>
  <c r="BH415" i="14"/>
  <c r="HW415" i="14"/>
  <c r="DM415" i="14"/>
  <c r="CQ415" i="14"/>
  <c r="HP415" i="14"/>
  <c r="IO415" i="14"/>
  <c r="HK415" i="14"/>
  <c r="BS415" i="14"/>
  <c r="EB415" i="14"/>
  <c r="DW415" i="14"/>
  <c r="DR415" i="14"/>
  <c r="DE415" i="14"/>
  <c r="DF415" i="14"/>
  <c r="CL415" i="14"/>
  <c r="FH415" i="14"/>
  <c r="GU415" i="14"/>
  <c r="AD415" i="14"/>
  <c r="EA415" i="14"/>
  <c r="BR415" i="14"/>
  <c r="IN415" i="14"/>
  <c r="IA415" i="14"/>
  <c r="BA415" i="14"/>
  <c r="EK415" i="14"/>
  <c r="HI415" i="14"/>
  <c r="AF415" i="14"/>
  <c r="P415" i="14"/>
  <c r="BN415" i="14"/>
  <c r="IR415" i="14"/>
  <c r="IM415" i="14"/>
  <c r="HY415" i="14"/>
  <c r="HB415" i="14"/>
  <c r="HS415" i="14"/>
  <c r="EZ415" i="14"/>
  <c r="CE415" i="14"/>
  <c r="AE415" i="14"/>
  <c r="IV415" i="14"/>
  <c r="IQ415" i="14"/>
  <c r="DV415" i="14"/>
  <c r="AN415" i="14"/>
  <c r="AK415" i="14"/>
  <c r="EG415" i="14"/>
  <c r="I415" i="14"/>
  <c r="IL415" i="14"/>
  <c r="BZ415" i="14"/>
  <c r="IE415" i="14"/>
  <c r="IX415" i="14"/>
  <c r="IU415" i="14"/>
  <c r="DT415" i="14"/>
  <c r="DQ415" i="14"/>
  <c r="BJ415" i="14"/>
  <c r="AP415" i="14"/>
  <c r="AT415" i="14"/>
  <c r="ES415" i="14"/>
  <c r="AC415" i="14"/>
  <c r="U415" i="14"/>
  <c r="AZ415" i="14"/>
  <c r="CM415" i="14"/>
  <c r="HR415" i="14"/>
  <c r="BY415" i="14"/>
  <c r="GX415" i="14"/>
  <c r="HC415" i="14"/>
  <c r="IH415" i="14"/>
  <c r="Z415" i="14"/>
  <c r="R415" i="14"/>
  <c r="T415" i="14"/>
  <c r="IZ415" i="14"/>
  <c r="IW415" i="14"/>
  <c r="ED415" i="14"/>
  <c r="DS415" i="14"/>
  <c r="BD415" i="14"/>
  <c r="DD415" i="14"/>
  <c r="CZ415" i="14"/>
  <c r="EY415" i="14"/>
  <c r="GT415" i="14"/>
  <c r="CD415" i="14"/>
  <c r="BV415" i="14"/>
  <c r="CS415" i="14"/>
  <c r="EN415" i="14"/>
  <c r="CI415" i="14"/>
  <c r="FE415" i="14"/>
  <c r="FB415" i="14"/>
  <c r="IY415" i="14"/>
  <c r="DX415" i="14"/>
  <c r="DU415" i="14"/>
  <c r="BF415" i="14"/>
  <c r="IT415" i="14"/>
  <c r="DC415" i="14"/>
  <c r="CY415" i="14"/>
  <c r="J415" i="14"/>
  <c r="AG415" i="14"/>
  <c r="FT415" i="14"/>
  <c r="FD415" i="14"/>
  <c r="CO415" i="14"/>
  <c r="HT415" i="14"/>
  <c r="DJ415" i="14"/>
  <c r="N415" i="14"/>
  <c r="BW415" i="14"/>
  <c r="GO415" i="14"/>
  <c r="GM415" i="14"/>
  <c r="GK415" i="14"/>
  <c r="GI415" i="14"/>
  <c r="GG415" i="14"/>
  <c r="GE415" i="14"/>
  <c r="GC415" i="14"/>
  <c r="GA415" i="14"/>
  <c r="FQ415" i="14"/>
  <c r="FO415" i="14"/>
  <c r="FM415" i="14"/>
  <c r="FK415" i="14"/>
  <c r="FA415" i="14"/>
  <c r="CT415" i="14"/>
  <c r="GV415" i="14"/>
  <c r="EO415" i="14"/>
  <c r="CF415" i="14"/>
  <c r="Y415" i="14"/>
  <c r="BX415" i="14"/>
  <c r="Q415" i="14"/>
  <c r="CU415" i="14"/>
  <c r="GW415" i="14"/>
  <c r="EP415" i="14"/>
  <c r="CG415" i="14"/>
  <c r="FU415" i="14"/>
  <c r="FI415" i="14"/>
  <c r="X415" i="14"/>
  <c r="HF415" i="14"/>
  <c r="HH415" i="14"/>
  <c r="W415" i="14"/>
  <c r="BQ415" i="14"/>
  <c r="BO415" i="14"/>
  <c r="BM415" i="14"/>
  <c r="BK415" i="14"/>
  <c r="BI415" i="14"/>
  <c r="BG415" i="14"/>
  <c r="BE415" i="14"/>
  <c r="BC415" i="14"/>
  <c r="AS415" i="14"/>
  <c r="AQ415" i="14"/>
  <c r="AO415" i="14"/>
  <c r="AM415" i="14"/>
  <c r="HD415" i="14"/>
  <c r="EW415" i="14"/>
  <c r="II415" i="14"/>
  <c r="GR415" i="14"/>
  <c r="EI415" i="14"/>
  <c r="CB415" i="14"/>
  <c r="DK415" i="14"/>
  <c r="HE415" i="14"/>
  <c r="EX415" i="14"/>
  <c r="IJ415" i="14"/>
  <c r="GS415" i="14"/>
  <c r="EJ415" i="14"/>
  <c r="EF415" i="14"/>
  <c r="AV415" i="14"/>
  <c r="HN415" i="14"/>
  <c r="DL415" i="14"/>
  <c r="EE415" i="14"/>
  <c r="DG415" i="14"/>
  <c r="IB415" i="14"/>
  <c r="HZ415" i="14"/>
  <c r="HX415" i="14"/>
  <c r="ID415" i="14"/>
  <c r="CV415" i="14"/>
  <c r="AW415" i="14"/>
  <c r="EQ415" i="14"/>
  <c r="CJ415" i="14"/>
  <c r="AA415" i="14"/>
  <c r="HO415" i="14"/>
  <c r="S415" i="14"/>
  <c r="CW415" i="14"/>
  <c r="AX415" i="14"/>
  <c r="ER415" i="14"/>
  <c r="CK415" i="14"/>
  <c r="AB415" i="14"/>
  <c r="HJ415" i="14"/>
  <c r="CA415" i="14"/>
  <c r="V415" i="14"/>
  <c r="BU415" i="14"/>
  <c r="DH415" i="14"/>
  <c r="CH415" i="14"/>
  <c r="GN415" i="14"/>
  <c r="GL415" i="14"/>
  <c r="GJ415" i="14"/>
  <c r="GP415" i="14"/>
  <c r="GF415" i="14"/>
  <c r="GD415" i="14"/>
  <c r="GB415" i="14"/>
  <c r="GH415" i="14"/>
  <c r="FP415" i="14"/>
  <c r="FN415" i="14"/>
  <c r="FL415" i="14"/>
  <c r="FR415" i="14"/>
  <c r="L415" i="14"/>
  <c r="GZ415" i="14"/>
  <c r="AI415" i="14"/>
  <c r="HU415" i="14"/>
  <c r="FV415" i="14"/>
  <c r="HM415" i="14"/>
  <c r="FF415" i="14"/>
  <c r="M415" i="14"/>
  <c r="HA415" i="14"/>
  <c r="AJ415" i="14"/>
  <c r="IF415" i="14"/>
  <c r="FW415" i="14"/>
  <c r="BT415" i="14"/>
  <c r="HV415" i="14"/>
  <c r="HL415" i="14"/>
  <c r="H415" i="14"/>
  <c r="HG415" i="14"/>
  <c r="FZ415" i="14"/>
  <c r="EH415" i="14"/>
  <c r="GQ415" i="14"/>
  <c r="FS415" i="14"/>
  <c r="FC415" i="14"/>
  <c r="EU415" i="14"/>
  <c r="EM415" i="14"/>
  <c r="FG415" i="14"/>
  <c r="BB415" i="14"/>
  <c r="CC415" i="14"/>
  <c r="ET415" i="14"/>
  <c r="EL415" i="14"/>
  <c r="DN415" i="14"/>
  <c r="CX415" i="14"/>
  <c r="CP415" i="14"/>
  <c r="GY415" i="14"/>
  <c r="O415" i="14"/>
  <c r="CR415" i="14"/>
  <c r="G415" i="14"/>
  <c r="N350" i="2"/>
  <c r="M351" i="2"/>
  <c r="L351" i="2"/>
  <c r="K390" i="2"/>
  <c r="K351" i="2"/>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N351" i="2" l="1"/>
  <c r="L390" i="2"/>
  <c r="M352" i="2"/>
  <c r="K313" i="2"/>
  <c r="L313" i="2" s="1"/>
  <c r="K391" i="2"/>
  <c r="L391" i="2" s="1"/>
  <c r="K352" i="2"/>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N35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L395" i="2"/>
  <c r="M395" i="2" s="1"/>
  <c r="J86" i="11"/>
  <c r="K86" i="11" s="1"/>
  <c r="H86" i="11"/>
  <c r="I86" i="11" s="1"/>
  <c r="M357" i="2"/>
  <c r="L357" i="2"/>
  <c r="K318" i="2"/>
  <c r="L318" i="2" s="1"/>
  <c r="K396" i="2"/>
  <c r="L396" i="2" s="1"/>
  <c r="K357" i="2"/>
  <c r="N357" i="2" s="1"/>
  <c r="F162" i="14"/>
  <c r="I162" i="14" s="1"/>
  <c r="K162" i="14" s="1"/>
  <c r="II423" i="14" s="1"/>
  <c r="O356" i="2"/>
  <c r="P356"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N395" i="2"/>
  <c r="O357" i="2"/>
  <c r="P357" i="2"/>
  <c r="J87" i="11"/>
  <c r="K87" i="11" s="1"/>
  <c r="H87" i="11"/>
  <c r="I87" i="11" s="1"/>
  <c r="N396" i="2"/>
  <c r="M396" i="2"/>
  <c r="M358" i="2"/>
  <c r="L358" i="2"/>
  <c r="K397" i="2"/>
  <c r="L397" i="2" s="1"/>
  <c r="K319" i="2"/>
  <c r="L319" i="2" s="1"/>
  <c r="N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N360" i="2" l="1"/>
  <c r="G166" i="14"/>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I167" i="14" l="1"/>
  <c r="K167" i="14" s="1"/>
  <c r="IV428" i="14" s="1"/>
  <c r="G168" i="14"/>
  <c r="J92" i="11"/>
  <c r="K92" i="11" s="1"/>
  <c r="H92" i="11"/>
  <c r="I92" i="11" s="1"/>
  <c r="H168" i="14"/>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I168" i="14" l="1"/>
  <c r="K168" i="14" s="1"/>
  <c r="JA429" i="14" s="1"/>
  <c r="DH428" i="14"/>
  <c r="HL428" i="14"/>
  <c r="EI428" i="14"/>
  <c r="DT428" i="14"/>
  <c r="AQ428" i="14"/>
  <c r="AB428" i="14"/>
  <c r="GR428" i="14"/>
  <c r="GO428" i="14"/>
  <c r="BT428" i="14"/>
  <c r="FY428" i="14"/>
  <c r="CE428" i="14"/>
  <c r="GJ428" i="14"/>
  <c r="HX428" i="14"/>
  <c r="AT428" i="14"/>
  <c r="EE428" i="14"/>
  <c r="HS428" i="14"/>
  <c r="BA428" i="14"/>
  <c r="HD428" i="14"/>
  <c r="AM428" i="14"/>
  <c r="EA428" i="14"/>
  <c r="GZ428" i="14"/>
  <c r="DL428" i="14"/>
  <c r="HA428" i="14"/>
  <c r="AI428" i="14"/>
  <c r="CB428" i="14"/>
  <c r="T428" i="14"/>
  <c r="DI428" i="14"/>
  <c r="GL428" i="14"/>
  <c r="H428" i="14"/>
  <c r="FV428" i="14"/>
  <c r="CS428" i="14"/>
  <c r="FA428" i="14"/>
  <c r="EX428" i="14"/>
  <c r="DF428" i="14"/>
  <c r="BF428" i="14"/>
  <c r="AL428" i="14"/>
  <c r="HI428" i="14"/>
  <c r="GT428" i="14"/>
  <c r="DQ428" i="14"/>
  <c r="DB428" i="14"/>
  <c r="Y428" i="14"/>
  <c r="I428" i="14"/>
  <c r="DV428" i="14"/>
  <c r="DX428" i="14"/>
  <c r="FL428" i="14"/>
  <c r="HO428" i="14"/>
  <c r="AX428" i="14"/>
  <c r="EK428" i="14"/>
  <c r="HH428" i="14"/>
  <c r="DW428" i="14"/>
  <c r="HK428" i="14"/>
  <c r="AS428" i="14"/>
  <c r="CJ428" i="14"/>
  <c r="AE428" i="14"/>
  <c r="DS428" i="14"/>
  <c r="GV428" i="14"/>
  <c r="P428" i="14"/>
  <c r="GG428" i="14"/>
  <c r="AA428" i="14"/>
  <c r="DD428" i="14"/>
  <c r="GX428" i="14"/>
  <c r="CN428" i="14"/>
  <c r="K428" i="14"/>
  <c r="IH428" i="14"/>
  <c r="FO428" i="14"/>
  <c r="DY428" i="14"/>
  <c r="HP428" i="14"/>
  <c r="HG428" i="14"/>
  <c r="W428" i="14"/>
  <c r="FK428" i="14"/>
  <c r="FT428" i="14"/>
  <c r="AY428" i="14"/>
  <c r="HQ428" i="14"/>
  <c r="HB428" i="14"/>
  <c r="AD428" i="14"/>
  <c r="GW428" i="14"/>
  <c r="GI428" i="14"/>
  <c r="R428" i="14"/>
  <c r="FD428" i="14"/>
  <c r="CU428" i="14"/>
  <c r="CI428" i="14"/>
  <c r="IN428" i="14"/>
  <c r="EH428" i="14"/>
  <c r="HU428" i="14"/>
  <c r="BE428" i="14"/>
  <c r="CR428" i="14"/>
  <c r="AP428" i="14"/>
  <c r="EC428" i="14"/>
  <c r="X428" i="14"/>
  <c r="GS428" i="14"/>
  <c r="AK428" i="14"/>
  <c r="DO428" i="14"/>
  <c r="HF428" i="14"/>
  <c r="DA428" i="14"/>
  <c r="GN428" i="14"/>
  <c r="EL428" i="14"/>
  <c r="G428" i="14"/>
  <c r="BR428" i="14"/>
  <c r="IP428" i="14"/>
  <c r="GB428" i="14"/>
  <c r="CZ428" i="14"/>
  <c r="AZ428" i="14"/>
  <c r="EO428" i="14"/>
  <c r="HR428" i="14"/>
  <c r="AF428" i="14"/>
  <c r="HC428" i="14"/>
  <c r="AW428" i="14"/>
  <c r="DZ428" i="14"/>
  <c r="HN428" i="14"/>
  <c r="DK428" i="14"/>
  <c r="GY428" i="14"/>
  <c r="AH428" i="14"/>
  <c r="ET428" i="14"/>
  <c r="S428" i="14"/>
  <c r="DG428" i="14"/>
  <c r="GK428" i="14"/>
  <c r="BZ428" i="14"/>
  <c r="CV428" i="14"/>
  <c r="IU428" i="14"/>
  <c r="CA428" i="14"/>
  <c r="FR428" i="14"/>
  <c r="EM428" i="14"/>
  <c r="CX428" i="14"/>
  <c r="AU428" i="14"/>
  <c r="DJ428" i="14"/>
  <c r="AG428" i="14"/>
  <c r="DE428" i="14"/>
  <c r="CQ428" i="14"/>
  <c r="GH428" i="14"/>
  <c r="DP428" i="14"/>
  <c r="AN428" i="14"/>
  <c r="HM428" i="14"/>
  <c r="BG428" i="14"/>
  <c r="EJ428" i="14"/>
  <c r="HV428" i="14"/>
  <c r="DU428" i="14"/>
  <c r="HJ428" i="14"/>
  <c r="AR428" i="14"/>
  <c r="FB428" i="14"/>
  <c r="AC428" i="14"/>
  <c r="DR428" i="14"/>
  <c r="GU428" i="14"/>
  <c r="CH428" i="14"/>
  <c r="GF428" i="14"/>
  <c r="Z428" i="14"/>
  <c r="DC428" i="14"/>
  <c r="N428" i="14"/>
  <c r="O428" i="14"/>
  <c r="FN428" i="14"/>
  <c r="BX428" i="14"/>
  <c r="IF428" i="14"/>
  <c r="ID428" i="14"/>
  <c r="EG428" i="14"/>
  <c r="HT428" i="14"/>
  <c r="BC428" i="14"/>
  <c r="FJ428" i="14"/>
  <c r="AO428" i="14"/>
  <c r="EB428" i="14"/>
  <c r="HE428" i="14"/>
  <c r="CP428" i="14"/>
  <c r="GQ428" i="14"/>
  <c r="AJ428" i="14"/>
  <c r="DM428" i="14"/>
  <c r="V428" i="14"/>
  <c r="CY428" i="14"/>
  <c r="GM428" i="14"/>
  <c r="U428" i="14"/>
  <c r="FX428" i="14"/>
  <c r="GC428" i="14"/>
  <c r="IT428" i="14"/>
  <c r="IC428" i="14"/>
  <c r="BU428" i="14"/>
  <c r="FH428" i="14"/>
  <c r="IK428" i="14"/>
  <c r="EU428" i="14"/>
  <c r="IL428" i="14"/>
  <c r="JA428" i="14"/>
  <c r="BO428" i="14"/>
  <c r="HZ428" i="14"/>
  <c r="CM428" i="14"/>
  <c r="FE428" i="14"/>
  <c r="BM428" i="14"/>
  <c r="EQ428" i="14"/>
  <c r="FS428" i="14"/>
  <c r="IA428" i="14"/>
  <c r="HW428" i="14"/>
  <c r="IY428" i="14"/>
  <c r="EV428" i="14"/>
  <c r="CF428" i="14"/>
  <c r="BJ428" i="14"/>
  <c r="EZ428" i="14"/>
  <c r="IO428" i="14"/>
  <c r="BW428" i="14"/>
  <c r="AV428" i="14"/>
  <c r="BH428" i="14"/>
  <c r="CK428" i="14"/>
  <c r="BB428" i="14"/>
  <c r="EY428" i="14"/>
  <c r="FP428" i="14"/>
  <c r="GE428" i="14"/>
  <c r="M428" i="14"/>
  <c r="BL428" i="14"/>
  <c r="IS428" i="14"/>
  <c r="IJ428" i="14"/>
  <c r="BS428" i="14"/>
  <c r="FG428" i="14"/>
  <c r="EF428" i="14"/>
  <c r="HY428" i="14"/>
  <c r="IE428" i="14"/>
  <c r="IW428" i="14"/>
  <c r="IR428" i="14"/>
  <c r="BP428" i="14"/>
  <c r="CG428" i="14"/>
  <c r="J428" i="14"/>
  <c r="CW428" i="14"/>
  <c r="GA428" i="14"/>
  <c r="JB428" i="14"/>
  <c r="FM428" i="14"/>
  <c r="FC428" i="14"/>
  <c r="IQ428" i="14"/>
  <c r="BY428" i="14"/>
  <c r="BK428" i="14"/>
  <c r="CD428" i="14"/>
  <c r="EW428" i="14"/>
  <c r="DN428" i="14"/>
  <c r="FU428" i="14"/>
  <c r="IB428" i="14"/>
  <c r="FW428" i="14"/>
  <c r="Q428" i="14"/>
  <c r="CT428" i="14"/>
  <c r="GP428" i="14"/>
  <c r="EN428" i="14"/>
  <c r="BV428" i="14"/>
  <c r="FI428" i="14"/>
  <c r="IM428" i="14"/>
  <c r="EP428" i="14"/>
  <c r="IZ428" i="14"/>
  <c r="BN428" i="14"/>
  <c r="BI428" i="14"/>
  <c r="CL428" i="14"/>
  <c r="ES428" i="14"/>
  <c r="CO428" i="14"/>
  <c r="GD428" i="14"/>
  <c r="L428" i="14"/>
  <c r="ED428" i="14"/>
  <c r="BD428" i="14"/>
  <c r="II428" i="14"/>
  <c r="CC428" i="14"/>
  <c r="FF428" i="14"/>
  <c r="BQ428" i="14"/>
  <c r="FQ428" i="14"/>
  <c r="FZ428" i="14"/>
  <c r="IG428" i="14"/>
  <c r="IX428" i="14"/>
  <c r="ER428" i="14"/>
  <c r="J93" i="11"/>
  <c r="K93" i="11" s="1"/>
  <c r="H93" i="11"/>
  <c r="I93" i="11" s="1"/>
  <c r="F169" i="14"/>
  <c r="I169" i="14" s="1"/>
  <c r="K169" i="14" s="1"/>
  <c r="FI429" i="14"/>
  <c r="DS429" i="14"/>
  <c r="IP429" i="14"/>
  <c r="IO429" i="14"/>
  <c r="FH429" i="14"/>
  <c r="CA429" i="14"/>
  <c r="IN429" i="14"/>
  <c r="FF429" i="14"/>
  <c r="BZ429" i="14"/>
  <c r="IM429" i="14"/>
  <c r="FE429" i="14"/>
  <c r="BX429" i="14"/>
  <c r="IL429" i="14"/>
  <c r="FD429" i="14"/>
  <c r="BV429" i="14"/>
  <c r="IJ429" i="14"/>
  <c r="FC429" i="14"/>
  <c r="BU429" i="14"/>
  <c r="IH429" i="14"/>
  <c r="FB429" i="14"/>
  <c r="BT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BS429" i="14" l="1"/>
  <c r="EZ429" i="14"/>
  <c r="HK429" i="14"/>
  <c r="CB429" i="14"/>
  <c r="FJ429" i="14"/>
  <c r="S429" i="14"/>
  <c r="BY429" i="14"/>
  <c r="CF429" i="14"/>
  <c r="FK429" i="14"/>
  <c r="FL429" i="14"/>
  <c r="IV429" i="14"/>
  <c r="CJ429" i="14"/>
  <c r="FT429" i="14"/>
  <c r="H429" i="14"/>
  <c r="CP429" i="14"/>
  <c r="FV429" i="14"/>
  <c r="I429" i="14"/>
  <c r="CQ429" i="14"/>
  <c r="FX429" i="14"/>
  <c r="J429" i="14"/>
  <c r="CR429" i="14"/>
  <c r="FZ429" i="14"/>
  <c r="L429" i="14"/>
  <c r="CS429" i="14"/>
  <c r="GA429" i="14"/>
  <c r="N429" i="14"/>
  <c r="CT429" i="14"/>
  <c r="GB429" i="14"/>
  <c r="O429" i="14"/>
  <c r="CV429" i="14"/>
  <c r="GC429" i="14"/>
  <c r="P429" i="14"/>
  <c r="CX429" i="14"/>
  <c r="GD429" i="14"/>
  <c r="G429" i="14"/>
  <c r="CN429" i="14"/>
  <c r="FU429" i="14"/>
  <c r="AI429" i="14"/>
  <c r="EQ429" i="14"/>
  <c r="IQ429" i="14"/>
  <c r="CO429" i="14"/>
  <c r="GW429" i="14"/>
  <c r="IU429" i="14"/>
  <c r="IW429" i="14"/>
  <c r="IZ429" i="14"/>
  <c r="R429" i="14"/>
  <c r="CZ429" i="14"/>
  <c r="GH429" i="14"/>
  <c r="T429" i="14"/>
  <c r="DA429" i="14"/>
  <c r="GI429" i="14"/>
  <c r="V429" i="14"/>
  <c r="DB429" i="14"/>
  <c r="GJ429" i="14"/>
  <c r="W429" i="14"/>
  <c r="DD429" i="14"/>
  <c r="GK429" i="14"/>
  <c r="X429" i="14"/>
  <c r="DF429" i="14"/>
  <c r="GL429" i="14"/>
  <c r="Y429" i="14"/>
  <c r="DG429" i="14"/>
  <c r="GN429" i="14"/>
  <c r="Z429" i="14"/>
  <c r="DH429" i="14"/>
  <c r="GP429" i="14"/>
  <c r="Q429" i="14"/>
  <c r="CY429" i="14"/>
  <c r="GF429" i="14"/>
  <c r="BG429" i="14"/>
  <c r="EY429" i="14"/>
  <c r="M429" i="14"/>
  <c r="CW429" i="14"/>
  <c r="HE429" i="14"/>
  <c r="CH429" i="14"/>
  <c r="AD429" i="14"/>
  <c r="DJ429" i="14"/>
  <c r="GR429" i="14"/>
  <c r="AE429" i="14"/>
  <c r="DL429" i="14"/>
  <c r="GS429" i="14"/>
  <c r="AF429" i="14"/>
  <c r="DN429" i="14"/>
  <c r="GT429" i="14"/>
  <c r="AG429" i="14"/>
  <c r="DO429" i="14"/>
  <c r="GV429" i="14"/>
  <c r="AH429" i="14"/>
  <c r="DP429" i="14"/>
  <c r="GX429" i="14"/>
  <c r="AJ429" i="14"/>
  <c r="DQ429" i="14"/>
  <c r="GY429" i="14"/>
  <c r="AL429" i="14"/>
  <c r="DR429" i="14"/>
  <c r="GZ429" i="14"/>
  <c r="AB429" i="14"/>
  <c r="DI429" i="14"/>
  <c r="GQ429" i="14"/>
  <c r="BW429" i="14"/>
  <c r="FG429" i="14"/>
  <c r="U429" i="14"/>
  <c r="DU429" i="14"/>
  <c r="HM429" i="14"/>
  <c r="CD429" i="14"/>
  <c r="CI429" i="14"/>
  <c r="IX429" i="14"/>
  <c r="FS429" i="14"/>
  <c r="CC429" i="14"/>
  <c r="HS429" i="14"/>
  <c r="AN429" i="14"/>
  <c r="AO429" i="14"/>
  <c r="AP429" i="14"/>
  <c r="AR429" i="14"/>
  <c r="DZ429" i="14"/>
  <c r="EB429" i="14"/>
  <c r="ED429" i="14"/>
  <c r="DT429" i="14"/>
  <c r="CE429" i="14"/>
  <c r="AC429" i="14"/>
  <c r="EK429" i="14"/>
  <c r="HU429" i="14"/>
  <c r="IT429" i="14"/>
  <c r="FN429" i="14"/>
  <c r="FR429" i="14"/>
  <c r="CL429" i="14"/>
  <c r="AA429" i="14"/>
  <c r="CG429" i="14"/>
  <c r="HB429" i="14"/>
  <c r="HD429" i="14"/>
  <c r="HF429" i="14"/>
  <c r="HG429" i="14"/>
  <c r="HH429" i="14"/>
  <c r="HI429" i="14"/>
  <c r="HJ429" i="14"/>
  <c r="HA429" i="14"/>
  <c r="AX429" i="14"/>
  <c r="HN429" i="14"/>
  <c r="AZ429" i="14"/>
  <c r="EG429" i="14"/>
  <c r="HO429" i="14"/>
  <c r="BB429" i="14"/>
  <c r="EH429" i="14"/>
  <c r="HP429" i="14"/>
  <c r="BC429" i="14"/>
  <c r="EJ429" i="14"/>
  <c r="HQ429" i="14"/>
  <c r="BD429" i="14"/>
  <c r="EL429" i="14"/>
  <c r="HR429" i="14"/>
  <c r="BE429" i="14"/>
  <c r="EM429" i="14"/>
  <c r="HT429" i="14"/>
  <c r="BF429" i="14"/>
  <c r="EN429" i="14"/>
  <c r="HV429" i="14"/>
  <c r="AW429" i="14"/>
  <c r="EE429" i="14"/>
  <c r="IG429" i="14"/>
  <c r="CM429" i="14"/>
  <c r="GU429" i="14"/>
  <c r="AK429" i="14"/>
  <c r="ES429" i="14"/>
  <c r="FM429" i="14"/>
  <c r="FP429" i="14"/>
  <c r="CK429" i="14"/>
  <c r="JB429" i="14"/>
  <c r="EI429" i="14"/>
  <c r="GG429" i="14"/>
  <c r="DV429" i="14"/>
  <c r="DW429" i="14"/>
  <c r="DX429" i="14"/>
  <c r="DY429" i="14"/>
  <c r="AT429" i="14"/>
  <c r="AU429" i="14"/>
  <c r="AV429" i="14"/>
  <c r="AM429" i="14"/>
  <c r="GE429" i="14"/>
  <c r="EF429" i="14"/>
  <c r="BJ429" i="14"/>
  <c r="EP429" i="14"/>
  <c r="HX429" i="14"/>
  <c r="BK429" i="14"/>
  <c r="ER429" i="14"/>
  <c r="HY429" i="14"/>
  <c r="BL429" i="14"/>
  <c r="ET429" i="14"/>
  <c r="HZ429" i="14"/>
  <c r="BM429" i="14"/>
  <c r="EU429" i="14"/>
  <c r="IB429" i="14"/>
  <c r="BN429" i="14"/>
  <c r="EV429" i="14"/>
  <c r="ID429" i="14"/>
  <c r="BP429" i="14"/>
  <c r="EW429" i="14"/>
  <c r="IE429" i="14"/>
  <c r="BR429" i="14"/>
  <c r="EX429" i="14"/>
  <c r="IF429" i="14"/>
  <c r="BH429" i="14"/>
  <c r="EO429" i="14"/>
  <c r="K429" i="14"/>
  <c r="CU429" i="14"/>
  <c r="HC429" i="14"/>
  <c r="BI429" i="14"/>
  <c r="FA429" i="14"/>
  <c r="IS429" i="14"/>
  <c r="HL429" i="14"/>
  <c r="AQ429" i="14"/>
  <c r="DC429" i="14"/>
  <c r="FO429" i="14"/>
  <c r="IA429" i="14"/>
  <c r="AS429" i="14"/>
  <c r="DE429" i="14"/>
  <c r="FQ429" i="14"/>
  <c r="IC429" i="14"/>
  <c r="HW429" i="14"/>
  <c r="AY429" i="14"/>
  <c r="DK429" i="14"/>
  <c r="FW429" i="14"/>
  <c r="II429" i="14"/>
  <c r="BA429" i="14"/>
  <c r="DM429" i="14"/>
  <c r="FY429" i="14"/>
  <c r="IK429" i="14"/>
  <c r="IR429" i="14"/>
  <c r="BO429" i="14"/>
  <c r="EA429" i="14"/>
  <c r="GM429" i="14"/>
  <c r="IY429" i="14"/>
  <c r="BQ429" i="14"/>
  <c r="EC429" i="14"/>
  <c r="GO429" i="14"/>
  <c r="J94" i="1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F178" i="14"/>
  <c r="C181" i="14"/>
  <c r="D180" i="14"/>
  <c r="E179" i="14"/>
  <c r="H179" i="14" s="1"/>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EH438" i="14" l="1"/>
  <c r="AM438" i="14"/>
  <c r="G179"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I179" i="14" l="1"/>
  <c r="K179" i="14" s="1"/>
  <c r="HA440" i="14" s="1"/>
  <c r="G180" i="14"/>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ET440" i="14"/>
  <c r="ER440" i="14"/>
  <c r="GP440" i="14"/>
  <c r="GN440" i="14"/>
  <c r="GB440" i="14"/>
  <c r="GF440" i="14"/>
  <c r="FX440" i="14"/>
  <c r="FV440" i="14"/>
  <c r="FR440" i="14"/>
  <c r="FP440" i="14"/>
  <c r="FH440" i="14"/>
  <c r="EV440" i="14"/>
  <c r="FB440" i="14"/>
  <c r="EZ440" i="14"/>
  <c r="F180" i="14"/>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F440" i="14" l="1"/>
  <c r="GH440" i="14"/>
  <c r="EX440" i="14"/>
  <c r="FL440" i="14"/>
  <c r="EF440" i="14"/>
  <c r="FJ440" i="14"/>
  <c r="FZ440" i="14"/>
  <c r="GJ440" i="14"/>
  <c r="FD440" i="14"/>
  <c r="FT440" i="14"/>
  <c r="EJ440" i="14"/>
  <c r="FN440" i="14"/>
  <c r="GD440" i="14"/>
  <c r="EL440" i="14"/>
  <c r="EH440" i="14"/>
  <c r="GL440" i="14"/>
  <c r="EP440" i="14"/>
  <c r="HJ440" i="14"/>
  <c r="HV440" i="14"/>
  <c r="IH440" i="14"/>
  <c r="IP440" i="14"/>
  <c r="IZ440" i="14"/>
  <c r="IV440" i="14"/>
  <c r="GV440" i="14"/>
  <c r="GR440" i="14"/>
  <c r="HD440" i="14"/>
  <c r="HF440" i="14"/>
  <c r="AA440" i="14"/>
  <c r="AC440" i="14"/>
  <c r="W440" i="14"/>
  <c r="Y440" i="14"/>
  <c r="AI440" i="14"/>
  <c r="AK440" i="14"/>
  <c r="AE440" i="14"/>
  <c r="AG440" i="14"/>
  <c r="AQ440" i="14"/>
  <c r="AS440" i="14"/>
  <c r="AM440" i="14"/>
  <c r="AO440" i="14"/>
  <c r="AY440" i="14"/>
  <c r="BA440" i="14"/>
  <c r="AU440" i="14"/>
  <c r="AW440" i="14"/>
  <c r="BG440" i="14"/>
  <c r="BI440" i="14"/>
  <c r="BC440" i="14"/>
  <c r="BE440" i="14"/>
  <c r="BO440" i="14"/>
  <c r="BQ440" i="14"/>
  <c r="BK440" i="14"/>
  <c r="BM440" i="14"/>
  <c r="K440" i="14"/>
  <c r="M440" i="14"/>
  <c r="G440" i="14"/>
  <c r="I440" i="14"/>
  <c r="S440" i="14"/>
  <c r="U440" i="14"/>
  <c r="O440" i="14"/>
  <c r="HR440" i="14"/>
  <c r="HZ440" i="14"/>
  <c r="IJ440" i="14"/>
  <c r="IT440" i="14"/>
  <c r="JB440" i="14"/>
  <c r="GX440" i="14"/>
  <c r="CO440" i="14"/>
  <c r="CK440" i="14"/>
  <c r="CW440" i="14"/>
  <c r="CS440" i="14"/>
  <c r="DE440" i="14"/>
  <c r="DA440" i="14"/>
  <c r="DM440" i="14"/>
  <c r="DI440" i="14"/>
  <c r="DU440" i="14"/>
  <c r="DQ440" i="14"/>
  <c r="DW440" i="14"/>
  <c r="BS440" i="14"/>
  <c r="HN440" i="14"/>
  <c r="IB440" i="14"/>
  <c r="IL440" i="14"/>
  <c r="IN440" i="14"/>
  <c r="GT440" i="14"/>
  <c r="HB440" i="14"/>
  <c r="CM440" i="14"/>
  <c r="CI440" i="14"/>
  <c r="CU440" i="14"/>
  <c r="CQ440" i="14"/>
  <c r="DC440" i="14"/>
  <c r="CY440" i="14"/>
  <c r="DK440" i="14"/>
  <c r="DG440" i="14"/>
  <c r="DS440" i="14"/>
  <c r="DO440" i="14"/>
  <c r="EA440" i="14"/>
  <c r="EC440" i="14"/>
  <c r="DY440" i="14"/>
  <c r="BW440" i="14"/>
  <c r="BY440" i="14"/>
  <c r="BU440" i="14"/>
  <c r="CE440" i="14"/>
  <c r="CG440" i="14"/>
  <c r="CA440" i="14"/>
  <c r="EY440" i="14"/>
  <c r="FA440" i="14"/>
  <c r="EU440" i="14"/>
  <c r="EW440" i="14"/>
  <c r="FG440" i="14"/>
  <c r="FI440" i="14"/>
  <c r="FC440" i="14"/>
  <c r="FE440" i="14"/>
  <c r="FO440" i="14"/>
  <c r="FQ440" i="14"/>
  <c r="FK440" i="14"/>
  <c r="FM440" i="14"/>
  <c r="FW440" i="14"/>
  <c r="FY440" i="14"/>
  <c r="FS440" i="14"/>
  <c r="FU440" i="14"/>
  <c r="GE440" i="14"/>
  <c r="GG440" i="14"/>
  <c r="GA440" i="14"/>
  <c r="GC440" i="14"/>
  <c r="GM440" i="14"/>
  <c r="GO440" i="14"/>
  <c r="GI440" i="14"/>
  <c r="GK440" i="14"/>
  <c r="EI440" i="14"/>
  <c r="EK440" i="14"/>
  <c r="EE440" i="14"/>
  <c r="EG440" i="14"/>
  <c r="EQ440" i="14"/>
  <c r="ES440" i="14"/>
  <c r="EM440" i="14"/>
  <c r="HH440" i="14"/>
  <c r="HX440" i="14"/>
  <c r="IX440" i="14"/>
  <c r="HG440" i="14"/>
  <c r="HQ440" i="14"/>
  <c r="HY440" i="14"/>
  <c r="IG440" i="14"/>
  <c r="IY440" i="14"/>
  <c r="GW440" i="14"/>
  <c r="P440" i="14"/>
  <c r="HT440" i="14"/>
  <c r="ID440" i="14"/>
  <c r="IR440" i="14"/>
  <c r="HM440" i="14"/>
  <c r="HS440" i="14"/>
  <c r="HO440" i="14"/>
  <c r="IC440" i="14"/>
  <c r="II440" i="14"/>
  <c r="IE440" i="14"/>
  <c r="IS440" i="14"/>
  <c r="IO440" i="14"/>
  <c r="IU440" i="14"/>
  <c r="GU440" i="14"/>
  <c r="GS440" i="14"/>
  <c r="HE440" i="14"/>
  <c r="Z440" i="14"/>
  <c r="AD440" i="14"/>
  <c r="AH440" i="14"/>
  <c r="AF440" i="14"/>
  <c r="AR440" i="14"/>
  <c r="AX440" i="14"/>
  <c r="BB440" i="14"/>
  <c r="BH440" i="14"/>
  <c r="BN440" i="14"/>
  <c r="BR440" i="14"/>
  <c r="BL440" i="14"/>
  <c r="J440" i="14"/>
  <c r="N440" i="14"/>
  <c r="H440" i="14"/>
  <c r="R440" i="14"/>
  <c r="T440" i="14"/>
  <c r="V440" i="14"/>
  <c r="EN440" i="14"/>
  <c r="HL440" i="14"/>
  <c r="HP440" i="14"/>
  <c r="IF440" i="14"/>
  <c r="HK440" i="14"/>
  <c r="HI440" i="14"/>
  <c r="HU440" i="14"/>
  <c r="IA440" i="14"/>
  <c r="HW440" i="14"/>
  <c r="IK440" i="14"/>
  <c r="IQ440" i="14"/>
  <c r="IM440" i="14"/>
  <c r="JA440" i="14"/>
  <c r="IW440" i="14"/>
  <c r="GQ440" i="14"/>
  <c r="HC440" i="14"/>
  <c r="AB440" i="14"/>
  <c r="X440" i="14"/>
  <c r="AJ440" i="14"/>
  <c r="AL440" i="14"/>
  <c r="AP440" i="14"/>
  <c r="AT440" i="14"/>
  <c r="AN440" i="14"/>
  <c r="AZ440" i="14"/>
  <c r="AV440" i="14"/>
  <c r="BF440" i="14"/>
  <c r="BJ440" i="14"/>
  <c r="BD440" i="14"/>
  <c r="BP440" i="14"/>
  <c r="L440" i="14"/>
  <c r="CL440" i="14"/>
  <c r="CN440" i="14"/>
  <c r="CP440" i="14"/>
  <c r="CJ440" i="14"/>
  <c r="CT440" i="14"/>
  <c r="CV440" i="14"/>
  <c r="CX440" i="14"/>
  <c r="CR440" i="14"/>
  <c r="DB440" i="14"/>
  <c r="DD440" i="14"/>
  <c r="DF440" i="14"/>
  <c r="CZ440" i="14"/>
  <c r="DJ440" i="14"/>
  <c r="DL440" i="14"/>
  <c r="DN440" i="14"/>
  <c r="DH440" i="14"/>
  <c r="DR440" i="14"/>
  <c r="DT440" i="14"/>
  <c r="DV440" i="14"/>
  <c r="DP440" i="14"/>
  <c r="DZ440" i="14"/>
  <c r="EB440" i="14"/>
  <c r="ED440" i="14"/>
  <c r="DX440" i="14"/>
  <c r="BV440" i="14"/>
  <c r="BX440" i="14"/>
  <c r="BZ440" i="14"/>
  <c r="BT440" i="14"/>
  <c r="CD440" i="14"/>
  <c r="CF440" i="14"/>
  <c r="CH440" i="14"/>
  <c r="EO440" i="14"/>
  <c r="GY440" i="14"/>
  <c r="Q440" i="14"/>
  <c r="I180" i="14"/>
  <c r="K180" i="14" s="1"/>
  <c r="BR441" i="14" s="1"/>
  <c r="CB440" i="14"/>
  <c r="GZ440" i="14"/>
  <c r="CC440" i="14"/>
  <c r="F181" i="14"/>
  <c r="G18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EQ441" i="14" l="1"/>
  <c r="CH441" i="14"/>
  <c r="GX441" i="14"/>
  <c r="HI441" i="14"/>
  <c r="AC441" i="14"/>
  <c r="CS441" i="14"/>
  <c r="AM441" i="14"/>
  <c r="GQ441" i="14"/>
  <c r="GR441" i="14"/>
  <c r="HC441" i="14"/>
  <c r="W441" i="14"/>
  <c r="CO441" i="14"/>
  <c r="CY441" i="14"/>
  <c r="GZ441" i="14"/>
  <c r="HJ441" i="14"/>
  <c r="CZ441" i="14"/>
  <c r="L441" i="14"/>
  <c r="CF441" i="14"/>
  <c r="HG441" i="14"/>
  <c r="H441" i="14"/>
  <c r="HY441" i="14"/>
  <c r="M441" i="14"/>
  <c r="HD441" i="14"/>
  <c r="CM441" i="14"/>
  <c r="HS441" i="14"/>
  <c r="I441" i="14"/>
  <c r="R441" i="14"/>
  <c r="ES441" i="14"/>
  <c r="GV441" i="14"/>
  <c r="HH441" i="14"/>
  <c r="HK441" i="14"/>
  <c r="AE441" i="14"/>
  <c r="CV441" i="14"/>
  <c r="AQ441" i="14"/>
  <c r="P441" i="14"/>
  <c r="CB441" i="14"/>
  <c r="HF441" i="14"/>
  <c r="EX441" i="14"/>
  <c r="FE441" i="14"/>
  <c r="FT441" i="14"/>
  <c r="GT441" i="14"/>
  <c r="BV441" i="14"/>
  <c r="AD441" i="14"/>
  <c r="DI441" i="14"/>
  <c r="EO441" i="14"/>
  <c r="K441" i="14"/>
  <c r="AA441" i="14"/>
  <c r="FG441" i="14"/>
  <c r="DM441" i="14"/>
  <c r="HA441" i="14"/>
  <c r="BX441" i="14"/>
  <c r="EV441" i="14"/>
  <c r="EG441" i="14"/>
  <c r="DB441" i="14"/>
  <c r="EM441" i="14"/>
  <c r="CD441" i="14"/>
  <c r="HE441" i="14"/>
  <c r="GW441" i="14"/>
  <c r="Y441" i="14"/>
  <c r="EZ441" i="14"/>
  <c r="HO441" i="14"/>
  <c r="CW441" i="14"/>
  <c r="IC441" i="14"/>
  <c r="T441" i="14"/>
  <c r="CI441" i="14"/>
  <c r="FF441" i="14"/>
  <c r="GY441" i="14"/>
  <c r="HB441" i="14"/>
  <c r="V441" i="14"/>
  <c r="EL441" i="14"/>
  <c r="CK441" i="14"/>
  <c r="HL441" i="14"/>
  <c r="AG441" i="14"/>
  <c r="CX441" i="14"/>
  <c r="DF441" i="14"/>
  <c r="CQ441" i="14"/>
  <c r="HQ441" i="14"/>
  <c r="FH441" i="14"/>
  <c r="FK441" i="14"/>
  <c r="FO441" i="14"/>
  <c r="EH441" i="14"/>
  <c r="BC441" i="14"/>
  <c r="G441" i="14"/>
  <c r="EN441" i="14"/>
  <c r="EP441" i="14"/>
  <c r="ER441" i="14"/>
  <c r="ET441" i="14"/>
  <c r="BY441" i="14"/>
  <c r="EU441" i="14"/>
  <c r="EW441" i="14"/>
  <c r="EY441" i="14"/>
  <c r="HM441" i="14"/>
  <c r="FC441" i="14"/>
  <c r="CT441" i="14"/>
  <c r="AK441" i="14"/>
  <c r="HW441" i="14"/>
  <c r="IA441" i="14"/>
  <c r="BW441" i="14"/>
  <c r="BI441" i="14"/>
  <c r="U441" i="14"/>
  <c r="X441" i="14"/>
  <c r="Z441" i="14"/>
  <c r="AB441" i="14"/>
  <c r="CP441" i="14"/>
  <c r="CR441" i="14"/>
  <c r="AI441" i="14"/>
  <c r="FI441" i="14"/>
  <c r="AO441" i="14"/>
  <c r="AS441" i="14"/>
  <c r="FS441" i="14"/>
  <c r="DD441" i="14"/>
  <c r="EK441" i="14"/>
  <c r="O441" i="14"/>
  <c r="Q441" i="14"/>
  <c r="S441" i="14"/>
  <c r="BS441" i="14"/>
  <c r="N441" i="14"/>
  <c r="EE441" i="14"/>
  <c r="CA441" i="14"/>
  <c r="CC441" i="14"/>
  <c r="CE441" i="14"/>
  <c r="CG441" i="14"/>
  <c r="EF441" i="14"/>
  <c r="BZ441" i="14"/>
  <c r="CJ441" i="14"/>
  <c r="CL441" i="14"/>
  <c r="CN441" i="14"/>
  <c r="FB441" i="14"/>
  <c r="FD441" i="14"/>
  <c r="CU441" i="14"/>
  <c r="HU441" i="14"/>
  <c r="FM441" i="14"/>
  <c r="FQ441" i="14"/>
  <c r="AV441" i="14"/>
  <c r="HN441" i="14"/>
  <c r="AF441" i="14"/>
  <c r="AH441" i="14"/>
  <c r="AJ441" i="14"/>
  <c r="AL441" i="14"/>
  <c r="AN441" i="14"/>
  <c r="AP441" i="14"/>
  <c r="AR441" i="14"/>
  <c r="AT441" i="14"/>
  <c r="EJ441" i="14"/>
  <c r="IF441" i="14"/>
  <c r="GN441" i="14"/>
  <c r="FJ441" i="14"/>
  <c r="FL441" i="14"/>
  <c r="FN441" i="14"/>
  <c r="FP441" i="14"/>
  <c r="FR441" i="14"/>
  <c r="AU441" i="14"/>
  <c r="FV441" i="14"/>
  <c r="FA441" i="14"/>
  <c r="EI441" i="14"/>
  <c r="HP441" i="14"/>
  <c r="HR441" i="14"/>
  <c r="HT441" i="14"/>
  <c r="HV441" i="14"/>
  <c r="HX441" i="14"/>
  <c r="HZ441" i="14"/>
  <c r="IB441" i="14"/>
  <c r="ID441" i="14"/>
  <c r="DG441" i="14"/>
  <c r="FX441" i="14"/>
  <c r="DA441" i="14"/>
  <c r="DC441" i="14"/>
  <c r="DE441" i="14"/>
  <c r="BU441" i="14"/>
  <c r="IE441" i="14"/>
  <c r="FZ441" i="14"/>
  <c r="IJ441" i="14"/>
  <c r="GL441" i="14"/>
  <c r="IL441" i="14"/>
  <c r="IH441" i="14"/>
  <c r="BE441" i="14"/>
  <c r="DK441" i="14"/>
  <c r="BG441" i="14"/>
  <c r="AW441" i="14"/>
  <c r="AY441" i="14"/>
  <c r="BA441" i="14"/>
  <c r="J441" i="14"/>
  <c r="DS441" i="14"/>
  <c r="BQ441" i="14"/>
  <c r="FU441" i="14"/>
  <c r="FW441" i="14"/>
  <c r="FY441" i="14"/>
  <c r="DO441" i="14"/>
  <c r="IS441" i="14"/>
  <c r="IG441" i="14"/>
  <c r="II441" i="14"/>
  <c r="IK441" i="14"/>
  <c r="GA441" i="14"/>
  <c r="BK441" i="14"/>
  <c r="AX441" i="14"/>
  <c r="AZ441" i="14"/>
  <c r="BB441" i="14"/>
  <c r="IM441" i="14"/>
  <c r="DX441" i="14"/>
  <c r="DH441" i="14"/>
  <c r="DJ441" i="14"/>
  <c r="DL441" i="14"/>
  <c r="DN441" i="14"/>
  <c r="BD441" i="14"/>
  <c r="BM441" i="14"/>
  <c r="IQ441" i="14"/>
  <c r="GJ441" i="14"/>
  <c r="ED441" i="14"/>
  <c r="DP441" i="14"/>
  <c r="DU441" i="14"/>
  <c r="DZ441" i="14"/>
  <c r="DQ441" i="14"/>
  <c r="BT441" i="14"/>
  <c r="BO441" i="14"/>
  <c r="IO441" i="14"/>
  <c r="GS441" i="14"/>
  <c r="EB441" i="14"/>
  <c r="GP441" i="14"/>
  <c r="GC441" i="14"/>
  <c r="GE441" i="14"/>
  <c r="GG441" i="14"/>
  <c r="GU441" i="14"/>
  <c r="IV441" i="14"/>
  <c r="IX441" i="14"/>
  <c r="IZ441" i="14"/>
  <c r="JB441" i="14"/>
  <c r="BF441" i="14"/>
  <c r="BH441" i="14"/>
  <c r="BJ441" i="14"/>
  <c r="DW441" i="14"/>
  <c r="DY441" i="14"/>
  <c r="EA441" i="14"/>
  <c r="EC441" i="14"/>
  <c r="DR441" i="14"/>
  <c r="DT441" i="14"/>
  <c r="DV441" i="14"/>
  <c r="GI441" i="14"/>
  <c r="GK441" i="14"/>
  <c r="GM441" i="14"/>
  <c r="GO441" i="14"/>
  <c r="GB441" i="14"/>
  <c r="GD441" i="14"/>
  <c r="GF441" i="14"/>
  <c r="GH441" i="14"/>
  <c r="IU441" i="14"/>
  <c r="IW441" i="14"/>
  <c r="IY441" i="14"/>
  <c r="JA441" i="14"/>
  <c r="IN441" i="14"/>
  <c r="IP441" i="14"/>
  <c r="IR441" i="14"/>
  <c r="IT441" i="14"/>
  <c r="BL441" i="14"/>
  <c r="BN441" i="14"/>
  <c r="BP441" i="14"/>
  <c r="I181" i="14"/>
  <c r="K181" i="14" s="1"/>
  <c r="IO442" i="14" s="1"/>
  <c r="G182" i="14"/>
  <c r="I182" i="14" s="1"/>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C442" i="14" l="1"/>
  <c r="FU442" i="14"/>
  <c r="IY442" i="14"/>
  <c r="IQ442" i="14"/>
  <c r="ID442" i="14"/>
  <c r="IZ442" i="14"/>
  <c r="BO442" i="14"/>
  <c r="JB442" i="14"/>
  <c r="HI442" i="14"/>
  <c r="FE442" i="14"/>
  <c r="CM442" i="14"/>
  <c r="EO442" i="14"/>
  <c r="JA442" i="14"/>
  <c r="IW442" i="14"/>
  <c r="GD442" i="14"/>
  <c r="BA442" i="14"/>
  <c r="CV442" i="14"/>
  <c r="FR442" i="14"/>
  <c r="EV442" i="14"/>
  <c r="DG442" i="14"/>
  <c r="CB442" i="14"/>
  <c r="CL442" i="14"/>
  <c r="FT442" i="14"/>
  <c r="CC442" i="14"/>
  <c r="GM442" i="14"/>
  <c r="DT442" i="14"/>
  <c r="DF442" i="14"/>
  <c r="GX442" i="14"/>
  <c r="AM442" i="14"/>
  <c r="X442" i="14"/>
  <c r="ET442" i="14"/>
  <c r="BF442" i="14"/>
  <c r="IG442" i="14"/>
  <c r="GL442" i="14"/>
  <c r="HA442" i="14"/>
  <c r="J442" i="14"/>
  <c r="HB442" i="14"/>
  <c r="EM442" i="14"/>
  <c r="BS442" i="14"/>
  <c r="BL442" i="14"/>
  <c r="ER442" i="14"/>
  <c r="DU442" i="14"/>
  <c r="AX442" i="14"/>
  <c r="IE442" i="14"/>
  <c r="IM442" i="14"/>
  <c r="DY442" i="14"/>
  <c r="CS442" i="14"/>
  <c r="EK442" i="14"/>
  <c r="EC442" i="14"/>
  <c r="BP442" i="14"/>
  <c r="FM442" i="14"/>
  <c r="BM442" i="14"/>
  <c r="AG442" i="14"/>
  <c r="BY442" i="14"/>
  <c r="HW442" i="14"/>
  <c r="HM442" i="14"/>
  <c r="GO442" i="14"/>
  <c r="IK442" i="14"/>
  <c r="HE442" i="14"/>
  <c r="IH442" i="14"/>
  <c r="BH442" i="14"/>
  <c r="CO442" i="14"/>
  <c r="FY442" i="14"/>
  <c r="ES442" i="14"/>
  <c r="EZ442" i="14"/>
  <c r="CA442" i="14"/>
  <c r="CT442" i="14"/>
  <c r="O442" i="14"/>
  <c r="HJ442" i="14"/>
  <c r="HS442" i="14"/>
  <c r="BN442" i="14"/>
  <c r="FZ442" i="14"/>
  <c r="AQ442" i="14"/>
  <c r="AU442" i="14"/>
  <c r="BD442" i="14"/>
  <c r="DD442" i="14"/>
  <c r="HD442" i="14"/>
  <c r="GT442" i="14"/>
  <c r="BV442" i="14"/>
  <c r="CE442" i="14"/>
  <c r="GZ442" i="14"/>
  <c r="IF442" i="14"/>
  <c r="HL442" i="14"/>
  <c r="HR442" i="14"/>
  <c r="FW442" i="14"/>
  <c r="DI442" i="14"/>
  <c r="CJ442" i="14"/>
  <c r="HN442" i="14"/>
  <c r="AE442" i="14"/>
  <c r="G442" i="14"/>
  <c r="H442" i="14"/>
  <c r="EF442" i="14"/>
  <c r="DR442" i="14"/>
  <c r="EU442" i="14"/>
  <c r="GA442" i="14"/>
  <c r="AY442" i="14"/>
  <c r="CQ442" i="14"/>
  <c r="FC442" i="14"/>
  <c r="FA442" i="14"/>
  <c r="DA442" i="14"/>
  <c r="HC442" i="14"/>
  <c r="DK442" i="14"/>
  <c r="GY442" i="14"/>
  <c r="W442" i="14"/>
  <c r="IT442" i="14"/>
  <c r="IL442" i="14"/>
  <c r="DW442" i="14"/>
  <c r="DM442" i="14"/>
  <c r="GK442" i="14"/>
  <c r="Q442" i="14"/>
  <c r="FJ442" i="14"/>
  <c r="BQ442" i="14"/>
  <c r="GS442" i="14"/>
  <c r="EN442" i="14"/>
  <c r="HG442" i="14"/>
  <c r="FN442" i="14"/>
  <c r="CR442" i="14"/>
  <c r="EA442" i="14"/>
  <c r="FF442" i="14"/>
  <c r="CF442" i="14"/>
  <c r="IU442" i="14"/>
  <c r="FD442" i="14"/>
  <c r="FG442" i="14"/>
  <c r="GJ442" i="14"/>
  <c r="BZ442" i="14"/>
  <c r="GR442" i="14"/>
  <c r="GF442" i="14"/>
  <c r="EQ442" i="14"/>
  <c r="I442" i="14"/>
  <c r="EY442" i="14"/>
  <c r="AI442" i="14"/>
  <c r="IX442" i="14"/>
  <c r="DC442" i="14"/>
  <c r="DO442" i="14"/>
  <c r="AT442" i="14"/>
  <c r="IN442" i="14"/>
  <c r="EB442" i="14"/>
  <c r="HK442" i="14"/>
  <c r="IR442" i="14"/>
  <c r="CK442" i="14"/>
  <c r="GB442" i="14"/>
  <c r="BR442" i="14"/>
  <c r="EJ442" i="14"/>
  <c r="AR442" i="14"/>
  <c r="V442" i="14"/>
  <c r="IV442" i="14"/>
  <c r="CI442" i="14"/>
  <c r="BX442" i="14"/>
  <c r="DX442" i="14"/>
  <c r="AV442" i="14"/>
  <c r="FK442" i="14"/>
  <c r="Y442" i="14"/>
  <c r="CU442" i="14"/>
  <c r="IP442" i="14"/>
  <c r="BC442" i="14"/>
  <c r="EH442" i="14"/>
  <c r="GI442" i="14"/>
  <c r="DN442" i="14"/>
  <c r="HF442" i="14"/>
  <c r="M442" i="14"/>
  <c r="DV442" i="14"/>
  <c r="HT442" i="14"/>
  <c r="CD442" i="14"/>
  <c r="GW442" i="14"/>
  <c r="P442" i="14"/>
  <c r="FH442" i="14"/>
  <c r="IA442" i="14"/>
  <c r="AZ442" i="14"/>
  <c r="DB442" i="14"/>
  <c r="IJ442" i="14"/>
  <c r="CH442" i="14"/>
  <c r="AA442" i="14"/>
  <c r="IC442" i="14"/>
  <c r="EW442" i="14"/>
  <c r="ED442" i="14"/>
  <c r="CG442" i="14"/>
  <c r="GV442" i="14"/>
  <c r="FS442" i="14"/>
  <c r="EP442" i="14"/>
  <c r="AO442" i="14"/>
  <c r="HZ442" i="14"/>
  <c r="DZ442" i="14"/>
  <c r="FV442" i="14"/>
  <c r="U442" i="14"/>
  <c r="FB442" i="14"/>
  <c r="CZ442" i="14"/>
  <c r="CP442" i="14"/>
  <c r="HQ442" i="14"/>
  <c r="BW442" i="14"/>
  <c r="BT442" i="14"/>
  <c r="IB442" i="14"/>
  <c r="K442" i="14"/>
  <c r="GH442" i="14"/>
  <c r="BJ442" i="14"/>
  <c r="L442" i="14"/>
  <c r="AW442" i="14"/>
  <c r="FQ442" i="14"/>
  <c r="AP442" i="14"/>
  <c r="GG442" i="14"/>
  <c r="GU442" i="14"/>
  <c r="AC442" i="14"/>
  <c r="BK442" i="14"/>
  <c r="HP442" i="14"/>
  <c r="CX442" i="14"/>
  <c r="HY442" i="14"/>
  <c r="BU442" i="14"/>
  <c r="BE442" i="14"/>
  <c r="BI442" i="14"/>
  <c r="GP442" i="14"/>
  <c r="EE442" i="14"/>
  <c r="FP442" i="14"/>
  <c r="FO442" i="14"/>
  <c r="CN442" i="14"/>
  <c r="HX442" i="14"/>
  <c r="EI442" i="14"/>
  <c r="GN442" i="14"/>
  <c r="HU442" i="14"/>
  <c r="DE442" i="14"/>
  <c r="CW442" i="14"/>
  <c r="AB442" i="14"/>
  <c r="FI442" i="14"/>
  <c r="HH442" i="14"/>
  <c r="DL442" i="14"/>
  <c r="EL442" i="14"/>
  <c r="GE442" i="14"/>
  <c r="EG442" i="14"/>
  <c r="BB442" i="14"/>
  <c r="Z442" i="14"/>
  <c r="AK442" i="14"/>
  <c r="DJ442" i="14"/>
  <c r="CY442" i="14"/>
  <c r="AL442" i="14"/>
  <c r="DS442" i="14"/>
  <c r="AH442" i="14"/>
  <c r="T442" i="14"/>
  <c r="GQ442" i="14"/>
  <c r="R442" i="14"/>
  <c r="IS442" i="14"/>
  <c r="HO442" i="14"/>
  <c r="DP442" i="14"/>
  <c r="HV442" i="14"/>
  <c r="DH442" i="14"/>
  <c r="BG442" i="14"/>
  <c r="AJ442" i="14"/>
  <c r="DQ442" i="14"/>
  <c r="AF442" i="14"/>
  <c r="AS442" i="14"/>
  <c r="S442" i="14"/>
  <c r="FX442" i="14"/>
  <c r="EX442" i="14"/>
  <c r="FL442" i="14"/>
  <c r="AD442" i="14"/>
  <c r="II442" i="14"/>
  <c r="AN442" i="14"/>
  <c r="N442" i="14"/>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I194" i="14" l="1"/>
  <c r="K194" i="14" s="1"/>
  <c r="FJ455" i="14" s="1"/>
  <c r="H454" i="14"/>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CH455" i="14" l="1"/>
  <c r="HG455" i="14"/>
  <c r="W455" i="14"/>
  <c r="FM455" i="14"/>
  <c r="BA455" i="14"/>
  <c r="CZ455" i="14"/>
  <c r="CV455" i="14"/>
  <c r="HF455" i="14"/>
  <c r="HS455" i="14"/>
  <c r="EZ455" i="14"/>
  <c r="EB455" i="14"/>
  <c r="HJ455" i="14"/>
  <c r="FB455" i="14"/>
  <c r="GS455" i="14"/>
  <c r="CW455" i="14"/>
  <c r="DO455" i="14"/>
  <c r="DV455" i="14"/>
  <c r="GT455" i="14"/>
  <c r="GZ455" i="14"/>
  <c r="BR455" i="14"/>
  <c r="DN455" i="14"/>
  <c r="AF455" i="14"/>
  <c r="Q455" i="14"/>
  <c r="EM455" i="14"/>
  <c r="FY455" i="14"/>
  <c r="HY455" i="14"/>
  <c r="AD455" i="14"/>
  <c r="GW455" i="14"/>
  <c r="L455" i="14"/>
  <c r="DL455" i="14"/>
  <c r="CM455" i="14"/>
  <c r="EG455" i="14"/>
  <c r="G455" i="14"/>
  <c r="GG455" i="14"/>
  <c r="AE455" i="14"/>
  <c r="CL455" i="14"/>
  <c r="FX455" i="14"/>
  <c r="AG455" i="14"/>
  <c r="GO455" i="14"/>
  <c r="DY455" i="14"/>
  <c r="IY455" i="14"/>
  <c r="BY455" i="14"/>
  <c r="GX455" i="14"/>
  <c r="DP455" i="14"/>
  <c r="IW455" i="14"/>
  <c r="HP455" i="14"/>
  <c r="EF455" i="14"/>
  <c r="HM455" i="14"/>
  <c r="K455" i="14"/>
  <c r="FL455" i="14"/>
  <c r="BG455" i="14"/>
  <c r="AV455" i="14"/>
  <c r="DU455" i="14"/>
  <c r="HR455" i="14"/>
  <c r="AA455" i="14"/>
  <c r="GB455" i="14"/>
  <c r="M455" i="14"/>
  <c r="U455" i="14"/>
  <c r="FA455" i="14"/>
  <c r="HW455" i="14"/>
  <c r="GL455" i="14"/>
  <c r="HE455" i="14"/>
  <c r="BQ455" i="14"/>
  <c r="CG455" i="14"/>
  <c r="IR455" i="14"/>
  <c r="CY455" i="14"/>
  <c r="BW455" i="14"/>
  <c r="IJ455" i="14"/>
  <c r="CK455" i="14"/>
  <c r="FN455" i="14"/>
  <c r="IU455" i="14"/>
  <c r="FW455" i="14"/>
  <c r="FF455" i="14"/>
  <c r="AO455" i="14"/>
  <c r="BP455" i="14"/>
  <c r="ID455" i="14"/>
  <c r="CE455" i="14"/>
  <c r="FG455" i="14"/>
  <c r="FI455" i="14"/>
  <c r="R455" i="14"/>
  <c r="T455" i="14"/>
  <c r="FS455" i="14"/>
  <c r="EH455" i="14"/>
  <c r="CO455" i="14"/>
  <c r="DX455" i="14"/>
  <c r="DZ455" i="14"/>
  <c r="IZ455" i="14"/>
  <c r="HI455" i="14"/>
  <c r="DR455" i="14"/>
  <c r="FP455" i="14"/>
  <c r="O455" i="14"/>
  <c r="FV455" i="14"/>
  <c r="FD455" i="14"/>
  <c r="IG455" i="14"/>
  <c r="AP455" i="14"/>
  <c r="AZ455" i="14"/>
  <c r="CA455" i="14"/>
  <c r="AH455" i="14"/>
  <c r="GN455" i="14"/>
  <c r="DI455" i="14"/>
  <c r="DF455" i="14"/>
  <c r="EN455" i="14"/>
  <c r="BM455" i="14"/>
  <c r="CJ455" i="14"/>
  <c r="HC455" i="14"/>
  <c r="II455" i="14"/>
  <c r="EK455" i="14"/>
  <c r="J455" i="14"/>
  <c r="CR455" i="14"/>
  <c r="AJ455" i="14"/>
  <c r="BN455" i="14"/>
  <c r="CF455" i="14"/>
  <c r="DK455" i="14"/>
  <c r="BF455" i="14"/>
  <c r="BU455" i="14"/>
  <c r="EV455" i="14"/>
  <c r="AX455" i="14"/>
  <c r="BK455" i="14"/>
  <c r="EI455" i="14"/>
  <c r="IT455" i="14"/>
  <c r="DC455" i="14"/>
  <c r="DW455" i="14"/>
  <c r="IL455" i="14"/>
  <c r="CQ455" i="14"/>
  <c r="X455" i="14"/>
  <c r="IC455" i="14"/>
  <c r="AW455" i="14"/>
  <c r="HQ455" i="14"/>
  <c r="AQ455" i="14"/>
  <c r="EU455" i="14"/>
  <c r="IE455" i="14"/>
  <c r="CB455" i="14"/>
  <c r="V455" i="14"/>
  <c r="GE455" i="14"/>
  <c r="EC455" i="14"/>
  <c r="BL455" i="14"/>
  <c r="AK455" i="14"/>
  <c r="EE455" i="14"/>
  <c r="Z455" i="14"/>
  <c r="DG455" i="14"/>
  <c r="AL455" i="14"/>
  <c r="HN455" i="14"/>
  <c r="I455" i="14"/>
  <c r="FU455" i="14"/>
  <c r="IV455" i="14"/>
  <c r="IQ455" i="14"/>
  <c r="FH455" i="14"/>
  <c r="IN455" i="14"/>
  <c r="IA455" i="14"/>
  <c r="BD455" i="14"/>
  <c r="ED455" i="14"/>
  <c r="HO455" i="14"/>
  <c r="AS455" i="14"/>
  <c r="GH455" i="14"/>
  <c r="S455" i="14"/>
  <c r="GF455" i="14"/>
  <c r="FZ455" i="14"/>
  <c r="H455" i="14"/>
  <c r="FT455" i="14"/>
  <c r="DE455" i="14"/>
  <c r="GY455" i="14"/>
  <c r="DS455" i="14"/>
  <c r="CD455" i="14"/>
  <c r="EJ455" i="14"/>
  <c r="HV455" i="14"/>
  <c r="CP455" i="14"/>
  <c r="AB455" i="14"/>
  <c r="IF455" i="14"/>
  <c r="ET455" i="14"/>
  <c r="DA455" i="14"/>
  <c r="DT455" i="14"/>
  <c r="BZ455" i="14"/>
  <c r="GM455" i="14"/>
  <c r="DH455" i="14"/>
  <c r="JA455" i="14"/>
  <c r="IM455" i="14"/>
  <c r="CU455" i="14"/>
  <c r="IS455" i="14"/>
  <c r="HX455" i="14"/>
  <c r="ER455" i="14"/>
  <c r="BB455" i="14"/>
  <c r="HK455" i="14"/>
  <c r="EX455" i="14"/>
  <c r="DQ455" i="14"/>
  <c r="GU455" i="14"/>
  <c r="HB455" i="14"/>
  <c r="AM455" i="14"/>
  <c r="BT455" i="14"/>
  <c r="HD455" i="14"/>
  <c r="GQ455" i="14"/>
  <c r="GR455" i="14"/>
  <c r="EO455" i="14"/>
  <c r="GD455" i="14"/>
  <c r="CN455" i="14"/>
  <c r="GP455" i="14"/>
  <c r="GJ455" i="14"/>
  <c r="BJ455" i="14"/>
  <c r="HT455" i="14"/>
  <c r="IB455" i="14"/>
  <c r="BX455" i="14"/>
  <c r="IO455" i="14"/>
  <c r="HU455" i="14"/>
  <c r="FO455" i="14"/>
  <c r="AU455" i="14"/>
  <c r="BI455" i="14"/>
  <c r="IX455" i="14"/>
  <c r="AY455" i="14"/>
  <c r="IP455" i="14"/>
  <c r="AN455" i="14"/>
  <c r="IH455" i="14"/>
  <c r="GA455" i="14"/>
  <c r="DB455" i="14"/>
  <c r="BS455" i="14"/>
  <c r="CT455" i="14"/>
  <c r="BH455" i="14"/>
  <c r="FR455" i="14"/>
  <c r="EW455" i="14"/>
  <c r="EA455" i="14"/>
  <c r="DD455" i="14"/>
  <c r="FC455" i="14"/>
  <c r="AR455" i="14"/>
  <c r="ES455" i="14"/>
  <c r="Y455" i="14"/>
  <c r="EL455" i="14"/>
  <c r="EY455" i="14"/>
  <c r="DJ455" i="14"/>
  <c r="AC455" i="14"/>
  <c r="FE455" i="14"/>
  <c r="EQ455" i="14"/>
  <c r="AI455" i="14"/>
  <c r="IK455" i="14"/>
  <c r="FK455" i="14"/>
  <c r="AT455" i="14"/>
  <c r="P455" i="14"/>
  <c r="GI455" i="14"/>
  <c r="GK455" i="14"/>
  <c r="BC455" i="14"/>
  <c r="BV455" i="14"/>
  <c r="HL455" i="14"/>
  <c r="CS455" i="14"/>
  <c r="GC455" i="14"/>
  <c r="BO455" i="14"/>
  <c r="N455" i="14"/>
  <c r="GV455" i="14"/>
  <c r="JB455" i="14"/>
  <c r="CC455" i="14"/>
  <c r="HZ455" i="14"/>
  <c r="HA455" i="14"/>
  <c r="CI455" i="14"/>
  <c r="DM455" i="14"/>
  <c r="HH455" i="14"/>
  <c r="FQ455" i="14"/>
  <c r="BE455" i="14"/>
  <c r="EP455" i="14"/>
  <c r="CX455" i="14"/>
  <c r="I195" i="14"/>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AC129" i="2"/>
  <c r="Z130" i="2"/>
  <c r="AA129" i="2"/>
  <c r="AB129" i="2" s="1"/>
  <c r="AE129" i="2"/>
  <c r="AF129" i="2" s="1"/>
  <c r="X141" i="2"/>
  <c r="C127" i="1"/>
  <c r="D118" i="1"/>
  <c r="D117" i="1"/>
  <c r="C117" i="1"/>
  <c r="K130" i="2" l="1"/>
  <c r="M130" i="2" s="1"/>
  <c r="O130" i="2" s="1"/>
  <c r="S130" i="2" s="1"/>
  <c r="L84" i="11" s="1"/>
  <c r="IY473" i="14"/>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F220" i="14" l="1"/>
  <c r="AN479" i="14"/>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I221" i="14" s="1"/>
  <c r="K221" i="14" s="1"/>
  <c r="IP482" i="14" s="1"/>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ED486" i="14"/>
  <c r="IX486" i="14"/>
  <c r="GL486" i="14"/>
  <c r="IZ486" i="14"/>
  <c r="BR486" i="14"/>
  <c r="BP486" i="14"/>
  <c r="DW486" i="14"/>
  <c r="DX486" i="14"/>
  <c r="JA486" i="14"/>
  <c r="DZ486" i="14"/>
  <c r="IW486" i="14"/>
  <c r="DY486" i="14"/>
  <c r="BL486" i="14"/>
  <c r="GO486" i="14"/>
  <c r="BN486" i="14"/>
  <c r="GK486" i="14"/>
  <c r="EC486" i="14"/>
  <c r="BQ486" i="14"/>
  <c r="EB486" i="14"/>
  <c r="IY486" i="14"/>
  <c r="GJ486" i="14"/>
  <c r="BK486" i="14"/>
  <c r="GN486" i="14"/>
  <c r="BM486" i="14"/>
  <c r="GM486" i="14"/>
  <c r="JB486" i="14"/>
  <c r="EA486" i="14"/>
  <c r="IU486" i="14"/>
  <c r="IV486" i="14"/>
  <c r="GI486" i="14"/>
  <c r="GP486" i="14"/>
  <c r="BO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tc={1F72A2AF-82B0-4C03-AF2E-8554C3FE178C}</author>
  </authors>
  <commentList>
    <comment ref="C95" authorId="0" shapeId="0" xr:uid="{1F72A2AF-82B0-4C03-AF2E-8554C3FE178C}">
      <text>
        <t>[Threaded comment]
Your version of Excel allows you to read this threaded comment; however, any edits to it will get removed if the file is opened in a newer version of Excel. Learn more: https://go.microsoft.com/fwlink/?linkid=870924
Comment:
    Lr=9.5uH and Lk=6uH</t>
      </text>
    </comment>
  </commentList>
</comments>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<sst xmlns="http://schemas.openxmlformats.org/spreadsheetml/2006/main" count="1354" uniqueCount="902">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</sst>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4">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11" fontId="0" fillId="4" borderId="25" xfId="0" applyNumberFormat="1" applyFill="1" applyBorder="1" applyAlignment="1" applyProtection="1">
      <alignment horizontal="right" vertical="center"/>
      <protection locked="0"/>
    </xf>
    <xf numFmtId="11" fontId="27" fillId="4" borderId="17" xfId="4" applyNumberFormat="1" applyFill="1" applyBorder="1" applyAlignment="1" applyProtection="1">
      <alignment horizontal="center"/>
      <protection locked="0"/>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41.925300282749021</c:v>
                </c:pt>
                <c:pt idx="1">
                  <c:v>35.874278666657737</c:v>
                </c:pt>
                <c:pt idx="2">
                  <c:v>32.302385362670762</c:v>
                </c:pt>
                <c:pt idx="3">
                  <c:v>29.734811726484725</c:v>
                </c:pt>
                <c:pt idx="4">
                  <c:v>27.710294941673933</c:v>
                </c:pt>
                <c:pt idx="5">
                  <c:v>26.024286695775196</c:v>
                </c:pt>
                <c:pt idx="6">
                  <c:v>24.56852319261154</c:v>
                </c:pt>
                <c:pt idx="7">
                  <c:v>23.27913947099125</c:v>
                </c:pt>
                <c:pt idx="8">
                  <c:v>22.115596799230417</c:v>
                </c:pt>
                <c:pt idx="9">
                  <c:v>21.050764284095187</c:v>
                </c:pt>
                <c:pt idx="10">
                  <c:v>13.343598455068761</c:v>
                </c:pt>
                <c:pt idx="11">
                  <c:v>8.3325391472115058</c:v>
                </c:pt>
                <c:pt idx="12">
                  <c:v>4.7289735367647072</c:v>
                </c:pt>
                <c:pt idx="13">
                  <c:v>1.9934560437700777</c:v>
                </c:pt>
                <c:pt idx="14">
                  <c:v>-0.17759349882582234</c:v>
                </c:pt>
                <c:pt idx="15">
                  <c:v>-1.9664617739767343</c:v>
                </c:pt>
                <c:pt idx="16">
                  <c:v>-3.4867643999797249</c:v>
                </c:pt>
                <c:pt idx="17">
                  <c:v>-4.8117883525463423</c:v>
                </c:pt>
                <c:pt idx="18">
                  <c:v>-5.9903893741479219</c:v>
                </c:pt>
                <c:pt idx="19">
                  <c:v>-14.028075646252429</c:v>
                </c:pt>
                <c:pt idx="20">
                  <c:v>-19.375392796798188</c:v>
                </c:pt>
                <c:pt idx="21">
                  <c:v>-23.562553955380295</c:v>
                </c:pt>
                <c:pt idx="22">
                  <c:v>-27.018000713761371</c:v>
                </c:pt>
                <c:pt idx="23">
                  <c:v>-29.957275302094089</c:v>
                </c:pt>
                <c:pt idx="24">
                  <c:v>-32.513356035676196</c:v>
                </c:pt>
                <c:pt idx="25">
                  <c:v>-34.775175224473102</c:v>
                </c:pt>
                <c:pt idx="26">
                  <c:v>-36.804992330723422</c:v>
                </c:pt>
                <c:pt idx="27">
                  <c:v>-38.647873057461588</c:v>
                </c:pt>
                <c:pt idx="28">
                  <c:v>-51.497304163173609</c:v>
                </c:pt>
                <c:pt idx="29">
                  <c:v>-59.78841129054959</c:v>
                </c:pt>
                <c:pt idx="30">
                  <c:v>-66.103554180993285</c:v>
                </c:pt>
                <c:pt idx="31">
                  <c:v>-71.242724468683434</c:v>
                </c:pt>
                <c:pt idx="32">
                  <c:v>-75.578241569158635</c:v>
                </c:pt>
                <c:pt idx="33">
                  <c:v>-79.324286758311175</c:v>
                </c:pt>
                <c:pt idx="34">
                  <c:v>-82.618723813136071</c:v>
                </c:pt>
                <c:pt idx="35">
                  <c:v>-85.556335587853042</c:v>
                </c:pt>
                <c:pt idx="36">
                  <c:v>-88.205224129252002</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87.937891975094473</c:v>
                </c:pt>
                <c:pt idx="1">
                  <c:v>85.891348843630553</c:v>
                </c:pt>
                <c:pt idx="2">
                  <c:v>83.87539910078246</c:v>
                </c:pt>
                <c:pt idx="3">
                  <c:v>81.904041845495598</c:v>
                </c:pt>
                <c:pt idx="4">
                  <c:v>79.98983421603478</c:v>
                </c:pt>
                <c:pt idx="5">
                  <c:v>78.143585018177191</c:v>
                </c:pt>
                <c:pt idx="6">
                  <c:v>76.374166568338779</c:v>
                </c:pt>
                <c:pt idx="7">
                  <c:v>74.688443257069665</c:v>
                </c:pt>
                <c:pt idx="8">
                  <c:v>73.091304247523766</c:v>
                </c:pt>
                <c:pt idx="9">
                  <c:v>71.585780344141611</c:v>
                </c:pt>
                <c:pt idx="10">
                  <c:v>61.31720077910677</c:v>
                </c:pt>
                <c:pt idx="11">
                  <c:v>57.122578037705821</c:v>
                </c:pt>
                <c:pt idx="12">
                  <c:v>55.603595351008067</c:v>
                </c:pt>
                <c:pt idx="13">
                  <c:v>55.010364963327888</c:v>
                </c:pt>
                <c:pt idx="14">
                  <c:v>54.620352297505619</c:v>
                </c:pt>
                <c:pt idx="15">
                  <c:v>54.16655570459838</c:v>
                </c:pt>
                <c:pt idx="16">
                  <c:v>53.568431492838727</c:v>
                </c:pt>
                <c:pt idx="17">
                  <c:v>52.818225779702487</c:v>
                </c:pt>
                <c:pt idx="18">
                  <c:v>51.934207997157415</c:v>
                </c:pt>
                <c:pt idx="19">
                  <c:v>40.270618698812115</c:v>
                </c:pt>
                <c:pt idx="20">
                  <c:v>29.584682680469257</c:v>
                </c:pt>
                <c:pt idx="21">
                  <c:v>21.335835005010921</c:v>
                </c:pt>
                <c:pt idx="22">
                  <c:v>14.925386254018719</c:v>
                </c:pt>
                <c:pt idx="23">
                  <c:v>9.7622981521247141</c:v>
                </c:pt>
                <c:pt idx="24">
                  <c:v>5.4493446561515668</c:v>
                </c:pt>
                <c:pt idx="25">
                  <c:v>1.7333415597800013</c:v>
                </c:pt>
                <c:pt idx="26">
                  <c:v>358.4514950148972</c:v>
                </c:pt>
                <c:pt idx="27">
                  <c:v>355.49652748560891</c:v>
                </c:pt>
                <c:pt idx="28">
                  <c:v>334.77081066402872</c:v>
                </c:pt>
                <c:pt idx="29">
                  <c:v>321.53523562561543</c:v>
                </c:pt>
                <c:pt idx="30">
                  <c:v>312.26851808445383</c:v>
                </c:pt>
                <c:pt idx="31">
                  <c:v>305.55787772516669</c:v>
                </c:pt>
                <c:pt idx="32">
                  <c:v>300.55110378990202</c:v>
                </c:pt>
                <c:pt idx="33">
                  <c:v>296.70960405102375</c:v>
                </c:pt>
                <c:pt idx="34">
                  <c:v>293.6872894885272</c:v>
                </c:pt>
                <c:pt idx="35">
                  <c:v>291.25682069014124</c:v>
                </c:pt>
                <c:pt idx="36">
                  <c:v>289.26497991809549</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11">
                  <c:v>1.3612480772736477</c:v>
                </c:pt>
                <c:pt idx="12">
                  <c:v>1.2533761632547689</c:v>
                </c:pt>
                <c:pt idx="15">
                  <c:v>1.1839579438310457</c:v>
                </c:pt>
                <c:pt idx="16">
                  <c:v>1.1360998803147537</c:v>
                </c:pt>
                <c:pt idx="17">
                  <c:v>1.1014505301474549</c:v>
                </c:pt>
                <c:pt idx="18">
                  <c:v>1.075425604582362</c:v>
                </c:pt>
                <c:pt idx="19">
                  <c:v>1.0553095345531918</c:v>
                </c:pt>
                <c:pt idx="20">
                  <c:v>1.0393975399561712</c:v>
                </c:pt>
                <c:pt idx="21">
                  <c:v>1.0265692043437327</c:v>
                </c:pt>
                <c:pt idx="22">
                  <c:v>1.0160602958027671</c:v>
                </c:pt>
                <c:pt idx="23">
                  <c:v>1.0073332477229566</c:v>
                </c:pt>
                <c:pt idx="24">
                  <c:v>1</c:v>
                </c:pt>
                <c:pt idx="25">
                  <c:v>0.99377413949630133</c:v>
                </c:pt>
                <c:pt idx="26">
                  <c:v>0.98844017968885023</c:v>
                </c:pt>
                <c:pt idx="27">
                  <c:v>0.98383325244252873</c:v>
                </c:pt>
                <c:pt idx="28">
                  <c:v>0.97982533475467648</c:v>
                </c:pt>
                <c:pt idx="29">
                  <c:v>0.97631569524873629</c:v>
                </c:pt>
                <c:pt idx="30">
                  <c:v>0.97322413440585931</c:v>
                </c:pt>
                <c:pt idx="31">
                  <c:v>0.97048611589653611</c:v>
                </c:pt>
                <c:pt idx="32">
                  <c:v>0.96804920362249491</c:v>
                </c:pt>
                <c:pt idx="33">
                  <c:v>0.96587041648825911</c:v>
                </c:pt>
                <c:pt idx="34">
                  <c:v>0.96391423868041937</c:v>
                </c:pt>
                <c:pt idx="35">
                  <c:v>0.96215110506175294</c:v>
                </c:pt>
                <c:pt idx="36">
                  <c:v>0.96055623556493364</c:v>
                </c:pt>
                <c:pt idx="37">
                  <c:v>0.95910872910842571</c:v>
                </c:pt>
                <c:pt idx="38">
                  <c:v>0.95779085268739172</c:v>
                </c:pt>
                <c:pt idx="39">
                  <c:v>0.95658747878475725</c:v>
                </c:pt>
                <c:pt idx="40">
                  <c:v>0.95548563658974817</c:v>
                </c:pt>
                <c:pt idx="41">
                  <c:v>0.95447415132942615</c:v>
                </c:pt>
                <c:pt idx="42">
                  <c:v>0.95354335239300059</c:v>
                </c:pt>
                <c:pt idx="43">
                  <c:v>0.95268483558656225</c:v>
                </c:pt>
                <c:pt idx="44">
                  <c:v>0.95189126829397752</c:v>
                </c:pt>
                <c:pt idx="45">
                  <c:v>0.95115622888169626</c:v>
                </c:pt>
                <c:pt idx="46">
                  <c:v>0.9504740736113434</c:v>
                </c:pt>
                <c:pt idx="47">
                  <c:v>0.94983982578405124</c:v>
                </c:pt>
                <c:pt idx="48">
                  <c:v>0.94924908295614097</c:v>
                </c:pt>
                <c:pt idx="49">
                  <c:v>0.94869793892450238</c:v>
                </c:pt>
                <c:pt idx="50">
                  <c:v>0.94818291784557229</c:v>
                </c:pt>
                <c:pt idx="51">
                  <c:v>0.94770091837122683</c:v>
                </c:pt>
                <c:pt idx="52">
                  <c:v>0.94724916609263454</c:v>
                </c:pt>
                <c:pt idx="53">
                  <c:v>0.94682517290522306</c:v>
                </c:pt>
                <c:pt idx="54">
                  <c:v>0.94642670216374158</c:v>
                </c:pt>
                <c:pt idx="55">
                  <c:v>0.9460517387007219</c:v>
                </c:pt>
                <c:pt idx="56">
                  <c:v>0.94569846294568427</c:v>
                </c:pt>
                <c:pt idx="57">
                  <c:v>0.9453652285146652</c:v>
                </c:pt>
                <c:pt idx="58">
                  <c:v>0.94505054274696321</c:v>
                </c:pt>
                <c:pt idx="59">
                  <c:v>0.94475304975321195</c:v>
                </c:pt>
                <c:pt idx="60">
                  <c:v>0.94447151561030007</c:v>
                </c:pt>
                <c:pt idx="61">
                  <c:v>0.94420481539721923</c:v>
                </c:pt>
                <c:pt idx="62">
                  <c:v>0.9439519218142286</c:v>
                </c:pt>
                <c:pt idx="63">
                  <c:v>0.94371189516764797</c:v>
                </c:pt>
                <c:pt idx="64">
                  <c:v>0.94348387453577987</c:v>
                </c:pt>
                <c:pt idx="65">
                  <c:v>0.94326706995907228</c:v>
                </c:pt>
                <c:pt idx="66">
                  <c:v>0.94306075552076452</c:v>
                </c:pt>
                <c:pt idx="67">
                  <c:v>0.94286426320359906</c:v>
                </c:pt>
                <c:pt idx="68">
                  <c:v>0.94267697742453027</c:v>
                </c:pt>
                <c:pt idx="69">
                  <c:v>0.94249833016306495</c:v>
                </c:pt>
                <c:pt idx="70">
                  <c:v>0.94232779661055832</c:v>
                </c:pt>
                <c:pt idx="71">
                  <c:v>0.94216489127764125</c:v>
                </c:pt>
                <c:pt idx="72">
                  <c:v>0.94200916450536654</c:v>
                </c:pt>
                <c:pt idx="73">
                  <c:v>0.94186019933285547</c:v>
                </c:pt>
                <c:pt idx="74">
                  <c:v>0.94171760868033638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-18.903421595041266</c:v>
                </c:pt>
                <c:pt idx="1">
                  <c:v>-18.903561090717204</c:v>
                </c:pt>
                <c:pt idx="2">
                  <c:v>-18.903782167549252</c:v>
                </c:pt>
                <c:pt idx="3">
                  <c:v>-18.904132528323938</c:v>
                </c:pt>
                <c:pt idx="4">
                  <c:v>-18.904687756495761</c:v>
                </c:pt>
                <c:pt idx="5">
                  <c:v>-18.905567592627783</c:v>
                </c:pt>
                <c:pt idx="6">
                  <c:v>-18.906961684352751</c:v>
                </c:pt>
                <c:pt idx="7">
                  <c:v>-18.909170280798435</c:v>
                </c:pt>
                <c:pt idx="8">
                  <c:v>-18.912668436993396</c:v>
                </c:pt>
                <c:pt idx="9">
                  <c:v>-18.918207040728866</c:v>
                </c:pt>
                <c:pt idx="10">
                  <c:v>-18.926971106831765</c:v>
                </c:pt>
                <c:pt idx="11">
                  <c:v>-18.940826125415967</c:v>
                </c:pt>
                <c:pt idx="12">
                  <c:v>-18.96269729884208</c:v>
                </c:pt>
                <c:pt idx="13">
                  <c:v>-18.997143176169629</c:v>
                </c:pt>
                <c:pt idx="14">
                  <c:v>-19.051198685992155</c:v>
                </c:pt>
                <c:pt idx="15">
                  <c:v>-19.135555547444881</c:v>
                </c:pt>
                <c:pt idx="16">
                  <c:v>-19.266079938830842</c:v>
                </c:pt>
                <c:pt idx="17">
                  <c:v>-19.465463267557553</c:v>
                </c:pt>
                <c:pt idx="18">
                  <c:v>-19.764373328214976</c:v>
                </c:pt>
                <c:pt idx="19">
                  <c:v>-20.200850000180157</c:v>
                </c:pt>
                <c:pt idx="20">
                  <c:v>-20.816330586564678</c:v>
                </c:pt>
                <c:pt idx="21">
                  <c:v>-21.647663620986144</c:v>
                </c:pt>
                <c:pt idx="22">
                  <c:v>-22.717477478203286</c:v>
                </c:pt>
                <c:pt idx="23">
                  <c:v>-24.028377770283317</c:v>
                </c:pt>
                <c:pt idx="24">
                  <c:v>-25.565489891235316</c:v>
                </c:pt>
                <c:pt idx="25">
                  <c:v>-27.306333877017444</c:v>
                </c:pt>
                <c:pt idx="26">
                  <c:v>-29.232469867368106</c:v>
                </c:pt>
                <c:pt idx="27">
                  <c:v>-31.337737379563116</c:v>
                </c:pt>
                <c:pt idx="28">
                  <c:v>-33.630788408570361</c:v>
                </c:pt>
                <c:pt idx="29">
                  <c:v>-36.13149934735489</c:v>
                </c:pt>
                <c:pt idx="30">
                  <c:v>-38.861893673485433</c:v>
                </c:pt>
                <c:pt idx="31">
                  <c:v>-41.83436353397299</c:v>
                </c:pt>
                <c:pt idx="32">
                  <c:v>-45.042739794018416</c:v>
                </c:pt>
                <c:pt idx="33">
                  <c:v>-48.461311803800186</c:v>
                </c:pt>
                <c:pt idx="34">
                  <c:v>-52.051723343012313</c:v>
                </c:pt>
                <c:pt idx="35">
                  <c:v>-55.772652344434668</c:v>
                </c:pt>
                <c:pt idx="36">
                  <c:v>-59.587160886448871</c:v>
                </c:pt>
                <c:pt idx="37">
                  <c:v>-63.465981197707748</c:v>
                </c:pt>
                <c:pt idx="38">
                  <c:v>-67.387695128829179</c:v>
                </c:pt>
                <c:pt idx="39">
                  <c:v>-71.337418868987271</c:v>
                </c:pt>
                <c:pt idx="40">
                  <c:v>-75.305136942336915</c:v>
                </c:pt>
                <c:pt idx="41">
                  <c:v>-79.284223616800745</c:v>
                </c:pt>
                <c:pt idx="42">
                  <c:v>-83.270303563032485</c:v>
                </c:pt>
                <c:pt idx="43">
                  <c:v>-87.260428384798274</c:v>
                </c:pt>
                <c:pt idx="44">
                  <c:v>-91.252490015356003</c:v>
                </c:pt>
                <c:pt idx="45">
                  <c:v>-95.244786715366104</c:v>
                </c:pt>
                <c:pt idx="46">
                  <c:v>-99.23566634994495</c:v>
                </c:pt>
                <c:pt idx="47">
                  <c:v>-103.22317935957238</c:v>
                </c:pt>
                <c:pt idx="48">
                  <c:v>-107.20467505344111</c:v>
                </c:pt>
                <c:pt idx="49">
                  <c:v>-111.17626910010223</c:v>
                </c:pt>
                <c:pt idx="50">
                  <c:v>-115.13210125016738</c:v>
                </c:pt>
                <c:pt idx="51">
                  <c:v>-119.06330254753422</c:v>
                </c:pt>
                <c:pt idx="52">
                  <c:v>-122.95663028706912</c:v>
                </c:pt>
                <c:pt idx="53">
                  <c:v>-126.79286705162437</c:v>
                </c:pt>
                <c:pt idx="54">
                  <c:v>-130.54540798190482</c:v>
                </c:pt>
                <c:pt idx="55">
                  <c:v>-134.18002799958631</c:v>
                </c:pt>
                <c:pt idx="56">
                  <c:v>-137.65740126751149</c:v>
                </c:pt>
                <c:pt idx="57">
                  <c:v>-140.93971226637996</c:v>
                </c:pt>
                <c:pt idx="58">
                  <c:v>-144.00055336950658</c:v>
                </c:pt>
                <c:pt idx="59">
                  <c:v>-146.83379098637462</c:v>
                </c:pt>
                <c:pt idx="60">
                  <c:v>-149.45584639755171</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-0.47256147876399007</c:v>
                </c:pt>
                <c:pt idx="1">
                  <c:v>-0.59491404520473634</c:v>
                </c:pt>
                <c:pt idx="2">
                  <c:v>-0.74894121837126437</c:v>
                </c:pt>
                <c:pt idx="3">
                  <c:v>-0.94283880456059732</c:v>
                </c:pt>
                <c:pt idx="4">
                  <c:v>-1.1869191871747609</c:v>
                </c:pt>
                <c:pt idx="5">
                  <c:v>-1.4941538686201812</c:v>
                </c:pt>
                <c:pt idx="6">
                  <c:v>-1.8808510343831459</c:v>
                </c:pt>
                <c:pt idx="7">
                  <c:v>-2.3674976959089449</c:v>
                </c:pt>
                <c:pt idx="8">
                  <c:v>-2.9797982990463252</c:v>
                </c:pt>
                <c:pt idx="9">
                  <c:v>-3.7499394401046926</c:v>
                </c:pt>
                <c:pt idx="10">
                  <c:v>-4.7180974287713475</c:v>
                </c:pt>
                <c:pt idx="11">
                  <c:v>-5.9341698807022123</c:v>
                </c:pt>
                <c:pt idx="12">
                  <c:v>-7.4596316700287622</c:v>
                </c:pt>
                <c:pt idx="13">
                  <c:v>-9.3692491941494538</c:v>
                </c:pt>
                <c:pt idx="14">
                  <c:v>-11.752070533488183</c:v>
                </c:pt>
                <c:pt idx="15">
                  <c:v>-14.710559961938959</c:v>
                </c:pt>
                <c:pt idx="16">
                  <c:v>-18.355919328978889</c:v>
                </c:pt>
                <c:pt idx="17">
                  <c:v>-22.796725558478439</c:v>
                </c:pt>
                <c:pt idx="18">
                  <c:v>-28.117871747236382</c:v>
                </c:pt>
                <c:pt idx="19">
                  <c:v>-34.349452039860303</c:v>
                </c:pt>
                <c:pt idx="20">
                  <c:v>-41.433140828815901</c:v>
                </c:pt>
                <c:pt idx="21">
                  <c:v>-49.205313925213972</c:v>
                </c:pt>
                <c:pt idx="22">
                  <c:v>-57.420037544625686</c:v>
                </c:pt>
                <c:pt idx="23">
                  <c:v>-65.81582766034613</c:v>
                </c:pt>
                <c:pt idx="24">
                  <c:v>-74.195474407654601</c:v>
                </c:pt>
                <c:pt idx="25">
                  <c:v>-82.474291500180982</c:v>
                </c:pt>
                <c:pt idx="26">
                  <c:v>-90.675410042554176</c:v>
                </c:pt>
                <c:pt idx="27">
                  <c:v>-98.882591930915694</c:v>
                </c:pt>
                <c:pt idx="28">
                  <c:v>-107.17345865048742</c:v>
                </c:pt>
                <c:pt idx="29">
                  <c:v>-115.55450794163403</c:v>
                </c:pt>
                <c:pt idx="30">
                  <c:v>-123.91972391354065</c:v>
                </c:pt>
                <c:pt idx="31">
                  <c:v>-132.05502179421194</c:v>
                </c:pt>
                <c:pt idx="32">
                  <c:v>-139.69448809773166</c:v>
                </c:pt>
                <c:pt idx="33">
                  <c:v>-146.60120861911099</c:v>
                </c:pt>
                <c:pt idx="34">
                  <c:v>-152.62759735944388</c:v>
                </c:pt>
                <c:pt idx="35">
                  <c:v>-157.73017386536091</c:v>
                </c:pt>
                <c:pt idx="36">
                  <c:v>-161.94784637340484</c:v>
                </c:pt>
                <c:pt idx="37">
                  <c:v>-165.36749516963593</c:v>
                </c:pt>
                <c:pt idx="38">
                  <c:v>-168.09414653445222</c:v>
                </c:pt>
                <c:pt idx="39">
                  <c:v>-170.23148202187974</c:v>
                </c:pt>
                <c:pt idx="40">
                  <c:v>-171.87152518329478</c:v>
                </c:pt>
                <c:pt idx="41">
                  <c:v>-173.09037284595033</c:v>
                </c:pt>
                <c:pt idx="42">
                  <c:v>-173.94721996289894</c:v>
                </c:pt>
                <c:pt idx="43">
                  <c:v>-174.48485712425818</c:v>
                </c:pt>
                <c:pt idx="44">
                  <c:v>-174.73059817790528</c:v>
                </c:pt>
                <c:pt idx="45">
                  <c:v>-174.6970992264377</c:v>
                </c:pt>
                <c:pt idx="46">
                  <c:v>-174.38282348247739</c:v>
                </c:pt>
                <c:pt idx="47">
                  <c:v>-173.77207956609212</c:v>
                </c:pt>
                <c:pt idx="48">
                  <c:v>-172.83469121357669</c:v>
                </c:pt>
                <c:pt idx="49">
                  <c:v>-171.52551235697243</c:v>
                </c:pt>
                <c:pt idx="50">
                  <c:v>-169.78425696647216</c:v>
                </c:pt>
                <c:pt idx="51">
                  <c:v>-167.53655600017748</c:v>
                </c:pt>
                <c:pt idx="52">
                  <c:v>-164.69786329238727</c:v>
                </c:pt>
                <c:pt idx="53">
                  <c:v>-161.18275929734159</c:v>
                </c:pt>
                <c:pt idx="54">
                  <c:v>-156.92284565173446</c:v>
                </c:pt>
                <c:pt idx="55">
                  <c:v>-151.89529360154265</c:v>
                </c:pt>
                <c:pt idx="56">
                  <c:v>-146.15865510892036</c:v>
                </c:pt>
                <c:pt idx="57">
                  <c:v>-139.8816955649001</c:v>
                </c:pt>
                <c:pt idx="58">
                  <c:v>-133.34152936119014</c:v>
                </c:pt>
                <c:pt idx="59">
                  <c:v>-126.87525204617262</c:v>
                </c:pt>
                <c:pt idx="60">
                  <c:v>-120.80017091786571</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-5.3667457023416087</c:v>
                </c:pt>
                <c:pt idx="1">
                  <c:v>-5.3668835347193111</c:v>
                </c:pt>
                <c:pt idx="2">
                  <c:v>-5.3671019754026341</c:v>
                </c:pt>
                <c:pt idx="3">
                  <c:v>-5.3674481581664946</c:v>
                </c:pt>
                <c:pt idx="4">
                  <c:v>-5.3679967646455289</c:v>
                </c:pt>
                <c:pt idx="5">
                  <c:v>-5.3688661061224465</c:v>
                </c:pt>
                <c:pt idx="6">
                  <c:v>-5.3702435649919353</c:v>
                </c:pt>
                <c:pt idx="7">
                  <c:v>-5.3724258002687044</c:v>
                </c:pt>
                <c:pt idx="8">
                  <c:v>-5.3758821771542546</c:v>
                </c:pt>
                <c:pt idx="9">
                  <c:v>-5.3813545659698594</c:v>
                </c:pt>
                <c:pt idx="10">
                  <c:v>-5.3900136905650378</c:v>
                </c:pt>
                <c:pt idx="11">
                  <c:v>-5.4037023932620105</c:v>
                </c:pt>
                <c:pt idx="12">
                  <c:v>-5.4253099868165888</c:v>
                </c:pt>
                <c:pt idx="13">
                  <c:v>-5.4593381509655909</c:v>
                </c:pt>
                <c:pt idx="14">
                  <c:v>-5.5127317123009778</c:v>
                </c:pt>
                <c:pt idx="15">
                  <c:v>-5.5960396627287201</c:v>
                </c:pt>
                <c:pt idx="16">
                  <c:v>-5.7249021609236799</c:v>
                </c:pt>
                <c:pt idx="17">
                  <c:v>-5.921652868423207</c:v>
                </c:pt>
                <c:pt idx="18">
                  <c:v>-6.2163937717933688</c:v>
                </c:pt>
                <c:pt idx="19">
                  <c:v>-6.6462709621525038</c:v>
                </c:pt>
                <c:pt idx="20">
                  <c:v>-7.2513125740257838</c:v>
                </c:pt>
                <c:pt idx="21">
                  <c:v>-8.0661521754566721</c:v>
                </c:pt>
                <c:pt idx="22">
                  <c:v>-9.1099533366644518</c:v>
                </c:pt>
                <c:pt idx="23">
                  <c:v>-10.379942804157034</c:v>
                </c:pt>
                <c:pt idx="24">
                  <c:v>-11.852994862704261</c:v>
                </c:pt>
                <c:pt idx="25">
                  <c:v>-13.494207229636077</c:v>
                </c:pt>
                <c:pt idx="26">
                  <c:v>-15.266975425204883</c:v>
                </c:pt>
                <c:pt idx="27">
                  <c:v>-17.139748915331538</c:v>
                </c:pt>
                <c:pt idx="28">
                  <c:v>-19.088062802348944</c:v>
                </c:pt>
                <c:pt idx="29">
                  <c:v>-21.09293824866154</c:v>
                </c:pt>
                <c:pt idx="30">
                  <c:v>-23.137761780173818</c:v>
                </c:pt>
                <c:pt idx="31">
                  <c:v>-25.206095556859896</c:v>
                </c:pt>
                <c:pt idx="32">
                  <c:v>-27.282160061711721</c:v>
                </c:pt>
                <c:pt idx="33">
                  <c:v>-29.353404419379427</c:v>
                </c:pt>
                <c:pt idx="34">
                  <c:v>-31.412592032221927</c:v>
                </c:pt>
                <c:pt idx="35">
                  <c:v>-33.457652220266006</c:v>
                </c:pt>
                <c:pt idx="36">
                  <c:v>-35.489865528974057</c:v>
                </c:pt>
                <c:pt idx="37">
                  <c:v>-37.511884484387494</c:v>
                </c:pt>
                <c:pt idx="38">
                  <c:v>-39.52644211267507</c:v>
                </c:pt>
                <c:pt idx="39">
                  <c:v>-41.535784263148045</c:v>
                </c:pt>
                <c:pt idx="40">
                  <c:v>-43.541544520603367</c:v>
                </c:pt>
                <c:pt idx="41">
                  <c:v>-45.544806789404589</c:v>
                </c:pt>
                <c:pt idx="42">
                  <c:v>-47.546210040427439</c:v>
                </c:pt>
                <c:pt idx="43">
                  <c:v>-49.546031106570645</c:v>
                </c:pt>
                <c:pt idx="44">
                  <c:v>-51.544221811238657</c:v>
                </c:pt>
                <c:pt idx="45">
                  <c:v>-53.540390150909154</c:v>
                </c:pt>
                <c:pt idx="46">
                  <c:v>-55.533714402059971</c:v>
                </c:pt>
                <c:pt idx="47">
                  <c:v>-57.522770568795622</c:v>
                </c:pt>
                <c:pt idx="48">
                  <c:v>-59.505240211180499</c:v>
                </c:pt>
                <c:pt idx="49">
                  <c:v>-61.477448890213026</c:v>
                </c:pt>
                <c:pt idx="50">
                  <c:v>-63.433668891848669</c:v>
                </c:pt>
                <c:pt idx="51">
                  <c:v>-65.36511492483578</c:v>
                </c:pt>
                <c:pt idx="52">
                  <c:v>-67.258597089204159</c:v>
                </c:pt>
                <c:pt idx="53">
                  <c:v>-69.094931292067699</c:v>
                </c:pt>
                <c:pt idx="54">
                  <c:v>-70.847533702889194</c:v>
                </c:pt>
                <c:pt idx="55">
                  <c:v>-72.482192512617232</c:v>
                </c:pt>
                <c:pt idx="56">
                  <c:v>-73.959590256847704</c:v>
                </c:pt>
                <c:pt idx="57">
                  <c:v>-75.241916699291636</c:v>
                </c:pt>
                <c:pt idx="58">
                  <c:v>-76.302767546683654</c:v>
                </c:pt>
                <c:pt idx="59">
                  <c:v>-77.13601131177893</c:v>
                </c:pt>
                <c:pt idx="60">
                  <c:v>-77.758070602229552</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-0.42619785816035805</c:v>
                </c:pt>
                <c:pt idx="1">
                  <c:v>-0.5365457124955072</c:v>
                </c:pt>
                <c:pt idx="2">
                  <c:v>-0.67545985594718694</c:v>
                </c:pt>
                <c:pt idx="3">
                  <c:v>-0.85033127977646406</c:v>
                </c:pt>
                <c:pt idx="4">
                  <c:v>-1.0704591726307784</c:v>
                </c:pt>
                <c:pt idx="5">
                  <c:v>-1.3475395149500415</c:v>
                </c:pt>
                <c:pt idx="6">
                  <c:v>-1.696274734448022</c:v>
                </c:pt>
                <c:pt idx="7">
                  <c:v>-2.1351303716545291</c:v>
                </c:pt>
                <c:pt idx="8">
                  <c:v>-2.6872661077332589</c:v>
                </c:pt>
                <c:pt idx="9">
                  <c:v>-3.3816651023435393</c:v>
                </c:pt>
                <c:pt idx="10">
                  <c:v>-4.2544712407979972</c:v>
                </c:pt>
                <c:pt idx="11">
                  <c:v>-5.3505065418095903</c:v>
                </c:pt>
                <c:pt idx="12">
                  <c:v>-6.7248579260226107</c:v>
                </c:pt>
                <c:pt idx="13">
                  <c:v>-8.4442535131993708</c:v>
                </c:pt>
                <c:pt idx="14">
                  <c:v>-10.587629130203956</c:v>
                </c:pt>
                <c:pt idx="15">
                  <c:v>-13.244733111120054</c:v>
                </c:pt>
                <c:pt idx="16">
                  <c:v>-16.510788054501973</c:v>
                </c:pt>
                <c:pt idx="17">
                  <c:v>-20.474312309719298</c:v>
                </c:pt>
                <c:pt idx="18">
                  <c:v>-25.195062389566317</c:v>
                </c:pt>
                <c:pt idx="19">
                  <c:v>-30.671717252338492</c:v>
                </c:pt>
                <c:pt idx="20">
                  <c:v>-36.806857840356933</c:v>
                </c:pt>
                <c:pt idx="21">
                  <c:v>-43.388545203583043</c:v>
                </c:pt>
                <c:pt idx="22">
                  <c:v>-50.111791383943071</c:v>
                </c:pt>
                <c:pt idx="23">
                  <c:v>-56.644216117942015</c:v>
                </c:pt>
                <c:pt idx="24">
                  <c:v>-62.70598053359101</c:v>
                </c:pt>
                <c:pt idx="25">
                  <c:v>-68.120822755044372</c:v>
                </c:pt>
                <c:pt idx="26">
                  <c:v>-72.819193071736976</c:v>
                </c:pt>
                <c:pt idx="27">
                  <c:v>-76.807099634642796</c:v>
                </c:pt>
                <c:pt idx="28">
                  <c:v>-80.125991613396366</c:v>
                </c:pt>
                <c:pt idx="29">
                  <c:v>-82.822862293050548</c:v>
                </c:pt>
                <c:pt idx="30">
                  <c:v>-84.940008568197442</c:v>
                </c:pt>
                <c:pt idx="31">
                  <c:v>-86.523723407920713</c:v>
                </c:pt>
                <c:pt idx="32">
                  <c:v>-87.639160343097217</c:v>
                </c:pt>
                <c:pt idx="33">
                  <c:v>-88.373746843485279</c:v>
                </c:pt>
                <c:pt idx="34">
                  <c:v>-88.823743039987875</c:v>
                </c:pt>
                <c:pt idx="35">
                  <c:v>-89.075313315392023</c:v>
                </c:pt>
                <c:pt idx="36">
                  <c:v>-89.193066263125942</c:v>
                </c:pt>
                <c:pt idx="37">
                  <c:v>-89.218777700288044</c:v>
                </c:pt>
                <c:pt idx="38">
                  <c:v>-89.175803374827339</c:v>
                </c:pt>
                <c:pt idx="39">
                  <c:v>-89.07449224977286</c:v>
                </c:pt>
                <c:pt idx="40">
                  <c:v>-88.916371146769436</c:v>
                </c:pt>
                <c:pt idx="41">
                  <c:v>-88.696703184127372</c:v>
                </c:pt>
                <c:pt idx="42">
                  <c:v>-88.405732513473566</c:v>
                </c:pt>
                <c:pt idx="43">
                  <c:v>-88.029017899399136</c:v>
                </c:pt>
                <c:pt idx="44">
                  <c:v>-87.547150363087482</c:v>
                </c:pt>
                <c:pt idx="45">
                  <c:v>-86.93503125004861</c:v>
                </c:pt>
                <c:pt idx="46">
                  <c:v>-86.160809706065123</c:v>
                </c:pt>
                <c:pt idx="47">
                  <c:v>-85.184551527609045</c:v>
                </c:pt>
                <c:pt idx="48">
                  <c:v>-83.956741452744581</c:v>
                </c:pt>
                <c:pt idx="49">
                  <c:v>-82.416830591223984</c:v>
                </c:pt>
                <c:pt idx="50">
                  <c:v>-80.492277283153726</c:v>
                </c:pt>
                <c:pt idx="51">
                  <c:v>-78.09896709296838</c:v>
                </c:pt>
                <c:pt idx="52">
                  <c:v>-75.144607597993826</c:v>
                </c:pt>
                <c:pt idx="53">
                  <c:v>-71.537623566906277</c:v>
                </c:pt>
                <c:pt idx="54">
                  <c:v>-67.204725690684413</c:v>
                </c:pt>
                <c:pt idx="55">
                  <c:v>-62.119199541943765</c:v>
                </c:pt>
                <c:pt idx="56">
                  <c:v>-56.336510253426994</c:v>
                </c:pt>
                <c:pt idx="57">
                  <c:v>-50.022971095331968</c:v>
                </c:pt>
                <c:pt idx="58">
                  <c:v>-43.453748587816953</c:v>
                </c:pt>
                <c:pt idx="59">
                  <c:v>-36.964390988425123</c:v>
                </c:pt>
                <c:pt idx="60">
                  <c:v>-30.87097651759229</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71.518384154501476</c:v>
                </c:pt>
                <c:pt idx="1">
                  <c:v>69.518266789754563</c:v>
                </c:pt>
                <c:pt idx="2">
                  <c:v>67.518080787849968</c:v>
                </c:pt>
                <c:pt idx="3">
                  <c:v>65.517786016507543</c:v>
                </c:pt>
                <c:pt idx="4">
                  <c:v>63.517318890188285</c:v>
                </c:pt>
                <c:pt idx="5">
                  <c:v>61.516578682414774</c:v>
                </c:pt>
                <c:pt idx="6">
                  <c:v>59.515405877512165</c:v>
                </c:pt>
                <c:pt idx="7">
                  <c:v>57.513547973906441</c:v>
                </c:pt>
                <c:pt idx="8">
                  <c:v>55.510605570295546</c:v>
                </c:pt>
                <c:pt idx="9">
                  <c:v>53.505947629119618</c:v>
                </c:pt>
                <c:pt idx="10">
                  <c:v>51.498578952718141</c:v>
                </c:pt>
                <c:pt idx="11">
                  <c:v>49.486934558066579</c:v>
                </c:pt>
                <c:pt idx="12">
                  <c:v>47.468564679787086</c:v>
                </c:pt>
                <c:pt idx="13">
                  <c:v>45.43966219470019</c:v>
                </c:pt>
                <c:pt idx="14">
                  <c:v>43.394377873955904</c:v>
                </c:pt>
                <c:pt idx="15">
                  <c:v>41.323886156533945</c:v>
                </c:pt>
                <c:pt idx="16">
                  <c:v>39.215246093017839</c:v>
                </c:pt>
                <c:pt idx="17">
                  <c:v>37.050322338839457</c:v>
                </c:pt>
                <c:pt idx="18">
                  <c:v>34.805471984490076</c:v>
                </c:pt>
                <c:pt idx="19">
                  <c:v>32.453316552844178</c:v>
                </c:pt>
                <c:pt idx="20">
                  <c:v>29.968204094738049</c:v>
                </c:pt>
                <c:pt idx="21">
                  <c:v>27.335778829341649</c:v>
                </c:pt>
                <c:pt idx="22">
                  <c:v>24.563626016656372</c:v>
                </c:pt>
                <c:pt idx="23">
                  <c:v>21.686219627706006</c:v>
                </c:pt>
                <c:pt idx="24">
                  <c:v>18.758014941530593</c:v>
                </c:pt>
                <c:pt idx="25">
                  <c:v>15.835086099432798</c:v>
                </c:pt>
                <c:pt idx="26">
                  <c:v>12.953305620274353</c:v>
                </c:pt>
                <c:pt idx="27">
                  <c:v>10.113694974972272</c:v>
                </c:pt>
                <c:pt idx="28">
                  <c:v>7.2815429391768358</c:v>
                </c:pt>
                <c:pt idx="29">
                  <c:v>4.3984446302240778</c:v>
                </c:pt>
                <c:pt idx="30">
                  <c:v>1.4011401581071934</c:v>
                </c:pt>
                <c:pt idx="31">
                  <c:v>-1.7601900218923054</c:v>
                </c:pt>
                <c:pt idx="32">
                  <c:v>-5.1107904449454891</c:v>
                </c:pt>
                <c:pt idx="33">
                  <c:v>-8.6512607996377575</c:v>
                </c:pt>
                <c:pt idx="34">
                  <c:v>-12.366949685163831</c:v>
                </c:pt>
                <c:pt idx="35">
                  <c:v>-16.240689714071003</c:v>
                </c:pt>
                <c:pt idx="36">
                  <c:v>-20.263117512631062</c:v>
                </c:pt>
                <c:pt idx="37">
                  <c:v>-24.438130386395187</c:v>
                </c:pt>
                <c:pt idx="38">
                  <c:v>-28.78324589997348</c:v>
                </c:pt>
                <c:pt idx="39">
                  <c:v>-33.324902523104015</c:v>
                </c:pt>
                <c:pt idx="40">
                  <c:v>-38.089077773309505</c:v>
                </c:pt>
                <c:pt idx="41">
                  <c:v>-43.089830216738989</c:v>
                </c:pt>
                <c:pt idx="42">
                  <c:v>-48.321206938743764</c:v>
                </c:pt>
                <c:pt idx="43">
                  <c:v>-53.757254006562206</c:v>
                </c:pt>
                <c:pt idx="44">
                  <c:v>-59.359537923377317</c:v>
                </c:pt>
                <c:pt idx="45">
                  <c:v>-65.086882188137494</c:v>
                </c:pt>
                <c:pt idx="46">
                  <c:v>-70.902409700641144</c:v>
                </c:pt>
                <c:pt idx="47">
                  <c:v>-76.776428960241134</c:v>
                </c:pt>
                <c:pt idx="48">
                  <c:v>-82.686223692998837</c:v>
                </c:pt>
                <c:pt idx="49">
                  <c:v>-88.614310945609688</c:v>
                </c:pt>
                <c:pt idx="50">
                  <c:v>-94.546213797815781</c:v>
                </c:pt>
                <c:pt idx="51">
                  <c:v>-100.46820289265068</c:v>
                </c:pt>
                <c:pt idx="52">
                  <c:v>-106.36514114608852</c:v>
                </c:pt>
                <c:pt idx="53">
                  <c:v>-112.21855534482293</c:v>
                </c:pt>
                <c:pt idx="54">
                  <c:v>-118.00535353235242</c:v>
                </c:pt>
                <c:pt idx="55">
                  <c:v>-123.69818326582474</c:v>
                </c:pt>
                <c:pt idx="56">
                  <c:v>-129.26899930978914</c:v>
                </c:pt>
                <c:pt idx="57">
                  <c:v>-134.69708909919962</c:v>
                </c:pt>
                <c:pt idx="58">
                  <c:v>-139.98040302367662</c:v>
                </c:pt>
                <c:pt idx="59">
                  <c:v>-145.14502257936033</c:v>
                </c:pt>
                <c:pt idx="60">
                  <c:v>-150.24574239365961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89.691393329830291</c:v>
                </c:pt>
                <c:pt idx="1">
                  <c:v>89.611492467567047</c:v>
                </c:pt>
                <c:pt idx="2">
                  <c:v>89.510908463131614</c:v>
                </c:pt>
                <c:pt idx="3">
                  <c:v>89.384291121000771</c:v>
                </c:pt>
                <c:pt idx="4">
                  <c:v>89.224910112501973</c:v>
                </c:pt>
                <c:pt idx="5">
                  <c:v>89.024302762731693</c:v>
                </c:pt>
                <c:pt idx="6">
                  <c:v>88.771835742836473</c:v>
                </c:pt>
                <c:pt idx="7">
                  <c:v>88.454163428127913</c:v>
                </c:pt>
                <c:pt idx="8">
                  <c:v>88.054566192342804</c:v>
                </c:pt>
                <c:pt idx="9">
                  <c:v>87.552157382069282</c:v>
                </c:pt>
                <c:pt idx="10">
                  <c:v>86.920963994942326</c:v>
                </c:pt>
                <c:pt idx="11">
                  <c:v>86.12892452803996</c:v>
                </c:pt>
                <c:pt idx="12">
                  <c:v>85.136929253264611</c:v>
                </c:pt>
                <c:pt idx="13">
                  <c:v>83.898190440663711</c:v>
                </c:pt>
                <c:pt idx="14">
                  <c:v>82.358530943523107</c:v>
                </c:pt>
                <c:pt idx="15">
                  <c:v>80.458689480805504</c:v>
                </c:pt>
                <c:pt idx="16">
                  <c:v>78.140480726456559</c:v>
                </c:pt>
                <c:pt idx="17">
                  <c:v>75.359387402677598</c:v>
                </c:pt>
                <c:pt idx="18">
                  <c:v>72.10597574038934</c:v>
                </c:pt>
                <c:pt idx="19">
                  <c:v>68.435309255081833</c:v>
                </c:pt>
                <c:pt idx="20">
                  <c:v>64.494785826437962</c:v>
                </c:pt>
                <c:pt idx="21">
                  <c:v>60.52821609103615</c:v>
                </c:pt>
                <c:pt idx="22">
                  <c:v>56.829999118441187</c:v>
                </c:pt>
                <c:pt idx="23">
                  <c:v>53.645288028712436</c:v>
                </c:pt>
                <c:pt idx="24">
                  <c:v>51.054793343375465</c:v>
                </c:pt>
                <c:pt idx="25">
                  <c:v>48.908564994920788</c:v>
                </c:pt>
                <c:pt idx="26">
                  <c:v>46.853255693399561</c:v>
                </c:pt>
                <c:pt idx="27">
                  <c:v>44.44567830462843</c:v>
                </c:pt>
                <c:pt idx="28">
                  <c:v>41.299013944880286</c:v>
                </c:pt>
                <c:pt idx="29">
                  <c:v>37.197766388487324</c:v>
                </c:pt>
                <c:pt idx="30">
                  <c:v>32.142338935335488</c:v>
                </c:pt>
                <c:pt idx="31">
                  <c:v>26.315533884442509</c:v>
                </c:pt>
                <c:pt idx="32">
                  <c:v>19.989196537806851</c:v>
                </c:pt>
                <c:pt idx="33">
                  <c:v>13.413801694130289</c:v>
                </c:pt>
                <c:pt idx="34">
                  <c:v>6.7411106744433837</c:v>
                </c:pt>
                <c:pt idx="35">
                  <c:v>4.9976269207340886E-3</c:v>
                </c:pt>
                <c:pt idx="36">
                  <c:v>-6.8489564508992462</c:v>
                </c:pt>
                <c:pt idx="37">
                  <c:v>-13.908387197327636</c:v>
                </c:pt>
                <c:pt idx="38">
                  <c:v>-21.231771169852564</c:v>
                </c:pt>
                <c:pt idx="39">
                  <c:v>-28.79213173509876</c:v>
                </c:pt>
                <c:pt idx="40">
                  <c:v>-36.4445846663289</c:v>
                </c:pt>
                <c:pt idx="41">
                  <c:v>-43.938562671922959</c:v>
                </c:pt>
                <c:pt idx="42">
                  <c:v>-50.978933464782735</c:v>
                </c:pt>
                <c:pt idx="43">
                  <c:v>-57.307057804061898</c:v>
                </c:pt>
                <c:pt idx="44">
                  <c:v>-62.757496590304335</c:v>
                </c:pt>
                <c:pt idx="45">
                  <c:v>-67.268388753107473</c:v>
                </c:pt>
                <c:pt idx="46">
                  <c:v>-70.85687298127894</c:v>
                </c:pt>
                <c:pt idx="47">
                  <c:v>-73.583553150155538</c:v>
                </c:pt>
                <c:pt idx="48">
                  <c:v>-75.522510643322249</c:v>
                </c:pt>
                <c:pt idx="49">
                  <c:v>-76.742092653638011</c:v>
                </c:pt>
                <c:pt idx="50">
                  <c:v>-77.295488019173689</c:v>
                </c:pt>
                <c:pt idx="51">
                  <c:v>-77.218827132474431</c:v>
                </c:pt>
                <c:pt idx="52">
                  <c:v>-76.535681825830125</c:v>
                </c:pt>
                <c:pt idx="53">
                  <c:v>-75.268603477161435</c:v>
                </c:pt>
                <c:pt idx="54">
                  <c:v>-73.459537447476606</c:v>
                </c:pt>
                <c:pt idx="55">
                  <c:v>-71.199925622898959</c:v>
                </c:pt>
                <c:pt idx="56">
                  <c:v>-68.665489638820574</c:v>
                </c:pt>
                <c:pt idx="57">
                  <c:v>-66.139083506979901</c:v>
                </c:pt>
                <c:pt idx="58">
                  <c:v>-63.99478388979869</c:v>
                </c:pt>
                <c:pt idx="59">
                  <c:v>-62.62479340644586</c:v>
                </c:pt>
                <c:pt idx="60">
                  <c:v>-62.325761578582167</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20.147459769115489</c:v>
                </c:pt>
                <c:pt idx="1">
                  <c:v>20.147320273439533</c:v>
                </c:pt>
                <c:pt idx="2">
                  <c:v>20.147099196607524</c:v>
                </c:pt>
                <c:pt idx="3">
                  <c:v>20.146748835832817</c:v>
                </c:pt>
                <c:pt idx="4">
                  <c:v>20.14619360766098</c:v>
                </c:pt>
                <c:pt idx="5">
                  <c:v>20.145313771528933</c:v>
                </c:pt>
                <c:pt idx="6">
                  <c:v>20.143919679803975</c:v>
                </c:pt>
                <c:pt idx="7">
                  <c:v>20.141711083358246</c:v>
                </c:pt>
                <c:pt idx="8">
                  <c:v>20.138212927163309</c:v>
                </c:pt>
                <c:pt idx="9">
                  <c:v>20.132674323427867</c:v>
                </c:pt>
                <c:pt idx="10">
                  <c:v>20.123910257324923</c:v>
                </c:pt>
                <c:pt idx="11">
                  <c:v>20.110055238740784</c:v>
                </c:pt>
                <c:pt idx="12">
                  <c:v>20.088184065314671</c:v>
                </c:pt>
                <c:pt idx="13">
                  <c:v>20.053738187987072</c:v>
                </c:pt>
                <c:pt idx="14">
                  <c:v>19.999682678164618</c:v>
                </c:pt>
                <c:pt idx="15">
                  <c:v>19.915325816711857</c:v>
                </c:pt>
                <c:pt idx="16">
                  <c:v>19.784801425325881</c:v>
                </c:pt>
                <c:pt idx="17">
                  <c:v>19.585418096599188</c:v>
                </c:pt>
                <c:pt idx="18">
                  <c:v>19.286508035941765</c:v>
                </c:pt>
                <c:pt idx="19">
                  <c:v>18.85003136397658</c:v>
                </c:pt>
                <c:pt idx="20">
                  <c:v>18.234550777592055</c:v>
                </c:pt>
                <c:pt idx="21">
                  <c:v>17.403217743170593</c:v>
                </c:pt>
                <c:pt idx="22">
                  <c:v>16.333403885953452</c:v>
                </c:pt>
                <c:pt idx="23">
                  <c:v>15.02250359387342</c:v>
                </c:pt>
                <c:pt idx="24">
                  <c:v>13.485391472921416</c:v>
                </c:pt>
                <c:pt idx="25">
                  <c:v>11.74454748713929</c:v>
                </c:pt>
                <c:pt idx="26">
                  <c:v>9.8184114967886273</c:v>
                </c:pt>
                <c:pt idx="27">
                  <c:v>7.713143984593632</c:v>
                </c:pt>
                <c:pt idx="28">
                  <c:v>5.4200929555863748</c:v>
                </c:pt>
                <c:pt idx="29">
                  <c:v>2.9193820168018436</c:v>
                </c:pt>
                <c:pt idx="30">
                  <c:v>0.18898769067130267</c:v>
                </c:pt>
                <c:pt idx="31">
                  <c:v>-2.7834821698162635</c:v>
                </c:pt>
                <c:pt idx="32">
                  <c:v>-5.9918584298616873</c:v>
                </c:pt>
                <c:pt idx="33">
                  <c:v>-9.4104304396434486</c:v>
                </c:pt>
                <c:pt idx="34">
                  <c:v>-13.000841978855572</c:v>
                </c:pt>
                <c:pt idx="35">
                  <c:v>-16.721770980277956</c:v>
                </c:pt>
                <c:pt idx="36">
                  <c:v>-20.53627952229213</c:v>
                </c:pt>
                <c:pt idx="37">
                  <c:v>-24.415099833551018</c:v>
                </c:pt>
                <c:pt idx="38">
                  <c:v>-28.336813764672435</c:v>
                </c:pt>
                <c:pt idx="39">
                  <c:v>-32.286537504830555</c:v>
                </c:pt>
                <c:pt idx="40">
                  <c:v>-36.254255578180171</c:v>
                </c:pt>
                <c:pt idx="41">
                  <c:v>-40.233342252643993</c:v>
                </c:pt>
                <c:pt idx="42">
                  <c:v>-44.219422198875748</c:v>
                </c:pt>
                <c:pt idx="43">
                  <c:v>-48.209547020641537</c:v>
                </c:pt>
                <c:pt idx="44">
                  <c:v>-52.201608651199237</c:v>
                </c:pt>
                <c:pt idx="45">
                  <c:v>-56.193905351209359</c:v>
                </c:pt>
                <c:pt idx="46">
                  <c:v>-60.184784985788212</c:v>
                </c:pt>
                <c:pt idx="47">
                  <c:v>-64.172297995415647</c:v>
                </c:pt>
                <c:pt idx="48">
                  <c:v>-68.153793689284356</c:v>
                </c:pt>
                <c:pt idx="49">
                  <c:v>-72.125387735945509</c:v>
                </c:pt>
                <c:pt idx="50">
                  <c:v>-76.081219886010615</c:v>
                </c:pt>
                <c:pt idx="51">
                  <c:v>-80.012421183377512</c:v>
                </c:pt>
                <c:pt idx="52">
                  <c:v>-83.90574892291238</c:v>
                </c:pt>
                <c:pt idx="53">
                  <c:v>-87.741985687467619</c:v>
                </c:pt>
                <c:pt idx="54">
                  <c:v>-91.494526617748051</c:v>
                </c:pt>
                <c:pt idx="55">
                  <c:v>-95.129146635429592</c:v>
                </c:pt>
                <c:pt idx="56">
                  <c:v>-98.606519903354766</c:v>
                </c:pt>
                <c:pt idx="57">
                  <c:v>-101.88883090222322</c:v>
                </c:pt>
                <c:pt idx="58">
                  <c:v>-104.94967200534984</c:v>
                </c:pt>
                <c:pt idx="59">
                  <c:v>-107.7829096222179</c:v>
                </c:pt>
                <c:pt idx="60">
                  <c:v>-110.40496503339497</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51.37092438538599</c:v>
                </c:pt>
                <c:pt idx="1">
                  <c:v>49.370946516315044</c:v>
                </c:pt>
                <c:pt idx="2">
                  <c:v>47.370981591242433</c:v>
                </c:pt>
                <c:pt idx="3">
                  <c:v>45.37103718067474</c:v>
                </c:pt>
                <c:pt idx="4">
                  <c:v>43.371125282527323</c:v>
                </c:pt>
                <c:pt idx="5">
                  <c:v>41.371264910885806</c:v>
                </c:pt>
                <c:pt idx="6">
                  <c:v>39.37148619770818</c:v>
                </c:pt>
                <c:pt idx="7">
                  <c:v>37.371836890548202</c:v>
                </c:pt>
                <c:pt idx="8">
                  <c:v>35.372392643132244</c:v>
                </c:pt>
                <c:pt idx="9">
                  <c:v>33.373273305691747</c:v>
                </c:pt>
                <c:pt idx="10">
                  <c:v>31.374668695393208</c:v>
                </c:pt>
                <c:pt idx="11">
                  <c:v>29.376879319325802</c:v>
                </c:pt>
                <c:pt idx="12">
                  <c:v>27.380380614472397</c:v>
                </c:pt>
                <c:pt idx="13">
                  <c:v>25.385924006713132</c:v>
                </c:pt>
                <c:pt idx="14">
                  <c:v>23.394695195791307</c:v>
                </c:pt>
                <c:pt idx="15">
                  <c:v>21.40856033982206</c:v>
                </c:pt>
                <c:pt idx="16">
                  <c:v>19.430444667691965</c:v>
                </c:pt>
                <c:pt idx="17">
                  <c:v>17.464904242240266</c:v>
                </c:pt>
                <c:pt idx="18">
                  <c:v>15.51896394854831</c:v>
                </c:pt>
                <c:pt idx="19">
                  <c:v>13.603285188867606</c:v>
                </c:pt>
                <c:pt idx="20">
                  <c:v>11.733653317145997</c:v>
                </c:pt>
                <c:pt idx="21">
                  <c:v>9.9325610861710683</c:v>
                </c:pt>
                <c:pt idx="22">
                  <c:v>8.2302221307029075</c:v>
                </c:pt>
                <c:pt idx="23">
                  <c:v>6.6637160338325829</c:v>
                </c:pt>
                <c:pt idx="24">
                  <c:v>5.2726234686091802</c:v>
                </c:pt>
                <c:pt idx="25">
                  <c:v>4.0905386122935079</c:v>
                </c:pt>
                <c:pt idx="26">
                  <c:v>3.1348941234857248</c:v>
                </c:pt>
                <c:pt idx="27">
                  <c:v>2.4005509903786399</c:v>
                </c:pt>
                <c:pt idx="28">
                  <c:v>1.8614499835904639</c:v>
                </c:pt>
                <c:pt idx="29">
                  <c:v>1.4790626134222473</c:v>
                </c:pt>
                <c:pt idx="30">
                  <c:v>1.2121524674358939</c:v>
                </c:pt>
                <c:pt idx="31">
                  <c:v>1.0232921479239618</c:v>
                </c:pt>
                <c:pt idx="32">
                  <c:v>0.88106798491619565</c:v>
                </c:pt>
                <c:pt idx="33">
                  <c:v>0.75916964000569298</c:v>
                </c:pt>
                <c:pt idx="34">
                  <c:v>0.63389229369173139</c:v>
                </c:pt>
                <c:pt idx="35">
                  <c:v>0.48108126620693603</c:v>
                </c:pt>
                <c:pt idx="36">
                  <c:v>0.27316200966106685</c:v>
                </c:pt>
                <c:pt idx="37">
                  <c:v>-2.3030552844170573E-2</c:v>
                </c:pt>
                <c:pt idx="38">
                  <c:v>-0.4464321353010382</c:v>
                </c:pt>
                <c:pt idx="39">
                  <c:v>-1.0383650182734674</c:v>
                </c:pt>
                <c:pt idx="40">
                  <c:v>-1.8348221951293642</c:v>
                </c:pt>
                <c:pt idx="41">
                  <c:v>-2.8564879640949901</c:v>
                </c:pt>
                <c:pt idx="42">
                  <c:v>-4.1017847398680187</c:v>
                </c:pt>
                <c:pt idx="43">
                  <c:v>-5.5477069859206427</c:v>
                </c:pt>
                <c:pt idx="44">
                  <c:v>-7.1579292721780776</c:v>
                </c:pt>
                <c:pt idx="45">
                  <c:v>-8.8929768369281366</c:v>
                </c:pt>
                <c:pt idx="46">
                  <c:v>-10.71762471485294</c:v>
                </c:pt>
                <c:pt idx="47">
                  <c:v>-12.604130964825494</c:v>
                </c:pt>
                <c:pt idx="48">
                  <c:v>-14.532430003714477</c:v>
                </c:pt>
                <c:pt idx="49">
                  <c:v>-16.488923209664176</c:v>
                </c:pt>
                <c:pt idx="50">
                  <c:v>-18.464993911805134</c:v>
                </c:pt>
                <c:pt idx="51">
                  <c:v>-20.455781709273147</c:v>
                </c:pt>
                <c:pt idx="52">
                  <c:v>-22.45939222317617</c:v>
                </c:pt>
                <c:pt idx="53">
                  <c:v>-24.47656965735532</c:v>
                </c:pt>
                <c:pt idx="54">
                  <c:v>-26.510826914604337</c:v>
                </c:pt>
                <c:pt idx="55">
                  <c:v>-28.569036630395139</c:v>
                </c:pt>
                <c:pt idx="56">
                  <c:v>-30.66247940643439</c:v>
                </c:pt>
                <c:pt idx="57">
                  <c:v>-32.808258196976382</c:v>
                </c:pt>
                <c:pt idx="58">
                  <c:v>-35.030731018326776</c:v>
                </c:pt>
                <c:pt idx="59">
                  <c:v>-37.362112957142429</c:v>
                </c:pt>
                <c:pt idx="60">
                  <c:v>-39.840777360264632</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-0.4725614787639893</c:v>
                </c:pt>
                <c:pt idx="1">
                  <c:v>-0.59491404520473545</c:v>
                </c:pt>
                <c:pt idx="2">
                  <c:v>-0.7489412183712606</c:v>
                </c:pt>
                <c:pt idx="3">
                  <c:v>-0.94283880456059588</c:v>
                </c:pt>
                <c:pt idx="4">
                  <c:v>-1.1869191871747606</c:v>
                </c:pt>
                <c:pt idx="5">
                  <c:v>-1.4941538686201836</c:v>
                </c:pt>
                <c:pt idx="6">
                  <c:v>-1.8808510343831468</c:v>
                </c:pt>
                <c:pt idx="7">
                  <c:v>-2.3674976959089604</c:v>
                </c:pt>
                <c:pt idx="8">
                  <c:v>-2.9797982990463394</c:v>
                </c:pt>
                <c:pt idx="9">
                  <c:v>-3.7499394401046926</c:v>
                </c:pt>
                <c:pt idx="10">
                  <c:v>-4.7180974287713751</c:v>
                </c:pt>
                <c:pt idx="11">
                  <c:v>-5.9341698807022008</c:v>
                </c:pt>
                <c:pt idx="12">
                  <c:v>-7.4596316700287399</c:v>
                </c:pt>
                <c:pt idx="13">
                  <c:v>-9.3692491941495053</c:v>
                </c:pt>
                <c:pt idx="14">
                  <c:v>-11.75207053348813</c:v>
                </c:pt>
                <c:pt idx="15">
                  <c:v>-14.71055996193893</c:v>
                </c:pt>
                <c:pt idx="16">
                  <c:v>-18.355919328978942</c:v>
                </c:pt>
                <c:pt idx="17">
                  <c:v>-22.796725558478439</c:v>
                </c:pt>
                <c:pt idx="18">
                  <c:v>-28.117871747236386</c:v>
                </c:pt>
                <c:pt idx="19">
                  <c:v>-34.349452039860289</c:v>
                </c:pt>
                <c:pt idx="20">
                  <c:v>-41.433140828815937</c:v>
                </c:pt>
                <c:pt idx="21">
                  <c:v>-49.205313925213915</c:v>
                </c:pt>
                <c:pt idx="22">
                  <c:v>-57.420037544625664</c:v>
                </c:pt>
                <c:pt idx="23">
                  <c:v>-65.815827660346201</c:v>
                </c:pt>
                <c:pt idx="24">
                  <c:v>-74.195474407654586</c:v>
                </c:pt>
                <c:pt idx="25">
                  <c:v>-82.474291500180982</c:v>
                </c:pt>
                <c:pt idx="26">
                  <c:v>-90.675410042554176</c:v>
                </c:pt>
                <c:pt idx="27">
                  <c:v>-98.882591930915709</c:v>
                </c:pt>
                <c:pt idx="28">
                  <c:v>-107.17345865048742</c:v>
                </c:pt>
                <c:pt idx="29">
                  <c:v>-115.55450794163407</c:v>
                </c:pt>
                <c:pt idx="30">
                  <c:v>-123.91972391354066</c:v>
                </c:pt>
                <c:pt idx="31">
                  <c:v>-132.05502179421194</c:v>
                </c:pt>
                <c:pt idx="32">
                  <c:v>-139.69448809773172</c:v>
                </c:pt>
                <c:pt idx="33">
                  <c:v>-146.60120861911113</c:v>
                </c:pt>
                <c:pt idx="34">
                  <c:v>-152.62759735944377</c:v>
                </c:pt>
                <c:pt idx="35">
                  <c:v>-157.73017386536085</c:v>
                </c:pt>
                <c:pt idx="36">
                  <c:v>-161.94784637340484</c:v>
                </c:pt>
                <c:pt idx="37">
                  <c:v>-165.36749516963596</c:v>
                </c:pt>
                <c:pt idx="38">
                  <c:v>-168.09414653445222</c:v>
                </c:pt>
                <c:pt idx="39">
                  <c:v>-170.23148202187971</c:v>
                </c:pt>
                <c:pt idx="40">
                  <c:v>-171.87152518329478</c:v>
                </c:pt>
                <c:pt idx="41">
                  <c:v>-173.09037284595033</c:v>
                </c:pt>
                <c:pt idx="42">
                  <c:v>-173.94721996289894</c:v>
                </c:pt>
                <c:pt idx="43">
                  <c:v>-174.48485712425818</c:v>
                </c:pt>
                <c:pt idx="44">
                  <c:v>-174.73059817790531</c:v>
                </c:pt>
                <c:pt idx="45">
                  <c:v>-174.69709922643776</c:v>
                </c:pt>
                <c:pt idx="46">
                  <c:v>-174.38282348247739</c:v>
                </c:pt>
                <c:pt idx="47">
                  <c:v>-173.77207956609212</c:v>
                </c:pt>
                <c:pt idx="48">
                  <c:v>-172.83469121357669</c:v>
                </c:pt>
                <c:pt idx="49">
                  <c:v>-171.52551235697246</c:v>
                </c:pt>
                <c:pt idx="50">
                  <c:v>-169.78425696647216</c:v>
                </c:pt>
                <c:pt idx="51">
                  <c:v>-167.53655600017748</c:v>
                </c:pt>
                <c:pt idx="52">
                  <c:v>-164.69786329238724</c:v>
                </c:pt>
                <c:pt idx="53">
                  <c:v>-161.18275929734159</c:v>
                </c:pt>
                <c:pt idx="54">
                  <c:v>-156.92284565173452</c:v>
                </c:pt>
                <c:pt idx="55">
                  <c:v>-151.89529360154262</c:v>
                </c:pt>
                <c:pt idx="56">
                  <c:v>-146.1586551089203</c:v>
                </c:pt>
                <c:pt idx="57">
                  <c:v>-139.88169556490007</c:v>
                </c:pt>
                <c:pt idx="58">
                  <c:v>-133.34152936119025</c:v>
                </c:pt>
                <c:pt idx="59">
                  <c:v>-126.8752520461727</c:v>
                </c:pt>
                <c:pt idx="60">
                  <c:v>-120.80017091786567</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90.163954808594269</c:v>
                </c:pt>
                <c:pt idx="1">
                  <c:v>90.206406512771778</c:v>
                </c:pt>
                <c:pt idx="2">
                  <c:v>90.259849681502871</c:v>
                </c:pt>
                <c:pt idx="3">
                  <c:v>90.327129925561366</c:v>
                </c:pt>
                <c:pt idx="4">
                  <c:v>90.411829299676725</c:v>
                </c:pt>
                <c:pt idx="5">
                  <c:v>90.518456631351867</c:v>
                </c:pt>
                <c:pt idx="6">
                  <c:v>90.652686777219628</c:v>
                </c:pt>
                <c:pt idx="7">
                  <c:v>90.821661124036865</c:v>
                </c:pt>
                <c:pt idx="8">
                  <c:v>91.034364491389155</c:v>
                </c:pt>
                <c:pt idx="9">
                  <c:v>91.302096822173965</c:v>
                </c:pt>
                <c:pt idx="10">
                  <c:v>91.639061423713684</c:v>
                </c:pt>
                <c:pt idx="11">
                  <c:v>92.06309440874216</c:v>
                </c:pt>
                <c:pt idx="12">
                  <c:v>92.596560923293339</c:v>
                </c:pt>
                <c:pt idx="13">
                  <c:v>93.267439634813201</c:v>
                </c:pt>
                <c:pt idx="14">
                  <c:v>94.110601477011244</c:v>
                </c:pt>
                <c:pt idx="15">
                  <c:v>95.169249442744416</c:v>
                </c:pt>
                <c:pt idx="16">
                  <c:v>96.496400055435487</c:v>
                </c:pt>
                <c:pt idx="17">
                  <c:v>98.156112961155983</c:v>
                </c:pt>
                <c:pt idx="18">
                  <c:v>100.22384748762576</c:v>
                </c:pt>
                <c:pt idx="19">
                  <c:v>102.78476129494211</c:v>
                </c:pt>
                <c:pt idx="20">
                  <c:v>105.92792665525383</c:v>
                </c:pt>
                <c:pt idx="21">
                  <c:v>109.73353001625019</c:v>
                </c:pt>
                <c:pt idx="22">
                  <c:v>114.25003666306679</c:v>
                </c:pt>
                <c:pt idx="23">
                  <c:v>119.46111568905863</c:v>
                </c:pt>
                <c:pt idx="24">
                  <c:v>125.25026775103007</c:v>
                </c:pt>
                <c:pt idx="25">
                  <c:v>131.38285649510175</c:v>
                </c:pt>
                <c:pt idx="26">
                  <c:v>137.52866573595381</c:v>
                </c:pt>
                <c:pt idx="27">
                  <c:v>143.3282702355441</c:v>
                </c:pt>
                <c:pt idx="28">
                  <c:v>148.47247259536786</c:v>
                </c:pt>
                <c:pt idx="29">
                  <c:v>152.75227433012128</c:v>
                </c:pt>
                <c:pt idx="30">
                  <c:v>156.06206284887614</c:v>
                </c:pt>
                <c:pt idx="31">
                  <c:v>158.37055567865443</c:v>
                </c:pt>
                <c:pt idx="32">
                  <c:v>159.68368463553864</c:v>
                </c:pt>
                <c:pt idx="33">
                  <c:v>160.01501031324142</c:v>
                </c:pt>
                <c:pt idx="34">
                  <c:v>159.36870803388717</c:v>
                </c:pt>
                <c:pt idx="35">
                  <c:v>157.73517149228158</c:v>
                </c:pt>
                <c:pt idx="36">
                  <c:v>155.09888992250561</c:v>
                </c:pt>
                <c:pt idx="37">
                  <c:v>151.45910797230835</c:v>
                </c:pt>
                <c:pt idx="38">
                  <c:v>146.86237536459967</c:v>
                </c:pt>
                <c:pt idx="39">
                  <c:v>141.43935028678092</c:v>
                </c:pt>
                <c:pt idx="40">
                  <c:v>135.42694051696574</c:v>
                </c:pt>
                <c:pt idx="41">
                  <c:v>129.15181017402736</c:v>
                </c:pt>
                <c:pt idx="42">
                  <c:v>122.96828649811619</c:v>
                </c:pt>
                <c:pt idx="43">
                  <c:v>117.17779932019633</c:v>
                </c:pt>
                <c:pt idx="44">
                  <c:v>111.97310158760096</c:v>
                </c:pt>
                <c:pt idx="45">
                  <c:v>107.42871047333024</c:v>
                </c:pt>
                <c:pt idx="46">
                  <c:v>103.52595050119841</c:v>
                </c:pt>
                <c:pt idx="47">
                  <c:v>100.18852641593662</c:v>
                </c:pt>
                <c:pt idx="48">
                  <c:v>97.312180570254441</c:v>
                </c:pt>
                <c:pt idx="49">
                  <c:v>94.783419703334445</c:v>
                </c:pt>
                <c:pt idx="50">
                  <c:v>92.488768947298453</c:v>
                </c:pt>
                <c:pt idx="51">
                  <c:v>90.317728867703082</c:v>
                </c:pt>
                <c:pt idx="52">
                  <c:v>88.162181466557058</c:v>
                </c:pt>
                <c:pt idx="53">
                  <c:v>85.914155820180142</c:v>
                </c:pt>
                <c:pt idx="54">
                  <c:v>83.463308204257856</c:v>
                </c:pt>
                <c:pt idx="55">
                  <c:v>80.695367978643674</c:v>
                </c:pt>
                <c:pt idx="56">
                  <c:v>77.493165470099783</c:v>
                </c:pt>
                <c:pt idx="57">
                  <c:v>73.742612057920141</c:v>
                </c:pt>
                <c:pt idx="58">
                  <c:v>69.346745471391543</c:v>
                </c:pt>
                <c:pt idx="59">
                  <c:v>64.250458639726901</c:v>
                </c:pt>
                <c:pt idx="60">
                  <c:v>58.474409339283504</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-90.421793634137373</c:v>
                </c:pt>
                <c:pt idx="1">
                  <c:v>-88.421808678901243</c:v>
                </c:pt>
                <c:pt idx="2">
                  <c:v>-86.421832523093912</c:v>
                </c:pt>
                <c:pt idx="3">
                  <c:v>-84.421870313212253</c:v>
                </c:pt>
                <c:pt idx="4">
                  <c:v>-82.421930205558752</c:v>
                </c:pt>
                <c:pt idx="5">
                  <c:v>-80.42202512613251</c:v>
                </c:pt>
                <c:pt idx="6">
                  <c:v>-78.42217555907942</c:v>
                </c:pt>
                <c:pt idx="7">
                  <c:v>-76.422413964101864</c:v>
                </c:pt>
                <c:pt idx="8">
                  <c:v>-74.42279177259698</c:v>
                </c:pt>
                <c:pt idx="9">
                  <c:v>-72.423390463273023</c:v>
                </c:pt>
                <c:pt idx="10">
                  <c:v>-70.424339084409183</c:v>
                </c:pt>
                <c:pt idx="11">
                  <c:v>-68.425841945972337</c:v>
                </c:pt>
                <c:pt idx="12">
                  <c:v>-66.428222311158891</c:v>
                </c:pt>
                <c:pt idx="13">
                  <c:v>-64.431991148357767</c:v>
                </c:pt>
                <c:pt idx="14">
                  <c:v>-62.437954860156722</c:v>
                </c:pt>
                <c:pt idx="15">
                  <c:v>-60.447382944636473</c:v>
                </c:pt>
                <c:pt idx="16">
                  <c:v>-58.462266091410314</c:v>
                </c:pt>
                <c:pt idx="17">
                  <c:v>-56.485706469789079</c:v>
                </c:pt>
                <c:pt idx="18">
                  <c:v>-54.522490692398605</c:v>
                </c:pt>
                <c:pt idx="19">
                  <c:v>-52.579889214462163</c:v>
                </c:pt>
                <c:pt idx="20">
                  <c:v>-50.668672052841437</c:v>
                </c:pt>
                <c:pt idx="21">
                  <c:v>-48.804165253924616</c:v>
                </c:pt>
                <c:pt idx="22">
                  <c:v>-47.00679689171735</c:v>
                </c:pt>
                <c:pt idx="23">
                  <c:v>-45.300930501609159</c:v>
                </c:pt>
                <c:pt idx="24">
                  <c:v>-43.710056135610877</c:v>
                </c:pt>
                <c:pt idx="25">
                  <c:v>-42.2463804446583</c:v>
                </c:pt>
                <c:pt idx="26">
                  <c:v>-40.894561488535111</c:v>
                </c:pt>
                <c:pt idx="27">
                  <c:v>-39.592365863220984</c:v>
                </c:pt>
                <c:pt idx="28">
                  <c:v>-38.214039929306651</c:v>
                </c:pt>
                <c:pt idx="29">
                  <c:v>-36.584010764378178</c:v>
                </c:pt>
                <c:pt idx="30">
                  <c:v>-34.781948478472565</c:v>
                </c:pt>
                <c:pt idx="31">
                  <c:v>-34.907094667550723</c:v>
                </c:pt>
                <c:pt idx="32">
                  <c:v>-39.270770198454066</c:v>
                </c:pt>
                <c:pt idx="33">
                  <c:v>-44.67174777529651</c:v>
                </c:pt>
                <c:pt idx="34">
                  <c:v>-49.683886729190959</c:v>
                </c:pt>
                <c:pt idx="35">
                  <c:v>-54.318439289062809</c:v>
                </c:pt>
                <c:pt idx="36">
                  <c:v>-58.708128979106824</c:v>
                </c:pt>
                <c:pt idx="37">
                  <c:v>-62.945867462455766</c:v>
                </c:pt>
                <c:pt idx="38">
                  <c:v>-67.088866150799973</c:v>
                </c:pt>
                <c:pt idx="39">
                  <c:v>-71.17217804400623</c:v>
                </c:pt>
                <c:pt idx="40">
                  <c:v>-75.217874226719431</c:v>
                </c:pt>
                <c:pt idx="41">
                  <c:v>-79.240392983886409</c:v>
                </c:pt>
                <c:pt idx="42">
                  <c:v>-83.249336113213531</c:v>
                </c:pt>
                <c:pt idx="43">
                  <c:v>-87.250809816351151</c:v>
                </c:pt>
                <c:pt idx="44">
                  <c:v>-91.248212654950791</c:v>
                </c:pt>
                <c:pt idx="45">
                  <c:v>-95.24291902645389</c:v>
                </c:pt>
                <c:pt idx="46">
                  <c:v>-99.234854780757303</c:v>
                </c:pt>
                <c:pt idx="47">
                  <c:v>-103.22282364859261</c:v>
                </c:pt>
                <c:pt idx="48">
                  <c:v>-107.20451569074419</c:v>
                </c:pt>
                <c:pt idx="49">
                  <c:v>-111.17619521835657</c:v>
                </c:pt>
                <c:pt idx="50">
                  <c:v>-115.13206546050439</c:v>
                </c:pt>
                <c:pt idx="51">
                  <c:v>-119.06328434063552</c:v>
                </c:pt>
                <c:pt idx="52">
                  <c:v>-122.95662056831942</c:v>
                </c:pt>
                <c:pt idx="53">
                  <c:v>-126.79286164145965</c:v>
                </c:pt>
                <c:pt idx="54">
                  <c:v>-130.54540487074948</c:v>
                </c:pt>
                <c:pt idx="55">
                  <c:v>-134.18002617097869</c:v>
                </c:pt>
                <c:pt idx="56">
                  <c:v>-137.65740018048126</c:v>
                </c:pt>
                <c:pt idx="57">
                  <c:v>-140.9397116193901</c:v>
                </c:pt>
                <c:pt idx="58">
                  <c:v>-144.00055298781101</c:v>
                </c:pt>
                <c:pt idx="59">
                  <c:v>-146.83379076549951</c:v>
                </c:pt>
                <c:pt idx="60">
                  <c:v>-149.45584627354063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89.820832791424863</c:v>
                </c:pt>
                <c:pt idx="1">
                  <c:v>89.774442098261446</c:v>
                </c:pt>
                <c:pt idx="2">
                  <c:v>89.716039924675925</c:v>
                </c:pt>
                <c:pt idx="3">
                  <c:v>89.642516440875923</c:v>
                </c:pt>
                <c:pt idx="4">
                  <c:v>89.549956849642356</c:v>
                </c:pt>
                <c:pt idx="5">
                  <c:v>89.433433205137888</c:v>
                </c:pt>
                <c:pt idx="6">
                  <c:v>89.28674257241029</c:v>
                </c:pt>
                <c:pt idx="7">
                  <c:v>89.102077876613308</c:v>
                </c:pt>
                <c:pt idx="8">
                  <c:v>88.869614497671378</c:v>
                </c:pt>
                <c:pt idx="9">
                  <c:v>88.57699175950566</c:v>
                </c:pt>
                <c:pt idx="10">
                  <c:v>88.208664020889643</c:v>
                </c:pt>
                <c:pt idx="11">
                  <c:v>87.745091427666267</c:v>
                </c:pt>
                <c:pt idx="12">
                  <c:v>87.161736404798091</c:v>
                </c:pt>
                <c:pt idx="13">
                  <c:v>86.427830634599388</c:v>
                </c:pt>
                <c:pt idx="14">
                  <c:v>85.504882776403164</c:v>
                </c:pt>
                <c:pt idx="15">
                  <c:v>84.344917967369398</c:v>
                </c:pt>
                <c:pt idx="16">
                  <c:v>82.888492429667934</c:v>
                </c:pt>
                <c:pt idx="17">
                  <c:v>81.062639820209768</c:v>
                </c:pt>
                <c:pt idx="18">
                  <c:v>78.779129484776348</c:v>
                </c:pt>
                <c:pt idx="19">
                  <c:v>75.933819269616322</c:v>
                </c:pt>
                <c:pt idx="20">
                  <c:v>72.408522902807064</c:v>
                </c:pt>
                <c:pt idx="21">
                  <c:v>68.077595257211968</c:v>
                </c:pt>
                <c:pt idx="22">
                  <c:v>62.821784514178255</c:v>
                </c:pt>
                <c:pt idx="23">
                  <c:v>56.550129766381559</c:v>
                </c:pt>
                <c:pt idx="24">
                  <c:v>49.223789169176619</c:v>
                </c:pt>
                <c:pt idx="25">
                  <c:v>40.86139327697073</c:v>
                </c:pt>
                <c:pt idx="26">
                  <c:v>31.487116152746751</c:v>
                </c:pt>
                <c:pt idx="27">
                  <c:v>20.96496164506922</c:v>
                </c:pt>
                <c:pt idx="28">
                  <c:v>8.6115835073705806</c:v>
                </c:pt>
                <c:pt idx="29">
                  <c:v>-7.7733749905017184</c:v>
                </c:pt>
                <c:pt idx="30">
                  <c:v>-34.382507808129823</c:v>
                </c:pt>
                <c:pt idx="31">
                  <c:v>-78.57518100594838</c:v>
                </c:pt>
                <c:pt idx="32">
                  <c:v>-118.04790244722096</c:v>
                </c:pt>
                <c:pt idx="33">
                  <c:v>-138.98441060883286</c:v>
                </c:pt>
                <c:pt idx="34">
                  <c:v>-150.50007964067055</c:v>
                </c:pt>
                <c:pt idx="35">
                  <c:v>-157.72926302975625</c:v>
                </c:pt>
                <c:pt idx="36">
                  <c:v>-162.68134147478332</c:v>
                </c:pt>
                <c:pt idx="37">
                  <c:v>-166.2447368934975</c:v>
                </c:pt>
                <c:pt idx="38">
                  <c:v>-168.875402845873</c:v>
                </c:pt>
                <c:pt idx="39">
                  <c:v>-170.83802864843997</c:v>
                </c:pt>
                <c:pt idx="40">
                  <c:v>-172.29993093815207</c:v>
                </c:pt>
                <c:pt idx="41">
                  <c:v>-173.37034375282269</c:v>
                </c:pt>
                <c:pt idx="42">
                  <c:v>-174.1184123873152</c:v>
                </c:pt>
                <c:pt idx="43">
                  <c:v>-174.58390270472245</c:v>
                </c:pt>
                <c:pt idx="44">
                  <c:v>-174.78546364319834</c:v>
                </c:pt>
                <c:pt idx="45">
                  <c:v>-174.72652689963411</c:v>
                </c:pt>
                <c:pt idx="46">
                  <c:v>-174.39825248053572</c:v>
                </c:pt>
                <c:pt idx="47">
                  <c:v>-173.78004561616547</c:v>
                </c:pt>
                <c:pt idx="48">
                  <c:v>-172.83876318854072</c:v>
                </c:pt>
                <c:pt idx="49">
                  <c:v>-171.52758096758998</c:v>
                </c:pt>
                <c:pt idx="50">
                  <c:v>-169.78530421238904</c:v>
                </c:pt>
                <c:pt idx="51">
                  <c:v>-167.5370854404012</c:v>
                </c:pt>
                <c:pt idx="52">
                  <c:v>-164.69813106269663</c:v>
                </c:pt>
                <c:pt idx="53">
                  <c:v>-161.18289502843325</c:v>
                </c:pt>
                <c:pt idx="54">
                  <c:v>-156.92291475540392</c:v>
                </c:pt>
                <c:pt idx="55">
                  <c:v>-151.8953290340975</c:v>
                </c:pt>
                <c:pt idx="56">
                  <c:v>-146.158673467651</c:v>
                </c:pt>
                <c:pt idx="57">
                  <c:v>-139.8817052135426</c:v>
                </c:pt>
                <c:pt idx="58">
                  <c:v>-133.3415345223035</c:v>
                </c:pt>
                <c:pt idx="59">
                  <c:v>-126.87525485996169</c:v>
                </c:pt>
                <c:pt idx="60">
                  <c:v>-120.80017247768525</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-76.885117741437739</c:v>
                </c:pt>
                <c:pt idx="1">
                  <c:v>-74.88513112290336</c:v>
                </c:pt>
                <c:pt idx="2">
                  <c:v>-72.885152330947278</c:v>
                </c:pt>
                <c:pt idx="3">
                  <c:v>-70.885185943054822</c:v>
                </c:pt>
                <c:pt idx="4">
                  <c:v>-68.885239213708502</c:v>
                </c:pt>
                <c:pt idx="5">
                  <c:v>-66.88532363962716</c:v>
                </c:pt>
                <c:pt idx="6">
                  <c:v>-64.885457439718593</c:v>
                </c:pt>
                <c:pt idx="7">
                  <c:v>-62.885669483572102</c:v>
                </c:pt>
                <c:pt idx="8">
                  <c:v>-60.886005512757833</c:v>
                </c:pt>
                <c:pt idx="9">
                  <c:v>-58.886537988514043</c:v>
                </c:pt>
                <c:pt idx="10">
                  <c:v>-56.88738166814246</c:v>
                </c:pt>
                <c:pt idx="11">
                  <c:v>-54.88871821381835</c:v>
                </c:pt>
                <c:pt idx="12">
                  <c:v>-52.890834999133403</c:v>
                </c:pt>
                <c:pt idx="13">
                  <c:v>-50.89418612315373</c:v>
                </c:pt>
                <c:pt idx="14">
                  <c:v>-48.899487886465558</c:v>
                </c:pt>
                <c:pt idx="15">
                  <c:v>-46.907867059920314</c:v>
                </c:pt>
                <c:pt idx="16">
                  <c:v>-44.92108831350312</c:v>
                </c:pt>
                <c:pt idx="17">
                  <c:v>-42.941896070654728</c:v>
                </c:pt>
                <c:pt idx="18">
                  <c:v>-40.974511135977004</c:v>
                </c:pt>
                <c:pt idx="19">
                  <c:v>-39.025310176434502</c:v>
                </c:pt>
                <c:pt idx="20">
                  <c:v>-37.103654040302544</c:v>
                </c:pt>
                <c:pt idx="21">
                  <c:v>-35.222653808395151</c:v>
                </c:pt>
                <c:pt idx="22">
                  <c:v>-33.399272750178504</c:v>
                </c:pt>
                <c:pt idx="23">
                  <c:v>-31.652495535482863</c:v>
                </c:pt>
                <c:pt idx="24">
                  <c:v>-29.997561107079814</c:v>
                </c:pt>
                <c:pt idx="25">
                  <c:v>-28.434253797276927</c:v>
                </c:pt>
                <c:pt idx="26">
                  <c:v>-26.92906704637187</c:v>
                </c:pt>
                <c:pt idx="27">
                  <c:v>-25.394377398989398</c:v>
                </c:pt>
                <c:pt idx="28">
                  <c:v>-23.671314323085234</c:v>
                </c:pt>
                <c:pt idx="29">
                  <c:v>-21.545449665684838</c:v>
                </c:pt>
                <c:pt idx="30">
                  <c:v>-19.057816585160975</c:v>
                </c:pt>
                <c:pt idx="31">
                  <c:v>-18.278826690437608</c:v>
                </c:pt>
                <c:pt idx="32">
                  <c:v>-21.510190466147364</c:v>
                </c:pt>
                <c:pt idx="33">
                  <c:v>-25.563840390875768</c:v>
                </c:pt>
                <c:pt idx="34">
                  <c:v>-29.044755418400577</c:v>
                </c:pt>
                <c:pt idx="35">
                  <c:v>-32.003439164894147</c:v>
                </c:pt>
                <c:pt idx="36">
                  <c:v>-34.610833621632025</c:v>
                </c:pt>
                <c:pt idx="37">
                  <c:v>-36.991770749135512</c:v>
                </c:pt>
                <c:pt idx="38">
                  <c:v>-39.22761313464585</c:v>
                </c:pt>
                <c:pt idx="39">
                  <c:v>-41.370543438166997</c:v>
                </c:pt>
                <c:pt idx="40">
                  <c:v>-43.454281804985861</c:v>
                </c:pt>
                <c:pt idx="41">
                  <c:v>-45.50097615649026</c:v>
                </c:pt>
                <c:pt idx="42">
                  <c:v>-47.525242590608492</c:v>
                </c:pt>
                <c:pt idx="43">
                  <c:v>-49.536412538123507</c:v>
                </c:pt>
                <c:pt idx="44">
                  <c:v>-51.539944450833453</c:v>
                </c:pt>
                <c:pt idx="45">
                  <c:v>-53.538522461996934</c:v>
                </c:pt>
                <c:pt idx="46">
                  <c:v>-55.532902832872267</c:v>
                </c:pt>
                <c:pt idx="47">
                  <c:v>-57.522414857815789</c:v>
                </c:pt>
                <c:pt idx="48">
                  <c:v>-59.505080848483551</c:v>
                </c:pt>
                <c:pt idx="49">
                  <c:v>-61.477375008467362</c:v>
                </c:pt>
                <c:pt idx="50">
                  <c:v>-63.433633102185709</c:v>
                </c:pt>
                <c:pt idx="51">
                  <c:v>-65.365096717937107</c:v>
                </c:pt>
                <c:pt idx="52">
                  <c:v>-67.25858737045445</c:v>
                </c:pt>
                <c:pt idx="53">
                  <c:v>-69.094925881902995</c:v>
                </c:pt>
                <c:pt idx="54">
                  <c:v>-70.847530591733872</c:v>
                </c:pt>
                <c:pt idx="55">
                  <c:v>-72.482190684009595</c:v>
                </c:pt>
                <c:pt idx="56">
                  <c:v>-73.959589169817491</c:v>
                </c:pt>
                <c:pt idx="57">
                  <c:v>-75.241916052301775</c:v>
                </c:pt>
                <c:pt idx="58">
                  <c:v>-76.30276716498804</c:v>
                </c:pt>
                <c:pt idx="59">
                  <c:v>-77.136011090903764</c:v>
                </c:pt>
                <c:pt idx="60">
                  <c:v>-77.758070478218499</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89.867196412028505</c:v>
                </c:pt>
                <c:pt idx="1">
                  <c:v>89.832810430970667</c:v>
                </c:pt>
                <c:pt idx="2">
                  <c:v>89.789521287100001</c:v>
                </c:pt>
                <c:pt idx="3">
                  <c:v>89.735023965660062</c:v>
                </c:pt>
                <c:pt idx="4">
                  <c:v>89.666416864186345</c:v>
                </c:pt>
                <c:pt idx="5">
                  <c:v>89.580047558808019</c:v>
                </c:pt>
                <c:pt idx="6">
                  <c:v>89.471318872345421</c:v>
                </c:pt>
                <c:pt idx="7">
                  <c:v>89.334445200867719</c:v>
                </c:pt>
                <c:pt idx="8">
                  <c:v>89.16214668898445</c:v>
                </c:pt>
                <c:pt idx="9">
                  <c:v>88.945266097266824</c:v>
                </c:pt>
                <c:pt idx="10">
                  <c:v>88.672290208862989</c:v>
                </c:pt>
                <c:pt idx="11">
                  <c:v>88.328754766558887</c:v>
                </c:pt>
                <c:pt idx="12">
                  <c:v>87.896510148804239</c:v>
                </c:pt>
                <c:pt idx="13">
                  <c:v>87.352826315549478</c:v>
                </c:pt>
                <c:pt idx="14">
                  <c:v>86.669324179687379</c:v>
                </c:pt>
                <c:pt idx="15">
                  <c:v>85.810744818188297</c:v>
                </c:pt>
                <c:pt idx="16">
                  <c:v>84.733623704144875</c:v>
                </c:pt>
                <c:pt idx="17">
                  <c:v>83.385053068968929</c:v>
                </c:pt>
                <c:pt idx="18">
                  <c:v>81.701938842446381</c:v>
                </c:pt>
                <c:pt idx="19">
                  <c:v>79.611554057138136</c:v>
                </c:pt>
                <c:pt idx="20">
                  <c:v>77.034805891266046</c:v>
                </c:pt>
                <c:pt idx="21">
                  <c:v>73.894363978842847</c:v>
                </c:pt>
                <c:pt idx="22">
                  <c:v>70.130030674860848</c:v>
                </c:pt>
                <c:pt idx="23">
                  <c:v>65.721741308785766</c:v>
                </c:pt>
                <c:pt idx="24">
                  <c:v>60.713283043240132</c:v>
                </c:pt>
                <c:pt idx="25">
                  <c:v>55.214862022107262</c:v>
                </c:pt>
                <c:pt idx="26">
                  <c:v>49.34333312356398</c:v>
                </c:pt>
                <c:pt idx="27">
                  <c:v>43.040453941342079</c:v>
                </c:pt>
                <c:pt idx="28">
                  <c:v>35.659050544461685</c:v>
                </c:pt>
                <c:pt idx="29">
                  <c:v>24.958270658081744</c:v>
                </c:pt>
                <c:pt idx="30">
                  <c:v>4.5972075372134409</c:v>
                </c:pt>
                <c:pt idx="31">
                  <c:v>-33.043882619657047</c:v>
                </c:pt>
                <c:pt idx="32">
                  <c:v>-65.99257469258653</c:v>
                </c:pt>
                <c:pt idx="33">
                  <c:v>-80.75694883320709</c:v>
                </c:pt>
                <c:pt idx="34">
                  <c:v>-86.69622532121457</c:v>
                </c:pt>
                <c:pt idx="35">
                  <c:v>-89.074402479787352</c:v>
                </c:pt>
                <c:pt idx="36">
                  <c:v>-89.926561364504352</c:v>
                </c:pt>
                <c:pt idx="37">
                  <c:v>-90.096019424149574</c:v>
                </c:pt>
                <c:pt idx="38">
                  <c:v>-89.957059686248101</c:v>
                </c:pt>
                <c:pt idx="39">
                  <c:v>-89.681038876333076</c:v>
                </c:pt>
                <c:pt idx="40">
                  <c:v>-89.344776901626773</c:v>
                </c:pt>
                <c:pt idx="41">
                  <c:v>-88.976674090999765</c:v>
                </c:pt>
                <c:pt idx="42">
                  <c:v>-88.576924937889814</c:v>
                </c:pt>
                <c:pt idx="43">
                  <c:v>-88.128063479863371</c:v>
                </c:pt>
                <c:pt idx="44">
                  <c:v>-87.602015828380544</c:v>
                </c:pt>
                <c:pt idx="45">
                  <c:v>-86.964458923245033</c:v>
                </c:pt>
                <c:pt idx="46">
                  <c:v>-86.176238704123449</c:v>
                </c:pt>
                <c:pt idx="47">
                  <c:v>-85.192517577682423</c:v>
                </c:pt>
                <c:pt idx="48">
                  <c:v>-83.960813427708615</c:v>
                </c:pt>
                <c:pt idx="49">
                  <c:v>-82.418899201841512</c:v>
                </c:pt>
                <c:pt idx="50">
                  <c:v>-80.493324529070591</c:v>
                </c:pt>
                <c:pt idx="51">
                  <c:v>-78.099496533192024</c:v>
                </c:pt>
                <c:pt idx="52">
                  <c:v>-75.144875368303147</c:v>
                </c:pt>
                <c:pt idx="53">
                  <c:v>-71.537759297997965</c:v>
                </c:pt>
                <c:pt idx="54">
                  <c:v>-67.204794794353816</c:v>
                </c:pt>
                <c:pt idx="55">
                  <c:v>-62.119234974498653</c:v>
                </c:pt>
                <c:pt idx="56">
                  <c:v>-56.336528612157579</c:v>
                </c:pt>
                <c:pt idx="57">
                  <c:v>-50.022980743974458</c:v>
                </c:pt>
                <c:pt idx="58">
                  <c:v>-43.453753748930282</c:v>
                </c:pt>
                <c:pt idx="59">
                  <c:v>-36.964393802214111</c:v>
                </c:pt>
                <c:pt idx="60">
                  <c:v>-30.870978077411923</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9">
                  <c:v>1.2143119704335852</c:v>
                </c:pt>
                <c:pt idx="10">
                  <c:v>1.1658056447458209</c:v>
                </c:pt>
                <c:pt idx="11">
                  <c:v>1.1291584403545549</c:v>
                </c:pt>
                <c:pt idx="12">
                  <c:v>1.1010074912441874</c:v>
                </c:pt>
                <c:pt idx="13">
                  <c:v>1.0789042630733274</c:v>
                </c:pt>
                <c:pt idx="14">
                  <c:v>1.0611572623370729</c:v>
                </c:pt>
                <c:pt idx="15">
                  <c:v>1.0466005041227884</c:v>
                </c:pt>
                <c:pt idx="16">
                  <c:v>1.0344197080339801</c:v>
                </c:pt>
                <c:pt idx="17">
                  <c:v>1.0240361656270534</c:v>
                </c:pt>
                <c:pt idx="18">
                  <c:v>1.0150310500444977</c:v>
                </c:pt>
                <c:pt idx="19">
                  <c:v>1.0070959318546677</c:v>
                </c:pt>
                <c:pt idx="20">
                  <c:v>1</c:v>
                </c:pt>
                <c:pt idx="21">
                  <c:v>0.99356798358346998</c:v>
                </c:pt>
                <c:pt idx="22">
                  <c:v>0.98766501848950827</c:v>
                </c:pt>
                <c:pt idx="23">
                  <c:v>0.98218609441171434</c:v>
                </c:pt>
                <c:pt idx="24">
                  <c:v>0.97704857440459436</c:v>
                </c:pt>
                <c:pt idx="25">
                  <c:v>0.97218681020099817</c:v>
                </c:pt>
                <c:pt idx="26">
                  <c:v>0.96754821014756676</c:v>
                </c:pt>
                <c:pt idx="27">
                  <c:v>0.96309032935425465</c:v>
                </c:pt>
                <c:pt idx="28">
                  <c:v>0.95877868948374823</c:v>
                </c:pt>
                <c:pt idx="29">
                  <c:v>0.95458512631719117</c:v>
                </c:pt>
                <c:pt idx="30">
                  <c:v>0.95048652384925747</c:v>
                </c:pt>
                <c:pt idx="31">
                  <c:v>0.94646383476650175</c:v>
                </c:pt>
                <c:pt idx="32">
                  <c:v>0.9425013154193761</c:v>
                </c:pt>
                <c:pt idx="33">
                  <c:v>0.93858592307932875</c:v>
                </c:pt>
                <c:pt idx="34">
                  <c:v>0.93470683715057212</c:v>
                </c:pt>
                <c:pt idx="35">
                  <c:v>0.93085507590616323</c:v>
                </c:pt>
                <c:pt idx="36">
                  <c:v>0.92702318745791235</c:v>
                </c:pt>
                <c:pt idx="37">
                  <c:v>0.92320499887199381</c:v>
                </c:pt>
                <c:pt idx="38">
                  <c:v>0.91939541116952228</c:v>
                </c:pt>
                <c:pt idx="39">
                  <c:v>0.91559023079320156</c:v>
                </c:pt>
                <c:pt idx="40">
                  <c:v>0.9117860302492482</c:v>
                </c:pt>
                <c:pt idx="41">
                  <c:v>0.90798003224057111</c:v>
                </c:pt>
                <c:pt idx="42">
                  <c:v>0.90417001282974807</c:v>
                </c:pt>
                <c:pt idx="43">
                  <c:v>0.90035422010722621</c:v>
                </c:pt>
                <c:pt idx="44">
                  <c:v>0.89653130556329785</c:v>
                </c:pt>
                <c:pt idx="45">
                  <c:v>0.89270026592406293</c:v>
                </c:pt>
                <c:pt idx="46">
                  <c:v>0.8888603936506857</c:v>
                </c:pt>
                <c:pt idx="47">
                  <c:v>0.88501123464645948</c:v>
                </c:pt>
                <c:pt idx="48">
                  <c:v>0.8811525519892498</c:v>
                </c:pt>
                <c:pt idx="49">
                  <c:v>0.87728429472392921</c:v>
                </c:pt>
                <c:pt idx="50">
                  <c:v>0.87340657092289964</c:v>
                </c:pt>
                <c:pt idx="51">
                  <c:v>0.86951962436211971</c:v>
                </c:pt>
                <c:pt idx="52">
                  <c:v>0.86562381427249735</c:v>
                </c:pt>
                <c:pt idx="53">
                  <c:v>0.86171959771758566</c:v>
                </c:pt>
                <c:pt idx="54">
                  <c:v>0.85780751422279677</c:v>
                </c:pt>
                <c:pt idx="55">
                  <c:v>0.85388817234192793</c:v>
                </c:pt>
                <c:pt idx="56">
                  <c:v>0.84996223789664582</c:v>
                </c:pt>
                <c:pt idx="57">
                  <c:v>0.84603042366558179</c:v>
                </c:pt>
                <c:pt idx="58">
                  <c:v>0.84209348033366438</c:v>
                </c:pt>
                <c:pt idx="59">
                  <c:v>0.83815218854048956</c:v>
                </c:pt>
                <c:pt idx="60">
                  <c:v>0.83420735189003314</c:v>
                </c:pt>
                <c:pt idx="61">
                  <c:v>0.8302597908036462</c:v>
                </c:pt>
                <c:pt idx="62">
                  <c:v>0.82631033711478274</c:v>
                </c:pt>
                <c:pt idx="63">
                  <c:v>0.82235982931777307</c:v>
                </c:pt>
                <c:pt idx="64">
                  <c:v>0.81840910839469083</c:v>
                </c:pt>
                <c:pt idx="65">
                  <c:v>0.81445901415432331</c:v>
                </c:pt>
                <c:pt idx="66">
                  <c:v>0.81051038202568215</c:v>
                </c:pt>
                <c:pt idx="67">
                  <c:v>0.80656404025572537</c:v>
                </c:pt>
                <c:pt idx="68">
                  <c:v>0.80262080746714926</c:v>
                </c:pt>
                <c:pt idx="69">
                  <c:v>0.79868149053736603</c:v>
                </c:pt>
                <c:pt idx="70">
                  <c:v>0.79474688276441385</c:v>
                </c:pt>
                <c:pt idx="71">
                  <c:v>0.79081776228943435</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9">
                  <c:v>1.3612480772736477</c:v>
                </c:pt>
                <c:pt idx="10">
                  <c:v>1.2533761632547689</c:v>
                </c:pt>
                <c:pt idx="11">
                  <c:v>1.1839579438310457</c:v>
                </c:pt>
                <c:pt idx="12">
                  <c:v>1.1360998803147537</c:v>
                </c:pt>
                <c:pt idx="13">
                  <c:v>1.1014505301474549</c:v>
                </c:pt>
                <c:pt idx="14">
                  <c:v>1.075425604582362</c:v>
                </c:pt>
                <c:pt idx="15">
                  <c:v>1.0553095345531918</c:v>
                </c:pt>
                <c:pt idx="16">
                  <c:v>1.0393975399561712</c:v>
                </c:pt>
                <c:pt idx="17">
                  <c:v>1.0265692043437327</c:v>
                </c:pt>
                <c:pt idx="18">
                  <c:v>1.0160602958027671</c:v>
                </c:pt>
                <c:pt idx="19">
                  <c:v>1.0073332477229566</c:v>
                </c:pt>
                <c:pt idx="20">
                  <c:v>1</c:v>
                </c:pt>
                <c:pt idx="21">
                  <c:v>0.99377413949630133</c:v>
                </c:pt>
                <c:pt idx="22">
                  <c:v>0.98844017968885023</c:v>
                </c:pt>
                <c:pt idx="23">
                  <c:v>0.98383325244252873</c:v>
                </c:pt>
                <c:pt idx="24">
                  <c:v>0.97982533475467648</c:v>
                </c:pt>
                <c:pt idx="25">
                  <c:v>0.97631569524873629</c:v>
                </c:pt>
                <c:pt idx="26">
                  <c:v>0.97322413440585931</c:v>
                </c:pt>
                <c:pt idx="27">
                  <c:v>0.97048611589653611</c:v>
                </c:pt>
                <c:pt idx="28">
                  <c:v>0.96804920362249491</c:v>
                </c:pt>
                <c:pt idx="29">
                  <c:v>0.96587041648825911</c:v>
                </c:pt>
                <c:pt idx="30">
                  <c:v>0.96391423868041937</c:v>
                </c:pt>
                <c:pt idx="31">
                  <c:v>0.96215110506175294</c:v>
                </c:pt>
                <c:pt idx="32">
                  <c:v>0.96055623556493364</c:v>
                </c:pt>
                <c:pt idx="33">
                  <c:v>0.95910872910842571</c:v>
                </c:pt>
                <c:pt idx="34">
                  <c:v>0.95779085268739172</c:v>
                </c:pt>
                <c:pt idx="35">
                  <c:v>0.95658747878475725</c:v>
                </c:pt>
                <c:pt idx="36">
                  <c:v>0.95548563658974817</c:v>
                </c:pt>
                <c:pt idx="37">
                  <c:v>0.95447415132942615</c:v>
                </c:pt>
                <c:pt idx="38">
                  <c:v>0.95354335239300059</c:v>
                </c:pt>
                <c:pt idx="39">
                  <c:v>0.95268483558656225</c:v>
                </c:pt>
                <c:pt idx="40">
                  <c:v>0.95189126829397752</c:v>
                </c:pt>
                <c:pt idx="41">
                  <c:v>0.95115622888169626</c:v>
                </c:pt>
                <c:pt idx="42">
                  <c:v>0.9504740736113434</c:v>
                </c:pt>
                <c:pt idx="43">
                  <c:v>0.94983982578405124</c:v>
                </c:pt>
                <c:pt idx="44">
                  <c:v>0.94924908295614097</c:v>
                </c:pt>
                <c:pt idx="45">
                  <c:v>0.94869793892450238</c:v>
                </c:pt>
                <c:pt idx="46">
                  <c:v>0.94818291784557229</c:v>
                </c:pt>
                <c:pt idx="47">
                  <c:v>0.94770091837122683</c:v>
                </c:pt>
                <c:pt idx="48">
                  <c:v>0.94724916609263454</c:v>
                </c:pt>
                <c:pt idx="49">
                  <c:v>0.94682517290522306</c:v>
                </c:pt>
                <c:pt idx="50">
                  <c:v>0.94642670216374158</c:v>
                </c:pt>
                <c:pt idx="51">
                  <c:v>0.9460517387007219</c:v>
                </c:pt>
                <c:pt idx="52">
                  <c:v>0.94569846294568427</c:v>
                </c:pt>
                <c:pt idx="53">
                  <c:v>0.9453652285146652</c:v>
                </c:pt>
                <c:pt idx="54">
                  <c:v>0.94505054274696321</c:v>
                </c:pt>
                <c:pt idx="55">
                  <c:v>0.94475304975321195</c:v>
                </c:pt>
                <c:pt idx="56">
                  <c:v>0.94447151561030007</c:v>
                </c:pt>
                <c:pt idx="57">
                  <c:v>0.94420481539721923</c:v>
                </c:pt>
                <c:pt idx="58">
                  <c:v>0.9439519218142286</c:v>
                </c:pt>
                <c:pt idx="59">
                  <c:v>0.94371189516764797</c:v>
                </c:pt>
                <c:pt idx="60">
                  <c:v>0.94348387453577987</c:v>
                </c:pt>
                <c:pt idx="61">
                  <c:v>0.94326706995907228</c:v>
                </c:pt>
                <c:pt idx="62">
                  <c:v>0.94306075552076452</c:v>
                </c:pt>
                <c:pt idx="63">
                  <c:v>0.94286426320359906</c:v>
                </c:pt>
                <c:pt idx="64">
                  <c:v>0.94267697742453027</c:v>
                </c:pt>
                <c:pt idx="65">
                  <c:v>0.94249833016306495</c:v>
                </c:pt>
                <c:pt idx="66">
                  <c:v>0.94232779661055832</c:v>
                </c:pt>
                <c:pt idx="67">
                  <c:v>0.94216489127764125</c:v>
                </c:pt>
                <c:pt idx="68">
                  <c:v>0.94200916450536654</c:v>
                </c:pt>
                <c:pt idx="69">
                  <c:v>0.94186019933285547</c:v>
                </c:pt>
                <c:pt idx="70">
                  <c:v>0.94171760868033638</c:v>
                </c:pt>
                <c:pt idx="71">
                  <c:v>0.94158103281174632</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53.798697547399584</c:v>
                </c:pt>
                <c:pt idx="1">
                  <c:v>54.36713591443894</c:v>
                </c:pt>
                <c:pt idx="2">
                  <c:v>54.174805231914846</c:v>
                </c:pt>
                <c:pt idx="3">
                  <c:v>53.96133029933948</c:v>
                </c:pt>
                <c:pt idx="4">
                  <c:v>53.945557674398252</c:v>
                </c:pt>
                <c:pt idx="5">
                  <c:v>54.027164469412895</c:v>
                </c:pt>
                <c:pt idx="6">
                  <c:v>54.028189250631463</c:v>
                </c:pt>
                <c:pt idx="7">
                  <c:v>53.975293444864498</c:v>
                </c:pt>
                <c:pt idx="8">
                  <c:v>53.981983802366187</c:v>
                </c:pt>
                <c:pt idx="9">
                  <c:v>53.991510313227558</c:v>
                </c:pt>
                <c:pt idx="10">
                  <c:v>54.027007018470123</c:v>
                </c:pt>
                <c:pt idx="11">
                  <c:v>54.011907290681734</c:v>
                </c:pt>
                <c:pt idx="12">
                  <c:v>54.021910711420674</c:v>
                </c:pt>
                <c:pt idx="13">
                  <c:v>53.998449185686681</c:v>
                </c:pt>
                <c:pt idx="14">
                  <c:v>53.999576105831622</c:v>
                </c:pt>
                <c:pt idx="15">
                  <c:v>53.979928744106957</c:v>
                </c:pt>
                <c:pt idx="16">
                  <c:v>53.984346353964661</c:v>
                </c:pt>
                <c:pt idx="17">
                  <c:v>53.987851734332033</c:v>
                </c:pt>
                <c:pt idx="18">
                  <c:v>54.001042726773136</c:v>
                </c:pt>
                <c:pt idx="19">
                  <c:v>54.015537438356809</c:v>
                </c:pt>
                <c:pt idx="20">
                  <c:v>54.01501265914743</c:v>
                </c:pt>
                <c:pt idx="21">
                  <c:v>54.019468374280954</c:v>
                </c:pt>
                <c:pt idx="22">
                  <c:v>53.998069564006897</c:v>
                </c:pt>
                <c:pt idx="23">
                  <c:v>53.997518552116141</c:v>
                </c:pt>
                <c:pt idx="24">
                  <c:v>53.975562318509112</c:v>
                </c:pt>
                <c:pt idx="25">
                  <c:v>53.989725412786932</c:v>
                </c:pt>
                <c:pt idx="26">
                  <c:v>53.983844464086651</c:v>
                </c:pt>
                <c:pt idx="27">
                  <c:v>54.01064521832496</c:v>
                </c:pt>
                <c:pt idx="28">
                  <c:v>54.008445482372991</c:v>
                </c:pt>
                <c:pt idx="29">
                  <c:v>54.024071522823306</c:v>
                </c:pt>
                <c:pt idx="30">
                  <c:v>54.008578357476814</c:v>
                </c:pt>
                <c:pt idx="31">
                  <c:v>54.005186793480277</c:v>
                </c:pt>
                <c:pt idx="32">
                  <c:v>53.986490049191346</c:v>
                </c:pt>
                <c:pt idx="33">
                  <c:v>53.983262318630587</c:v>
                </c:pt>
                <c:pt idx="34">
                  <c:v>53.983126077762634</c:v>
                </c:pt>
                <c:pt idx="35">
                  <c:v>53.992227124288242</c:v>
                </c:pt>
                <c:pt idx="36">
                  <c:v>54.007745795258259</c:v>
                </c:pt>
                <c:pt idx="37">
                  <c:v>54.01328566754222</c:v>
                </c:pt>
                <c:pt idx="38">
                  <c:v>54.021612666190947</c:v>
                </c:pt>
                <c:pt idx="39">
                  <c:v>54.007449290396913</c:v>
                </c:pt>
                <c:pt idx="40">
                  <c:v>54.003702647598267</c:v>
                </c:pt>
                <c:pt idx="41">
                  <c:v>53.982399002224753</c:v>
                </c:pt>
                <c:pt idx="42">
                  <c:v>53.98633082693447</c:v>
                </c:pt>
                <c:pt idx="43">
                  <c:v>53.979538798295273</c:v>
                </c:pt>
                <c:pt idx="44">
                  <c:v>53.999923835747246</c:v>
                </c:pt>
                <c:pt idx="45">
                  <c:v>54.00332995128354</c:v>
                </c:pt>
                <c:pt idx="46">
                  <c:v>54.021173569170905</c:v>
                </c:pt>
                <c:pt idx="47">
                  <c:v>54.013520738190728</c:v>
                </c:pt>
                <c:pt idx="48">
                  <c:v>54.013016085789026</c:v>
                </c:pt>
                <c:pt idx="49">
                  <c:v>53.993572664767804</c:v>
                </c:pt>
                <c:pt idx="50">
                  <c:v>53.988160543599179</c:v>
                </c:pt>
                <c:pt idx="51">
                  <c:v>53.978556671906098</c:v>
                </c:pt>
                <c:pt idx="52">
                  <c:v>53.987701465156391</c:v>
                </c:pt>
                <c:pt idx="53">
                  <c:v>53.994947003663597</c:v>
                </c:pt>
                <c:pt idx="54">
                  <c:v>54.011271850173834</c:v>
                </c:pt>
                <c:pt idx="55">
                  <c:v>54.015047818572867</c:v>
                </c:pt>
                <c:pt idx="56">
                  <c:v>54.017919969962676</c:v>
                </c:pt>
                <c:pt idx="57">
                  <c:v>54.003690289600605</c:v>
                </c:pt>
                <c:pt idx="58">
                  <c:v>53.99627082179741</c:v>
                </c:pt>
                <c:pt idx="59">
                  <c:v>53.976853407949299</c:v>
                </c:pt>
                <c:pt idx="60">
                  <c:v>53.984625816802215</c:v>
                </c:pt>
                <c:pt idx="61">
                  <c:v>53.967522895089559</c:v>
                </c:pt>
                <c:pt idx="62">
                  <c:v>54.011866530899319</c:v>
                </c:pt>
                <c:pt idx="63">
                  <c:v>53.717280425217389</c:v>
                </c:pt>
                <c:pt idx="64">
                  <c:v>53.301216078920433</c:v>
                </c:pt>
                <c:pt idx="65">
                  <c:v>53.571370621391331</c:v>
                </c:pt>
                <c:pt idx="66">
                  <c:v>53.960648588822103</c:v>
                </c:pt>
                <c:pt idx="67">
                  <c:v>54.008357725907921</c:v>
                </c:pt>
                <c:pt idx="68">
                  <c:v>53.89203403041067</c:v>
                </c:pt>
                <c:pt idx="69">
                  <c:v>53.89640344596296</c:v>
                </c:pt>
                <c:pt idx="70">
                  <c:v>53.963776951520757</c:v>
                </c:pt>
                <c:pt idx="71">
                  <c:v>54.008740557719754</c:v>
                </c:pt>
                <c:pt idx="72">
                  <c:v>54.00343746716046</c:v>
                </c:pt>
                <c:pt idx="73">
                  <c:v>54.004985978675357</c:v>
                </c:pt>
                <c:pt idx="74">
                  <c:v>54.006035656543141</c:v>
                </c:pt>
                <c:pt idx="75">
                  <c:v>54.004107714884192</c:v>
                </c:pt>
                <c:pt idx="76">
                  <c:v>53.989497824824006</c:v>
                </c:pt>
                <c:pt idx="77">
                  <c:v>53.980027243556947</c:v>
                </c:pt>
                <c:pt idx="78">
                  <c:v>53.981175807164327</c:v>
                </c:pt>
                <c:pt idx="79">
                  <c:v>53.990126411079181</c:v>
                </c:pt>
                <c:pt idx="80">
                  <c:v>54.005250889700513</c:v>
                </c:pt>
                <c:pt idx="81">
                  <c:v>54.012961305258663</c:v>
                </c:pt>
                <c:pt idx="82">
                  <c:v>54.019930072717443</c:v>
                </c:pt>
                <c:pt idx="83">
                  <c:v>54.010391215751753</c:v>
                </c:pt>
                <c:pt idx="84">
                  <c:v>54.003460355241629</c:v>
                </c:pt>
                <c:pt idx="85">
                  <c:v>53.985845118173685</c:v>
                </c:pt>
                <c:pt idx="86">
                  <c:v>53.984354667212081</c:v>
                </c:pt>
                <c:pt idx="87">
                  <c:v>53.980787662868266</c:v>
                </c:pt>
                <c:pt idx="88">
                  <c:v>53.995979750903537</c:v>
                </c:pt>
                <c:pt idx="89">
                  <c:v>54.003985826995979</c:v>
                </c:pt>
                <c:pt idx="90">
                  <c:v>54.018157127795533</c:v>
                </c:pt>
                <c:pt idx="91">
                  <c:v>54.016535448582324</c:v>
                </c:pt>
                <c:pt idx="92">
                  <c:v>54.012129633838725</c:v>
                </c:pt>
                <c:pt idx="93">
                  <c:v>53.99842643947229</c:v>
                </c:pt>
                <c:pt idx="94">
                  <c:v>53.986569194329235</c:v>
                </c:pt>
                <c:pt idx="95">
                  <c:v>53.982487326048272</c:v>
                </c:pt>
                <c:pt idx="96">
                  <c:v>53.983018892075648</c:v>
                </c:pt>
                <c:pt idx="97">
                  <c:v>53.99819866073156</c:v>
                </c:pt>
                <c:pt idx="98">
                  <c:v>54.005249795365181</c:v>
                </c:pt>
                <c:pt idx="99">
                  <c:v>54.021056338146543</c:v>
                </c:pt>
                <c:pt idx="100">
                  <c:v>54.013161673782577</c:v>
                </c:pt>
                <c:pt idx="101">
                  <c:v>54.014056151950491</c:v>
                </c:pt>
                <c:pt idx="102">
                  <c:v>53.991562574422836</c:v>
                </c:pt>
                <c:pt idx="103">
                  <c:v>53.990508425734902</c:v>
                </c:pt>
                <c:pt idx="104">
                  <c:v>53.97639644920698</c:v>
                </c:pt>
                <c:pt idx="105">
                  <c:v>53.991066196747411</c:v>
                </c:pt>
                <c:pt idx="106">
                  <c:v>53.99360903953896</c:v>
                </c:pt>
                <c:pt idx="107">
                  <c:v>54.01421044326414</c:v>
                </c:pt>
                <c:pt idx="108">
                  <c:v>54.014935273842056</c:v>
                </c:pt>
                <c:pt idx="109">
                  <c:v>54.01885714420051</c:v>
                </c:pt>
                <c:pt idx="110">
                  <c:v>54.006039831908211</c:v>
                </c:pt>
                <c:pt idx="111">
                  <c:v>53.994644106279367</c:v>
                </c:pt>
                <c:pt idx="112">
                  <c:v>53.984861768607566</c:v>
                </c:pt>
                <c:pt idx="113">
                  <c:v>53.979931686073115</c:v>
                </c:pt>
                <c:pt idx="114">
                  <c:v>53.990628098111742</c:v>
                </c:pt>
                <c:pt idx="115">
                  <c:v>53.996754764108431</c:v>
                </c:pt>
                <c:pt idx="116">
                  <c:v>54.016469567854102</c:v>
                </c:pt>
                <c:pt idx="117">
                  <c:v>54.013671071061907</c:v>
                </c:pt>
                <c:pt idx="118">
                  <c:v>54.020699915839032</c:v>
                </c:pt>
                <c:pt idx="119">
                  <c:v>53.999836556776685</c:v>
                </c:pt>
                <c:pt idx="120">
                  <c:v>53.997579981347982</c:v>
                </c:pt>
                <c:pt idx="121">
                  <c:v>53.977959391195242</c:v>
                </c:pt>
                <c:pt idx="122">
                  <c:v>53.98686557744908</c:v>
                </c:pt>
                <c:pt idx="123">
                  <c:v>53.985712600665266</c:v>
                </c:pt>
                <c:pt idx="124">
                  <c:v>54.005886315569391</c:v>
                </c:pt>
                <c:pt idx="125">
                  <c:v>54.011427898473976</c:v>
                </c:pt>
                <c:pt idx="126">
                  <c:v>54.02007983972851</c:v>
                </c:pt>
                <c:pt idx="127">
                  <c:v>54.013812002046208</c:v>
                </c:pt>
                <c:pt idx="128">
                  <c:v>54.002251022526956</c:v>
                </c:pt>
                <c:pt idx="129">
                  <c:v>53.992067720892749</c:v>
                </c:pt>
                <c:pt idx="130">
                  <c:v>53.979386244075869</c:v>
                </c:pt>
                <c:pt idx="131">
                  <c:v>53.986808228954686</c:v>
                </c:pt>
                <c:pt idx="132">
                  <c:v>53.987070766532838</c:v>
                </c:pt>
                <c:pt idx="133">
                  <c:v>54.010272087213004</c:v>
                </c:pt>
                <c:pt idx="134">
                  <c:v>54.009226564019201</c:v>
                </c:pt>
                <c:pt idx="135">
                  <c:v>54.025001379700491</c:v>
                </c:pt>
                <c:pt idx="136">
                  <c:v>54.005941339341064</c:v>
                </c:pt>
                <c:pt idx="137">
                  <c:v>54.007433204917739</c:v>
                </c:pt>
                <c:pt idx="138">
                  <c:v>53.981841698588369</c:v>
                </c:pt>
                <c:pt idx="139">
                  <c:v>53.987928791861741</c:v>
                </c:pt>
                <c:pt idx="140">
                  <c:v>53.978295168430691</c:v>
                </c:pt>
                <c:pt idx="141">
                  <c:v>53.998949835583041</c:v>
                </c:pt>
                <c:pt idx="142">
                  <c:v>54.002741356403547</c:v>
                </c:pt>
                <c:pt idx="143">
                  <c:v>54.019814845426609</c:v>
                </c:pt>
                <c:pt idx="144">
                  <c:v>54.01577070433774</c:v>
                </c:pt>
                <c:pt idx="145">
                  <c:v>54.012279779194571</c:v>
                </c:pt>
                <c:pt idx="146">
                  <c:v>53.998042877653909</c:v>
                </c:pt>
                <c:pt idx="147">
                  <c:v>53.986173567205419</c:v>
                </c:pt>
                <c:pt idx="148">
                  <c:v>53.982901516945368</c:v>
                </c:pt>
                <c:pt idx="149">
                  <c:v>53.983019980529008</c:v>
                </c:pt>
                <c:pt idx="150">
                  <c:v>53.999086791516234</c:v>
                </c:pt>
                <c:pt idx="151">
                  <c:v>54.005537705858316</c:v>
                </c:pt>
                <c:pt idx="152">
                  <c:v>54.021363004250084</c:v>
                </c:pt>
                <c:pt idx="153">
                  <c:v>54.013281721832058</c:v>
                </c:pt>
                <c:pt idx="154">
                  <c:v>54.013357029930148</c:v>
                </c:pt>
                <c:pt idx="155">
                  <c:v>53.991833552500765</c:v>
                </c:pt>
                <c:pt idx="156">
                  <c:v>53.989522626062723</c:v>
                </c:pt>
                <c:pt idx="157">
                  <c:v>53.977454500586553</c:v>
                </c:pt>
                <c:pt idx="158">
                  <c:v>53.990485855746861</c:v>
                </c:pt>
                <c:pt idx="159">
                  <c:v>53.995140125887879</c:v>
                </c:pt>
                <c:pt idx="160">
                  <c:v>54.013827049041154</c:v>
                </c:pt>
                <c:pt idx="161">
                  <c:v>54.015814301354183</c:v>
                </c:pt>
                <c:pt idx="162">
                  <c:v>54.018391188757654</c:v>
                </c:pt>
                <c:pt idx="163">
                  <c:v>54.005748084997293</c:v>
                </c:pt>
                <c:pt idx="164">
                  <c:v>53.99473393505086</c:v>
                </c:pt>
                <c:pt idx="165">
                  <c:v>53.983905161631718</c:v>
                </c:pt>
                <c:pt idx="166">
                  <c:v>53.981449412547079</c:v>
                </c:pt>
                <c:pt idx="167">
                  <c:v>53.989383370440812</c:v>
                </c:pt>
                <c:pt idx="168">
                  <c:v>53.999488942439292</c:v>
                </c:pt>
                <c:pt idx="169">
                  <c:v>54.014536084235132</c:v>
                </c:pt>
                <c:pt idx="170">
                  <c:v>54.016543503022852</c:v>
                </c:pt>
                <c:pt idx="171">
                  <c:v>54.017913384629999</c:v>
                </c:pt>
                <c:pt idx="172">
                  <c:v>54.002270489433521</c:v>
                </c:pt>
                <c:pt idx="173">
                  <c:v>53.994935798488946</c:v>
                </c:pt>
                <c:pt idx="174">
                  <c:v>53.980126600909777</c:v>
                </c:pt>
                <c:pt idx="175">
                  <c:v>53.985682582677519</c:v>
                </c:pt>
                <c:pt idx="176">
                  <c:v>53.98736685686287</c:v>
                </c:pt>
                <c:pt idx="177">
                  <c:v>54.006490734297579</c:v>
                </c:pt>
                <c:pt idx="178">
                  <c:v>54.011489249755371</c:v>
                </c:pt>
                <c:pt idx="179">
                  <c:v>54.022085343713599</c:v>
                </c:pt>
                <c:pt idx="180">
                  <c:v>54.011598371604926</c:v>
                </c:pt>
                <c:pt idx="181">
                  <c:v>54.00580622820415</c:v>
                </c:pt>
                <c:pt idx="182">
                  <c:v>53.988240386954566</c:v>
                </c:pt>
                <c:pt idx="183">
                  <c:v>53.98518326514035</c:v>
                </c:pt>
                <c:pt idx="184">
                  <c:v>53.982546822818748</c:v>
                </c:pt>
                <c:pt idx="185">
                  <c:v>53.995191661706883</c:v>
                </c:pt>
                <c:pt idx="186">
                  <c:v>54.006194053620938</c:v>
                </c:pt>
                <c:pt idx="187">
                  <c:v>54.019404381732414</c:v>
                </c:pt>
                <c:pt idx="188">
                  <c:v>54.021904396968694</c:v>
                </c:pt>
                <c:pt idx="189">
                  <c:v>54.022746953186854</c:v>
                </c:pt>
                <c:pt idx="190">
                  <c:v>54.008554081467054</c:v>
                </c:pt>
                <c:pt idx="191">
                  <c:v>54.189137065453785</c:v>
                </c:pt>
                <c:pt idx="192">
                  <c:v>54.633532818049183</c:v>
                </c:pt>
                <c:pt idx="193">
                  <c:v>54.536044425248633</c:v>
                </c:pt>
                <c:pt idx="194">
                  <c:v>54.087842823036482</c:v>
                </c:pt>
                <c:pt idx="195">
                  <c:v>53.977073757095688</c:v>
                </c:pt>
                <c:pt idx="196">
                  <c:v>54.087280066729136</c:v>
                </c:pt>
                <c:pt idx="197">
                  <c:v>54.114658157251299</c:v>
                </c:pt>
                <c:pt idx="198">
                  <c:v>54.047728151736372</c:v>
                </c:pt>
                <c:pt idx="199">
                  <c:v>53.991943177154802</c:v>
                </c:pt>
                <c:pt idx="200">
                  <c:v>53.992550433935882</c:v>
                </c:pt>
                <c:pt idx="201">
                  <c:v>53.995349497201964</c:v>
                </c:pt>
                <c:pt idx="202">
                  <c:v>53.995776273667893</c:v>
                </c:pt>
                <c:pt idx="203">
                  <c:v>53.997140153805162</c:v>
                </c:pt>
                <c:pt idx="204">
                  <c:v>54.009129004066274</c:v>
                </c:pt>
                <c:pt idx="205">
                  <c:v>54.020983421529372</c:v>
                </c:pt>
                <c:pt idx="206">
                  <c:v>54.01751602674976</c:v>
                </c:pt>
                <c:pt idx="207">
                  <c:v>54.012094371533117</c:v>
                </c:pt>
                <c:pt idx="208">
                  <c:v>53.992361845513621</c:v>
                </c:pt>
                <c:pt idx="209">
                  <c:v>53.989676004485347</c:v>
                </c:pt>
                <c:pt idx="210">
                  <c:v>53.97717115984517</c:v>
                </c:pt>
                <c:pt idx="211">
                  <c:v>53.992769197792661</c:v>
                </c:pt>
                <c:pt idx="212">
                  <c:v>53.993388402630821</c:v>
                </c:pt>
                <c:pt idx="213">
                  <c:v>54.017286041280727</c:v>
                </c:pt>
                <c:pt idx="214">
                  <c:v>54.012678457192848</c:v>
                </c:pt>
                <c:pt idx="215">
                  <c:v>54.021945995244138</c:v>
                </c:pt>
                <c:pt idx="216">
                  <c:v>54.001684074504318</c:v>
                </c:pt>
                <c:pt idx="217">
                  <c:v>53.997913485224743</c:v>
                </c:pt>
                <c:pt idx="218">
                  <c:v>53.980496103016677</c:v>
                </c:pt>
                <c:pt idx="219">
                  <c:v>53.984235268785049</c:v>
                </c:pt>
                <c:pt idx="220">
                  <c:v>53.987747177924234</c:v>
                </c:pt>
                <c:pt idx="221">
                  <c:v>54.001072670033679</c:v>
                </c:pt>
                <c:pt idx="222">
                  <c:v>54.014572398675874</c:v>
                </c:pt>
                <c:pt idx="223">
                  <c:v>54.015798586270847</c:v>
                </c:pt>
                <c:pt idx="224">
                  <c:v>54.019230589193434</c:v>
                </c:pt>
                <c:pt idx="225">
                  <c:v>53.999129454024875</c:v>
                </c:pt>
                <c:pt idx="226">
                  <c:v>53.997763122731563</c:v>
                </c:pt>
                <c:pt idx="227">
                  <c:v>53.97573456266575</c:v>
                </c:pt>
                <c:pt idx="228">
                  <c:v>53.99013386860824</c:v>
                </c:pt>
                <c:pt idx="229">
                  <c:v>53.982720678766952</c:v>
                </c:pt>
                <c:pt idx="230">
                  <c:v>54.011471943046352</c:v>
                </c:pt>
                <c:pt idx="231">
                  <c:v>54.006795890180712</c:v>
                </c:pt>
                <c:pt idx="232">
                  <c:v>54.026006647877495</c:v>
                </c:pt>
                <c:pt idx="233">
                  <c:v>54.007232096199679</c:v>
                </c:pt>
                <c:pt idx="234">
                  <c:v>54.007477828624438</c:v>
                </c:pt>
                <c:pt idx="235">
                  <c:v>53.985383027796615</c:v>
                </c:pt>
                <c:pt idx="236">
                  <c:v>53.984791399377727</c:v>
                </c:pt>
                <c:pt idx="237">
                  <c:v>53.982093204418689</c:v>
                </c:pt>
                <c:pt idx="238">
                  <c:v>53.992404993977331</c:v>
                </c:pt>
                <c:pt idx="239">
                  <c:v>54.007436213976327</c:v>
                </c:pt>
                <c:pt idx="240">
                  <c:v>54.012681804964423</c:v>
                </c:pt>
                <c:pt idx="241">
                  <c:v>54.022742861591922</c:v>
                </c:pt>
                <c:pt idx="242">
                  <c:v>54.006704074797895</c:v>
                </c:pt>
                <c:pt idx="243">
                  <c:v>54.005672960360663</c:v>
                </c:pt>
                <c:pt idx="244">
                  <c:v>53.981640946827071</c:v>
                </c:pt>
                <c:pt idx="245">
                  <c:v>53.987371076160201</c:v>
                </c:pt>
                <c:pt idx="246">
                  <c:v>53.979484831900479</c:v>
                </c:pt>
                <c:pt idx="247">
                  <c:v>53.998343714591527</c:v>
                </c:pt>
                <c:pt idx="248">
                  <c:v>54.006388314782079</c:v>
                </c:pt>
                <c:pt idx="249">
                  <c:v>54.015308154498008</c:v>
                </c:pt>
                <c:pt idx="250">
                  <c:v>54.02350089509472</c:v>
                </c:pt>
                <c:pt idx="251">
                  <c:v>53.998989957046035</c:v>
                </c:pt>
                <c:pt idx="252">
                  <c:v>54.016681652918358</c:v>
                </c:pt>
                <c:pt idx="253">
                  <c:v>53.95363724254856</c:v>
                </c:pt>
                <c:pt idx="254">
                  <c:v>54.043352766728376</c:v>
                </c:pt>
                <c:pt idx="255">
                  <c:v>53.678708956249601</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54.000750478718849</c:v>
                </c:pt>
                <c:pt idx="1">
                  <c:v>54.000740779494286</c:v>
                </c:pt>
                <c:pt idx="2">
                  <c:v>54.000723946158224</c:v>
                </c:pt>
                <c:pt idx="3">
                  <c:v>54.000700140824918</c:v>
                </c:pt>
                <c:pt idx="4">
                  <c:v>54.000669592752736</c:v>
                </c:pt>
                <c:pt idx="5">
                  <c:v>54.000632596136306</c:v>
                </c:pt>
                <c:pt idx="6">
                  <c:v>54.000589507273261</c:v>
                </c:pt>
                <c:pt idx="7">
                  <c:v>54.00054074113293</c:v>
                </c:pt>
                <c:pt idx="8">
                  <c:v>54.000486767359888</c:v>
                </c:pt>
                <c:pt idx="9">
                  <c:v>54.00042810575107</c:v>
                </c:pt>
                <c:pt idx="10">
                  <c:v>54.000365321249845</c:v>
                </c:pt>
                <c:pt idx="11">
                  <c:v>54.000299018505281</c:v>
                </c:pt>
                <c:pt idx="12">
                  <c:v>54.000229836049051</c:v>
                </c:pt>
                <c:pt idx="13">
                  <c:v>54.000158440146031</c:v>
                </c:pt>
                <c:pt idx="14">
                  <c:v>54.00008551837778</c:v>
                </c:pt>
                <c:pt idx="15">
                  <c:v>54.000011773020816</c:v>
                </c:pt>
                <c:pt idx="16">
                  <c:v>53.999937914283215</c:v>
                </c:pt>
                <c:pt idx="17">
                  <c:v>53.999864653465018</c:v>
                </c:pt>
                <c:pt idx="18">
                  <c:v>53.999792696107924</c:v>
                </c:pt>
                <c:pt idx="19">
                  <c:v>53.999722735200656</c:v>
                </c:pt>
                <c:pt idx="20">
                  <c:v>53.999655444504953</c:v>
                </c:pt>
                <c:pt idx="21">
                  <c:v>53.999591472067031</c:v>
                </c:pt>
                <c:pt idx="22">
                  <c:v>53.999531433976429</c:v>
                </c:pt>
                <c:pt idx="23">
                  <c:v>53.999475908432771</c:v>
                </c:pt>
                <c:pt idx="24">
                  <c:v>53.999425430177403</c:v>
                </c:pt>
                <c:pt idx="25">
                  <c:v>53.999380485343536</c:v>
                </c:pt>
                <c:pt idx="26">
                  <c:v>53.999341506774449</c:v>
                </c:pt>
                <c:pt idx="27">
                  <c:v>53.999308869855113</c:v>
                </c:pt>
                <c:pt idx="28">
                  <c:v>53.999282888896865</c:v>
                </c:pt>
                <c:pt idx="29">
                  <c:v>53.99926381411057</c:v>
                </c:pt>
                <c:pt idx="30">
                  <c:v>53.999251829196808</c:v>
                </c:pt>
                <c:pt idx="31">
                  <c:v>53.999247049576887</c:v>
                </c:pt>
                <c:pt idx="32">
                  <c:v>53.999249521281151</c:v>
                </c:pt>
                <c:pt idx="33">
                  <c:v>53.999259220505721</c:v>
                </c:pt>
                <c:pt idx="34">
                  <c:v>53.999276053841768</c:v>
                </c:pt>
                <c:pt idx="35">
                  <c:v>53.999299859175075</c:v>
                </c:pt>
                <c:pt idx="36">
                  <c:v>53.999330407247264</c:v>
                </c:pt>
                <c:pt idx="37">
                  <c:v>53.999367403863694</c:v>
                </c:pt>
                <c:pt idx="38">
                  <c:v>53.999410492726739</c:v>
                </c:pt>
                <c:pt idx="39">
                  <c:v>53.99945925886707</c:v>
                </c:pt>
                <c:pt idx="40">
                  <c:v>53.999513232640112</c:v>
                </c:pt>
                <c:pt idx="41">
                  <c:v>53.99957189424893</c:v>
                </c:pt>
                <c:pt idx="42">
                  <c:v>53.999634678750155</c:v>
                </c:pt>
                <c:pt idx="43">
                  <c:v>53.999700981494712</c:v>
                </c:pt>
                <c:pt idx="44">
                  <c:v>53.999770163950949</c:v>
                </c:pt>
                <c:pt idx="45">
                  <c:v>53.999841559853969</c:v>
                </c:pt>
                <c:pt idx="46">
                  <c:v>53.99991448162222</c:v>
                </c:pt>
                <c:pt idx="47">
                  <c:v>53.999988226979184</c:v>
                </c:pt>
                <c:pt idx="48">
                  <c:v>54.000062085716785</c:v>
                </c:pt>
                <c:pt idx="49">
                  <c:v>54.000135346534989</c:v>
                </c:pt>
                <c:pt idx="50">
                  <c:v>54.000207303892076</c:v>
                </c:pt>
                <c:pt idx="51">
                  <c:v>54.000277264799351</c:v>
                </c:pt>
                <c:pt idx="52">
                  <c:v>54.000344555495047</c:v>
                </c:pt>
                <c:pt idx="53">
                  <c:v>54.000408527932962</c:v>
                </c:pt>
                <c:pt idx="54">
                  <c:v>54.000468566023578</c:v>
                </c:pt>
                <c:pt idx="55">
                  <c:v>54.000524091567229</c:v>
                </c:pt>
                <c:pt idx="56">
                  <c:v>54.000574569822589</c:v>
                </c:pt>
                <c:pt idx="57">
                  <c:v>54.000619514656464</c:v>
                </c:pt>
                <c:pt idx="58">
                  <c:v>54.000658493225551</c:v>
                </c:pt>
                <c:pt idx="59">
                  <c:v>54.000691130144894</c:v>
                </c:pt>
                <c:pt idx="60">
                  <c:v>54.000717111103135</c:v>
                </c:pt>
                <c:pt idx="61">
                  <c:v>54.000736185889437</c:v>
                </c:pt>
                <c:pt idx="62">
                  <c:v>54.000748170803192</c:v>
                </c:pt>
                <c:pt idx="63">
                  <c:v>54.000752950423106</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380.49008570164779</c:v>
                </c:pt>
                <c:pt idx="1">
                  <c:v>380.97545161008065</c:v>
                </c:pt>
                <c:pt idx="2">
                  <c:v>381.45142338627232</c:v>
                </c:pt>
                <c:pt idx="3">
                  <c:v>381.91341716182546</c:v>
                </c:pt>
                <c:pt idx="4">
                  <c:v>382.35698368413</c:v>
                </c:pt>
                <c:pt idx="5">
                  <c:v>382.77785116509801</c:v>
                </c:pt>
                <c:pt idx="6">
                  <c:v>383.17196642081825</c:v>
                </c:pt>
                <c:pt idx="7">
                  <c:v>383.53553390593271</c:v>
                </c:pt>
                <c:pt idx="8">
                  <c:v>383.86505226681368</c:v>
                </c:pt>
                <c:pt idx="9">
                  <c:v>384.15734806151272</c:v>
                </c:pt>
                <c:pt idx="10">
                  <c:v>384.40960632174176</c:v>
                </c:pt>
                <c:pt idx="11">
                  <c:v>384.61939766255642</c:v>
                </c:pt>
                <c:pt idx="12">
                  <c:v>384.78470167866107</c:v>
                </c:pt>
                <c:pt idx="13">
                  <c:v>384.90392640201617</c:v>
                </c:pt>
                <c:pt idx="14">
                  <c:v>384.97592363336099</c:v>
                </c:pt>
                <c:pt idx="15">
                  <c:v>385</c:v>
                </c:pt>
                <c:pt idx="16">
                  <c:v>384.97592363336099</c:v>
                </c:pt>
                <c:pt idx="17">
                  <c:v>384.90392640201617</c:v>
                </c:pt>
                <c:pt idx="18">
                  <c:v>384.78470167866107</c:v>
                </c:pt>
                <c:pt idx="19">
                  <c:v>384.61939766255642</c:v>
                </c:pt>
                <c:pt idx="20">
                  <c:v>384.40960632174176</c:v>
                </c:pt>
                <c:pt idx="21">
                  <c:v>384.15734806151272</c:v>
                </c:pt>
                <c:pt idx="22">
                  <c:v>383.86505226681368</c:v>
                </c:pt>
                <c:pt idx="23">
                  <c:v>383.53553390593271</c:v>
                </c:pt>
                <c:pt idx="24">
                  <c:v>383.17196642081825</c:v>
                </c:pt>
                <c:pt idx="25">
                  <c:v>382.77785116509801</c:v>
                </c:pt>
                <c:pt idx="26">
                  <c:v>382.35698368413</c:v>
                </c:pt>
                <c:pt idx="27">
                  <c:v>381.91341716182546</c:v>
                </c:pt>
                <c:pt idx="28">
                  <c:v>381.45142338627232</c:v>
                </c:pt>
                <c:pt idx="29">
                  <c:v>380.97545161008065</c:v>
                </c:pt>
                <c:pt idx="30">
                  <c:v>380.49008570164779</c:v>
                </c:pt>
                <c:pt idx="31">
                  <c:v>380</c:v>
                </c:pt>
                <c:pt idx="32">
                  <c:v>379.50991429835221</c:v>
                </c:pt>
                <c:pt idx="33">
                  <c:v>379.02454838991935</c:v>
                </c:pt>
                <c:pt idx="34">
                  <c:v>378.54857661372768</c:v>
                </c:pt>
                <c:pt idx="35">
                  <c:v>378.08658283817454</c:v>
                </c:pt>
                <c:pt idx="36">
                  <c:v>377.64301631587</c:v>
                </c:pt>
                <c:pt idx="37">
                  <c:v>377.22214883490199</c:v>
                </c:pt>
                <c:pt idx="38">
                  <c:v>376.82803357918175</c:v>
                </c:pt>
                <c:pt idx="39">
                  <c:v>376.46446609406723</c:v>
                </c:pt>
                <c:pt idx="40">
                  <c:v>376.13494773318632</c:v>
                </c:pt>
                <c:pt idx="41">
                  <c:v>375.84265193848728</c:v>
                </c:pt>
                <c:pt idx="42">
                  <c:v>375.59039367825824</c:v>
                </c:pt>
                <c:pt idx="43">
                  <c:v>375.38060233744358</c:v>
                </c:pt>
                <c:pt idx="44">
                  <c:v>375.21529832133893</c:v>
                </c:pt>
                <c:pt idx="45">
                  <c:v>375.09607359798383</c:v>
                </c:pt>
                <c:pt idx="46">
                  <c:v>375.02407636663901</c:v>
                </c:pt>
                <c:pt idx="47">
                  <c:v>375</c:v>
                </c:pt>
                <c:pt idx="48">
                  <c:v>375.02407636663901</c:v>
                </c:pt>
                <c:pt idx="49">
                  <c:v>375.09607359798383</c:v>
                </c:pt>
                <c:pt idx="50">
                  <c:v>375.21529832133893</c:v>
                </c:pt>
                <c:pt idx="51">
                  <c:v>375.38060233744358</c:v>
                </c:pt>
                <c:pt idx="52">
                  <c:v>375.59039367825824</c:v>
                </c:pt>
                <c:pt idx="53">
                  <c:v>375.84265193848728</c:v>
                </c:pt>
                <c:pt idx="54">
                  <c:v>376.13494773318632</c:v>
                </c:pt>
                <c:pt idx="55">
                  <c:v>376.46446609406729</c:v>
                </c:pt>
                <c:pt idx="56">
                  <c:v>376.82803357918181</c:v>
                </c:pt>
                <c:pt idx="57">
                  <c:v>377.22214883490199</c:v>
                </c:pt>
                <c:pt idx="58">
                  <c:v>377.64301631587</c:v>
                </c:pt>
                <c:pt idx="59">
                  <c:v>378.08658283817454</c:v>
                </c:pt>
                <c:pt idx="60">
                  <c:v>378.54857661372773</c:v>
                </c:pt>
                <c:pt idx="61">
                  <c:v>379.02454838991935</c:v>
                </c:pt>
                <c:pt idx="62">
                  <c:v>379.50991429835221</c:v>
                </c:pt>
                <c:pt idx="63">
                  <c:v>380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1.242</c:v>
                </c:pt>
                <c:pt idx="1">
                  <c:v>1.242</c:v>
                </c:pt>
                <c:pt idx="2">
                  <c:v>1.242</c:v>
                </c:pt>
                <c:pt idx="3">
                  <c:v>1.242</c:v>
                </c:pt>
                <c:pt idx="4">
                  <c:v>1.242</c:v>
                </c:pt>
                <c:pt idx="5">
                  <c:v>1.242</c:v>
                </c:pt>
                <c:pt idx="6">
                  <c:v>1.242</c:v>
                </c:pt>
                <c:pt idx="7">
                  <c:v>1.242</c:v>
                </c:pt>
                <c:pt idx="8">
                  <c:v>1.242</c:v>
                </c:pt>
                <c:pt idx="11">
                  <c:v>1.242</c:v>
                </c:pt>
                <c:pt idx="12">
                  <c:v>1.242</c:v>
                </c:pt>
                <c:pt idx="15">
                  <c:v>1.242</c:v>
                </c:pt>
                <c:pt idx="16">
                  <c:v>1.242</c:v>
                </c:pt>
                <c:pt idx="17">
                  <c:v>1.242</c:v>
                </c:pt>
                <c:pt idx="18">
                  <c:v>1.242</c:v>
                </c:pt>
                <c:pt idx="19">
                  <c:v>1.242</c:v>
                </c:pt>
                <c:pt idx="20">
                  <c:v>1.242</c:v>
                </c:pt>
                <c:pt idx="21">
                  <c:v>1.242</c:v>
                </c:pt>
                <c:pt idx="22">
                  <c:v>1.242</c:v>
                </c:pt>
                <c:pt idx="23">
                  <c:v>1.242</c:v>
                </c:pt>
                <c:pt idx="24">
                  <c:v>1.242</c:v>
                </c:pt>
                <c:pt idx="25">
                  <c:v>1.242</c:v>
                </c:pt>
                <c:pt idx="26">
                  <c:v>1.242</c:v>
                </c:pt>
                <c:pt idx="27">
                  <c:v>1.242</c:v>
                </c:pt>
                <c:pt idx="28">
                  <c:v>1.242</c:v>
                </c:pt>
                <c:pt idx="29">
                  <c:v>1.242</c:v>
                </c:pt>
                <c:pt idx="30">
                  <c:v>1.242</c:v>
                </c:pt>
                <c:pt idx="31">
                  <c:v>1.242</c:v>
                </c:pt>
                <c:pt idx="32">
                  <c:v>1.242</c:v>
                </c:pt>
                <c:pt idx="33">
                  <c:v>1.242</c:v>
                </c:pt>
                <c:pt idx="34">
                  <c:v>1.242</c:v>
                </c:pt>
                <c:pt idx="35">
                  <c:v>1.242</c:v>
                </c:pt>
                <c:pt idx="36">
                  <c:v>1.242</c:v>
                </c:pt>
                <c:pt idx="37">
                  <c:v>1.242</c:v>
                </c:pt>
                <c:pt idx="38">
                  <c:v>1.242</c:v>
                </c:pt>
                <c:pt idx="39">
                  <c:v>1.242</c:v>
                </c:pt>
                <c:pt idx="40">
                  <c:v>1.242</c:v>
                </c:pt>
                <c:pt idx="41">
                  <c:v>1.242</c:v>
                </c:pt>
                <c:pt idx="42">
                  <c:v>1.242</c:v>
                </c:pt>
                <c:pt idx="43">
                  <c:v>1.242</c:v>
                </c:pt>
                <c:pt idx="44">
                  <c:v>1.242</c:v>
                </c:pt>
                <c:pt idx="45">
                  <c:v>1.242</c:v>
                </c:pt>
                <c:pt idx="46">
                  <c:v>1.242</c:v>
                </c:pt>
                <c:pt idx="47">
                  <c:v>1.242</c:v>
                </c:pt>
                <c:pt idx="48">
                  <c:v>1.242</c:v>
                </c:pt>
                <c:pt idx="49">
                  <c:v>1.242</c:v>
                </c:pt>
                <c:pt idx="50">
                  <c:v>1.242</c:v>
                </c:pt>
                <c:pt idx="51">
                  <c:v>1.242</c:v>
                </c:pt>
                <c:pt idx="52">
                  <c:v>1.242</c:v>
                </c:pt>
                <c:pt idx="53">
                  <c:v>1.242</c:v>
                </c:pt>
                <c:pt idx="54">
                  <c:v>1.242</c:v>
                </c:pt>
                <c:pt idx="55">
                  <c:v>1.242</c:v>
                </c:pt>
                <c:pt idx="56">
                  <c:v>1.242</c:v>
                </c:pt>
                <c:pt idx="57">
                  <c:v>1.242</c:v>
                </c:pt>
                <c:pt idx="58">
                  <c:v>1.242</c:v>
                </c:pt>
                <c:pt idx="59">
                  <c:v>1.242</c:v>
                </c:pt>
                <c:pt idx="60">
                  <c:v>1.242</c:v>
                </c:pt>
                <c:pt idx="61">
                  <c:v>1.242</c:v>
                </c:pt>
                <c:pt idx="62">
                  <c:v>1.242</c:v>
                </c:pt>
                <c:pt idx="63">
                  <c:v>1.242</c:v>
                </c:pt>
                <c:pt idx="64">
                  <c:v>1.242</c:v>
                </c:pt>
                <c:pt idx="65">
                  <c:v>1.242</c:v>
                </c:pt>
                <c:pt idx="66">
                  <c:v>1.242</c:v>
                </c:pt>
                <c:pt idx="67">
                  <c:v>1.242</c:v>
                </c:pt>
                <c:pt idx="68">
                  <c:v>1.242</c:v>
                </c:pt>
                <c:pt idx="69">
                  <c:v>1.242</c:v>
                </c:pt>
                <c:pt idx="70">
                  <c:v>1.242</c:v>
                </c:pt>
                <c:pt idx="71">
                  <c:v>1.242</c:v>
                </c:pt>
                <c:pt idx="72">
                  <c:v>1.242</c:v>
                </c:pt>
                <c:pt idx="73">
                  <c:v>1.242</c:v>
                </c:pt>
                <c:pt idx="74">
                  <c:v>1.242</c:v>
                </c:pt>
                <c:pt idx="75">
                  <c:v>1.242</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1.1006341463414633</c:v>
                </c:pt>
                <c:pt idx="1">
                  <c:v>1.1006341463414633</c:v>
                </c:pt>
                <c:pt idx="2">
                  <c:v>1.1006341463414633</c:v>
                </c:pt>
                <c:pt idx="3">
                  <c:v>1.1006341463414633</c:v>
                </c:pt>
                <c:pt idx="4">
                  <c:v>1.1006341463414633</c:v>
                </c:pt>
                <c:pt idx="5">
                  <c:v>1.1006341463414633</c:v>
                </c:pt>
                <c:pt idx="6">
                  <c:v>1.1006341463414633</c:v>
                </c:pt>
                <c:pt idx="7">
                  <c:v>1.1006341463414633</c:v>
                </c:pt>
                <c:pt idx="8">
                  <c:v>1.1006341463414633</c:v>
                </c:pt>
                <c:pt idx="11">
                  <c:v>1.1006341463414633</c:v>
                </c:pt>
                <c:pt idx="12">
                  <c:v>1.1006341463414633</c:v>
                </c:pt>
                <c:pt idx="15">
                  <c:v>1.1006341463414633</c:v>
                </c:pt>
                <c:pt idx="16">
                  <c:v>1.1006341463414633</c:v>
                </c:pt>
                <c:pt idx="17">
                  <c:v>1.1006341463414633</c:v>
                </c:pt>
                <c:pt idx="18">
                  <c:v>1.1006341463414633</c:v>
                </c:pt>
                <c:pt idx="19">
                  <c:v>1.1006341463414633</c:v>
                </c:pt>
                <c:pt idx="20">
                  <c:v>1.1006341463414633</c:v>
                </c:pt>
                <c:pt idx="21">
                  <c:v>1.1006341463414633</c:v>
                </c:pt>
                <c:pt idx="22">
                  <c:v>1.1006341463414633</c:v>
                </c:pt>
                <c:pt idx="23">
                  <c:v>1.1006341463414633</c:v>
                </c:pt>
                <c:pt idx="24">
                  <c:v>1.1006341463414633</c:v>
                </c:pt>
                <c:pt idx="25">
                  <c:v>1.1006341463414633</c:v>
                </c:pt>
                <c:pt idx="26">
                  <c:v>1.1006341463414633</c:v>
                </c:pt>
                <c:pt idx="27">
                  <c:v>1.1006341463414633</c:v>
                </c:pt>
                <c:pt idx="28">
                  <c:v>1.1006341463414633</c:v>
                </c:pt>
                <c:pt idx="29">
                  <c:v>1.1006341463414633</c:v>
                </c:pt>
                <c:pt idx="30">
                  <c:v>1.1006341463414633</c:v>
                </c:pt>
                <c:pt idx="31">
                  <c:v>1.1006341463414633</c:v>
                </c:pt>
                <c:pt idx="32">
                  <c:v>1.1006341463414633</c:v>
                </c:pt>
                <c:pt idx="33">
                  <c:v>1.1006341463414633</c:v>
                </c:pt>
                <c:pt idx="34">
                  <c:v>1.1006341463414633</c:v>
                </c:pt>
                <c:pt idx="35">
                  <c:v>1.1006341463414633</c:v>
                </c:pt>
                <c:pt idx="36">
                  <c:v>1.1006341463414633</c:v>
                </c:pt>
                <c:pt idx="37">
                  <c:v>1.1006341463414633</c:v>
                </c:pt>
                <c:pt idx="38">
                  <c:v>1.1006341463414633</c:v>
                </c:pt>
                <c:pt idx="39">
                  <c:v>1.1006341463414633</c:v>
                </c:pt>
                <c:pt idx="40">
                  <c:v>1.1006341463414633</c:v>
                </c:pt>
                <c:pt idx="41">
                  <c:v>1.1006341463414633</c:v>
                </c:pt>
                <c:pt idx="42">
                  <c:v>1.1006341463414633</c:v>
                </c:pt>
                <c:pt idx="43">
                  <c:v>1.1006341463414633</c:v>
                </c:pt>
                <c:pt idx="44">
                  <c:v>1.1006341463414633</c:v>
                </c:pt>
                <c:pt idx="45">
                  <c:v>1.1006341463414633</c:v>
                </c:pt>
                <c:pt idx="46">
                  <c:v>1.1006341463414633</c:v>
                </c:pt>
                <c:pt idx="47">
                  <c:v>1.1006341463414633</c:v>
                </c:pt>
                <c:pt idx="48">
                  <c:v>1.1006341463414633</c:v>
                </c:pt>
                <c:pt idx="49">
                  <c:v>1.1006341463414633</c:v>
                </c:pt>
                <c:pt idx="50">
                  <c:v>1.1006341463414633</c:v>
                </c:pt>
                <c:pt idx="51">
                  <c:v>1.1006341463414633</c:v>
                </c:pt>
                <c:pt idx="52">
                  <c:v>1.1006341463414633</c:v>
                </c:pt>
                <c:pt idx="53">
                  <c:v>1.1006341463414633</c:v>
                </c:pt>
                <c:pt idx="54">
                  <c:v>1.1006341463414633</c:v>
                </c:pt>
                <c:pt idx="55">
                  <c:v>1.1006341463414633</c:v>
                </c:pt>
                <c:pt idx="56">
                  <c:v>1.1006341463414633</c:v>
                </c:pt>
                <c:pt idx="57">
                  <c:v>1.1006341463414633</c:v>
                </c:pt>
                <c:pt idx="58">
                  <c:v>1.1006341463414633</c:v>
                </c:pt>
                <c:pt idx="59">
                  <c:v>1.1006341463414633</c:v>
                </c:pt>
                <c:pt idx="60">
                  <c:v>1.1006341463414633</c:v>
                </c:pt>
                <c:pt idx="61">
                  <c:v>1.1006341463414633</c:v>
                </c:pt>
                <c:pt idx="62">
                  <c:v>1.1006341463414633</c:v>
                </c:pt>
                <c:pt idx="63">
                  <c:v>1.1006341463414633</c:v>
                </c:pt>
                <c:pt idx="64">
                  <c:v>1.1006341463414633</c:v>
                </c:pt>
                <c:pt idx="65">
                  <c:v>1.1006341463414633</c:v>
                </c:pt>
                <c:pt idx="66">
                  <c:v>1.1006341463414633</c:v>
                </c:pt>
                <c:pt idx="67">
                  <c:v>1.1006341463414633</c:v>
                </c:pt>
                <c:pt idx="68">
                  <c:v>1.1006341463414633</c:v>
                </c:pt>
                <c:pt idx="69">
                  <c:v>1.1006341463414633</c:v>
                </c:pt>
                <c:pt idx="70">
                  <c:v>1.1006341463414633</c:v>
                </c:pt>
                <c:pt idx="71">
                  <c:v>1.1006341463414633</c:v>
                </c:pt>
                <c:pt idx="72">
                  <c:v>1.1006341463414633</c:v>
                </c:pt>
                <c:pt idx="73">
                  <c:v>1.1006341463414633</c:v>
                </c:pt>
                <c:pt idx="74">
                  <c:v>1.1006341463414633</c:v>
                </c:pt>
                <c:pt idx="75">
                  <c:v>1.1006341463414633</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3.8629726137811557E-2</c:v>
                </c:pt>
                <c:pt idx="2">
                  <c:v>0.17633052980614994</c:v>
                </c:pt>
                <c:pt idx="3">
                  <c:v>0.51879753224591152</c:v>
                </c:pt>
                <c:pt idx="4">
                  <c:v>1.6200383529418283</c:v>
                </c:pt>
                <c:pt idx="5">
                  <c:v>87.60244720697888</c:v>
                </c:pt>
                <c:pt idx="6">
                  <c:v>3.1380157256612597</c:v>
                </c:pt>
                <c:pt idx="7">
                  <c:v>1.9330908652041643</c:v>
                </c:pt>
                <c:pt idx="8">
                  <c:v>1.5474370849292829</c:v>
                </c:pt>
                <c:pt idx="11">
                  <c:v>1.3612480772736477</c:v>
                </c:pt>
                <c:pt idx="12">
                  <c:v>1.2533761632547689</c:v>
                </c:pt>
                <c:pt idx="15">
                  <c:v>1.1839579438310457</c:v>
                </c:pt>
                <c:pt idx="16">
                  <c:v>1.1360998803147537</c:v>
                </c:pt>
                <c:pt idx="17">
                  <c:v>1.1014505301474549</c:v>
                </c:pt>
                <c:pt idx="18">
                  <c:v>1.075425604582362</c:v>
                </c:pt>
                <c:pt idx="19">
                  <c:v>1.0553095345531918</c:v>
                </c:pt>
                <c:pt idx="20">
                  <c:v>1.0393975399561712</c:v>
                </c:pt>
                <c:pt idx="21">
                  <c:v>1.0265692043437327</c:v>
                </c:pt>
                <c:pt idx="22">
                  <c:v>1.0160602958027671</c:v>
                </c:pt>
                <c:pt idx="23">
                  <c:v>1.0073332477229566</c:v>
                </c:pt>
                <c:pt idx="24">
                  <c:v>1</c:v>
                </c:pt>
                <c:pt idx="25">
                  <c:v>0.99377413949630133</c:v>
                </c:pt>
                <c:pt idx="26">
                  <c:v>0.98844017968885023</c:v>
                </c:pt>
                <c:pt idx="27">
                  <c:v>0.98383325244252873</c:v>
                </c:pt>
                <c:pt idx="28">
                  <c:v>0.97982533475467648</c:v>
                </c:pt>
                <c:pt idx="29">
                  <c:v>0.97631569524873629</c:v>
                </c:pt>
                <c:pt idx="30">
                  <c:v>0.97322413440585931</c:v>
                </c:pt>
                <c:pt idx="31">
                  <c:v>0.97048611589653611</c:v>
                </c:pt>
                <c:pt idx="32">
                  <c:v>0.96804920362249491</c:v>
                </c:pt>
                <c:pt idx="33">
                  <c:v>0.96587041648825911</c:v>
                </c:pt>
                <c:pt idx="34">
                  <c:v>0.96391423868041937</c:v>
                </c:pt>
                <c:pt idx="35">
                  <c:v>0.96215110506175294</c:v>
                </c:pt>
                <c:pt idx="36">
                  <c:v>0.96055623556493364</c:v>
                </c:pt>
                <c:pt idx="37">
                  <c:v>0.95910872910842571</c:v>
                </c:pt>
                <c:pt idx="38">
                  <c:v>0.95779085268739172</c:v>
                </c:pt>
                <c:pt idx="39">
                  <c:v>0.95658747878475725</c:v>
                </c:pt>
                <c:pt idx="40">
                  <c:v>0.95548563658974817</c:v>
                </c:pt>
                <c:pt idx="41">
                  <c:v>0.95447415132942615</c:v>
                </c:pt>
                <c:pt idx="42">
                  <c:v>0.95354335239300059</c:v>
                </c:pt>
                <c:pt idx="43">
                  <c:v>0.95268483558656225</c:v>
                </c:pt>
                <c:pt idx="44">
                  <c:v>0.95189126829397752</c:v>
                </c:pt>
                <c:pt idx="45">
                  <c:v>0.95115622888169626</c:v>
                </c:pt>
                <c:pt idx="46">
                  <c:v>0.9504740736113434</c:v>
                </c:pt>
                <c:pt idx="47">
                  <c:v>0.94983982578405124</c:v>
                </c:pt>
                <c:pt idx="48">
                  <c:v>0.94924908295614097</c:v>
                </c:pt>
                <c:pt idx="49">
                  <c:v>0.94869793892450238</c:v>
                </c:pt>
                <c:pt idx="50">
                  <c:v>0.94818291784557229</c:v>
                </c:pt>
                <c:pt idx="51">
                  <c:v>0.94770091837122683</c:v>
                </c:pt>
                <c:pt idx="52">
                  <c:v>0.94724916609263454</c:v>
                </c:pt>
                <c:pt idx="53">
                  <c:v>0.94682517290522306</c:v>
                </c:pt>
                <c:pt idx="54">
                  <c:v>0.94642670216374158</c:v>
                </c:pt>
                <c:pt idx="55">
                  <c:v>0.9460517387007219</c:v>
                </c:pt>
                <c:pt idx="56">
                  <c:v>0.94569846294568427</c:v>
                </c:pt>
                <c:pt idx="57">
                  <c:v>0.9453652285146652</c:v>
                </c:pt>
                <c:pt idx="58">
                  <c:v>0.94505054274696321</c:v>
                </c:pt>
                <c:pt idx="59">
                  <c:v>0.94475304975321195</c:v>
                </c:pt>
                <c:pt idx="60">
                  <c:v>0.94447151561030007</c:v>
                </c:pt>
                <c:pt idx="61">
                  <c:v>0.94420481539721923</c:v>
                </c:pt>
                <c:pt idx="62">
                  <c:v>0.9439519218142286</c:v>
                </c:pt>
                <c:pt idx="63">
                  <c:v>0.94371189516764797</c:v>
                </c:pt>
                <c:pt idx="64">
                  <c:v>0.94348387453577987</c:v>
                </c:pt>
                <c:pt idx="65">
                  <c:v>0.94326706995907228</c:v>
                </c:pt>
                <c:pt idx="66">
                  <c:v>0.94306075552076452</c:v>
                </c:pt>
                <c:pt idx="67">
                  <c:v>0.94286426320359906</c:v>
                </c:pt>
                <c:pt idx="68">
                  <c:v>0.94267697742453027</c:v>
                </c:pt>
                <c:pt idx="69">
                  <c:v>0.94249833016306495</c:v>
                </c:pt>
                <c:pt idx="70">
                  <c:v>0.94232779661055832</c:v>
                </c:pt>
                <c:pt idx="71">
                  <c:v>0.94216489127764125</c:v>
                </c:pt>
                <c:pt idx="72">
                  <c:v>0.94200916450536654</c:v>
                </c:pt>
                <c:pt idx="73">
                  <c:v>0.94186019933285547</c:v>
                </c:pt>
                <c:pt idx="74">
                  <c:v>0.94171760868033638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3.8133569162670612E-2</c:v>
                </c:pt>
                <c:pt idx="2">
                  <c:v>0.16555681995416574</c:v>
                </c:pt>
                <c:pt idx="3">
                  <c:v>0.42302539495163366</c:v>
                </c:pt>
                <c:pt idx="4">
                  <c:v>0.84604234181893001</c:v>
                </c:pt>
                <c:pt idx="5">
                  <c:v>1.2697222746445629</c:v>
                </c:pt>
                <c:pt idx="6">
                  <c:v>1.4039847468314157</c:v>
                </c:pt>
                <c:pt idx="7">
                  <c:v>1.3548173881385785</c:v>
                </c:pt>
                <c:pt idx="8">
                  <c:v>1.2781814399509248</c:v>
                </c:pt>
                <c:pt idx="11">
                  <c:v>1.2143119704335852</c:v>
                </c:pt>
                <c:pt idx="12">
                  <c:v>1.1658056447458209</c:v>
                </c:pt>
                <c:pt idx="15">
                  <c:v>1.1291584403545549</c:v>
                </c:pt>
                <c:pt idx="16">
                  <c:v>1.1010074912441874</c:v>
                </c:pt>
                <c:pt idx="17">
                  <c:v>1.0789042630733274</c:v>
                </c:pt>
                <c:pt idx="18">
                  <c:v>1.0611572623370729</c:v>
                </c:pt>
                <c:pt idx="19">
                  <c:v>1.0466005041227884</c:v>
                </c:pt>
                <c:pt idx="20">
                  <c:v>1.0344197080339801</c:v>
                </c:pt>
                <c:pt idx="21">
                  <c:v>1.0240361656270534</c:v>
                </c:pt>
                <c:pt idx="22">
                  <c:v>1.0150310500444977</c:v>
                </c:pt>
                <c:pt idx="23">
                  <c:v>1.0070959318546677</c:v>
                </c:pt>
                <c:pt idx="24">
                  <c:v>1</c:v>
                </c:pt>
                <c:pt idx="25">
                  <c:v>0.99356798358346998</c:v>
                </c:pt>
                <c:pt idx="26">
                  <c:v>0.98766501848950827</c:v>
                </c:pt>
                <c:pt idx="27">
                  <c:v>0.98218609441171434</c:v>
                </c:pt>
                <c:pt idx="28">
                  <c:v>0.97704857440459436</c:v>
                </c:pt>
                <c:pt idx="29">
                  <c:v>0.97218681020099817</c:v>
                </c:pt>
                <c:pt idx="30">
                  <c:v>0.96754821014756676</c:v>
                </c:pt>
                <c:pt idx="31">
                  <c:v>0.96309032935425465</c:v>
                </c:pt>
                <c:pt idx="32">
                  <c:v>0.95877868948374823</c:v>
                </c:pt>
                <c:pt idx="33">
                  <c:v>0.95458512631719117</c:v>
                </c:pt>
                <c:pt idx="34">
                  <c:v>0.95048652384925747</c:v>
                </c:pt>
                <c:pt idx="35">
                  <c:v>0.94646383476650175</c:v>
                </c:pt>
                <c:pt idx="36">
                  <c:v>0.9425013154193761</c:v>
                </c:pt>
                <c:pt idx="37">
                  <c:v>0.93858592307932875</c:v>
                </c:pt>
                <c:pt idx="38">
                  <c:v>0.93470683715057212</c:v>
                </c:pt>
                <c:pt idx="39">
                  <c:v>0.93085507590616323</c:v>
                </c:pt>
                <c:pt idx="40">
                  <c:v>0.92702318745791235</c:v>
                </c:pt>
                <c:pt idx="41">
                  <c:v>0.92320499887199381</c:v>
                </c:pt>
                <c:pt idx="42">
                  <c:v>0.91939541116952228</c:v>
                </c:pt>
                <c:pt idx="43">
                  <c:v>0.91559023079320156</c:v>
                </c:pt>
                <c:pt idx="44">
                  <c:v>0.9117860302492482</c:v>
                </c:pt>
                <c:pt idx="45">
                  <c:v>0.90798003224057111</c:v>
                </c:pt>
                <c:pt idx="46">
                  <c:v>0.90417001282974807</c:v>
                </c:pt>
                <c:pt idx="47">
                  <c:v>0.90035422010722621</c:v>
                </c:pt>
                <c:pt idx="48">
                  <c:v>0.89653130556329785</c:v>
                </c:pt>
                <c:pt idx="49">
                  <c:v>0.89270026592406293</c:v>
                </c:pt>
                <c:pt idx="50">
                  <c:v>0.8888603936506857</c:v>
                </c:pt>
                <c:pt idx="51">
                  <c:v>0.88501123464645948</c:v>
                </c:pt>
                <c:pt idx="52">
                  <c:v>0.8811525519892498</c:v>
                </c:pt>
                <c:pt idx="53">
                  <c:v>0.87728429472392921</c:v>
                </c:pt>
                <c:pt idx="54">
                  <c:v>0.87340657092289964</c:v>
                </c:pt>
                <c:pt idx="55">
                  <c:v>0.86951962436211971</c:v>
                </c:pt>
                <c:pt idx="56">
                  <c:v>0.86562381427249735</c:v>
                </c:pt>
                <c:pt idx="57">
                  <c:v>0.86171959771758566</c:v>
                </c:pt>
                <c:pt idx="58">
                  <c:v>0.85780751422279677</c:v>
                </c:pt>
                <c:pt idx="59">
                  <c:v>0.85388817234192793</c:v>
                </c:pt>
                <c:pt idx="60">
                  <c:v>0.84996223789664582</c:v>
                </c:pt>
                <c:pt idx="61">
                  <c:v>0.84603042366558179</c:v>
                </c:pt>
                <c:pt idx="62">
                  <c:v>0.84209348033366438</c:v>
                </c:pt>
                <c:pt idx="63">
                  <c:v>0.83815218854048956</c:v>
                </c:pt>
                <c:pt idx="64">
                  <c:v>0.83420735189003314</c:v>
                </c:pt>
                <c:pt idx="65">
                  <c:v>0.8302597908036462</c:v>
                </c:pt>
                <c:pt idx="66">
                  <c:v>0.82631033711478274</c:v>
                </c:pt>
                <c:pt idx="67">
                  <c:v>0.82235982931777307</c:v>
                </c:pt>
                <c:pt idx="68">
                  <c:v>0.81840910839469083</c:v>
                </c:pt>
                <c:pt idx="69">
                  <c:v>0.81445901415432331</c:v>
                </c:pt>
                <c:pt idx="70">
                  <c:v>0.81051038202568215</c:v>
                </c:pt>
                <c:pt idx="71">
                  <c:v>0.80656404025572537</c:v>
                </c:pt>
                <c:pt idx="72">
                  <c:v>0.80262080746714926</c:v>
                </c:pt>
                <c:pt idx="73">
                  <c:v>0.79868149053736603</c:v>
                </c:pt>
                <c:pt idx="74">
                  <c:v>0.79474688276441385</c:v>
                </c:pt>
                <c:pt idx="75">
                  <c:v>0.79081776228943435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1.1570769230769231</c:v>
                </c:pt>
                <c:pt idx="1">
                  <c:v>1.1570769230769231</c:v>
                </c:pt>
                <c:pt idx="2">
                  <c:v>1.1570769230769231</c:v>
                </c:pt>
                <c:pt idx="3">
                  <c:v>1.1570769230769231</c:v>
                </c:pt>
                <c:pt idx="4">
                  <c:v>1.1570769230769231</c:v>
                </c:pt>
                <c:pt idx="5">
                  <c:v>1.1570769230769231</c:v>
                </c:pt>
                <c:pt idx="6">
                  <c:v>1.1570769230769231</c:v>
                </c:pt>
                <c:pt idx="7">
                  <c:v>1.1570769230769231</c:v>
                </c:pt>
                <c:pt idx="8">
                  <c:v>1.1570769230769231</c:v>
                </c:pt>
                <c:pt idx="11">
                  <c:v>1.1570769230769231</c:v>
                </c:pt>
                <c:pt idx="12">
                  <c:v>1.1570769230769231</c:v>
                </c:pt>
                <c:pt idx="15">
                  <c:v>1.1570769230769231</c:v>
                </c:pt>
                <c:pt idx="16">
                  <c:v>1.1570769230769231</c:v>
                </c:pt>
                <c:pt idx="17">
                  <c:v>1.1570769230769231</c:v>
                </c:pt>
                <c:pt idx="18">
                  <c:v>1.1570769230769231</c:v>
                </c:pt>
                <c:pt idx="19">
                  <c:v>1.1570769230769231</c:v>
                </c:pt>
                <c:pt idx="20">
                  <c:v>1.1570769230769231</c:v>
                </c:pt>
                <c:pt idx="21">
                  <c:v>1.1570769230769231</c:v>
                </c:pt>
                <c:pt idx="22">
                  <c:v>1.1570769230769231</c:v>
                </c:pt>
                <c:pt idx="23">
                  <c:v>1.1570769230769231</c:v>
                </c:pt>
                <c:pt idx="24">
                  <c:v>1.1570769230769231</c:v>
                </c:pt>
                <c:pt idx="25">
                  <c:v>1.1570769230769231</c:v>
                </c:pt>
                <c:pt idx="26">
                  <c:v>1.1570769230769231</c:v>
                </c:pt>
                <c:pt idx="27">
                  <c:v>1.1570769230769231</c:v>
                </c:pt>
                <c:pt idx="28">
                  <c:v>1.1570769230769231</c:v>
                </c:pt>
                <c:pt idx="29">
                  <c:v>1.1570769230769231</c:v>
                </c:pt>
                <c:pt idx="30">
                  <c:v>1.1570769230769231</c:v>
                </c:pt>
                <c:pt idx="31">
                  <c:v>1.1570769230769231</c:v>
                </c:pt>
                <c:pt idx="32">
                  <c:v>1.1570769230769231</c:v>
                </c:pt>
                <c:pt idx="33">
                  <c:v>1.1570769230769231</c:v>
                </c:pt>
                <c:pt idx="34">
                  <c:v>1.1570769230769231</c:v>
                </c:pt>
                <c:pt idx="35">
                  <c:v>1.1570769230769231</c:v>
                </c:pt>
                <c:pt idx="36">
                  <c:v>1.1570769230769231</c:v>
                </c:pt>
                <c:pt idx="37">
                  <c:v>1.1570769230769231</c:v>
                </c:pt>
                <c:pt idx="38">
                  <c:v>1.1570769230769231</c:v>
                </c:pt>
                <c:pt idx="39">
                  <c:v>1.1570769230769231</c:v>
                </c:pt>
                <c:pt idx="40">
                  <c:v>1.1570769230769231</c:v>
                </c:pt>
                <c:pt idx="41">
                  <c:v>1.1570769230769231</c:v>
                </c:pt>
                <c:pt idx="42">
                  <c:v>1.1570769230769231</c:v>
                </c:pt>
                <c:pt idx="43">
                  <c:v>1.1570769230769231</c:v>
                </c:pt>
                <c:pt idx="44">
                  <c:v>1.1570769230769231</c:v>
                </c:pt>
                <c:pt idx="45">
                  <c:v>1.1570769230769231</c:v>
                </c:pt>
                <c:pt idx="46">
                  <c:v>1.1570769230769231</c:v>
                </c:pt>
                <c:pt idx="47">
                  <c:v>1.1570769230769231</c:v>
                </c:pt>
                <c:pt idx="48">
                  <c:v>1.1570769230769231</c:v>
                </c:pt>
                <c:pt idx="49">
                  <c:v>1.1570769230769231</c:v>
                </c:pt>
                <c:pt idx="50">
                  <c:v>1.1570769230769231</c:v>
                </c:pt>
                <c:pt idx="51">
                  <c:v>1.1570769230769231</c:v>
                </c:pt>
                <c:pt idx="52">
                  <c:v>1.1570769230769231</c:v>
                </c:pt>
                <c:pt idx="53">
                  <c:v>1.1570769230769231</c:v>
                </c:pt>
                <c:pt idx="54">
                  <c:v>1.1570769230769231</c:v>
                </c:pt>
                <c:pt idx="55">
                  <c:v>1.1570769230769231</c:v>
                </c:pt>
                <c:pt idx="56">
                  <c:v>1.1570769230769231</c:v>
                </c:pt>
                <c:pt idx="57">
                  <c:v>1.1570769230769231</c:v>
                </c:pt>
                <c:pt idx="58">
                  <c:v>1.1570769230769231</c:v>
                </c:pt>
                <c:pt idx="59">
                  <c:v>1.1570769230769231</c:v>
                </c:pt>
                <c:pt idx="60">
                  <c:v>1.1570769230769231</c:v>
                </c:pt>
                <c:pt idx="61">
                  <c:v>1.1570769230769231</c:v>
                </c:pt>
                <c:pt idx="62">
                  <c:v>1.1570769230769231</c:v>
                </c:pt>
                <c:pt idx="63">
                  <c:v>1.1570769230769231</c:v>
                </c:pt>
                <c:pt idx="64">
                  <c:v>1.1570769230769231</c:v>
                </c:pt>
                <c:pt idx="65">
                  <c:v>1.1570769230769231</c:v>
                </c:pt>
                <c:pt idx="66">
                  <c:v>1.1570769230769231</c:v>
                </c:pt>
                <c:pt idx="67">
                  <c:v>1.1570769230769231</c:v>
                </c:pt>
                <c:pt idx="68">
                  <c:v>1.1570769230769231</c:v>
                </c:pt>
                <c:pt idx="69">
                  <c:v>1.1570769230769231</c:v>
                </c:pt>
                <c:pt idx="70">
                  <c:v>1.1570769230769231</c:v>
                </c:pt>
                <c:pt idx="71">
                  <c:v>1.1570769230769231</c:v>
                </c:pt>
                <c:pt idx="72">
                  <c:v>1.1570769230769231</c:v>
                </c:pt>
                <c:pt idx="73">
                  <c:v>1.1570769230769231</c:v>
                </c:pt>
                <c:pt idx="74">
                  <c:v>1.1570769230769231</c:v>
                </c:pt>
                <c:pt idx="75">
                  <c:v>1.1570769230769231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41.979836693922927</c:v>
                </c:pt>
                <c:pt idx="1">
                  <c:v>36.088159586745398</c:v>
                </c:pt>
                <c:pt idx="2">
                  <c:v>32.768646055201678</c:v>
                </c:pt>
                <c:pt idx="3">
                  <c:v>30.529793358638358</c:v>
                </c:pt>
                <c:pt idx="4">
                  <c:v>28.891794110340264</c:v>
                </c:pt>
                <c:pt idx="5">
                  <c:v>27.632268547830506</c:v>
                </c:pt>
                <c:pt idx="6">
                  <c:v>26.627423891905369</c:v>
                </c:pt>
                <c:pt idx="7">
                  <c:v>25.800818470348315</c:v>
                </c:pt>
                <c:pt idx="8">
                  <c:v>25.102282480089709</c:v>
                </c:pt>
                <c:pt idx="9">
                  <c:v>24.49764310746286</c:v>
                </c:pt>
                <c:pt idx="10">
                  <c:v>20.592313261166957</c:v>
                </c:pt>
                <c:pt idx="11">
                  <c:v>17.959285302176674</c:v>
                </c:pt>
                <c:pt idx="12">
                  <c:v>15.843669300574339</c:v>
                </c:pt>
                <c:pt idx="13">
                  <c:v>14.072527021146756</c:v>
                </c:pt>
                <c:pt idx="14">
                  <c:v>12.549409838413565</c:v>
                </c:pt>
                <c:pt idx="15">
                  <c:v>11.21074523606714</c:v>
                </c:pt>
                <c:pt idx="16">
                  <c:v>10.012960595131901</c:v>
                </c:pt>
                <c:pt idx="17">
                  <c:v>8.9253850205438017</c:v>
                </c:pt>
                <c:pt idx="18">
                  <c:v>7.9258945794157567</c:v>
                </c:pt>
                <c:pt idx="19">
                  <c:v>0.52749260942258058</c:v>
                </c:pt>
                <c:pt idx="20">
                  <c:v>-4.6775140612437722</c:v>
                </c:pt>
                <c:pt idx="21">
                  <c:v>-8.7994579369223107</c:v>
                </c:pt>
                <c:pt idx="22">
                  <c:v>-12.208815074513515</c:v>
                </c:pt>
                <c:pt idx="23">
                  <c:v>-15.106462109974386</c:v>
                </c:pt>
                <c:pt idx="24">
                  <c:v>-17.620365723662704</c:v>
                </c:pt>
                <c:pt idx="25">
                  <c:v>-19.837430924685727</c:v>
                </c:pt>
                <c:pt idx="26">
                  <c:v>-21.819025756349593</c:v>
                </c:pt>
                <c:pt idx="27">
                  <c:v>-23.609825675795904</c:v>
                </c:pt>
                <c:pt idx="28">
                  <c:v>-35.732818685889974</c:v>
                </c:pt>
                <c:pt idx="29">
                  <c:v>-43.038347288603404</c:v>
                </c:pt>
                <c:pt idx="30">
                  <c:v>-48.267718156038285</c:v>
                </c:pt>
                <c:pt idx="31">
                  <c:v>-52.32000949267551</c:v>
                </c:pt>
                <c:pt idx="32">
                  <c:v>-55.615465558457501</c:v>
                </c:pt>
                <c:pt idx="33">
                  <c:v>-58.386572528240791</c:v>
                </c:pt>
                <c:pt idx="34">
                  <c:v>-60.774876910325837</c:v>
                </c:pt>
                <c:pt idx="35">
                  <c:v>-62.872361449145195</c:v>
                </c:pt>
                <c:pt idx="36">
                  <c:v>-64.741839748320757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93.281106214352349</c:v>
                </c:pt>
                <c:pt idx="1">
                  <c:v>96.413919165925805</c:v>
                </c:pt>
                <c:pt idx="2">
                  <c:v>99.273319721763229</c:v>
                </c:pt>
                <c:pt idx="3">
                  <c:v>101.77265129018419</c:v>
                </c:pt>
                <c:pt idx="4">
                  <c:v>103.86776131736357</c:v>
                </c:pt>
                <c:pt idx="5">
                  <c:v>105.55171825375447</c:v>
                </c:pt>
                <c:pt idx="6">
                  <c:v>106.8447646232394</c:v>
                </c:pt>
                <c:pt idx="7">
                  <c:v>107.78369317137368</c:v>
                </c:pt>
                <c:pt idx="8">
                  <c:v>108.41306319183336</c:v>
                </c:pt>
                <c:pt idx="9">
                  <c:v>108.77901411065953</c:v>
                </c:pt>
                <c:pt idx="10">
                  <c:v>105.34423453255003</c:v>
                </c:pt>
                <c:pt idx="11">
                  <c:v>99.267646804645452</c:v>
                </c:pt>
                <c:pt idx="12">
                  <c:v>94.00915684660211</c:v>
                </c:pt>
                <c:pt idx="13">
                  <c:v>89.608046687503645</c:v>
                </c:pt>
                <c:pt idx="14">
                  <c:v>85.820780891880688</c:v>
                </c:pt>
                <c:pt idx="15">
                  <c:v>82.463945491413796</c:v>
                </c:pt>
                <c:pt idx="16">
                  <c:v>79.419776607400635</c:v>
                </c:pt>
                <c:pt idx="17">
                  <c:v>76.613481437150256</c:v>
                </c:pt>
                <c:pt idx="18">
                  <c:v>73.996546851991852</c:v>
                </c:pt>
                <c:pt idx="19">
                  <c:v>54.139613919829941</c:v>
                </c:pt>
                <c:pt idx="20">
                  <c:v>41.329557487268488</c:v>
                </c:pt>
                <c:pt idx="21">
                  <c:v>32.689933186445984</c:v>
                </c:pt>
                <c:pt idx="22">
                  <c:v>26.601876713424133</c:v>
                </c:pt>
                <c:pt idx="23">
                  <c:v>22.117733211985552</c:v>
                </c:pt>
                <c:pt idx="24">
                  <c:v>18.683566733004568</c:v>
                </c:pt>
                <c:pt idx="25">
                  <c:v>15.9662914023327</c:v>
                </c:pt>
                <c:pt idx="26">
                  <c:v>13.757842263525475</c:v>
                </c:pt>
                <c:pt idx="27">
                  <c:v>11.923172710968828</c:v>
                </c:pt>
                <c:pt idx="28">
                  <c:v>2.7076963892800734</c:v>
                </c:pt>
                <c:pt idx="29">
                  <c:v>359.45221637343542</c:v>
                </c:pt>
                <c:pt idx="30">
                  <c:v>358.14048038851854</c:v>
                </c:pt>
                <c:pt idx="31">
                  <c:v>357.64983103918183</c:v>
                </c:pt>
                <c:pt idx="32">
                  <c:v>357.52139847086846</c:v>
                </c:pt>
                <c:pt idx="33">
                  <c:v>357.55237047147421</c:v>
                </c:pt>
                <c:pt idx="34">
                  <c:v>357.65060350487374</c:v>
                </c:pt>
                <c:pt idx="35">
                  <c:v>357.77354925239041</c:v>
                </c:pt>
                <c:pt idx="36">
                  <c:v>357.90149335603815</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13.685567215776377</c:v>
                </c:pt>
                <c:pt idx="1">
                  <c:v>13.64968436747918</c:v>
                </c:pt>
                <c:pt idx="2">
                  <c:v>13.59053069521819</c:v>
                </c:pt>
                <c:pt idx="3">
                  <c:v>13.509046228714105</c:v>
                </c:pt>
                <c:pt idx="4">
                  <c:v>13.406477980731712</c:v>
                </c:pt>
                <c:pt idx="5">
                  <c:v>13.284319796792605</c:v>
                </c:pt>
                <c:pt idx="6">
                  <c:v>13.144245927684139</c:v>
                </c:pt>
                <c:pt idx="7">
                  <c:v>12.988043905227876</c:v>
                </c:pt>
                <c:pt idx="8">
                  <c:v>12.81755147035399</c:v>
                </c:pt>
                <c:pt idx="9">
                  <c:v>12.63460104424893</c:v>
                </c:pt>
                <c:pt idx="10">
                  <c:v>10.456261245930889</c:v>
                </c:pt>
                <c:pt idx="11">
                  <c:v>8.2620417316871446</c:v>
                </c:pt>
                <c:pt idx="12">
                  <c:v>6.3439195098874031</c:v>
                </c:pt>
                <c:pt idx="13">
                  <c:v>4.7032351658548812</c:v>
                </c:pt>
                <c:pt idx="14">
                  <c:v>3.2901948721179854</c:v>
                </c:pt>
                <c:pt idx="15">
                  <c:v>2.0574507369909796</c:v>
                </c:pt>
                <c:pt idx="16">
                  <c:v>0.96795034814900482</c:v>
                </c:pt>
                <c:pt idx="17">
                  <c:v>-6.2094234751297094E-3</c:v>
                </c:pt>
                <c:pt idx="18">
                  <c:v>-0.88604726550713786</c:v>
                </c:pt>
                <c:pt idx="19">
                  <c:v>-6.7917756691527176</c:v>
                </c:pt>
                <c:pt idx="20">
                  <c:v>-10.291990845821426</c:v>
                </c:pt>
                <c:pt idx="21">
                  <c:v>-12.783176600885808</c:v>
                </c:pt>
                <c:pt idx="22">
                  <c:v>-14.717859754214967</c:v>
                </c:pt>
                <c:pt idx="23">
                  <c:v>-16.299572953477487</c:v>
                </c:pt>
                <c:pt idx="24">
                  <c:v>-17.637355631392854</c:v>
                </c:pt>
                <c:pt idx="25">
                  <c:v>-18.796445991279857</c:v>
                </c:pt>
                <c:pt idx="26">
                  <c:v>-19.818983141905996</c:v>
                </c:pt>
                <c:pt idx="27">
                  <c:v>-20.73376575662838</c:v>
                </c:pt>
                <c:pt idx="28">
                  <c:v>-26.75319139906922</c:v>
                </c:pt>
                <c:pt idx="29">
                  <c:v>-30.274799087772809</c:v>
                </c:pt>
                <c:pt idx="30">
                  <c:v>-32.773497695022009</c:v>
                </c:pt>
                <c:pt idx="31">
                  <c:v>-34.711662719769905</c:v>
                </c:pt>
                <c:pt idx="32">
                  <c:v>-36.295268500378135</c:v>
                </c:pt>
                <c:pt idx="33">
                  <c:v>-37.634192751925688</c:v>
                </c:pt>
                <c:pt idx="34">
                  <c:v>-38.794024200868222</c:v>
                </c:pt>
                <c:pt idx="35">
                  <c:v>-39.81706951426991</c:v>
                </c:pt>
                <c:pt idx="36">
                  <c:v>-40.73221565205391</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41.979876319621788</c:v>
                </c:pt>
                <c:pt idx="1">
                  <c:v>36.088318087310604</c:v>
                </c:pt>
                <c:pt idx="2">
                  <c:v>32.769002673111402</c:v>
                </c:pt>
                <c:pt idx="3">
                  <c:v>30.530427325222881</c:v>
                </c:pt>
                <c:pt idx="4">
                  <c:v>28.892784641325949</c:v>
                </c:pt>
                <c:pt idx="5">
                  <c:v>27.633694838886296</c:v>
                </c:pt>
                <c:pt idx="6">
                  <c:v>26.629365114193138</c:v>
                </c:pt>
                <c:pt idx="7">
                  <c:v>25.803353766077969</c:v>
                </c:pt>
                <c:pt idx="8">
                  <c:v>25.105490958079201</c:v>
                </c:pt>
                <c:pt idx="9">
                  <c:v>24.501603838704682</c:v>
                </c:pt>
                <c:pt idx="10">
                  <c:v>20.608133954321211</c:v>
                </c:pt>
                <c:pt idx="11">
                  <c:v>17.994798901215407</c:v>
                </c:pt>
                <c:pt idx="12">
                  <c:v>15.906599618418957</c:v>
                </c:pt>
                <c:pt idx="13">
                  <c:v>14.170447861606961</c:v>
                </c:pt>
                <c:pt idx="14">
                  <c:v>12.689706766758853</c:v>
                </c:pt>
                <c:pt idx="15">
                  <c:v>11.400580584410591</c:v>
                </c:pt>
                <c:pt idx="16">
                  <c:v>10.259242175740235</c:v>
                </c:pt>
                <c:pt idx="17">
                  <c:v>9.2347388967634263</c:v>
                </c:pt>
                <c:pt idx="18">
                  <c:v>8.3046421167873881</c:v>
                </c:pt>
                <c:pt idx="19">
                  <c:v>1.8728124110211115</c:v>
                </c:pt>
                <c:pt idx="20">
                  <c:v>-2.0962951198503714</c:v>
                </c:pt>
                <c:pt idx="21">
                  <c:v>-4.9422426741455974</c:v>
                </c:pt>
                <c:pt idx="22">
                  <c:v>-7.1431019891585823</c:v>
                </c:pt>
                <c:pt idx="23">
                  <c:v>-8.9360772147813332</c:v>
                </c:pt>
                <c:pt idx="24">
                  <c:v>-10.453978820323925</c:v>
                </c:pt>
                <c:pt idx="25">
                  <c:v>-11.776747519620148</c:v>
                </c:pt>
                <c:pt idx="26">
                  <c:v>-12.955307093749855</c:v>
                </c:pt>
                <c:pt idx="27">
                  <c:v>-14.023653878943975</c:v>
                </c:pt>
                <c:pt idx="28">
                  <c:v>-21.725975235881801</c:v>
                </c:pt>
                <c:pt idx="29">
                  <c:v>-27.10440137022831</c:v>
                </c:pt>
                <c:pt idx="30">
                  <c:v>-31.367850237345447</c:v>
                </c:pt>
                <c:pt idx="31">
                  <c:v>-34.883812383300224</c:v>
                </c:pt>
                <c:pt idx="32">
                  <c:v>-37.856298659265207</c:v>
                </c:pt>
                <c:pt idx="33">
                  <c:v>-40.419936300943071</c:v>
                </c:pt>
                <c:pt idx="34">
                  <c:v>-42.667892518367807</c:v>
                </c:pt>
                <c:pt idx="35">
                  <c:v>-44.666378218403331</c:v>
                </c:pt>
                <c:pt idx="36">
                  <c:v>-46.463588495491848</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-3.014472810581251</c:v>
                </c:pt>
                <c:pt idx="1">
                  <c:v>-6.0123488512653607</c:v>
                </c:pt>
                <c:pt idx="2">
                  <c:v>-8.9775731571352555</c:v>
                </c:pt>
                <c:pt idx="3">
                  <c:v>-11.895130902737453</c:v>
                </c:pt>
                <c:pt idx="4">
                  <c:v>-14.751465164369773</c:v>
                </c:pt>
                <c:pt idx="5">
                  <c:v>-17.534788285865112</c:v>
                </c:pt>
                <c:pt idx="6">
                  <c:v>-20.235274765236102</c:v>
                </c:pt>
                <c:pt idx="7">
                  <c:v>-22.845137102541631</c:v>
                </c:pt>
                <c:pt idx="8">
                  <c:v>-25.358597147408464</c:v>
                </c:pt>
                <c:pt idx="9">
                  <c:v>-27.771772872076429</c:v>
                </c:pt>
                <c:pt idx="10">
                  <c:v>-46.484829681178049</c:v>
                </c:pt>
                <c:pt idx="11">
                  <c:v>-57.667064936500289</c:v>
                </c:pt>
                <c:pt idx="12">
                  <c:v>-64.604720504377923</c:v>
                </c:pt>
                <c:pt idx="13">
                  <c:v>-69.203865807283634</c:v>
                </c:pt>
                <c:pt idx="14">
                  <c:v>-72.437977847881882</c:v>
                </c:pt>
                <c:pt idx="15">
                  <c:v>-74.822275919852302</c:v>
                </c:pt>
                <c:pt idx="16">
                  <c:v>-76.646996563476705</c:v>
                </c:pt>
                <c:pt idx="17">
                  <c:v>-78.085747445759125</c:v>
                </c:pt>
                <c:pt idx="18">
                  <c:v>-79.247917981089941</c:v>
                </c:pt>
                <c:pt idx="19">
                  <c:v>-84.576208948891733</c:v>
                </c:pt>
                <c:pt idx="20">
                  <c:v>-86.378131756149401</c:v>
                </c:pt>
                <c:pt idx="21">
                  <c:v>-87.28201545945052</c:v>
                </c:pt>
                <c:pt idx="22">
                  <c:v>-87.825025172370488</c:v>
                </c:pt>
                <c:pt idx="23">
                  <c:v>-88.187254968993884</c:v>
                </c:pt>
                <c:pt idx="24">
                  <c:v>-88.446081005688811</c:v>
                </c:pt>
                <c:pt idx="25">
                  <c:v>-88.64024274977136</c:v>
                </c:pt>
                <c:pt idx="26">
                  <c:v>-88.791279266328488</c:v>
                </c:pt>
                <c:pt idx="27">
                  <c:v>-88.912120678373228</c:v>
                </c:pt>
                <c:pt idx="28">
                  <c:v>-89.456011310974532</c:v>
                </c:pt>
                <c:pt idx="29">
                  <c:v>-89.637334819953338</c:v>
                </c:pt>
                <c:pt idx="30">
                  <c:v>-89.727999525717763</c:v>
                </c:pt>
                <c:pt idx="31">
                  <c:v>-89.782399032089586</c:v>
                </c:pt>
                <c:pt idx="32">
                  <c:v>-89.818665593680464</c:v>
                </c:pt>
                <c:pt idx="33">
                  <c:v>-89.844570371187842</c:v>
                </c:pt>
                <c:pt idx="34">
                  <c:v>-89.863998996598824</c:v>
                </c:pt>
                <c:pt idx="35">
                  <c:v>-89.879110171548078</c:v>
                </c:pt>
                <c:pt idx="36">
                  <c:v>-89.891199123717271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93.434908477766555</c:v>
                </c:pt>
                <c:pt idx="1">
                  <c:v>96.721520473311145</c:v>
                </c:pt>
                <c:pt idx="2">
                  <c:v>99.734713634591628</c:v>
                </c:pt>
                <c:pt idx="3">
                  <c:v>102.38782815155845</c:v>
                </c:pt>
                <c:pt idx="4">
                  <c:v>104.63670825309069</c:v>
                </c:pt>
                <c:pt idx="5">
                  <c:v>106.47441917377682</c:v>
                </c:pt>
                <c:pt idx="6">
                  <c:v>107.92120022342239</c:v>
                </c:pt>
                <c:pt idx="7">
                  <c:v>109.01384093565024</c:v>
                </c:pt>
                <c:pt idx="8">
                  <c:v>109.79689739470486</c:v>
                </c:pt>
                <c:pt idx="9">
                  <c:v>110.31650582005045</c:v>
                </c:pt>
                <c:pt idx="10">
                  <c:v>108.4160073443493</c:v>
                </c:pt>
                <c:pt idx="11">
                  <c:v>103.86731497744543</c:v>
                </c:pt>
                <c:pt idx="12">
                  <c:v>100.12722947709338</c:v>
                </c:pt>
                <c:pt idx="13">
                  <c:v>97.232030287177167</c:v>
                </c:pt>
                <c:pt idx="14">
                  <c:v>94.93531184374082</c:v>
                </c:pt>
                <c:pt idx="15">
                  <c:v>93.050948966836302</c:v>
                </c:pt>
                <c:pt idx="16">
                  <c:v>91.458647987962294</c:v>
                </c:pt>
                <c:pt idx="17">
                  <c:v>90.081285927308187</c:v>
                </c:pt>
                <c:pt idx="18">
                  <c:v>88.868232789817441</c:v>
                </c:pt>
                <c:pt idx="19">
                  <c:v>81.365661893295524</c:v>
                </c:pt>
                <c:pt idx="20">
                  <c:v>77.591633059451581</c:v>
                </c:pt>
                <c:pt idx="21">
                  <c:v>75.138567032993706</c:v>
                </c:pt>
                <c:pt idx="22">
                  <c:v>73.146067506405956</c:v>
                </c:pt>
                <c:pt idx="23">
                  <c:v>71.29685631088816</c:v>
                </c:pt>
                <c:pt idx="24">
                  <c:v>69.482716557428134</c:v>
                </c:pt>
                <c:pt idx="25">
                  <c:v>67.672694361563416</c:v>
                </c:pt>
                <c:pt idx="26">
                  <c:v>65.863507233037737</c:v>
                </c:pt>
                <c:pt idx="27">
                  <c:v>64.061071890948142</c:v>
                </c:pt>
                <c:pt idx="28">
                  <c:v>47.821291298646969</c:v>
                </c:pt>
                <c:pt idx="29">
                  <c:v>36.208745602753652</c:v>
                </c:pt>
                <c:pt idx="30">
                  <c:v>28.420151694789524</c:v>
                </c:pt>
                <c:pt idx="31">
                  <c:v>23.124272762423971</c:v>
                </c:pt>
                <c:pt idx="32">
                  <c:v>19.39077997100614</c:v>
                </c:pt>
                <c:pt idx="33">
                  <c:v>16.654723276557604</c:v>
                </c:pt>
                <c:pt idx="34">
                  <c:v>14.578276429350268</c:v>
                </c:pt>
                <c:pt idx="35">
                  <c:v>12.954724005319207</c:v>
                </c:pt>
                <c:pt idx="36">
                  <c:v>11.653162674661957</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82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David Jauregui" id="{CB1E0663-9C75-4D44-8408-F8AE263B5420}" userId="S::djauregui@idealsemi.com::d7200b87-be2d-48e0-a8b4-cbb0040f549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5" dT="2025-07-16T14:27:15.01" personId="{CB1E0663-9C75-4D44-8408-F8AE263B5420}" id="{1F72A2AF-82B0-4C03-AF2E-8554C3FE178C}">
    <text>Lr=9.5uH and Lk=6uH</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130" zoomScaleNormal="130" workbookViewId="0">
      <selection activeCell="B75" sqref="B75"/>
    </sheetView>
  </sheetViews>
  <sheetFormatPr defaultRowHeight="1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127</v>
      </c>
      <c r="D37" s="55" t="s">
        <v>148</v>
      </c>
    </row>
    <row r="38" spans="2:4" ht="18">
      <c r="B38" s="58" t="s">
        <v>174</v>
      </c>
      <c r="C38" s="88">
        <f>'DESIGN INPUTS AND CALCULATIONS'!C191</f>
        <v>68.099999999999994</v>
      </c>
      <c r="D38" s="58" t="s">
        <v>179</v>
      </c>
    </row>
    <row r="39" spans="2:4" ht="18">
      <c r="B39" s="58" t="s">
        <v>173</v>
      </c>
      <c r="C39" s="54">
        <f>'DESIGN INPUTS AND CALCULATIONS'!C189</f>
        <v>11</v>
      </c>
      <c r="D39" s="58" t="s">
        <v>179</v>
      </c>
    </row>
    <row r="40" spans="2:4" ht="18">
      <c r="B40" s="58" t="s">
        <v>175</v>
      </c>
      <c r="C40" s="54">
        <f>'DESIGN INPUTS AND CALCULATIONS'!C226</f>
        <v>150</v>
      </c>
      <c r="D40" s="58" t="s">
        <v>70</v>
      </c>
    </row>
    <row r="41" spans="2:4" ht="18">
      <c r="B41" s="58" t="s">
        <v>176</v>
      </c>
      <c r="C41" s="54">
        <f>'DESIGN INPUTS AND CALCULATIONS'!C228</f>
        <v>121</v>
      </c>
      <c r="D41" s="58" t="s">
        <v>155</v>
      </c>
    </row>
    <row r="42" spans="2:4" ht="18">
      <c r="B42" s="58" t="s">
        <v>188</v>
      </c>
      <c r="C42" s="54">
        <f>'DESIGN INPUTS AND CALCULATIONS'!C172</f>
        <v>33</v>
      </c>
      <c r="D42" s="58" t="s">
        <v>70</v>
      </c>
    </row>
    <row r="43" spans="2:4" ht="18">
      <c r="B43" s="58" t="s">
        <v>189</v>
      </c>
      <c r="C43" s="54">
        <f>'DESIGN INPUTS AND CALCULATIONS'!C170</f>
        <v>4700</v>
      </c>
      <c r="D43" s="58" t="s">
        <v>70</v>
      </c>
    </row>
    <row r="44" spans="2:4">
      <c r="B44" s="58" t="s">
        <v>195</v>
      </c>
      <c r="C44" s="54">
        <f>Lr</f>
        <v>15.5</v>
      </c>
      <c r="D44" s="58" t="s">
        <v>73</v>
      </c>
    </row>
    <row r="45" spans="2:4">
      <c r="B45" s="58" t="s">
        <v>196</v>
      </c>
      <c r="C45" s="54">
        <f>Lm</f>
        <v>230</v>
      </c>
      <c r="D45" s="58" t="s">
        <v>73</v>
      </c>
    </row>
    <row r="46" spans="2:4">
      <c r="B46" s="58" t="s">
        <v>197</v>
      </c>
      <c r="C46" s="54">
        <f>Cr</f>
        <v>0.13600000000000001</v>
      </c>
      <c r="D46" s="58" t="s">
        <v>198</v>
      </c>
    </row>
    <row r="47" spans="2:4" ht="18">
      <c r="B47" s="58" t="s">
        <v>168</v>
      </c>
      <c r="C47" s="61">
        <f>'DESIGN INPUTS AND CALCULATIONS'!$C$203</f>
        <v>100</v>
      </c>
      <c r="D47" s="58" t="s">
        <v>156</v>
      </c>
    </row>
    <row r="48" spans="2:4" ht="18">
      <c r="B48" s="60" t="s">
        <v>186</v>
      </c>
      <c r="C48" s="88">
        <f>'DESIGN INPUTS AND CALCULATIONS'!C209</f>
        <v>287</v>
      </c>
      <c r="D48" s="58" t="s">
        <v>179</v>
      </c>
    </row>
    <row r="49" spans="2:4" ht="18">
      <c r="B49" s="60" t="s">
        <v>187</v>
      </c>
      <c r="C49" s="88">
        <f>'DESIGN INPUTS AND CALCULATIONS'!C210</f>
        <v>133</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9"/>
      <c r="E3" s="460"/>
      <c r="F3" s="460"/>
      <c r="G3" s="460"/>
      <c r="H3" s="460"/>
      <c r="I3" s="460"/>
      <c r="J3" s="460"/>
      <c r="K3" s="460"/>
      <c r="L3" s="460"/>
      <c r="M3" s="460"/>
      <c r="N3" s="460"/>
      <c r="T3" s="293" t="s">
        <v>742</v>
      </c>
      <c r="U3" s="268">
        <f>(Lseries2*microhenry2/(res_cap2*nanoF2))^0.5*1/(rload2*ratio2^2)</f>
        <v>0.16987297090480716</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439822.97150257102</v>
      </c>
    </row>
    <row r="5" spans="2:25">
      <c r="B5" s="461"/>
      <c r="C5" s="461"/>
      <c r="D5" s="461"/>
      <c r="E5" s="461"/>
      <c r="F5" s="300"/>
      <c r="G5" s="461"/>
      <c r="H5" s="461"/>
      <c r="I5" s="461"/>
      <c r="J5" s="461"/>
      <c r="K5" s="300"/>
      <c r="L5" s="300"/>
      <c r="M5" s="300"/>
      <c r="N5" s="300"/>
      <c r="O5" s="298" t="s">
        <v>653</v>
      </c>
      <c r="Q5" s="297" t="s">
        <v>743</v>
      </c>
      <c r="R5" s="294">
        <v>9.9999999999999995E-7</v>
      </c>
      <c r="T5" s="293" t="s">
        <v>585</v>
      </c>
      <c r="U5" s="268">
        <f>2*PI()*foutput2*1000</f>
        <v>688754.89232947002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14.838709677419354</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0.63857691088774016</v>
      </c>
    </row>
    <row r="8" spans="2:25">
      <c r="B8" s="292"/>
      <c r="C8" s="296"/>
      <c r="D8" s="296"/>
      <c r="E8" s="296"/>
      <c r="G8" s="292"/>
      <c r="H8" s="296"/>
      <c r="I8" s="296"/>
      <c r="J8" s="296"/>
      <c r="O8" s="298" t="s">
        <v>674</v>
      </c>
      <c r="Q8" s="297" t="s">
        <v>154</v>
      </c>
      <c r="R8" s="294">
        <v>1E-3</v>
      </c>
      <c r="T8" s="293" t="s">
        <v>748</v>
      </c>
      <c r="U8" s="268">
        <f>8*ratio2^2*rload2/((PI())^2)</f>
        <v>50.940400401915561</v>
      </c>
    </row>
    <row r="9" spans="2:25">
      <c r="B9" s="292"/>
      <c r="C9" s="296"/>
      <c r="D9" s="296"/>
      <c r="E9" s="296"/>
      <c r="G9" s="292"/>
      <c r="H9" s="296"/>
      <c r="I9" s="296"/>
      <c r="J9" s="296"/>
      <c r="O9" s="298" t="s">
        <v>681</v>
      </c>
      <c r="Q9" s="297" t="s">
        <v>749</v>
      </c>
      <c r="R9" s="294">
        <v>1E-3</v>
      </c>
      <c r="T9" s="293" t="s">
        <v>750</v>
      </c>
      <c r="U9" s="268">
        <f>ohm_second*Lseries2*microhenry2-1/(ohm_second*res_cap2*nanoF2)</f>
        <v>-9.900700148842013</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1.3663795862094646E-4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16.293700814500312</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20599.959785684619</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20599.613115610591</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16.149665841857548</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-7.0889164418208505E-5</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-4.7589260159357612E-4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1.0836268561746616</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1.273806374249675</v>
      </c>
    </row>
    <row r="19" spans="1:29">
      <c r="B19" s="292">
        <v>1</v>
      </c>
      <c r="C19" s="296"/>
      <c r="D19" s="296"/>
      <c r="E19" s="296"/>
      <c r="Q19" s="297" t="s">
        <v>576</v>
      </c>
      <c r="R19" s="294">
        <v>1.0000000000000001E-9</v>
      </c>
      <c r="T19" s="293" t="s">
        <v>764</v>
      </c>
      <c r="U19" s="268">
        <f>-1/rload2</f>
        <v>-0.27272727272727276</v>
      </c>
    </row>
    <row r="20" spans="1:29">
      <c r="B20" s="292">
        <v>1</v>
      </c>
      <c r="C20" s="296"/>
      <c r="D20" s="296"/>
      <c r="E20" s="296"/>
      <c r="Q20" s="297" t="s">
        <v>765</v>
      </c>
      <c r="R20" s="294">
        <v>1.0000000000000001E-9</v>
      </c>
      <c r="T20" s="293" t="s">
        <v>766</v>
      </c>
      <c r="U20" s="268">
        <f>2*Vinput2*res_cap2*nanoF2*switchingf2*kilihertz2/(Voutput2*lmabda2)</f>
        <v>18.867328705234161</v>
      </c>
      <c r="W20" s="222" t="s">
        <v>900</v>
      </c>
      <c r="X20" s="222">
        <f>INDEX(B35:B95,MATCH(0,V35:V95,-1),1)</f>
        <v>10000</v>
      </c>
      <c r="Y20" s="222">
        <f>MATCH(0,V35:V95,-1)</f>
        <v>31</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6.2316556832743022E-4</v>
      </c>
      <c r="W21" s="222" t="s">
        <v>901</v>
      </c>
      <c r="X21" s="222">
        <f>INDEX(W35:W95,MATCH(0,V35:V95,-1),1)</f>
        <v>32.142338935335488</v>
      </c>
    </row>
    <row r="22" spans="1:29" ht="16.5">
      <c r="B22" s="292">
        <v>1</v>
      </c>
      <c r="C22" s="296"/>
      <c r="D22" s="296"/>
      <c r="E22" s="296"/>
      <c r="F22" s="222" t="str">
        <f>IMPRODUCT(Kth_2/(2/rload2-Kfeed2/Gdc_ccm2),IMDIV(COMPLEX(1,Rc_2*Coutput2*microF2*miliOhm2*C35),IMSUM(1,IMPRODUCT(D36,1/omega1_2),IMPRODUCT(D36,D36,1/omega2_2),IMPRODUCT(D36,D36,D36,1/omega3_2))))</f>
        <v>2.02086869558932-0.00969060092731877i</v>
      </c>
      <c r="Q22" s="295" t="s">
        <v>574</v>
      </c>
      <c r="R22" s="294">
        <v>1000000</v>
      </c>
      <c r="T22" s="293" t="s">
        <v>768</v>
      </c>
      <c r="U22" s="268">
        <f>Voutput2/(Vinput2*rload2)-2*Vinput2*junctioncap2*nanoF2*switchingf2*kilihertz2/Voutput2</f>
        <v>3.9084840574162685E-2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0.000230316728998677-0.0780081811140682i</v>
      </c>
      <c r="Q23" s="295" t="s">
        <v>573</v>
      </c>
      <c r="R23" s="294">
        <v>1E-3</v>
      </c>
      <c r="T23" s="293" t="s">
        <v>769</v>
      </c>
      <c r="U23" s="268">
        <f>IF(freq_ratio2&gt;1,Gdc_ccm2,Gdc_dcm2)</f>
        <v>-4.7589260159357612E-4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-4746.83540380793+0.431530491255266i</v>
      </c>
      <c r="Q24" s="295" t="s">
        <v>572</v>
      </c>
      <c r="R24" s="294">
        <v>1.0000000000000001E-9</v>
      </c>
      <c r="T24" s="268"/>
      <c r="U24" s="268"/>
    </row>
    <row r="25" spans="1:29">
      <c r="B25" s="292">
        <v>1</v>
      </c>
      <c r="C25" s="292"/>
      <c r="D25" s="292"/>
      <c r="E25" s="292"/>
      <c r="I25" s="222">
        <f>freq_ratio2</f>
        <v>0.63857691088774016</v>
      </c>
      <c r="Q25" s="295" t="s">
        <v>770</v>
      </c>
      <c r="R25" s="268">
        <f>2*miliampere2</f>
        <v>2E-3</v>
      </c>
      <c r="T25" s="293" t="s">
        <v>771</v>
      </c>
      <c r="U25" s="268">
        <f>(2/rload2-Kfeed2/GainDC2)/(Coutput2*microF2*(1+Rc_2*miliOhm2/rload2)-Kfeed2/(Gdc_dcm2*QpoleL2*omegapole0))</f>
        <v>7616.3889487444239</v>
      </c>
    </row>
    <row r="26" spans="1:29">
      <c r="B26" s="292">
        <v>1</v>
      </c>
      <c r="C26" s="292"/>
      <c r="D26" s="292"/>
      <c r="E26" s="292"/>
      <c r="I26" s="222">
        <f>(Kinput2-Kfeed2*Metccm2/(2*ratio2*Gdc_ccm2))/(2/rload2-Kfeed2/Gdc_ccm2)</f>
        <v>0.12741310607861109</v>
      </c>
      <c r="Q26" s="295" t="s">
        <v>772</v>
      </c>
      <c r="R26" s="294">
        <v>256</v>
      </c>
      <c r="T26" s="293" t="s">
        <v>773</v>
      </c>
      <c r="U26" s="268">
        <f>(Xequiv2^2+Requiv2^2)*(2*Gdc_ccm2/(rload2*Kfeed2)-1)/((Xequiv2^2+Requiv2^2)*(1+Rc_2*miliOhm2/rload2)*(Coutput2*microF2*Gdc_ccm2/Kfeed2)-2*Requiv2*effectiveL2-rload2*Coutput2*Xequiv2^2*microF2-Rc_2*miliOhm2*Coutput2*Requiv2*microF2)</f>
        <v>16490.026567436707</v>
      </c>
    </row>
    <row r="27" spans="1:29">
      <c r="B27" s="292">
        <v>1</v>
      </c>
      <c r="C27" s="292"/>
      <c r="D27" s="292"/>
      <c r="E27" s="292"/>
      <c r="K27" s="222">
        <f>freq_ratio2</f>
        <v>0.63857691088774016</v>
      </c>
      <c r="Q27" s="295" t="s">
        <v>774</v>
      </c>
      <c r="R27" s="268">
        <f>time_load2/Nt_load2</f>
        <v>1.953125E-5</v>
      </c>
      <c r="T27" s="293" t="s">
        <v>775</v>
      </c>
      <c r="U27" s="268">
        <f>(Xequiv2^2+Requiv2^2)*(1-2*Gdc_ccm2/(Kfeed2*rload2))/(effectiveL2^2+effectiveL2*rload2*Coutput2*Requiv2*microF2+effectiveL2*Rc_2*miliOhm2*Coutput2*Requiv2*microF2)</f>
        <v>466276509.02218354</v>
      </c>
    </row>
    <row r="28" spans="1:29">
      <c r="B28" s="292">
        <v>1</v>
      </c>
      <c r="C28" s="292"/>
      <c r="D28" s="292"/>
      <c r="E28" s="292"/>
      <c r="Q28" s="295" t="s">
        <v>776</v>
      </c>
      <c r="R28" s="294">
        <v>256</v>
      </c>
      <c r="T28" s="293" t="s">
        <v>777</v>
      </c>
      <c r="U28" s="268">
        <f>(Xequiv2^2+Requiv2^2)*(1-2*Gdc_ccm2/(Kfeed2*rload2))/(effectiveL2^2*rload2*Coutput2*microF2)</f>
        <v>174369932667465</v>
      </c>
    </row>
    <row r="29" spans="1:29">
      <c r="B29" s="292"/>
      <c r="C29" s="292"/>
      <c r="D29" s="292"/>
      <c r="E29" s="292"/>
      <c r="Q29" s="295" t="s">
        <v>778</v>
      </c>
      <c r="R29" s="268">
        <v>64</v>
      </c>
      <c r="T29" s="293" t="s">
        <v>779</v>
      </c>
      <c r="U29" s="268">
        <f>((Xequiv2^2+Requiv2^2)*Gdc_ccm2-Kfeed2*rload2*Xequiv2^2)/(-Kfeed2*rload2*effectiveL2*Requiv2)</f>
        <v>26086.356069772261</v>
      </c>
    </row>
    <row r="30" spans="1:29">
      <c r="B30" s="292"/>
      <c r="C30" s="292"/>
      <c r="D30" s="292"/>
      <c r="E30" s="292"/>
      <c r="F30" s="222">
        <f>Rc_2*Coutput2*microF2*miliOhm2</f>
        <v>2.662222222222222E-8</v>
      </c>
      <c r="Q30" s="295" t="s">
        <v>780</v>
      </c>
      <c r="R30" s="294">
        <f>1/(Nt_input*Fline)</f>
        <v>3.1250000000000001E-4</v>
      </c>
      <c r="T30" s="293" t="s">
        <v>571</v>
      </c>
      <c r="U30" s="268">
        <f>((Xequiv2^2+Requiv2^2)*Gdc_ccm2-Kfeed2*rload2*Xequiv2^2)/(-Kfeed2*rload2*effectiveL2^2)</f>
        <v>9725331354.7193775</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10.1708726553339-0.0838887550028476i</v>
      </c>
      <c r="Q31" s="290"/>
      <c r="T31" s="289"/>
    </row>
    <row r="32" spans="1:29">
      <c r="A32" s="462" t="s">
        <v>570</v>
      </c>
      <c r="B32" s="463"/>
      <c r="C32" s="463"/>
      <c r="D32" s="464" t="s">
        <v>781</v>
      </c>
      <c r="E32" s="466" t="s">
        <v>782</v>
      </c>
      <c r="F32" s="467"/>
      <c r="G32" s="467"/>
      <c r="H32" s="468"/>
      <c r="I32" s="469" t="s">
        <v>783</v>
      </c>
      <c r="J32" s="470"/>
      <c r="K32" s="470"/>
      <c r="L32" s="471"/>
      <c r="M32" s="472" t="s">
        <v>784</v>
      </c>
      <c r="N32" s="473"/>
      <c r="O32" s="473"/>
      <c r="P32" s="474"/>
      <c r="Q32" s="466" t="s">
        <v>785</v>
      </c>
      <c r="R32" s="467"/>
      <c r="S32" s="467"/>
      <c r="T32" s="468"/>
      <c r="U32" s="487" t="s">
        <v>786</v>
      </c>
      <c r="V32" s="488"/>
      <c r="W32" s="489"/>
      <c r="X32" s="490" t="s">
        <v>787</v>
      </c>
      <c r="Y32" s="491"/>
      <c r="Z32" s="491"/>
      <c r="AA32" s="466" t="s">
        <v>788</v>
      </c>
      <c r="AB32" s="467"/>
      <c r="AC32" s="467"/>
    </row>
    <row r="33" spans="1:29" ht="27" customHeight="1">
      <c r="A33" s="475" t="s">
        <v>569</v>
      </c>
      <c r="B33" s="287" t="s">
        <v>568</v>
      </c>
      <c r="C33" s="288" t="s">
        <v>455</v>
      </c>
      <c r="D33" s="465"/>
      <c r="E33" s="281" t="s">
        <v>789</v>
      </c>
      <c r="F33" s="476" t="s">
        <v>790</v>
      </c>
      <c r="G33" s="477"/>
      <c r="H33" s="478"/>
      <c r="I33" s="285" t="s">
        <v>791</v>
      </c>
      <c r="J33" s="479" t="s">
        <v>792</v>
      </c>
      <c r="K33" s="480"/>
      <c r="L33" s="481"/>
      <c r="M33" s="283" t="s">
        <v>793</v>
      </c>
      <c r="N33" s="482" t="s">
        <v>794</v>
      </c>
      <c r="O33" s="483"/>
      <c r="P33" s="484"/>
      <c r="Q33" s="281" t="s">
        <v>795</v>
      </c>
      <c r="R33" s="476" t="s">
        <v>796</v>
      </c>
      <c r="S33" s="477"/>
      <c r="T33" s="478"/>
      <c r="U33" s="492" t="s">
        <v>797</v>
      </c>
      <c r="V33" s="493"/>
      <c r="W33" s="493"/>
      <c r="X33" s="485" t="s">
        <v>798</v>
      </c>
      <c r="Y33" s="486"/>
      <c r="Z33" s="486"/>
      <c r="AA33" s="476" t="s">
        <v>794</v>
      </c>
      <c r="AB33" s="477"/>
      <c r="AC33" s="477"/>
    </row>
    <row r="34" spans="1:29">
      <c r="A34" s="475"/>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10.171497901777053</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10.1708726553339-0.0838887550028476i</v>
      </c>
      <c r="G35" s="229">
        <f>20*LOG(IMABS(F35))</f>
        <v>20.147459769115489</v>
      </c>
      <c r="H35" s="229">
        <f>(180/PI()*IMARGUMENT(F35))</f>
        <v>-0.4725614787639893</v>
      </c>
      <c r="I35" s="271">
        <f>IF(freq_ratio2&gt;1,(Kinput2-Kfeed2*Metccm2/(2*ratio2*Gdc_ccm2))/(2/rload2-Kfeed2/Gdc_ccm2),(Kinput2-Kfeed2*Metccm2/(2*ratio2*Gdc_dcm2))/(2/rload2-Kfeed2/Gdc_dcm2))</f>
        <v>0.11345949484767481</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0.113452520442697-0.000935749666168693i</v>
      </c>
      <c r="K35" s="271">
        <f>20*LOG(IMABS(J35))</f>
        <v>-18.903421595041266</v>
      </c>
      <c r="L35" s="271">
        <f>(180/PI()*IMARGUMENT(J35))</f>
        <v>-0.47256147876399007</v>
      </c>
      <c r="M35" s="270">
        <f t="shared" ref="M35:M66" si="1">IF(freq_ratio2&gt;1,(1-Kfeed2*rload2*Xequiv2^2/(Gdc_ccm2*(Xequiv2^2+Requiv2^2)))/(2/rload2-Kfeed2/Gdc_ccm2),1/(2/rload2-Kfeed2/Gdc_dcm2))</f>
        <v>0.53910641303213658</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0.539076871816295-0.00401002740129911i</v>
      </c>
      <c r="O35" s="270">
        <f>20*LOG(IMABS(N35))</f>
        <v>-5.3667457023416087</v>
      </c>
      <c r="P35" s="270">
        <f>(180/PI()*IMARGUMENT(N35))</f>
        <v>-0.42619785816035805</v>
      </c>
      <c r="Q35" s="229">
        <f t="shared" ref="Q35:Q66" si="3">-currentransferratio2*RFB_2/(Rfeedforward2*(Cvolt2*nanoF2+Cforward2*picoF2*alpha_Cf2)*Rupper2*kiliOhm2)</f>
        <v>-23266.132429113393</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-1.05961269458207+370.292095287611i</v>
      </c>
      <c r="S35" s="229">
        <f>20*LOG(IMABS(R35))</f>
        <v>51.37092438538599</v>
      </c>
      <c r="T35" s="229">
        <f>(180/PI()*IMARGUMENT(R35))</f>
        <v>90.163954808594269</v>
      </c>
      <c r="U35" s="227" t="str">
        <f t="shared" ref="U35:U95" si="5">IMPRODUCT(F35,R35)</f>
        <v>20.2861570805041+3766.28263603679i</v>
      </c>
      <c r="V35" s="227">
        <f>20*LOG(IMABS(U35))</f>
        <v>71.518384154501476</v>
      </c>
      <c r="W35" s="227">
        <f>(180/PI()*IMARGUMENT(U35))</f>
        <v>89.691393329830291</v>
      </c>
      <c r="X35" s="269" t="str">
        <f t="shared" ref="X35:X95" si="6">IMDIV(J35,IMSUM(1,IMPRODUCT(F35,R35,-1)))</f>
        <v>9.41988293216437E-08+0.0000301236917512655i</v>
      </c>
      <c r="Y35" s="269">
        <f>20*LOG(IMABS(X35))</f>
        <v>-90.421793634137373</v>
      </c>
      <c r="Z35" s="269">
        <f>(180/PI()*IMARGUMENT(X35))</f>
        <v>89.820832791424863</v>
      </c>
      <c r="AA35" s="268" t="str">
        <f t="shared" ref="AA35:AA95" si="7">IMDIV(IMPRODUCT(1,N35),IMSUM(1,IMPRODUCT(F35,R35,-1)))</f>
        <v>0.0000003317652540854+0.00014313404552675i</v>
      </c>
      <c r="AB35" s="268">
        <f>20*LOG(IMABS(AA35))</f>
        <v>-76.885117741437739</v>
      </c>
      <c r="AC35" s="268">
        <f>(180/PI()*IMARGUMENT(AA35))</f>
        <v>89.867196412028505</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10.171497901777053</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10.1705069843678-0.105606293383331i</v>
      </c>
      <c r="G36" s="229">
        <f t="shared" ref="G36:G95" si="12">20*LOG(IMABS(F36))</f>
        <v>20.147320273439533</v>
      </c>
      <c r="H36" s="229">
        <f t="shared" ref="H36:H95" si="13">(180/PI()*IMARGUMENT(F36))</f>
        <v>-0.59491404520473545</v>
      </c>
      <c r="I36" s="271">
        <f t="shared" ref="I36:I66" si="14">IF(freq_ratio2&gt;1,(Kinput2-Kfeed2*Metccm2/(2*ratio2*Gdc_ccm2))/(2/rload2-Kfeed2/Gdc_ccm2),(Kinput2-Kfeed2*Metccm2/(2*ratio2*Gdc_dcm2))/(2/rload2-Kfeed2/Gdc_dcm2))</f>
        <v>0.11345949484767481</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0.113448441511207-0.00117800119664919i</v>
      </c>
      <c r="K36" s="271">
        <f t="shared" ref="K36:K95" si="16">20*LOG(IMABS(J36))</f>
        <v>-18.903561090717204</v>
      </c>
      <c r="L36" s="271">
        <f t="shared" ref="L36:L95" si="17">(180/PI()*IMARGUMENT(J36))</f>
        <v>-0.59491404520473634</v>
      </c>
      <c r="M36" s="270">
        <f t="shared" si="1"/>
        <v>0.53910641303213658</v>
      </c>
      <c r="N36" s="270" t="str">
        <f t="shared" si="2"/>
        <v>0.53905959484253-0.00504816535695957i</v>
      </c>
      <c r="O36" s="270">
        <f t="shared" ref="O36:O95" si="18">20*LOG(IMABS(N36))</f>
        <v>-5.3668835347193111</v>
      </c>
      <c r="P36" s="270">
        <f t="shared" ref="P36:P95" si="19">(180/PI()*IMARGUMENT(N36))</f>
        <v>-0.5365457124955072</v>
      </c>
      <c r="Q36" s="229">
        <f t="shared" si="3"/>
        <v>-23266.132429113393</v>
      </c>
      <c r="R36" s="229" t="str">
        <f t="shared" si="4"/>
        <v>-1.05961268942331+294.133511455153i</v>
      </c>
      <c r="S36" s="229">
        <f t="shared" ref="S36:S95" si="20">20*LOG(IMABS(R36))</f>
        <v>49.370946516315044</v>
      </c>
      <c r="T36" s="229">
        <f t="shared" ref="T36:T95" si="21">(180/PI()*IMARGUMENT(R36))</f>
        <v>90.206406512771778</v>
      </c>
      <c r="U36" s="227" t="str">
        <f t="shared" si="5"/>
        <v>20.2855516460977+2991.59883435981i</v>
      </c>
      <c r="V36" s="227">
        <f t="shared" ref="V36:V95" si="22">20*LOG(IMABS(U36))</f>
        <v>69.518266789754563</v>
      </c>
      <c r="W36" s="227">
        <f t="shared" ref="W36:W95" si="23">(180/PI()*IMARGUMENT(U36))</f>
        <v>89.611492467567047</v>
      </c>
      <c r="X36" s="269" t="str">
        <f t="shared" si="6"/>
        <v>1.49294516889076E-07+0.0000379233069070911i</v>
      </c>
      <c r="Y36" s="269">
        <f t="shared" ref="Y36:Y95" si="24">20*LOG(IMABS(X36))</f>
        <v>-88.421808678901243</v>
      </c>
      <c r="Z36" s="269">
        <f t="shared" ref="Z36:Z95" si="25">(180/PI()*IMARGUMENT(X36))</f>
        <v>89.774442098261446</v>
      </c>
      <c r="AA36" s="268" t="str">
        <f t="shared" si="7"/>
        <v>5.25810644134557E-07+0.000180194526485107i</v>
      </c>
      <c r="AB36" s="268">
        <f t="shared" ref="AB36:AB95" si="26">20*LOG(IMABS(AA36))</f>
        <v>-74.88513112290336</v>
      </c>
      <c r="AC36" s="268">
        <f t="shared" ref="AC36:AC95" si="27">(180/PI()*IMARGUMENT(AA36))</f>
        <v>89.832810430970667</v>
      </c>
    </row>
    <row r="37" spans="1:29">
      <c r="A37" s="276">
        <v>-2.8</v>
      </c>
      <c r="B37" s="275">
        <f t="shared" si="8"/>
        <v>15.848931924611135</v>
      </c>
      <c r="C37" s="274">
        <f t="shared" si="9"/>
        <v>99.581776203206161</v>
      </c>
      <c r="D37" s="273" t="str">
        <f t="shared" si="10"/>
        <v>99.5817762032062i</v>
      </c>
      <c r="E37" s="272">
        <f t="shared" si="0"/>
        <v>10.171497901777053</v>
      </c>
      <c r="F37" s="229" t="str">
        <f t="shared" si="11"/>
        <v>10.1699274824433-0.132943678902943i</v>
      </c>
      <c r="G37" s="229">
        <f t="shared" si="12"/>
        <v>20.147099196607524</v>
      </c>
      <c r="H37" s="229">
        <f t="shared" si="13"/>
        <v>-0.7489412183712606</v>
      </c>
      <c r="I37" s="271">
        <f t="shared" si="14"/>
        <v>0.11345949484767481</v>
      </c>
      <c r="J37" s="271" t="str">
        <f t="shared" si="15"/>
        <v>0.113441977370305-0.00148294015268726i</v>
      </c>
      <c r="K37" s="271">
        <f t="shared" si="16"/>
        <v>-18.903782167549252</v>
      </c>
      <c r="L37" s="271">
        <f t="shared" si="17"/>
        <v>-0.74894121837126437</v>
      </c>
      <c r="M37" s="270">
        <f t="shared" si="1"/>
        <v>0.53910641303213658</v>
      </c>
      <c r="N37" s="270" t="str">
        <f t="shared" si="2"/>
        <v>0.539032214925152-0.00635494435410978i</v>
      </c>
      <c r="O37" s="270">
        <f t="shared" si="18"/>
        <v>-5.3671019754026341</v>
      </c>
      <c r="P37" s="270">
        <f t="shared" si="19"/>
        <v>-0.67545985594718694</v>
      </c>
      <c r="Q37" s="229">
        <f t="shared" si="3"/>
        <v>-23266.132429113393</v>
      </c>
      <c r="R37" s="229" t="str">
        <f t="shared" si="4"/>
        <v>-1.05961268124724+233.638609670958i</v>
      </c>
      <c r="S37" s="229">
        <f t="shared" si="20"/>
        <v>47.370981591242433</v>
      </c>
      <c r="T37" s="229">
        <f t="shared" si="21"/>
        <v>90.259849681502871</v>
      </c>
      <c r="U37" s="227" t="str">
        <f t="shared" si="5"/>
        <v>20.2845921756641+2376.22858626058i</v>
      </c>
      <c r="V37" s="227">
        <f t="shared" si="22"/>
        <v>67.518080787849968</v>
      </c>
      <c r="W37" s="227">
        <f t="shared" si="23"/>
        <v>89.510908463131614</v>
      </c>
      <c r="X37" s="269" t="str">
        <f t="shared" si="6"/>
        <v>2.36614440669973E-07+0.0000477422673219434i</v>
      </c>
      <c r="Y37" s="269">
        <f t="shared" si="24"/>
        <v>-86.421832523093912</v>
      </c>
      <c r="Z37" s="269">
        <f t="shared" si="25"/>
        <v>89.716039924675925</v>
      </c>
      <c r="AA37" s="268" t="str">
        <f t="shared" si="7"/>
        <v>8.33349067088513E-07+0.000226850349683883i</v>
      </c>
      <c r="AB37" s="268">
        <f t="shared" si="26"/>
        <v>-72.885152330947278</v>
      </c>
      <c r="AC37" s="268">
        <f t="shared" si="27"/>
        <v>89.789521287100001</v>
      </c>
    </row>
    <row r="38" spans="1:29">
      <c r="A38" s="276">
        <v>-2.7</v>
      </c>
      <c r="B38" s="275">
        <f t="shared" si="8"/>
        <v>19.95262314968878</v>
      </c>
      <c r="C38" s="274">
        <f t="shared" si="9"/>
        <v>125.36602861381581</v>
      </c>
      <c r="D38" s="273" t="str">
        <f t="shared" si="10"/>
        <v>125.366028613816i</v>
      </c>
      <c r="E38" s="272">
        <f t="shared" si="0"/>
        <v>10.171497901777053</v>
      </c>
      <c r="F38" s="229" t="str">
        <f t="shared" si="11"/>
        <v>10.1690091530842-0.167352674556242i</v>
      </c>
      <c r="G38" s="229">
        <f t="shared" si="12"/>
        <v>20.146748835832817</v>
      </c>
      <c r="H38" s="229">
        <f t="shared" si="13"/>
        <v>-0.94283880456059588</v>
      </c>
      <c r="I38" s="271">
        <f t="shared" si="14"/>
        <v>0.11345949484767481</v>
      </c>
      <c r="J38" s="271" t="str">
        <f t="shared" si="15"/>
        <v>0.113431733728101-0.0018667604417675i</v>
      </c>
      <c r="K38" s="271">
        <f t="shared" si="16"/>
        <v>-18.904132528323938</v>
      </c>
      <c r="L38" s="271">
        <f t="shared" si="17"/>
        <v>-0.94283880456059732</v>
      </c>
      <c r="M38" s="270">
        <f t="shared" si="1"/>
        <v>0.53910641303213658</v>
      </c>
      <c r="N38" s="270" t="str">
        <f t="shared" si="2"/>
        <v>0.538988826308041-0.00799976393984874i</v>
      </c>
      <c r="O38" s="270">
        <f t="shared" si="18"/>
        <v>-5.3674481581664946</v>
      </c>
      <c r="P38" s="270">
        <f t="shared" si="19"/>
        <v>-0.85033127977646406</v>
      </c>
      <c r="Q38" s="229">
        <f t="shared" si="3"/>
        <v>-23266.132429113393</v>
      </c>
      <c r="R38" s="229" t="str">
        <f t="shared" si="4"/>
        <v>-1.05961266828903+185.585815819241i</v>
      </c>
      <c r="S38" s="229">
        <f t="shared" si="20"/>
        <v>45.37103718067474</v>
      </c>
      <c r="T38" s="229">
        <f t="shared" si="21"/>
        <v>90.327129925561366</v>
      </c>
      <c r="U38" s="227" t="str">
        <f t="shared" si="5"/>
        <v>20.283071714497+1887.40118876249i</v>
      </c>
      <c r="V38" s="227">
        <f t="shared" si="22"/>
        <v>65.517786016507543</v>
      </c>
      <c r="W38" s="227">
        <f t="shared" si="23"/>
        <v>89.384291121000771</v>
      </c>
      <c r="X38" s="269" t="str">
        <f t="shared" si="6"/>
        <v>3.75005042355727E-07+0.0000601032603204009i</v>
      </c>
      <c r="Y38" s="269">
        <f t="shared" si="24"/>
        <v>-84.421870313212253</v>
      </c>
      <c r="Z38" s="269">
        <f t="shared" si="25"/>
        <v>89.642516440875923</v>
      </c>
      <c r="AA38" s="268" t="str">
        <f t="shared" si="7"/>
        <v>1.32075760006953E-06+0.000285585437680568i</v>
      </c>
      <c r="AB38" s="268">
        <f t="shared" si="26"/>
        <v>-70.885185943054822</v>
      </c>
      <c r="AC38" s="268">
        <f t="shared" si="27"/>
        <v>89.735023965660062</v>
      </c>
    </row>
    <row r="39" spans="1:29">
      <c r="A39" s="276">
        <v>-2.6</v>
      </c>
      <c r="B39" s="275">
        <f t="shared" si="8"/>
        <v>25.118864315095777</v>
      </c>
      <c r="C39" s="274">
        <f t="shared" si="9"/>
        <v>157.82647919764742</v>
      </c>
      <c r="D39" s="273" t="str">
        <f t="shared" si="10"/>
        <v>157.826479197647i</v>
      </c>
      <c r="E39" s="272">
        <f t="shared" si="0"/>
        <v>10.171497901777053</v>
      </c>
      <c r="F39" s="229" t="str">
        <f t="shared" si="11"/>
        <v>10.167553998716-0.210657601926874i</v>
      </c>
      <c r="G39" s="229">
        <f t="shared" si="12"/>
        <v>20.14619360766098</v>
      </c>
      <c r="H39" s="229">
        <f t="shared" si="13"/>
        <v>-1.1869191871747606</v>
      </c>
      <c r="I39" s="271">
        <f t="shared" si="14"/>
        <v>0.11345949484767481</v>
      </c>
      <c r="J39" s="271" t="str">
        <f t="shared" si="15"/>
        <v>0.113415501991032-0.00234981173188562i</v>
      </c>
      <c r="K39" s="271">
        <f t="shared" si="16"/>
        <v>-18.904687756495761</v>
      </c>
      <c r="L39" s="271">
        <f t="shared" si="17"/>
        <v>-1.1869191871747609</v>
      </c>
      <c r="M39" s="270">
        <f t="shared" si="1"/>
        <v>0.53910641303213658</v>
      </c>
      <c r="N39" s="270" t="str">
        <f t="shared" si="2"/>
        <v>0.538920074116308-0.0100698353951266i</v>
      </c>
      <c r="O39" s="270">
        <f t="shared" si="18"/>
        <v>-5.3679967646455289</v>
      </c>
      <c r="P39" s="270">
        <f t="shared" si="19"/>
        <v>-1.0704591726307784</v>
      </c>
      <c r="Q39" s="229">
        <f t="shared" si="3"/>
        <v>-23266.132429113393</v>
      </c>
      <c r="R39" s="229" t="str">
        <f t="shared" si="4"/>
        <v>-1.05961264775166+147.416143401997i</v>
      </c>
      <c r="S39" s="229">
        <f t="shared" si="20"/>
        <v>43.371125282527323</v>
      </c>
      <c r="T39" s="229">
        <f t="shared" si="21"/>
        <v>90.411829299676725</v>
      </c>
      <c r="U39" s="227" t="str">
        <f t="shared" si="5"/>
        <v>20.2806624406354+1499.08481378161i</v>
      </c>
      <c r="V39" s="227">
        <f t="shared" si="22"/>
        <v>63.517318890188285</v>
      </c>
      <c r="W39" s="227">
        <f t="shared" si="23"/>
        <v>89.224910112501973</v>
      </c>
      <c r="X39" s="269" t="str">
        <f t="shared" si="6"/>
        <v>5.94333961777429E-07+0.0000756641386136077i</v>
      </c>
      <c r="Y39" s="269">
        <f t="shared" si="24"/>
        <v>-82.421930205558752</v>
      </c>
      <c r="Z39" s="269">
        <f t="shared" si="25"/>
        <v>89.549956849642356</v>
      </c>
      <c r="AA39" s="268" t="str">
        <f t="shared" si="7"/>
        <v>2.09323043314381E-06+0.000359526311007122i</v>
      </c>
      <c r="AB39" s="268">
        <f t="shared" si="26"/>
        <v>-68.885239213708502</v>
      </c>
      <c r="AC39" s="268">
        <f t="shared" si="27"/>
        <v>89.666416864186345</v>
      </c>
    </row>
    <row r="40" spans="1:29">
      <c r="A40" s="276">
        <v>-2.5</v>
      </c>
      <c r="B40" s="275">
        <f t="shared" si="8"/>
        <v>31.622776601683764</v>
      </c>
      <c r="C40" s="274">
        <f t="shared" si="9"/>
        <v>198.69176531592183</v>
      </c>
      <c r="D40" s="273" t="str">
        <f t="shared" si="10"/>
        <v>198.691765315922i</v>
      </c>
      <c r="E40" s="272">
        <f t="shared" si="0"/>
        <v>10.171497901777053</v>
      </c>
      <c r="F40" s="229" t="str">
        <f t="shared" si="11"/>
        <v>10.1652484866739-0.265148487745183i</v>
      </c>
      <c r="G40" s="229">
        <f t="shared" si="12"/>
        <v>20.145313771528933</v>
      </c>
      <c r="H40" s="229">
        <f t="shared" si="13"/>
        <v>-1.4941538686201836</v>
      </c>
      <c r="I40" s="271">
        <f t="shared" si="14"/>
        <v>0.11345949484767481</v>
      </c>
      <c r="J40" s="271" t="str">
        <f t="shared" si="15"/>
        <v>0.113389784812089-0.00295763846875862i</v>
      </c>
      <c r="K40" s="271">
        <f t="shared" si="16"/>
        <v>-18.905567592627783</v>
      </c>
      <c r="L40" s="271">
        <f t="shared" si="17"/>
        <v>-1.4941538686201812</v>
      </c>
      <c r="M40" s="270">
        <f t="shared" si="1"/>
        <v>0.53910641303213658</v>
      </c>
      <c r="N40" s="270" t="str">
        <f t="shared" si="2"/>
        <v>0.538811144719654-0.0126746370830733i</v>
      </c>
      <c r="O40" s="270">
        <f t="shared" si="18"/>
        <v>-5.3688661061224465</v>
      </c>
      <c r="P40" s="270">
        <f t="shared" si="19"/>
        <v>-1.3475395149500415</v>
      </c>
      <c r="Q40" s="229">
        <f t="shared" si="3"/>
        <v>-23266.132429113393</v>
      </c>
      <c r="R40" s="229" t="str">
        <f t="shared" si="4"/>
        <v>-1.05961261520212+117.096918176589i</v>
      </c>
      <c r="S40" s="229">
        <f t="shared" si="20"/>
        <v>41.371264910885806</v>
      </c>
      <c r="T40" s="229">
        <f t="shared" si="21"/>
        <v>90.518456631351867</v>
      </c>
      <c r="U40" s="227" t="str">
        <f t="shared" si="5"/>
        <v>20.2768452410001+1190.60022497127i</v>
      </c>
      <c r="V40" s="227">
        <f t="shared" si="22"/>
        <v>61.516578682414774</v>
      </c>
      <c r="W40" s="227">
        <f t="shared" si="23"/>
        <v>89.024302762731693</v>
      </c>
      <c r="X40" s="269" t="str">
        <f t="shared" si="6"/>
        <v>9.41933301845286E-07+0.0000952527472580585i</v>
      </c>
      <c r="Y40" s="269">
        <f t="shared" si="24"/>
        <v>-80.42202512613251</v>
      </c>
      <c r="Z40" s="269">
        <f t="shared" si="25"/>
        <v>89.433433205137888</v>
      </c>
      <c r="AA40" s="268" t="str">
        <f t="shared" si="7"/>
        <v>3.31747307843505E-06+0.000452607923157231i</v>
      </c>
      <c r="AB40" s="268">
        <f t="shared" si="26"/>
        <v>-66.88532363962716</v>
      </c>
      <c r="AC40" s="268">
        <f t="shared" si="27"/>
        <v>89.580047558808019</v>
      </c>
    </row>
    <row r="41" spans="1:29">
      <c r="A41" s="276">
        <v>-2.4</v>
      </c>
      <c r="B41" s="275">
        <f t="shared" si="8"/>
        <v>39.81071705534972</v>
      </c>
      <c r="C41" s="274">
        <f t="shared" si="9"/>
        <v>250.13811247045712</v>
      </c>
      <c r="D41" s="273" t="str">
        <f t="shared" si="10"/>
        <v>250.138112470457i</v>
      </c>
      <c r="E41" s="272">
        <f t="shared" si="0"/>
        <v>10.171497901777053</v>
      </c>
      <c r="F41" s="229" t="str">
        <f t="shared" si="11"/>
        <v>10.1615963845868-0.333695037920267i</v>
      </c>
      <c r="G41" s="229">
        <f t="shared" si="12"/>
        <v>20.143919679803975</v>
      </c>
      <c r="H41" s="229">
        <f t="shared" si="13"/>
        <v>-1.8808510343831468</v>
      </c>
      <c r="I41" s="271">
        <f t="shared" si="14"/>
        <v>0.11345949484767481</v>
      </c>
      <c r="J41" s="271" t="str">
        <f t="shared" si="15"/>
        <v>0.113349046893059-0.00372225121621414i</v>
      </c>
      <c r="K41" s="271">
        <f t="shared" si="16"/>
        <v>-18.906961684352751</v>
      </c>
      <c r="L41" s="271">
        <f t="shared" si="17"/>
        <v>-1.8808510343831459</v>
      </c>
      <c r="M41" s="270">
        <f t="shared" si="1"/>
        <v>0.53910641303213658</v>
      </c>
      <c r="N41" s="270" t="str">
        <f t="shared" si="2"/>
        <v>0.53863859233499-0.015951368149187i</v>
      </c>
      <c r="O41" s="270">
        <f t="shared" si="18"/>
        <v>-5.3702435649919353</v>
      </c>
      <c r="P41" s="270">
        <f t="shared" si="19"/>
        <v>-1.696274734448022</v>
      </c>
      <c r="Q41" s="229">
        <f t="shared" si="3"/>
        <v>-23266.132429113393</v>
      </c>
      <c r="R41" s="229" t="str">
        <f t="shared" si="4"/>
        <v>-1.05961256361457+93.0135308401464i</v>
      </c>
      <c r="S41" s="229">
        <f t="shared" si="20"/>
        <v>39.37148619770818</v>
      </c>
      <c r="T41" s="229">
        <f t="shared" si="21"/>
        <v>90.652686777219628</v>
      </c>
      <c r="U41" s="227" t="str">
        <f t="shared" si="5"/>
        <v>20.270798505312+945.519546157481i</v>
      </c>
      <c r="V41" s="227">
        <f t="shared" si="22"/>
        <v>59.515405877512165</v>
      </c>
      <c r="W41" s="227">
        <f t="shared" si="23"/>
        <v>88.771835742836473</v>
      </c>
      <c r="X41" s="269" t="str">
        <f t="shared" si="6"/>
        <v>1.49280704307832E-06+0.000119910598292285i</v>
      </c>
      <c r="Y41" s="269">
        <f t="shared" si="24"/>
        <v>-78.42217555907942</v>
      </c>
      <c r="Z41" s="269">
        <f t="shared" si="25"/>
        <v>89.28674257241029</v>
      </c>
      <c r="AA41" s="268" t="str">
        <f t="shared" si="7"/>
        <v>5.25765567284149E-06+0.000569781887373423i</v>
      </c>
      <c r="AB41" s="268">
        <f t="shared" si="26"/>
        <v>-64.885457439718593</v>
      </c>
      <c r="AC41" s="268">
        <f t="shared" si="27"/>
        <v>89.471318872345421</v>
      </c>
    </row>
    <row r="42" spans="1:29">
      <c r="A42" s="276">
        <v>-2.2999999999999998</v>
      </c>
      <c r="B42" s="275">
        <f t="shared" si="8"/>
        <v>50.118723362727209</v>
      </c>
      <c r="C42" s="274">
        <f t="shared" si="9"/>
        <v>314.90522624728584</v>
      </c>
      <c r="D42" s="273" t="str">
        <f t="shared" si="10"/>
        <v>314.905226247286i</v>
      </c>
      <c r="E42" s="272">
        <f t="shared" si="0"/>
        <v>10.171497901777053</v>
      </c>
      <c r="F42" s="229" t="str">
        <f t="shared" si="11"/>
        <v>10.155812931107-0.419883582890075i</v>
      </c>
      <c r="G42" s="229">
        <f t="shared" si="12"/>
        <v>20.141711083358246</v>
      </c>
      <c r="H42" s="229">
        <f t="shared" si="13"/>
        <v>-2.3674976959089604</v>
      </c>
      <c r="I42" s="271">
        <f t="shared" si="14"/>
        <v>0.11345949484767481</v>
      </c>
      <c r="J42" s="271" t="str">
        <f t="shared" si="15"/>
        <v>0.113284534496102-0.0046836542335831i</v>
      </c>
      <c r="K42" s="271">
        <f t="shared" si="16"/>
        <v>-18.909170280798435</v>
      </c>
      <c r="L42" s="271">
        <f t="shared" si="17"/>
        <v>-2.3674976959089449</v>
      </c>
      <c r="M42" s="270">
        <f t="shared" si="1"/>
        <v>0.53910641303213658</v>
      </c>
      <c r="N42" s="270" t="str">
        <f t="shared" si="2"/>
        <v>0.538365338752887-0.0200715057843344i</v>
      </c>
      <c r="O42" s="270">
        <f t="shared" si="18"/>
        <v>-5.3724258002687044</v>
      </c>
      <c r="P42" s="270">
        <f t="shared" si="19"/>
        <v>-2.1351303716545291</v>
      </c>
      <c r="Q42" s="229">
        <f t="shared" si="3"/>
        <v>-23266.132429113393</v>
      </c>
      <c r="R42" s="229" t="str">
        <f t="shared" si="4"/>
        <v>-1.05961248185383+73.8834531964752i</v>
      </c>
      <c r="S42" s="229">
        <f t="shared" si="20"/>
        <v>37.371836890548202</v>
      </c>
      <c r="T42" s="229">
        <f t="shared" si="21"/>
        <v>90.821661124036865</v>
      </c>
      <c r="U42" s="227" t="str">
        <f t="shared" si="5"/>
        <v>20.2612228992537+750.791443252957i</v>
      </c>
      <c r="V42" s="227">
        <f t="shared" si="22"/>
        <v>57.513547973906441</v>
      </c>
      <c r="W42" s="227">
        <f t="shared" si="23"/>
        <v>88.454163428127913</v>
      </c>
      <c r="X42" s="269" t="str">
        <f t="shared" si="6"/>
        <v>2.36579747529077E-06+0.000150947515008405i</v>
      </c>
      <c r="Y42" s="269">
        <f t="shared" si="24"/>
        <v>-76.422413964101864</v>
      </c>
      <c r="Z42" s="269">
        <f t="shared" si="25"/>
        <v>89.102077876613308</v>
      </c>
      <c r="AA42" s="268" t="str">
        <f t="shared" si="7"/>
        <v>8.33235847403964E-06+0.000717277527609344i</v>
      </c>
      <c r="AB42" s="268">
        <f t="shared" si="26"/>
        <v>-62.885669483572102</v>
      </c>
      <c r="AC42" s="268">
        <f t="shared" si="27"/>
        <v>89.334445200867719</v>
      </c>
    </row>
    <row r="43" spans="1:29">
      <c r="A43" s="276">
        <v>-2.2000000000000002</v>
      </c>
      <c r="B43" s="275">
        <f t="shared" si="8"/>
        <v>63.09573444801925</v>
      </c>
      <c r="C43" s="274">
        <f t="shared" si="9"/>
        <v>396.44219162949946</v>
      </c>
      <c r="D43" s="273" t="str">
        <f t="shared" si="10"/>
        <v>396.442191629499i</v>
      </c>
      <c r="E43" s="272">
        <f t="shared" si="0"/>
        <v>10.171497901777053</v>
      </c>
      <c r="F43" s="229" t="str">
        <f t="shared" si="11"/>
        <v>10.1466586578573-0.528176515690194i</v>
      </c>
      <c r="G43" s="229">
        <f t="shared" si="12"/>
        <v>20.138212927163309</v>
      </c>
      <c r="H43" s="229">
        <f t="shared" si="13"/>
        <v>-2.9797982990463394</v>
      </c>
      <c r="I43" s="271">
        <f t="shared" si="14"/>
        <v>0.11345949484767481</v>
      </c>
      <c r="J43" s="271" t="str">
        <f t="shared" si="15"/>
        <v>0.113182421785797-0.00589162395148748i</v>
      </c>
      <c r="K43" s="271">
        <f t="shared" si="16"/>
        <v>-18.912668436993396</v>
      </c>
      <c r="L43" s="271">
        <f t="shared" si="17"/>
        <v>-2.9797982990463252</v>
      </c>
      <c r="M43" s="270">
        <f t="shared" si="1"/>
        <v>0.53910641303213658</v>
      </c>
      <c r="N43" s="270" t="str">
        <f t="shared" si="2"/>
        <v>0.537932821557932-0.0252484485828748i</v>
      </c>
      <c r="O43" s="270">
        <f t="shared" si="18"/>
        <v>-5.3758821771542546</v>
      </c>
      <c r="P43" s="270">
        <f t="shared" si="19"/>
        <v>-2.6872661077332589</v>
      </c>
      <c r="Q43" s="229">
        <f t="shared" si="3"/>
        <v>-23266.132429113393</v>
      </c>
      <c r="R43" s="229" t="str">
        <f t="shared" si="4"/>
        <v>-1.05961235227183+58.6879388528468i</v>
      </c>
      <c r="S43" s="229">
        <f t="shared" si="20"/>
        <v>35.372392643132244</v>
      </c>
      <c r="T43" s="229">
        <f t="shared" si="21"/>
        <v>91.034364491389155</v>
      </c>
      <c r="U43" s="227" t="str">
        <f t="shared" si="5"/>
        <v>20.2460662081843+596.046145233243i</v>
      </c>
      <c r="V43" s="227">
        <f t="shared" si="22"/>
        <v>55.510605570295546</v>
      </c>
      <c r="W43" s="227">
        <f t="shared" si="23"/>
        <v>88.054566192342804</v>
      </c>
      <c r="X43" s="269" t="str">
        <f t="shared" si="6"/>
        <v>3.74917907055052E-06+0.000190009749480213i</v>
      </c>
      <c r="Y43" s="269">
        <f t="shared" si="24"/>
        <v>-74.42279177259698</v>
      </c>
      <c r="Z43" s="269">
        <f t="shared" si="25"/>
        <v>88.869614497671378</v>
      </c>
      <c r="AA43" s="268" t="str">
        <f t="shared" si="7"/>
        <v>0.0000132047323789615+0.000902928347101309i</v>
      </c>
      <c r="AB43" s="268">
        <f t="shared" si="26"/>
        <v>-60.886005512757833</v>
      </c>
      <c r="AC43" s="268">
        <f t="shared" si="27"/>
        <v>89.16214668898445</v>
      </c>
    </row>
    <row r="44" spans="1:29">
      <c r="A44" s="276">
        <v>-2.1</v>
      </c>
      <c r="B44" s="275">
        <f t="shared" si="8"/>
        <v>79.432823472428126</v>
      </c>
      <c r="C44" s="274">
        <f t="shared" si="9"/>
        <v>499.09114934975014</v>
      </c>
      <c r="D44" s="273" t="str">
        <f t="shared" si="10"/>
        <v>499.09114934975i</v>
      </c>
      <c r="E44" s="272">
        <f t="shared" si="0"/>
        <v>10.171497901777053</v>
      </c>
      <c r="F44" s="229" t="str">
        <f t="shared" si="11"/>
        <v>10.1321798846758-0.664087400096481i</v>
      </c>
      <c r="G44" s="229">
        <f t="shared" si="12"/>
        <v>20.132674323427867</v>
      </c>
      <c r="H44" s="229">
        <f t="shared" si="13"/>
        <v>-3.7499394401046926</v>
      </c>
      <c r="I44" s="271">
        <f t="shared" si="14"/>
        <v>0.11345949484767481</v>
      </c>
      <c r="J44" s="271" t="str">
        <f t="shared" si="15"/>
        <v>0.113020916144538-0.00740766224181088i</v>
      </c>
      <c r="K44" s="271">
        <f t="shared" si="16"/>
        <v>-18.918207040728866</v>
      </c>
      <c r="L44" s="271">
        <f t="shared" si="17"/>
        <v>-3.7499394401046926</v>
      </c>
      <c r="M44" s="270">
        <f t="shared" si="1"/>
        <v>0.53910641303213658</v>
      </c>
      <c r="N44" s="270" t="str">
        <f t="shared" si="2"/>
        <v>0.537248732442488-0.0317459305306981i</v>
      </c>
      <c r="O44" s="270">
        <f t="shared" si="18"/>
        <v>-5.3813545659698594</v>
      </c>
      <c r="P44" s="270">
        <f t="shared" si="19"/>
        <v>-3.3816651023435393</v>
      </c>
      <c r="Q44" s="229">
        <f t="shared" si="3"/>
        <v>-23266.132429113393</v>
      </c>
      <c r="R44" s="229" t="str">
        <f t="shared" si="4"/>
        <v>-1.05961214689825+46.6177712596947i</v>
      </c>
      <c r="S44" s="229">
        <f t="shared" si="20"/>
        <v>33.373273305691747</v>
      </c>
      <c r="T44" s="229">
        <f t="shared" si="21"/>
        <v>91.302096822173965</v>
      </c>
      <c r="U44" s="227" t="str">
        <f t="shared" si="5"/>
        <v>20.2220936337825+473.043319301641i</v>
      </c>
      <c r="V44" s="227">
        <f t="shared" si="22"/>
        <v>53.505947629119618</v>
      </c>
      <c r="W44" s="227">
        <f t="shared" si="23"/>
        <v>87.552157382069282</v>
      </c>
      <c r="X44" s="269" t="str">
        <f t="shared" si="6"/>
        <v>5.94115127316137E-06+0.000239164391281597i</v>
      </c>
      <c r="Y44" s="269">
        <f t="shared" si="24"/>
        <v>-72.423390463273023</v>
      </c>
      <c r="Z44" s="269">
        <f t="shared" si="25"/>
        <v>88.57699175950566</v>
      </c>
      <c r="AA44" s="268" t="str">
        <f t="shared" si="7"/>
        <v>0.0000209251627826657+0.00113657869362691i</v>
      </c>
      <c r="AB44" s="268">
        <f t="shared" si="26"/>
        <v>-58.886537988514043</v>
      </c>
      <c r="AC44" s="268">
        <f t="shared" si="27"/>
        <v>88.945266097266824</v>
      </c>
    </row>
    <row r="45" spans="1:29">
      <c r="A45" s="276">
        <v>-2</v>
      </c>
      <c r="B45" s="275">
        <f t="shared" si="8"/>
        <v>100</v>
      </c>
      <c r="C45" s="274">
        <f t="shared" si="9"/>
        <v>628.31853071795865</v>
      </c>
      <c r="D45" s="273" t="str">
        <f t="shared" si="10"/>
        <v>628.318530717959i</v>
      </c>
      <c r="E45" s="272">
        <f t="shared" si="0"/>
        <v>10.171497901777053</v>
      </c>
      <c r="F45" s="229" t="str">
        <f t="shared" si="11"/>
        <v>10.1093070584838-0.834351123392801i</v>
      </c>
      <c r="G45" s="229">
        <f t="shared" si="12"/>
        <v>20.123910257324923</v>
      </c>
      <c r="H45" s="229">
        <f t="shared" si="13"/>
        <v>-4.7180974287713751</v>
      </c>
      <c r="I45" s="271">
        <f t="shared" si="14"/>
        <v>0.11345949484767481</v>
      </c>
      <c r="J45" s="271" t="str">
        <f t="shared" si="15"/>
        <v>0.112765777783351-0.00930689441219846i</v>
      </c>
      <c r="K45" s="271">
        <f t="shared" si="16"/>
        <v>-18.926971106831765</v>
      </c>
      <c r="L45" s="271">
        <f t="shared" si="17"/>
        <v>-4.7180974287713475</v>
      </c>
      <c r="M45" s="270">
        <f t="shared" si="1"/>
        <v>0.53910641303213658</v>
      </c>
      <c r="N45" s="270" t="str">
        <f t="shared" si="2"/>
        <v>0.536168037839851-0.0398862405843781i</v>
      </c>
      <c r="O45" s="270">
        <f t="shared" si="18"/>
        <v>-5.3900136905650378</v>
      </c>
      <c r="P45" s="270">
        <f t="shared" si="19"/>
        <v>-4.2544712407979972</v>
      </c>
      <c r="Q45" s="229">
        <f t="shared" si="3"/>
        <v>-23266.132429113393</v>
      </c>
      <c r="R45" s="229" t="str">
        <f t="shared" si="4"/>
        <v>-1.05961182140323+37.0301699785066i</v>
      </c>
      <c r="S45" s="229">
        <f t="shared" si="20"/>
        <v>31.374668695393208</v>
      </c>
      <c r="T45" s="229">
        <f t="shared" si="21"/>
        <v>91.639061423713684</v>
      </c>
      <c r="U45" s="227" t="str">
        <f t="shared" si="5"/>
        <v>20.1842226556288+375.23344705412i</v>
      </c>
      <c r="V45" s="227">
        <f t="shared" si="22"/>
        <v>51.498578952718141</v>
      </c>
      <c r="W45" s="227">
        <f t="shared" si="23"/>
        <v>86.920963994942326</v>
      </c>
      <c r="X45" s="269" t="str">
        <f t="shared" si="6"/>
        <v>9.41383771788701E-06+0.000301002951173179i</v>
      </c>
      <c r="Y45" s="269">
        <f t="shared" si="24"/>
        <v>-70.424339084409183</v>
      </c>
      <c r="Z45" s="269">
        <f t="shared" si="25"/>
        <v>88.208664020889643</v>
      </c>
      <c r="AA45" s="268" t="str">
        <f t="shared" si="7"/>
        <v>0.0000331567972222543+0.00143058709034242i</v>
      </c>
      <c r="AB45" s="268">
        <f t="shared" si="26"/>
        <v>-56.88738166814246</v>
      </c>
      <c r="AC45" s="268">
        <f t="shared" si="27"/>
        <v>88.672290208862989</v>
      </c>
    </row>
    <row r="46" spans="1:29">
      <c r="A46" s="276">
        <v>-1.9</v>
      </c>
      <c r="B46" s="275">
        <f t="shared" si="8"/>
        <v>125.89254117941664</v>
      </c>
      <c r="C46" s="274">
        <f t="shared" si="9"/>
        <v>791.0061650220116</v>
      </c>
      <c r="D46" s="273" t="str">
        <f t="shared" si="10"/>
        <v>791.006165022012i</v>
      </c>
      <c r="E46" s="272">
        <f t="shared" si="0"/>
        <v>10.171497901777053</v>
      </c>
      <c r="F46" s="229" t="str">
        <f t="shared" si="11"/>
        <v>10.0732419728921-1.04704027390808i</v>
      </c>
      <c r="G46" s="229">
        <f t="shared" si="12"/>
        <v>20.110055238740784</v>
      </c>
      <c r="H46" s="229">
        <f t="shared" si="13"/>
        <v>-5.9341698807022008</v>
      </c>
      <c r="I46" s="271">
        <f t="shared" si="14"/>
        <v>0.11345949484767481</v>
      </c>
      <c r="J46" s="271" t="str">
        <f t="shared" si="15"/>
        <v>0.112363484391326-0.0116793673567024i</v>
      </c>
      <c r="K46" s="271">
        <f t="shared" si="16"/>
        <v>-18.940826125415967</v>
      </c>
      <c r="L46" s="271">
        <f t="shared" si="17"/>
        <v>-5.9341698807022123</v>
      </c>
      <c r="M46" s="270">
        <f t="shared" si="1"/>
        <v>0.53910641303213658</v>
      </c>
      <c r="N46" s="270" t="str">
        <f t="shared" si="2"/>
        <v>0.534464021825952-0.0500559546279494i</v>
      </c>
      <c r="O46" s="270">
        <f t="shared" si="18"/>
        <v>-5.4037023932620105</v>
      </c>
      <c r="P46" s="270">
        <f t="shared" si="19"/>
        <v>-5.3505065418095903</v>
      </c>
      <c r="Q46" s="229">
        <f t="shared" si="3"/>
        <v>-23266.132429113393</v>
      </c>
      <c r="R46" s="229" t="str">
        <f t="shared" si="4"/>
        <v>-1.05961130552878+29.4145602795162i</v>
      </c>
      <c r="S46" s="229">
        <f t="shared" si="20"/>
        <v>29.376879319325802</v>
      </c>
      <c r="T46" s="229">
        <f t="shared" si="21"/>
        <v>92.06309440874216</v>
      </c>
      <c r="U46" s="227" t="str">
        <f t="shared" si="5"/>
        <v>20.1245081741469+297.409438933364i</v>
      </c>
      <c r="V46" s="227">
        <f t="shared" si="22"/>
        <v>49.486934558066579</v>
      </c>
      <c r="W46" s="227">
        <f t="shared" si="23"/>
        <v>86.12892452803996</v>
      </c>
      <c r="X46" s="269" t="str">
        <f t="shared" si="6"/>
        <v>0.0000149142731161577+0.000378766433686346i</v>
      </c>
      <c r="Y46" s="269">
        <f t="shared" si="24"/>
        <v>-68.425841945972337</v>
      </c>
      <c r="Z46" s="269">
        <f t="shared" si="25"/>
        <v>87.745091427666267</v>
      </c>
      <c r="AA46" s="268" t="str">
        <f t="shared" si="7"/>
        <v>0.000052531530334242+0.00180044272780194i</v>
      </c>
      <c r="AB46" s="268">
        <f t="shared" si="26"/>
        <v>-54.88871821381835</v>
      </c>
      <c r="AC46" s="268">
        <f t="shared" si="27"/>
        <v>88.328754766558887</v>
      </c>
    </row>
    <row r="47" spans="1:29">
      <c r="A47" s="276">
        <v>-1.8</v>
      </c>
      <c r="B47" s="275">
        <f t="shared" si="8"/>
        <v>158.48931924611125</v>
      </c>
      <c r="C47" s="274">
        <f t="shared" si="9"/>
        <v>995.81776203206107</v>
      </c>
      <c r="D47" s="273" t="str">
        <f t="shared" si="10"/>
        <v>995.817762032061i</v>
      </c>
      <c r="E47" s="272">
        <f t="shared" si="0"/>
        <v>10.171497901777053</v>
      </c>
      <c r="F47" s="229" t="str">
        <f t="shared" si="11"/>
        <v>10.0165449361788-1.31152424402545i</v>
      </c>
      <c r="G47" s="229">
        <f t="shared" si="12"/>
        <v>20.088184065314671</v>
      </c>
      <c r="H47" s="229">
        <f t="shared" si="13"/>
        <v>-7.4596316700287399</v>
      </c>
      <c r="I47" s="271">
        <f t="shared" si="14"/>
        <v>0.11345949484767481</v>
      </c>
      <c r="J47" s="271" t="str">
        <f t="shared" si="15"/>
        <v>0.111731048814288-0.0146295933641798i</v>
      </c>
      <c r="K47" s="271">
        <f t="shared" si="16"/>
        <v>-18.96269729884208</v>
      </c>
      <c r="L47" s="271">
        <f t="shared" si="17"/>
        <v>-7.4596316700287622</v>
      </c>
      <c r="M47" s="270">
        <f t="shared" si="1"/>
        <v>0.53910641303213658</v>
      </c>
      <c r="N47" s="270" t="str">
        <f t="shared" si="2"/>
        <v>0.531785145205152-0.0627043093024712i</v>
      </c>
      <c r="O47" s="270">
        <f t="shared" si="18"/>
        <v>-5.4253099868165888</v>
      </c>
      <c r="P47" s="270">
        <f t="shared" si="19"/>
        <v>-6.7248579260226107</v>
      </c>
      <c r="Q47" s="229">
        <f t="shared" si="3"/>
        <v>-23266.132429113393</v>
      </c>
      <c r="R47" s="229" t="str">
        <f t="shared" si="4"/>
        <v>-1.05961048792392+23.365383175438i</v>
      </c>
      <c r="S47" s="229">
        <f t="shared" si="20"/>
        <v>27.380380614472397</v>
      </c>
      <c r="T47" s="229">
        <f t="shared" si="21"/>
        <v>92.596560923293339</v>
      </c>
      <c r="U47" s="227" t="str">
        <f t="shared" si="5"/>
        <v>20.030630438395+235.430115371947i</v>
      </c>
      <c r="V47" s="227">
        <f t="shared" si="22"/>
        <v>47.468564679787086</v>
      </c>
      <c r="W47" s="227">
        <f t="shared" si="23"/>
        <v>85.136929253264611</v>
      </c>
      <c r="X47" s="269" t="str">
        <f t="shared" si="6"/>
        <v>0.0000236233423456316+0.000476492209736879i</v>
      </c>
      <c r="Y47" s="269">
        <f t="shared" si="24"/>
        <v>-66.428222311158891</v>
      </c>
      <c r="Z47" s="269">
        <f t="shared" si="25"/>
        <v>87.161736404798091</v>
      </c>
      <c r="AA47" s="268" t="str">
        <f t="shared" si="7"/>
        <v>0.0000832105657808905+0.00226550751117141i</v>
      </c>
      <c r="AB47" s="268">
        <f t="shared" si="26"/>
        <v>-52.890834999133403</v>
      </c>
      <c r="AC47" s="268">
        <f t="shared" si="27"/>
        <v>87.896510148804239</v>
      </c>
    </row>
    <row r="48" spans="1:29">
      <c r="A48" s="276">
        <v>-1.7</v>
      </c>
      <c r="B48" s="275">
        <f t="shared" si="8"/>
        <v>199.52623149688793</v>
      </c>
      <c r="C48" s="274">
        <f t="shared" si="9"/>
        <v>1253.6602861381591</v>
      </c>
      <c r="D48" s="273" t="str">
        <f t="shared" si="10"/>
        <v>1253.66028613816i</v>
      </c>
      <c r="E48" s="272">
        <f t="shared" si="0"/>
        <v>10.171497901777053</v>
      </c>
      <c r="F48" s="229" t="str">
        <f t="shared" si="11"/>
        <v>9.9278290230135-1.63806759945854i</v>
      </c>
      <c r="G48" s="229">
        <f t="shared" si="12"/>
        <v>20.053738187987072</v>
      </c>
      <c r="H48" s="229">
        <f t="shared" si="13"/>
        <v>-9.3692491941495053</v>
      </c>
      <c r="I48" s="271">
        <f t="shared" si="14"/>
        <v>0.11345949484767481</v>
      </c>
      <c r="J48" s="271" t="str">
        <f t="shared" si="15"/>
        <v>0.110741453890327-0.0182720700683071i</v>
      </c>
      <c r="K48" s="271">
        <f t="shared" si="16"/>
        <v>-18.997143176169629</v>
      </c>
      <c r="L48" s="271">
        <f t="shared" si="17"/>
        <v>-9.3692491941494538</v>
      </c>
      <c r="M48" s="270">
        <f t="shared" si="1"/>
        <v>0.53910641303213658</v>
      </c>
      <c r="N48" s="270" t="str">
        <f t="shared" si="2"/>
        <v>0.527593322845522-0.0783246340060462i</v>
      </c>
      <c r="O48" s="270">
        <f t="shared" si="18"/>
        <v>-5.4593381509655909</v>
      </c>
      <c r="P48" s="270">
        <f t="shared" si="19"/>
        <v>-8.4442535131993708</v>
      </c>
      <c r="Q48" s="229">
        <f t="shared" si="3"/>
        <v>-23266.132429113393</v>
      </c>
      <c r="R48" s="229" t="str">
        <f t="shared" si="4"/>
        <v>-1.05960919211009+18.5604979263378i</v>
      </c>
      <c r="S48" s="229">
        <f t="shared" si="20"/>
        <v>25.385924006713132</v>
      </c>
      <c r="T48" s="229">
        <f t="shared" si="21"/>
        <v>93.267439634813201</v>
      </c>
      <c r="U48" s="227" t="str">
        <f t="shared" si="5"/>
        <v>19.8837313924689+186.001161480362i</v>
      </c>
      <c r="V48" s="227">
        <f t="shared" si="22"/>
        <v>45.43966219470019</v>
      </c>
      <c r="W48" s="227">
        <f t="shared" si="23"/>
        <v>83.898190440663711</v>
      </c>
      <c r="X48" s="269" t="str">
        <f t="shared" si="6"/>
        <v>0.0000374048969132265+0.000599177967650304i</v>
      </c>
      <c r="Y48" s="269">
        <f t="shared" si="24"/>
        <v>-64.431991148357767</v>
      </c>
      <c r="Z48" s="269">
        <f t="shared" si="25"/>
        <v>86.427830634599388</v>
      </c>
      <c r="AA48" s="268" t="str">
        <f t="shared" si="7"/>
        <v>0.000131763759804342+0.00284988281833334i</v>
      </c>
      <c r="AB48" s="268">
        <f t="shared" si="26"/>
        <v>-50.89418612315373</v>
      </c>
      <c r="AC48" s="268">
        <f t="shared" si="27"/>
        <v>87.352826315549478</v>
      </c>
    </row>
    <row r="49" spans="1:29">
      <c r="A49" s="276">
        <v>-1.6</v>
      </c>
      <c r="B49" s="275">
        <f t="shared" si="8"/>
        <v>251.1886431509578</v>
      </c>
      <c r="C49" s="274">
        <f t="shared" si="9"/>
        <v>1578.2647919764743</v>
      </c>
      <c r="D49" s="273" t="str">
        <f t="shared" si="10"/>
        <v>1578.26479197647i</v>
      </c>
      <c r="E49" s="272">
        <f t="shared" si="0"/>
        <v>10.171497901777053</v>
      </c>
      <c r="F49" s="229" t="str">
        <f t="shared" si="11"/>
        <v>9.79002346143857-2.0366969058085i</v>
      </c>
      <c r="G49" s="229">
        <f t="shared" si="12"/>
        <v>19.999682678164618</v>
      </c>
      <c r="H49" s="229">
        <f t="shared" si="13"/>
        <v>-11.75207053348813</v>
      </c>
      <c r="I49" s="271">
        <f t="shared" si="14"/>
        <v>0.11345949484767481</v>
      </c>
      <c r="J49" s="271" t="str">
        <f t="shared" si="15"/>
        <v>0.10920428114011-0.0227186402949051i</v>
      </c>
      <c r="K49" s="271">
        <f t="shared" si="16"/>
        <v>-19.051198685992155</v>
      </c>
      <c r="L49" s="271">
        <f t="shared" si="17"/>
        <v>-11.752070533488183</v>
      </c>
      <c r="M49" s="270">
        <f t="shared" si="1"/>
        <v>0.53910641303213658</v>
      </c>
      <c r="N49" s="270" t="str">
        <f t="shared" si="2"/>
        <v>0.521081801843628-0.0974013648668606i</v>
      </c>
      <c r="O49" s="270">
        <f t="shared" si="18"/>
        <v>-5.5127317123009778</v>
      </c>
      <c r="P49" s="270">
        <f t="shared" si="19"/>
        <v>-10.587629130203956</v>
      </c>
      <c r="Q49" s="229">
        <f t="shared" si="3"/>
        <v>-23266.132429113393</v>
      </c>
      <c r="R49" s="229" t="str">
        <f t="shared" si="4"/>
        <v>-1.05960713839004+14.7440268701907i</v>
      </c>
      <c r="S49" s="229">
        <f t="shared" si="20"/>
        <v>23.394695195791307</v>
      </c>
      <c r="T49" s="229">
        <f t="shared" si="21"/>
        <v>94.110601477011244</v>
      </c>
      <c r="U49" s="227" t="str">
        <f t="shared" si="5"/>
        <v>19.6555351609285+146.502467555379i</v>
      </c>
      <c r="V49" s="227">
        <f t="shared" si="22"/>
        <v>43.394377873955904</v>
      </c>
      <c r="W49" s="227">
        <f t="shared" si="23"/>
        <v>82.358530943523107</v>
      </c>
      <c r="X49" s="269" t="str">
        <f t="shared" si="6"/>
        <v>0.0000591936379928625+0.000752946840934892i</v>
      </c>
      <c r="Y49" s="269">
        <f t="shared" si="24"/>
        <v>-62.437954860156722</v>
      </c>
      <c r="Z49" s="269">
        <f t="shared" si="25"/>
        <v>85.504882776403164</v>
      </c>
      <c r="AA49" s="268" t="str">
        <f t="shared" si="7"/>
        <v>0.000208540644850736+0.00358336789772964i</v>
      </c>
      <c r="AB49" s="268">
        <f t="shared" si="26"/>
        <v>-48.899487886465558</v>
      </c>
      <c r="AC49" s="268">
        <f t="shared" si="27"/>
        <v>86.669324179687379</v>
      </c>
    </row>
    <row r="50" spans="1:29">
      <c r="A50" s="276">
        <v>-1.5</v>
      </c>
      <c r="B50" s="275">
        <f t="shared" si="8"/>
        <v>316.22776601683785</v>
      </c>
      <c r="C50" s="274">
        <f t="shared" si="9"/>
        <v>1986.9176531592195</v>
      </c>
      <c r="D50" s="273" t="str">
        <f t="shared" si="10"/>
        <v>1986.91765315922i</v>
      </c>
      <c r="E50" s="272">
        <f t="shared" si="0"/>
        <v>10.171497901777053</v>
      </c>
      <c r="F50" s="229" t="str">
        <f t="shared" si="11"/>
        <v>9.57837847068509-2.51472749658897i</v>
      </c>
      <c r="G50" s="229">
        <f t="shared" si="12"/>
        <v>19.915325816711857</v>
      </c>
      <c r="H50" s="229">
        <f t="shared" si="13"/>
        <v>-14.71055996193893</v>
      </c>
      <c r="I50" s="271">
        <f t="shared" si="14"/>
        <v>0.11345949484767481</v>
      </c>
      <c r="J50" s="271" t="str">
        <f t="shared" si="15"/>
        <v>0.10684345543186-0.0280509040259149i</v>
      </c>
      <c r="K50" s="271">
        <f t="shared" si="16"/>
        <v>-19.135555547444881</v>
      </c>
      <c r="L50" s="271">
        <f t="shared" si="17"/>
        <v>-14.710559961938959</v>
      </c>
      <c r="M50" s="270">
        <f t="shared" si="1"/>
        <v>0.53910641303213658</v>
      </c>
      <c r="N50" s="270" t="str">
        <f t="shared" si="2"/>
        <v>0.511080726064891-0.120293951712229i</v>
      </c>
      <c r="O50" s="270">
        <f t="shared" si="18"/>
        <v>-5.5960396627287201</v>
      </c>
      <c r="P50" s="270">
        <f t="shared" si="19"/>
        <v>-13.244733111120054</v>
      </c>
      <c r="Q50" s="229">
        <f t="shared" si="3"/>
        <v>-23266.132429113393</v>
      </c>
      <c r="R50" s="229" t="str">
        <f t="shared" si="4"/>
        <v>-1.05960388347928+11.7127290036149i</v>
      </c>
      <c r="S50" s="229">
        <f t="shared" si="20"/>
        <v>21.40856033982206</v>
      </c>
      <c r="T50" s="229">
        <f t="shared" si="21"/>
        <v>95.169249442744416</v>
      </c>
      <c r="U50" s="227" t="str">
        <f t="shared" si="5"/>
        <v>19.3050346605133+114.853566342472i</v>
      </c>
      <c r="V50" s="227">
        <f t="shared" si="22"/>
        <v>41.323886156533945</v>
      </c>
      <c r="W50" s="227">
        <f t="shared" si="23"/>
        <v>80.458689480805504</v>
      </c>
      <c r="X50" s="269" t="str">
        <f t="shared" si="6"/>
        <v>0.000093592656916512+0.000945174588109789i</v>
      </c>
      <c r="Y50" s="269">
        <f t="shared" si="24"/>
        <v>-60.447382944636473</v>
      </c>
      <c r="Z50" s="269">
        <f t="shared" si="25"/>
        <v>84.344917967369398</v>
      </c>
      <c r="AA50" s="268" t="str">
        <f t="shared" si="7"/>
        <v>0.000329787207499913+0.00450240692384616i</v>
      </c>
      <c r="AB50" s="268">
        <f t="shared" si="26"/>
        <v>-46.907867059920314</v>
      </c>
      <c r="AC50" s="268">
        <f t="shared" si="27"/>
        <v>85.810744818188297</v>
      </c>
    </row>
    <row r="51" spans="1:29">
      <c r="A51" s="276">
        <v>-1.4</v>
      </c>
      <c r="B51" s="275">
        <f t="shared" si="8"/>
        <v>398.10717055349727</v>
      </c>
      <c r="C51" s="274">
        <f t="shared" si="9"/>
        <v>2501.3811247045714</v>
      </c>
      <c r="D51" s="273" t="str">
        <f t="shared" si="10"/>
        <v>2501.38112470457i</v>
      </c>
      <c r="E51" s="272">
        <f t="shared" si="0"/>
        <v>10.171497901777053</v>
      </c>
      <c r="F51" s="229" t="str">
        <f t="shared" si="11"/>
        <v>9.25892454420065-3.07212462149084i</v>
      </c>
      <c r="G51" s="229">
        <f t="shared" si="12"/>
        <v>19.784801425325881</v>
      </c>
      <c r="H51" s="229">
        <f t="shared" si="13"/>
        <v>-18.355919328978942</v>
      </c>
      <c r="I51" s="271">
        <f t="shared" si="14"/>
        <v>0.11345949484767481</v>
      </c>
      <c r="J51" s="271" t="str">
        <f t="shared" si="15"/>
        <v>0.103280058823412-0.0342684736338153i</v>
      </c>
      <c r="K51" s="271">
        <f t="shared" si="16"/>
        <v>-19.266079938830842</v>
      </c>
      <c r="L51" s="271">
        <f t="shared" si="17"/>
        <v>-18.355919328978889</v>
      </c>
      <c r="M51" s="270">
        <f t="shared" si="1"/>
        <v>0.53910641303213658</v>
      </c>
      <c r="N51" s="270" t="str">
        <f t="shared" si="2"/>
        <v>0.495983953332006-0.147018727329261i</v>
      </c>
      <c r="O51" s="270">
        <f t="shared" si="18"/>
        <v>-5.7249021609236799</v>
      </c>
      <c r="P51" s="270">
        <f t="shared" si="19"/>
        <v>-16.510788054501973</v>
      </c>
      <c r="Q51" s="229">
        <f t="shared" si="3"/>
        <v>-23266.132429113393</v>
      </c>
      <c r="R51" s="229" t="str">
        <f t="shared" si="4"/>
        <v>-1.05959872483406+9.30517665592699i</v>
      </c>
      <c r="S51" s="229">
        <f t="shared" si="20"/>
        <v>19.430444667691965</v>
      </c>
      <c r="T51" s="229">
        <f t="shared" si="21"/>
        <v>96.496400055435487</v>
      </c>
      <c r="U51" s="227" t="str">
        <f t="shared" si="5"/>
        <v>18.7759176716253+89.4111478591483i</v>
      </c>
      <c r="V51" s="227">
        <f t="shared" si="22"/>
        <v>39.215246093017839</v>
      </c>
      <c r="W51" s="227">
        <f t="shared" si="23"/>
        <v>78.140480726456559</v>
      </c>
      <c r="X51" s="269" t="str">
        <f t="shared" si="6"/>
        <v>0.000147778098260716+0.00118449379822974i</v>
      </c>
      <c r="Y51" s="269">
        <f t="shared" si="24"/>
        <v>-58.462266091410314</v>
      </c>
      <c r="Z51" s="269">
        <f t="shared" si="25"/>
        <v>82.888492429667934</v>
      </c>
      <c r="AA51" s="268" t="str">
        <f t="shared" si="7"/>
        <v>0.000520862565413253+0.00565078041732498i</v>
      </c>
      <c r="AB51" s="268">
        <f t="shared" si="26"/>
        <v>-44.92108831350312</v>
      </c>
      <c r="AC51" s="268">
        <f t="shared" si="27"/>
        <v>84.733623704144875</v>
      </c>
    </row>
    <row r="52" spans="1:29">
      <c r="A52" s="276">
        <v>-1.3</v>
      </c>
      <c r="B52" s="275">
        <f t="shared" si="8"/>
        <v>501.18723362727206</v>
      </c>
      <c r="C52" s="274">
        <f t="shared" si="9"/>
        <v>3149.0522624728583</v>
      </c>
      <c r="D52" s="273" t="str">
        <f t="shared" si="10"/>
        <v>3149.05226247286i</v>
      </c>
      <c r="E52" s="272">
        <f t="shared" si="0"/>
        <v>10.171497901777053</v>
      </c>
      <c r="F52" s="229" t="str">
        <f t="shared" si="11"/>
        <v>8.78916855237604-3.6940352148783i</v>
      </c>
      <c r="G52" s="229">
        <f t="shared" si="12"/>
        <v>19.585418096599188</v>
      </c>
      <c r="H52" s="229">
        <f t="shared" si="13"/>
        <v>-22.796725558478439</v>
      </c>
      <c r="I52" s="271">
        <f t="shared" si="14"/>
        <v>0.11345949484767481</v>
      </c>
      <c r="J52" s="271" t="str">
        <f t="shared" si="15"/>
        <v>0.09804009534421-0.0412056683761778i</v>
      </c>
      <c r="K52" s="271">
        <f t="shared" si="16"/>
        <v>-19.465463267557553</v>
      </c>
      <c r="L52" s="271">
        <f t="shared" si="17"/>
        <v>-22.796725558478439</v>
      </c>
      <c r="M52" s="270">
        <f t="shared" si="1"/>
        <v>0.53910641303213658</v>
      </c>
      <c r="N52" s="270" t="str">
        <f t="shared" si="2"/>
        <v>0.473781099472005-0.176897429443773i</v>
      </c>
      <c r="O52" s="270">
        <f t="shared" si="18"/>
        <v>-5.921652868423207</v>
      </c>
      <c r="P52" s="270">
        <f t="shared" si="19"/>
        <v>-20.474312309719298</v>
      </c>
      <c r="Q52" s="229">
        <f t="shared" si="3"/>
        <v>-23266.132429113393</v>
      </c>
      <c r="R52" s="229" t="str">
        <f t="shared" si="4"/>
        <v>-1.0595905490345+7.39315887424451i</v>
      </c>
      <c r="S52" s="229">
        <f t="shared" si="20"/>
        <v>17.464904242240266</v>
      </c>
      <c r="T52" s="229">
        <f t="shared" si="21"/>
        <v>98.156112961155983</v>
      </c>
      <c r="U52" s="227" t="str">
        <f t="shared" si="5"/>
        <v>17.9976692986803+68.8938842817154i</v>
      </c>
      <c r="V52" s="227">
        <f t="shared" si="22"/>
        <v>37.050322338839457</v>
      </c>
      <c r="W52" s="227">
        <f t="shared" si="23"/>
        <v>75.359387402677598</v>
      </c>
      <c r="X52" s="269" t="str">
        <f t="shared" si="6"/>
        <v>0.000232829863524177+0.00148050384196905i</v>
      </c>
      <c r="Y52" s="269">
        <f t="shared" si="24"/>
        <v>-56.485706469789079</v>
      </c>
      <c r="Z52" s="269">
        <f t="shared" si="25"/>
        <v>81.062639820209768</v>
      </c>
      <c r="AA52" s="268" t="str">
        <f t="shared" si="7"/>
        <v>0.00082100101156496+0.00707952829551686i</v>
      </c>
      <c r="AB52" s="268">
        <f t="shared" si="26"/>
        <v>-42.941896070654728</v>
      </c>
      <c r="AC52" s="268">
        <f t="shared" si="27"/>
        <v>83.385053068968929</v>
      </c>
    </row>
    <row r="53" spans="1:29">
      <c r="A53" s="276">
        <v>-1.2</v>
      </c>
      <c r="B53" s="275">
        <f t="shared" si="8"/>
        <v>630.95734448019311</v>
      </c>
      <c r="C53" s="274">
        <f t="shared" si="9"/>
        <v>3964.421916294998</v>
      </c>
      <c r="D53" s="273" t="str">
        <f t="shared" si="10"/>
        <v>3964.421916295i</v>
      </c>
      <c r="E53" s="272">
        <f t="shared" si="0"/>
        <v>10.171497901777053</v>
      </c>
      <c r="F53" s="229" t="str">
        <f t="shared" si="11"/>
        <v>8.12426520598023-4.34121078457075i</v>
      </c>
      <c r="G53" s="229">
        <f t="shared" si="12"/>
        <v>19.286508035941765</v>
      </c>
      <c r="H53" s="229">
        <f t="shared" si="13"/>
        <v>-28.117871747236386</v>
      </c>
      <c r="I53" s="271">
        <f t="shared" si="14"/>
        <v>0.11345949484767481</v>
      </c>
      <c r="J53" s="271" t="str">
        <f t="shared" si="15"/>
        <v>0.0906233315073501-0.0484246850759928i</v>
      </c>
      <c r="K53" s="271">
        <f t="shared" si="16"/>
        <v>-19.764373328214976</v>
      </c>
      <c r="L53" s="271">
        <f t="shared" si="17"/>
        <v>-28.117871747236382</v>
      </c>
      <c r="M53" s="270">
        <f t="shared" si="1"/>
        <v>0.53910641303213658</v>
      </c>
      <c r="N53" s="270" t="str">
        <f t="shared" si="2"/>
        <v>0.442347419006257-0.20810633570472i</v>
      </c>
      <c r="O53" s="270">
        <f t="shared" si="18"/>
        <v>-6.2163937717933688</v>
      </c>
      <c r="P53" s="270">
        <f t="shared" si="19"/>
        <v>-25.195062389566317</v>
      </c>
      <c r="Q53" s="229">
        <f t="shared" si="3"/>
        <v>-23266.132429113393</v>
      </c>
      <c r="R53" s="229" t="str">
        <f t="shared" si="4"/>
        <v>-1.05957759152206+5.87485371717136i</v>
      </c>
      <c r="S53" s="229">
        <f t="shared" si="20"/>
        <v>15.51896394854831</v>
      </c>
      <c r="T53" s="229">
        <f t="shared" si="21"/>
        <v>100.22384748762576</v>
      </c>
      <c r="U53" s="227" t="str">
        <f t="shared" si="5"/>
        <v>16.8956889549209+52.328719312044i</v>
      </c>
      <c r="V53" s="227">
        <f t="shared" si="22"/>
        <v>34.805471984490076</v>
      </c>
      <c r="W53" s="227">
        <f t="shared" si="23"/>
        <v>72.10597574038934</v>
      </c>
      <c r="X53" s="269" t="str">
        <f t="shared" si="6"/>
        <v>0.00036559452972761+0.00184286391303533i</v>
      </c>
      <c r="Y53" s="269">
        <f t="shared" si="24"/>
        <v>-54.522490692398605</v>
      </c>
      <c r="Z53" s="269">
        <f t="shared" si="25"/>
        <v>78.779129484776348</v>
      </c>
      <c r="AA53" s="268" t="str">
        <f t="shared" si="7"/>
        <v>0.00129005770496418+0.00884511948894068i</v>
      </c>
      <c r="AB53" s="268">
        <f t="shared" si="26"/>
        <v>-40.974511135977004</v>
      </c>
      <c r="AC53" s="268">
        <f t="shared" si="27"/>
        <v>81.701938842446381</v>
      </c>
    </row>
    <row r="54" spans="1:29">
      <c r="A54" s="276">
        <v>-1.1000000000000001</v>
      </c>
      <c r="B54" s="275">
        <f t="shared" si="8"/>
        <v>794.32823472428095</v>
      </c>
      <c r="C54" s="274">
        <f t="shared" si="9"/>
        <v>4990.9114934974996</v>
      </c>
      <c r="D54" s="273" t="str">
        <f t="shared" si="10"/>
        <v>4990.9114934975i</v>
      </c>
      <c r="E54" s="272">
        <f t="shared" si="0"/>
        <v>10.171497901777053</v>
      </c>
      <c r="F54" s="229" t="str">
        <f t="shared" si="11"/>
        <v>7.2323154124115-4.94270339879144i</v>
      </c>
      <c r="G54" s="229">
        <f t="shared" si="12"/>
        <v>18.85003136397658</v>
      </c>
      <c r="H54" s="229">
        <f t="shared" si="13"/>
        <v>-34.349452039860289</v>
      </c>
      <c r="I54" s="271">
        <f t="shared" si="14"/>
        <v>0.11345949484767481</v>
      </c>
      <c r="J54" s="271" t="str">
        <f t="shared" si="15"/>
        <v>0.080673944112784-0.0551341244155186i</v>
      </c>
      <c r="K54" s="271">
        <f t="shared" si="16"/>
        <v>-20.200850000180157</v>
      </c>
      <c r="L54" s="271">
        <f t="shared" si="17"/>
        <v>-34.349452039860303</v>
      </c>
      <c r="M54" s="270">
        <f t="shared" si="1"/>
        <v>0.53910641303213658</v>
      </c>
      <c r="N54" s="270" t="str">
        <f t="shared" si="2"/>
        <v>0.400163536480978-0.237332628262546i</v>
      </c>
      <c r="O54" s="270">
        <f t="shared" si="18"/>
        <v>-6.6462709621525038</v>
      </c>
      <c r="P54" s="270">
        <f t="shared" si="19"/>
        <v>-30.671717252338492</v>
      </c>
      <c r="Q54" s="229">
        <f t="shared" si="3"/>
        <v>-23266.132429113393</v>
      </c>
      <c r="R54" s="229" t="str">
        <f t="shared" si="4"/>
        <v>-1.0595570558933+4.6694058540464i</v>
      </c>
      <c r="S54" s="229">
        <f t="shared" si="20"/>
        <v>13.603285188867606</v>
      </c>
      <c r="T54" s="229">
        <f t="shared" si="21"/>
        <v>102.78476129494211</v>
      </c>
      <c r="U54" s="227" t="str">
        <f t="shared" si="5"/>
        <v>15.4164373594653+39.0076921864015i</v>
      </c>
      <c r="V54" s="227">
        <f t="shared" si="22"/>
        <v>32.453316552844178</v>
      </c>
      <c r="W54" s="227">
        <f t="shared" si="23"/>
        <v>68.435309255081833</v>
      </c>
      <c r="X54" s="269" t="str">
        <f t="shared" si="6"/>
        <v>0.000571067906953487+0.0022792096593803i</v>
      </c>
      <c r="Y54" s="269">
        <f t="shared" si="24"/>
        <v>-52.579889214462163</v>
      </c>
      <c r="Z54" s="269">
        <f t="shared" si="25"/>
        <v>75.933819269616322</v>
      </c>
      <c r="AA54" s="268" t="str">
        <f t="shared" si="7"/>
        <v>0.00201734563161522+0.0110041494216156i</v>
      </c>
      <c r="AB54" s="268">
        <f t="shared" si="26"/>
        <v>-39.025310176434502</v>
      </c>
      <c r="AC54" s="268">
        <f t="shared" si="27"/>
        <v>79.611554057138136</v>
      </c>
    </row>
    <row r="55" spans="1:29" s="277" customFormat="1">
      <c r="A55" s="280">
        <v>-1</v>
      </c>
      <c r="B55" s="279">
        <f t="shared" si="8"/>
        <v>1000</v>
      </c>
      <c r="C55" s="278">
        <f t="shared" si="9"/>
        <v>6283.1853071795858</v>
      </c>
      <c r="D55" s="273" t="str">
        <f t="shared" si="10"/>
        <v>6283.18530717959i</v>
      </c>
      <c r="E55" s="272">
        <f t="shared" si="0"/>
        <v>10.171497901777053</v>
      </c>
      <c r="F55" s="229" t="str">
        <f t="shared" si="11"/>
        <v>6.11831057821836-5.40030914141215i</v>
      </c>
      <c r="G55" s="229">
        <f t="shared" si="12"/>
        <v>18.234550777592055</v>
      </c>
      <c r="H55" s="229">
        <f t="shared" si="13"/>
        <v>-41.433140828815937</v>
      </c>
      <c r="I55" s="271">
        <f t="shared" si="14"/>
        <v>0.11345949484767481</v>
      </c>
      <c r="J55" s="271" t="str">
        <f t="shared" si="15"/>
        <v>0.0682476105514962-0.0602385561224818i</v>
      </c>
      <c r="K55" s="271">
        <f t="shared" si="16"/>
        <v>-20.816330586564678</v>
      </c>
      <c r="L55" s="271">
        <f t="shared" si="17"/>
        <v>-41.433140828815901</v>
      </c>
      <c r="M55" s="270">
        <f t="shared" si="1"/>
        <v>0.53910641303213658</v>
      </c>
      <c r="N55" s="270" t="str">
        <f t="shared" si="2"/>
        <v>0.347442005241759-0.259984693330431i</v>
      </c>
      <c r="O55" s="270">
        <f t="shared" si="18"/>
        <v>-7.2513125740257838</v>
      </c>
      <c r="P55" s="270">
        <f t="shared" si="19"/>
        <v>-36.806857840356933</v>
      </c>
      <c r="Q55" s="229">
        <f t="shared" si="3"/>
        <v>-23266.132429113393</v>
      </c>
      <c r="R55" s="229" t="str">
        <f t="shared" si="4"/>
        <v>-1.05952451073394+3.71262070165077i</v>
      </c>
      <c r="S55" s="229">
        <f t="shared" si="20"/>
        <v>11.733653317145997</v>
      </c>
      <c r="T55" s="229">
        <f t="shared" si="21"/>
        <v>105.92792665525383</v>
      </c>
      <c r="U55" s="227" t="str">
        <f t="shared" si="5"/>
        <v>13.5667994918155+28.4367264126891i</v>
      </c>
      <c r="V55" s="227">
        <f t="shared" si="22"/>
        <v>29.968204094738049</v>
      </c>
      <c r="W55" s="227">
        <f t="shared" si="23"/>
        <v>64.494785826437962</v>
      </c>
      <c r="X55" s="269" t="str">
        <f t="shared" si="6"/>
        <v>0.000884914344235457+0.00279104389623127i</v>
      </c>
      <c r="Y55" s="269">
        <f t="shared" si="24"/>
        <v>-50.668672052841437</v>
      </c>
      <c r="Z55" s="269">
        <f t="shared" si="25"/>
        <v>72.408522902807064</v>
      </c>
      <c r="AA55" s="268" t="str">
        <f t="shared" si="7"/>
        <v>0.00313156187414391+0.0136019775904213i</v>
      </c>
      <c r="AB55" s="268">
        <f t="shared" si="26"/>
        <v>-37.103654040302544</v>
      </c>
      <c r="AC55" s="268">
        <f t="shared" si="27"/>
        <v>77.034805891266046</v>
      </c>
    </row>
    <row r="56" spans="1:29">
      <c r="A56" s="276">
        <v>-0.9</v>
      </c>
      <c r="B56" s="275">
        <f t="shared" si="8"/>
        <v>1258.9254117941666</v>
      </c>
      <c r="C56" s="274">
        <f t="shared" si="9"/>
        <v>7910.0616502201183</v>
      </c>
      <c r="D56" s="273" t="str">
        <f t="shared" si="10"/>
        <v>7910.06165022012i</v>
      </c>
      <c r="E56" s="272">
        <f t="shared" si="0"/>
        <v>10.171497901777053</v>
      </c>
      <c r="F56" s="229" t="str">
        <f t="shared" si="11"/>
        <v>4.84514796063672-5.61421053188889i</v>
      </c>
      <c r="G56" s="229">
        <f t="shared" si="12"/>
        <v>17.403217743170593</v>
      </c>
      <c r="H56" s="229">
        <f t="shared" si="13"/>
        <v>-49.205313925213915</v>
      </c>
      <c r="I56" s="271">
        <f t="shared" si="14"/>
        <v>0.11345949484767481</v>
      </c>
      <c r="J56" s="271" t="str">
        <f t="shared" si="15"/>
        <v>0.0540459276878031-0.0626245511789687i</v>
      </c>
      <c r="K56" s="271">
        <f t="shared" si="16"/>
        <v>-21.647663620986144</v>
      </c>
      <c r="L56" s="271">
        <f t="shared" si="17"/>
        <v>-49.205313925213972</v>
      </c>
      <c r="M56" s="270">
        <f t="shared" si="1"/>
        <v>0.53910641303213658</v>
      </c>
      <c r="N56" s="270" t="str">
        <f t="shared" si="2"/>
        <v>0.287114242045009-0.271401729907184i</v>
      </c>
      <c r="O56" s="270">
        <f t="shared" si="18"/>
        <v>-8.0661521754566721</v>
      </c>
      <c r="P56" s="270">
        <f t="shared" si="19"/>
        <v>-43.388545203583043</v>
      </c>
      <c r="Q56" s="229">
        <f t="shared" si="3"/>
        <v>-23266.132429113393</v>
      </c>
      <c r="R56" s="229" t="str">
        <f t="shared" si="4"/>
        <v>-1.05947293419838+2.95354578448985i</v>
      </c>
      <c r="S56" s="229">
        <f t="shared" si="20"/>
        <v>9.9325610861710683</v>
      </c>
      <c r="T56" s="229">
        <f t="shared" si="21"/>
        <v>109.73353001625019</v>
      </c>
      <c r="U56" s="227" t="str">
        <f t="shared" si="5"/>
        <v>11.4485247232179+20.2584704397959i</v>
      </c>
      <c r="V56" s="227">
        <f t="shared" si="22"/>
        <v>27.335778829341649</v>
      </c>
      <c r="W56" s="227">
        <f t="shared" si="23"/>
        <v>60.52821609103615</v>
      </c>
      <c r="X56" s="269" t="str">
        <f t="shared" si="6"/>
        <v>0.0013549041039737+0.0033666251812271i</v>
      </c>
      <c r="Y56" s="269">
        <f t="shared" si="24"/>
        <v>-48.804165253924616</v>
      </c>
      <c r="Z56" s="269">
        <f t="shared" si="25"/>
        <v>68.077595257211968</v>
      </c>
      <c r="AA56" s="268" t="str">
        <f t="shared" si="7"/>
        <v>0.00480826182692059+0.0166524657239963i</v>
      </c>
      <c r="AB56" s="268">
        <f t="shared" si="26"/>
        <v>-35.222653808395151</v>
      </c>
      <c r="AC56" s="268">
        <f t="shared" si="27"/>
        <v>73.894363978842847</v>
      </c>
    </row>
    <row r="57" spans="1:29">
      <c r="A57" s="276">
        <v>-0.8</v>
      </c>
      <c r="B57" s="275">
        <f t="shared" si="8"/>
        <v>1584.8931924611131</v>
      </c>
      <c r="C57" s="274">
        <f t="shared" si="9"/>
        <v>9958.1776203206136</v>
      </c>
      <c r="D57" s="273" t="str">
        <f t="shared" si="10"/>
        <v>9958.17762032061i</v>
      </c>
      <c r="E57" s="272">
        <f t="shared" si="0"/>
        <v>10.171497901777053</v>
      </c>
      <c r="F57" s="229" t="str">
        <f t="shared" si="11"/>
        <v>3.53050352564354-5.52475037121825i</v>
      </c>
      <c r="G57" s="229">
        <f t="shared" si="12"/>
        <v>16.333403885953452</v>
      </c>
      <c r="H57" s="229">
        <f t="shared" si="13"/>
        <v>-57.420037544625664</v>
      </c>
      <c r="I57" s="271">
        <f t="shared" si="14"/>
        <v>0.11345949484767481</v>
      </c>
      <c r="J57" s="271" t="str">
        <f t="shared" si="15"/>
        <v>0.0393815296867404-0.0616266544348805i</v>
      </c>
      <c r="K57" s="271">
        <f t="shared" si="16"/>
        <v>-22.717477478203286</v>
      </c>
      <c r="L57" s="271">
        <f t="shared" si="17"/>
        <v>-57.420037544625686</v>
      </c>
      <c r="M57" s="270">
        <f t="shared" si="1"/>
        <v>0.53910641303213658</v>
      </c>
      <c r="N57" s="270" t="str">
        <f t="shared" si="2"/>
        <v>0.224676669239742-0.268822685538833i</v>
      </c>
      <c r="O57" s="270">
        <f t="shared" si="18"/>
        <v>-9.1099533366644518</v>
      </c>
      <c r="P57" s="270">
        <f t="shared" si="19"/>
        <v>-50.111791383943071</v>
      </c>
      <c r="Q57" s="229">
        <f t="shared" si="3"/>
        <v>-23266.132429113393</v>
      </c>
      <c r="R57" s="229" t="str">
        <f t="shared" si="4"/>
        <v>-1.05939120110993+2.35175724176944i</v>
      </c>
      <c r="S57" s="229">
        <f t="shared" si="20"/>
        <v>8.2302221307029075</v>
      </c>
      <c r="T57" s="229">
        <f t="shared" si="21"/>
        <v>114.25003666306679</v>
      </c>
      <c r="U57" s="227" t="str">
        <f t="shared" si="5"/>
        <v>9.25268732392657+14.1557591651222i</v>
      </c>
      <c r="V57" s="227">
        <f t="shared" si="22"/>
        <v>24.563626016656372</v>
      </c>
      <c r="W57" s="227">
        <f t="shared" si="23"/>
        <v>56.829999118441187</v>
      </c>
      <c r="X57" s="269" t="str">
        <f t="shared" si="6"/>
        <v>0.00203867482880344+0.00397054477604413i</v>
      </c>
      <c r="Y57" s="269">
        <f t="shared" si="24"/>
        <v>-47.00679689171735</v>
      </c>
      <c r="Z57" s="269">
        <f t="shared" si="25"/>
        <v>62.821784514178255</v>
      </c>
      <c r="AA57" s="268" t="str">
        <f t="shared" si="7"/>
        <v>0.00726725651948359+0.0201084987161372i</v>
      </c>
      <c r="AB57" s="268">
        <f t="shared" si="26"/>
        <v>-33.399272750178504</v>
      </c>
      <c r="AC57" s="268">
        <f t="shared" si="27"/>
        <v>70.130030674860848</v>
      </c>
    </row>
    <row r="58" spans="1:29">
      <c r="A58" s="276">
        <v>-0.7</v>
      </c>
      <c r="B58" s="275">
        <f t="shared" si="8"/>
        <v>1995.2623149688795</v>
      </c>
      <c r="C58" s="274">
        <f t="shared" si="9"/>
        <v>12536.602861381592</v>
      </c>
      <c r="D58" s="273" t="str">
        <f t="shared" si="10"/>
        <v>12536.6028613816i</v>
      </c>
      <c r="E58" s="272">
        <f t="shared" si="0"/>
        <v>10.171497901777053</v>
      </c>
      <c r="F58" s="229" t="str">
        <f t="shared" si="11"/>
        <v>2.30972595386808-5.14317274167672i</v>
      </c>
      <c r="G58" s="229">
        <f t="shared" si="12"/>
        <v>15.02250359387342</v>
      </c>
      <c r="H58" s="229">
        <f t="shared" si="13"/>
        <v>-65.815827660346201</v>
      </c>
      <c r="I58" s="271">
        <f t="shared" si="14"/>
        <v>0.11345949484767481</v>
      </c>
      <c r="J58" s="271" t="str">
        <f t="shared" si="15"/>
        <v>0.0257641836525034-0.0573702896879152i</v>
      </c>
      <c r="K58" s="271">
        <f t="shared" si="16"/>
        <v>-24.028377770283317</v>
      </c>
      <c r="L58" s="271">
        <f t="shared" si="17"/>
        <v>-65.81582766034613</v>
      </c>
      <c r="M58" s="270">
        <f t="shared" si="1"/>
        <v>0.53910641303213658</v>
      </c>
      <c r="N58" s="270" t="str">
        <f t="shared" si="2"/>
        <v>0.166431786957905-0.252831398281368i</v>
      </c>
      <c r="O58" s="270">
        <f t="shared" si="18"/>
        <v>-10.379942804157034</v>
      </c>
      <c r="P58" s="270">
        <f t="shared" si="19"/>
        <v>-56.644216117942015</v>
      </c>
      <c r="Q58" s="229">
        <f t="shared" si="3"/>
        <v>-23266.132429113393</v>
      </c>
      <c r="R58" s="229" t="str">
        <f t="shared" si="4"/>
        <v>-1.05926168853863+1.87520693411993i</v>
      </c>
      <c r="S58" s="229">
        <f t="shared" si="20"/>
        <v>6.6637160338325829</v>
      </c>
      <c r="T58" s="229">
        <f t="shared" si="21"/>
        <v>119.46111568905863</v>
      </c>
      <c r="U58" s="227" t="str">
        <f t="shared" si="5"/>
        <v>7.197908974613+9.77917996740453i</v>
      </c>
      <c r="V58" s="227">
        <f t="shared" si="22"/>
        <v>21.686219627706006</v>
      </c>
      <c r="W58" s="227">
        <f t="shared" si="23"/>
        <v>53.645288028712436</v>
      </c>
      <c r="X58" s="269" t="str">
        <f t="shared" si="6"/>
        <v>0.00299411407761936+0.00453222359266579i</v>
      </c>
      <c r="Y58" s="269">
        <f t="shared" si="24"/>
        <v>-45.300930501609159</v>
      </c>
      <c r="Z58" s="269">
        <f t="shared" si="25"/>
        <v>56.550129766381559</v>
      </c>
      <c r="AA58" s="268" t="str">
        <f t="shared" si="7"/>
        <v>0.0107496679274846+0.0238319829532319i</v>
      </c>
      <c r="AB58" s="268">
        <f t="shared" si="26"/>
        <v>-31.652495535482863</v>
      </c>
      <c r="AC58" s="268">
        <f t="shared" si="27"/>
        <v>65.721741308785766</v>
      </c>
    </row>
    <row r="59" spans="1:29">
      <c r="A59" s="276">
        <v>-0.6</v>
      </c>
      <c r="B59" s="275">
        <f t="shared" si="8"/>
        <v>2511.8864315095802</v>
      </c>
      <c r="C59" s="274">
        <f t="shared" si="9"/>
        <v>15782.647919764757</v>
      </c>
      <c r="D59" s="273" t="str">
        <f t="shared" si="10"/>
        <v>15782.6479197648i</v>
      </c>
      <c r="E59" s="272">
        <f t="shared" si="0"/>
        <v>10.171497901777053</v>
      </c>
      <c r="F59" s="229" t="str">
        <f t="shared" si="11"/>
        <v>1.28649148771596-4.54499426206936i</v>
      </c>
      <c r="G59" s="229">
        <f t="shared" si="12"/>
        <v>13.485391472921416</v>
      </c>
      <c r="H59" s="229">
        <f t="shared" si="13"/>
        <v>-74.195474407654586</v>
      </c>
      <c r="I59" s="271">
        <f t="shared" si="14"/>
        <v>0.11345949484767481</v>
      </c>
      <c r="J59" s="271" t="str">
        <f t="shared" si="15"/>
        <v>0.0143503617394037-0.0506978183586783i</v>
      </c>
      <c r="K59" s="271">
        <f t="shared" si="16"/>
        <v>-25.565489891235316</v>
      </c>
      <c r="L59" s="271">
        <f t="shared" si="17"/>
        <v>-74.195474407654601</v>
      </c>
      <c r="M59" s="270">
        <f t="shared" si="1"/>
        <v>0.53910641303213658</v>
      </c>
      <c r="N59" s="270" t="str">
        <f t="shared" si="2"/>
        <v>0.117150296773999-0.227032683451835i</v>
      </c>
      <c r="O59" s="270">
        <f t="shared" si="18"/>
        <v>-11.852994862704261</v>
      </c>
      <c r="P59" s="270">
        <f t="shared" si="19"/>
        <v>-62.70598053359101</v>
      </c>
      <c r="Q59" s="229">
        <f t="shared" si="3"/>
        <v>-23266.132429113393</v>
      </c>
      <c r="R59" s="229" t="str">
        <f t="shared" si="4"/>
        <v>-1.05905648933619+1.49851541392894i</v>
      </c>
      <c r="S59" s="229">
        <f t="shared" si="20"/>
        <v>5.2726234686091802</v>
      </c>
      <c r="T59" s="229">
        <f t="shared" si="21"/>
        <v>125.25026775103007</v>
      </c>
      <c r="U59" s="227" t="str">
        <f t="shared" si="5"/>
        <v>5.44827679938817+6.74123299147104i</v>
      </c>
      <c r="V59" s="227">
        <f t="shared" si="22"/>
        <v>18.758014941530593</v>
      </c>
      <c r="W59" s="227">
        <f t="shared" si="23"/>
        <v>51.054793343375465</v>
      </c>
      <c r="X59" s="269" t="str">
        <f t="shared" si="6"/>
        <v>0.00426070071389097+0.00494021463377344i</v>
      </c>
      <c r="Y59" s="269">
        <f t="shared" si="24"/>
        <v>-43.710056135610877</v>
      </c>
      <c r="Z59" s="269">
        <f t="shared" si="25"/>
        <v>49.223789169176619</v>
      </c>
      <c r="AA59" s="268" t="str">
        <f t="shared" si="7"/>
        <v>0.0154735824011906+0.0275885842557197i</v>
      </c>
      <c r="AB59" s="268">
        <f t="shared" si="26"/>
        <v>-29.997561107079814</v>
      </c>
      <c r="AC59" s="268">
        <f t="shared" si="27"/>
        <v>60.713283043240132</v>
      </c>
    </row>
    <row r="60" spans="1:29">
      <c r="A60" s="276">
        <v>-0.5</v>
      </c>
      <c r="B60" s="275">
        <f t="shared" si="8"/>
        <v>3162.2776601683795</v>
      </c>
      <c r="C60" s="274">
        <f t="shared" si="9"/>
        <v>19869.176531592202</v>
      </c>
      <c r="D60" s="273" t="str">
        <f t="shared" si="10"/>
        <v>19869.1765315922i</v>
      </c>
      <c r="E60" s="272">
        <f t="shared" si="0"/>
        <v>10.171497901777053</v>
      </c>
      <c r="F60" s="229" t="str">
        <f t="shared" si="11"/>
        <v>0.506293841887345-3.83239479209726i</v>
      </c>
      <c r="G60" s="229">
        <f t="shared" si="12"/>
        <v>11.74454748713929</v>
      </c>
      <c r="H60" s="229">
        <f t="shared" si="13"/>
        <v>-82.474291500180982</v>
      </c>
      <c r="I60" s="271">
        <f t="shared" si="14"/>
        <v>0.11345949484767481</v>
      </c>
      <c r="J60" s="271" t="str">
        <f t="shared" si="15"/>
        <v>0.00564753039323645-0.0427490209767676i</v>
      </c>
      <c r="K60" s="271">
        <f t="shared" si="16"/>
        <v>-27.306333877017444</v>
      </c>
      <c r="L60" s="271">
        <f t="shared" si="17"/>
        <v>-82.474291500180982</v>
      </c>
      <c r="M60" s="270">
        <f t="shared" si="1"/>
        <v>0.53910641303213658</v>
      </c>
      <c r="N60" s="270" t="str">
        <f t="shared" si="2"/>
        <v>0.0788118305548551-0.196256654762455i</v>
      </c>
      <c r="O60" s="270">
        <f t="shared" si="18"/>
        <v>-13.494207229636077</v>
      </c>
      <c r="P60" s="270">
        <f t="shared" si="19"/>
        <v>-68.120822755044372</v>
      </c>
      <c r="Q60" s="229">
        <f t="shared" si="3"/>
        <v>-23266.132429113393</v>
      </c>
      <c r="R60" s="229" t="str">
        <f t="shared" si="4"/>
        <v>-1.0587314321579+1.20161968121172i</v>
      </c>
      <c r="S60" s="229">
        <f t="shared" si="20"/>
        <v>4.0905386122935079</v>
      </c>
      <c r="T60" s="229">
        <f t="shared" si="21"/>
        <v>131.38285649510175</v>
      </c>
      <c r="U60" s="227" t="str">
        <f t="shared" si="5"/>
        <v>4.06905180404325+4.66584947171974i</v>
      </c>
      <c r="V60" s="227">
        <f t="shared" si="22"/>
        <v>15.835086099432798</v>
      </c>
      <c r="W60" s="227">
        <f t="shared" si="23"/>
        <v>48.908564994920788</v>
      </c>
      <c r="X60" s="269" t="str">
        <f t="shared" si="6"/>
        <v>0.0058394494519575+0.00505140669694577i</v>
      </c>
      <c r="Y60" s="269">
        <f t="shared" si="24"/>
        <v>-42.2463804446583</v>
      </c>
      <c r="Z60" s="269">
        <f t="shared" si="25"/>
        <v>40.86139327697073</v>
      </c>
      <c r="AA60" s="268" t="str">
        <f t="shared" si="7"/>
        <v>0.0216044580900699+0.0311019531408229i</v>
      </c>
      <c r="AB60" s="268">
        <f t="shared" si="26"/>
        <v>-28.434253797276927</v>
      </c>
      <c r="AC60" s="268">
        <f t="shared" si="27"/>
        <v>55.214862022107262</v>
      </c>
    </row>
    <row r="61" spans="1:29">
      <c r="A61" s="276">
        <v>-0.4</v>
      </c>
      <c r="B61" s="275">
        <f t="shared" si="8"/>
        <v>3981.0717055349719</v>
      </c>
      <c r="C61" s="274">
        <f t="shared" si="9"/>
        <v>25013.811247045713</v>
      </c>
      <c r="D61" s="273" t="str">
        <f t="shared" si="10"/>
        <v>25013.8112470457i</v>
      </c>
      <c r="E61" s="272">
        <f t="shared" si="0"/>
        <v>10.171497901777053</v>
      </c>
      <c r="F61" s="229" t="str">
        <f t="shared" si="11"/>
        <v>-0.0365052559631218-3.09663771826182i</v>
      </c>
      <c r="G61" s="229">
        <f t="shared" si="12"/>
        <v>9.8184114967886273</v>
      </c>
      <c r="H61" s="229">
        <f t="shared" si="13"/>
        <v>-90.675410042554176</v>
      </c>
      <c r="I61" s="271">
        <f t="shared" si="14"/>
        <v>0.11345949484767481</v>
      </c>
      <c r="J61" s="271" t="str">
        <f t="shared" si="15"/>
        <v>-0.000407203338275009-0.0345419086385359i</v>
      </c>
      <c r="K61" s="271">
        <f t="shared" si="16"/>
        <v>-29.232469867368106</v>
      </c>
      <c r="L61" s="271">
        <f t="shared" si="17"/>
        <v>-90.675410042554176</v>
      </c>
      <c r="M61" s="270">
        <f t="shared" si="1"/>
        <v>0.53910641303213658</v>
      </c>
      <c r="N61" s="270" t="str">
        <f t="shared" si="2"/>
        <v>0.0509382621665702-0.164750285790928i</v>
      </c>
      <c r="O61" s="270">
        <f t="shared" si="18"/>
        <v>-15.266975425204883</v>
      </c>
      <c r="P61" s="270">
        <f t="shared" si="19"/>
        <v>-72.819193071736976</v>
      </c>
      <c r="Q61" s="229">
        <f t="shared" si="3"/>
        <v>-23266.132429113393</v>
      </c>
      <c r="R61" s="229" t="str">
        <f t="shared" si="4"/>
        <v>-1.05821665687435+0.968703370510823i</v>
      </c>
      <c r="S61" s="229">
        <f t="shared" si="20"/>
        <v>3.1348941234857248</v>
      </c>
      <c r="T61" s="229">
        <f t="shared" si="21"/>
        <v>137.52866573595381</v>
      </c>
      <c r="U61" s="227" t="str">
        <f t="shared" si="5"/>
        <v>3.03835386485481+3.2415508492772i</v>
      </c>
      <c r="V61" s="227">
        <f t="shared" si="22"/>
        <v>12.953305620274353</v>
      </c>
      <c r="W61" s="227">
        <f t="shared" si="23"/>
        <v>46.853255693399561</v>
      </c>
      <c r="X61" s="269" t="str">
        <f t="shared" si="6"/>
        <v>0.00769303205253079+0.0047119169152811i</v>
      </c>
      <c r="Y61" s="269">
        <f t="shared" si="24"/>
        <v>-40.894561488535111</v>
      </c>
      <c r="Z61" s="269">
        <f t="shared" si="25"/>
        <v>31.487116152746751</v>
      </c>
      <c r="AA61" s="268" t="str">
        <f t="shared" si="7"/>
        <v>0.0293411832193255+0.0341645038225421i</v>
      </c>
      <c r="AB61" s="268">
        <f t="shared" si="26"/>
        <v>-26.92906704637187</v>
      </c>
      <c r="AC61" s="268">
        <f t="shared" si="27"/>
        <v>49.34333312356398</v>
      </c>
    </row>
    <row r="62" spans="1:29">
      <c r="A62" s="276">
        <v>-0.3</v>
      </c>
      <c r="B62" s="275">
        <f t="shared" si="8"/>
        <v>5011.8723362727224</v>
      </c>
      <c r="C62" s="274">
        <f t="shared" si="9"/>
        <v>31490.522624728597</v>
      </c>
      <c r="D62" s="273" t="str">
        <f t="shared" si="10"/>
        <v>31490.5226247286i</v>
      </c>
      <c r="E62" s="272">
        <f t="shared" si="0"/>
        <v>10.171497901777053</v>
      </c>
      <c r="F62" s="229" t="str">
        <f t="shared" si="11"/>
        <v>-0.375260809017434-2.40113812843894i</v>
      </c>
      <c r="G62" s="229">
        <f t="shared" si="12"/>
        <v>7.713143984593632</v>
      </c>
      <c r="H62" s="229">
        <f t="shared" si="13"/>
        <v>-98.882591930915709</v>
      </c>
      <c r="I62" s="271">
        <f t="shared" si="14"/>
        <v>0.11345949484767481</v>
      </c>
      <c r="J62" s="271" t="str">
        <f t="shared" si="15"/>
        <v>-0.0041859028275284-0.0267838544276332i</v>
      </c>
      <c r="K62" s="271">
        <f t="shared" si="16"/>
        <v>-31.337737379563116</v>
      </c>
      <c r="L62" s="271">
        <f t="shared" si="17"/>
        <v>-98.882591930915694</v>
      </c>
      <c r="M62" s="270">
        <f t="shared" si="1"/>
        <v>0.53910641303213658</v>
      </c>
      <c r="N62" s="270" t="str">
        <f t="shared" si="2"/>
        <v>0.031723837939438-0.135330699637528i</v>
      </c>
      <c r="O62" s="270">
        <f t="shared" si="18"/>
        <v>-17.139748915331538</v>
      </c>
      <c r="P62" s="270">
        <f t="shared" si="19"/>
        <v>-76.807099634642796</v>
      </c>
      <c r="Q62" s="229">
        <f t="shared" si="3"/>
        <v>-23266.132429113393</v>
      </c>
      <c r="R62" s="229" t="str">
        <f t="shared" si="4"/>
        <v>-1.05740181033637+0.787351719000006i</v>
      </c>
      <c r="S62" s="229">
        <f t="shared" si="20"/>
        <v>2.4005509903786399</v>
      </c>
      <c r="T62" s="229">
        <f t="shared" si="21"/>
        <v>143.3282702355441</v>
      </c>
      <c r="U62" s="227" t="str">
        <f t="shared" si="5"/>
        <v>2.28734169178618+2.24350556082581i</v>
      </c>
      <c r="V62" s="227">
        <f t="shared" si="22"/>
        <v>10.113694974972272</v>
      </c>
      <c r="W62" s="227">
        <f t="shared" si="23"/>
        <v>44.44567830462843</v>
      </c>
      <c r="X62" s="269" t="str">
        <f t="shared" si="6"/>
        <v>0.00978667801977614+0.00374988854866941i</v>
      </c>
      <c r="Y62" s="269">
        <f t="shared" si="24"/>
        <v>-39.592365863220984</v>
      </c>
      <c r="Z62" s="269">
        <f t="shared" si="25"/>
        <v>20.96496164506922</v>
      </c>
      <c r="AA62" s="268" t="str">
        <f t="shared" si="7"/>
        <v>0.0392755657067831+0.0366769365670657i</v>
      </c>
      <c r="AB62" s="268">
        <f t="shared" si="26"/>
        <v>-25.394377398989398</v>
      </c>
      <c r="AC62" s="268">
        <f t="shared" si="27"/>
        <v>43.040453941342079</v>
      </c>
    </row>
    <row r="63" spans="1:29">
      <c r="A63" s="276">
        <v>-0.2</v>
      </c>
      <c r="B63" s="275">
        <f t="shared" si="8"/>
        <v>6309.5734448019321</v>
      </c>
      <c r="C63" s="274">
        <f t="shared" si="9"/>
        <v>39644.219162949987</v>
      </c>
      <c r="D63" s="273" t="str">
        <f t="shared" si="10"/>
        <v>39644.21916295i</v>
      </c>
      <c r="E63" s="272">
        <f t="shared" si="0"/>
        <v>10.171497901777053</v>
      </c>
      <c r="F63" s="229" t="str">
        <f t="shared" si="11"/>
        <v>-0.55108343203798-1.78318668668339i</v>
      </c>
      <c r="G63" s="229">
        <f t="shared" si="12"/>
        <v>5.4200929555863748</v>
      </c>
      <c r="H63" s="229">
        <f t="shared" si="13"/>
        <v>-107.17345865048742</v>
      </c>
      <c r="I63" s="271">
        <f t="shared" si="14"/>
        <v>0.11345949484767481</v>
      </c>
      <c r="J63" s="271" t="str">
        <f t="shared" si="15"/>
        <v>-0.00614714257641722-0.0198908226343781i</v>
      </c>
      <c r="K63" s="271">
        <f t="shared" si="16"/>
        <v>-33.630788408570361</v>
      </c>
      <c r="L63" s="271">
        <f t="shared" si="17"/>
        <v>-107.17345865048742</v>
      </c>
      <c r="M63" s="270">
        <f t="shared" si="1"/>
        <v>0.53910641303213658</v>
      </c>
      <c r="N63" s="270" t="str">
        <f t="shared" si="2"/>
        <v>0.0190465316325618-0.109424766543355i</v>
      </c>
      <c r="O63" s="270">
        <f t="shared" si="18"/>
        <v>-19.088062802348944</v>
      </c>
      <c r="P63" s="270">
        <f t="shared" si="19"/>
        <v>-80.125991613396366</v>
      </c>
      <c r="Q63" s="229">
        <f t="shared" si="3"/>
        <v>-23266.132429113393</v>
      </c>
      <c r="R63" s="229" t="str">
        <f t="shared" si="4"/>
        <v>-1.05611291468405+0.647884977428077i</v>
      </c>
      <c r="S63" s="229">
        <f t="shared" si="20"/>
        <v>1.8614499835904639</v>
      </c>
      <c r="T63" s="229">
        <f t="shared" si="21"/>
        <v>148.47247259536786</v>
      </c>
      <c r="U63" s="227" t="str">
        <f t="shared" si="5"/>
        <v>1.73730619589564+1.52620781217207i</v>
      </c>
      <c r="V63" s="227">
        <f t="shared" si="22"/>
        <v>7.2815429391768358</v>
      </c>
      <c r="W63" s="227">
        <f t="shared" si="23"/>
        <v>41.299013944880286</v>
      </c>
      <c r="X63" s="269" t="str">
        <f t="shared" si="6"/>
        <v>0.0121443427273319+0.00183917061565157i</v>
      </c>
      <c r="Y63" s="269">
        <f t="shared" si="24"/>
        <v>-38.214039929306651</v>
      </c>
      <c r="Z63" s="269">
        <f t="shared" si="25"/>
        <v>8.6115835073705806</v>
      </c>
      <c r="AA63" s="268" t="str">
        <f t="shared" si="7"/>
        <v>0.0532424284018288+0.0382008947358127i</v>
      </c>
      <c r="AB63" s="268">
        <f t="shared" si="26"/>
        <v>-23.671314323085234</v>
      </c>
      <c r="AC63" s="268">
        <f t="shared" si="27"/>
        <v>35.659050544461685</v>
      </c>
    </row>
    <row r="64" spans="1:29">
      <c r="A64" s="276">
        <v>-0.1</v>
      </c>
      <c r="B64" s="275">
        <f t="shared" si="8"/>
        <v>7943.2823472428145</v>
      </c>
      <c r="C64" s="274">
        <f t="shared" si="9"/>
        <v>49909.114934975027</v>
      </c>
      <c r="D64" s="273" t="str">
        <f t="shared" si="10"/>
        <v>49909.114934975i</v>
      </c>
      <c r="E64" s="272">
        <f t="shared" si="0"/>
        <v>10.171497901777053</v>
      </c>
      <c r="F64" s="229" t="str">
        <f t="shared" si="11"/>
        <v>-0.60369642836487-1.26258329632934i</v>
      </c>
      <c r="G64" s="229">
        <f t="shared" si="12"/>
        <v>2.9193820168018436</v>
      </c>
      <c r="H64" s="229">
        <f t="shared" si="13"/>
        <v>-115.55450794163407</v>
      </c>
      <c r="I64" s="271">
        <f t="shared" si="14"/>
        <v>0.11345949484767481</v>
      </c>
      <c r="J64" s="271" t="str">
        <f t="shared" si="15"/>
        <v>-0.0067340221140543-0.0140836742422777i</v>
      </c>
      <c r="K64" s="271">
        <f t="shared" si="16"/>
        <v>-36.13149934735489</v>
      </c>
      <c r="L64" s="271">
        <f t="shared" si="17"/>
        <v>-115.55450794163403</v>
      </c>
      <c r="M64" s="270">
        <f t="shared" si="1"/>
        <v>0.53910641303213658</v>
      </c>
      <c r="N64" s="270" t="str">
        <f t="shared" si="2"/>
        <v>0.0110165439067635-0.0874856513500381i</v>
      </c>
      <c r="O64" s="270">
        <f t="shared" si="18"/>
        <v>-21.09293824866154</v>
      </c>
      <c r="P64" s="270">
        <f t="shared" si="19"/>
        <v>-82.822862293050548</v>
      </c>
      <c r="Q64" s="229">
        <f t="shared" si="3"/>
        <v>-23266.132429113393</v>
      </c>
      <c r="R64" s="229" t="str">
        <f t="shared" si="4"/>
        <v>-1.05407653086278+0.542832148024042i</v>
      </c>
      <c r="S64" s="229">
        <f t="shared" si="20"/>
        <v>1.4790626134222473</v>
      </c>
      <c r="T64" s="229">
        <f t="shared" si="21"/>
        <v>152.75227433012128</v>
      </c>
      <c r="U64" s="227" t="str">
        <f t="shared" si="5"/>
        <v>1.32171303971082+1.00315359195638i</v>
      </c>
      <c r="V64" s="227">
        <f t="shared" si="22"/>
        <v>4.3984446302240778</v>
      </c>
      <c r="W64" s="227">
        <f t="shared" si="23"/>
        <v>37.197766388487324</v>
      </c>
      <c r="X64" s="269" t="str">
        <f t="shared" si="6"/>
        <v>0.0146821681461049-0.0020042565628504i</v>
      </c>
      <c r="Y64" s="269">
        <f t="shared" si="24"/>
        <v>-36.584010764378178</v>
      </c>
      <c r="Z64" s="269">
        <f t="shared" si="25"/>
        <v>-7.7733749905017184</v>
      </c>
      <c r="AA64" s="268" t="str">
        <f t="shared" si="7"/>
        <v>0.0758840641461281+0.0353180581048707i</v>
      </c>
      <c r="AB64" s="268">
        <f t="shared" si="26"/>
        <v>-21.545449665684838</v>
      </c>
      <c r="AC64" s="268">
        <f t="shared" si="27"/>
        <v>24.958270658081744</v>
      </c>
    </row>
    <row r="65" spans="1:29">
      <c r="A65" s="276">
        <v>0</v>
      </c>
      <c r="B65" s="275">
        <f t="shared" si="8"/>
        <v>10000</v>
      </c>
      <c r="C65" s="274">
        <f t="shared" si="9"/>
        <v>62831.853071795864</v>
      </c>
      <c r="D65" s="273" t="str">
        <f t="shared" si="10"/>
        <v>62831.8530717959i</v>
      </c>
      <c r="E65" s="272">
        <f t="shared" si="0"/>
        <v>10.171497901777053</v>
      </c>
      <c r="F65" s="229" t="str">
        <f t="shared" si="11"/>
        <v>-0.570305498514063-0.848073327704915i</v>
      </c>
      <c r="G65" s="229">
        <f t="shared" si="12"/>
        <v>0.18898769067130267</v>
      </c>
      <c r="H65" s="229">
        <f t="shared" si="13"/>
        <v>-123.91972391354066</v>
      </c>
      <c r="I65" s="271">
        <f t="shared" si="14"/>
        <v>0.11345949484767481</v>
      </c>
      <c r="J65" s="271" t="str">
        <f t="shared" si="15"/>
        <v>-0.00636155799225521-0.00945996079283223i</v>
      </c>
      <c r="K65" s="271">
        <f t="shared" si="16"/>
        <v>-38.861893673485433</v>
      </c>
      <c r="L65" s="271">
        <f t="shared" si="17"/>
        <v>-123.91972391354065</v>
      </c>
      <c r="M65" s="270">
        <f t="shared" si="1"/>
        <v>0.53910641303213658</v>
      </c>
      <c r="N65" s="270" t="str">
        <f t="shared" si="2"/>
        <v>0.00614574282437306-0.0694090521374182i</v>
      </c>
      <c r="O65" s="270">
        <f t="shared" si="18"/>
        <v>-23.137761780173818</v>
      </c>
      <c r="P65" s="270">
        <f t="shared" si="19"/>
        <v>-84.940008568197442</v>
      </c>
      <c r="Q65" s="229">
        <f t="shared" si="3"/>
        <v>-23266.132429113393</v>
      </c>
      <c r="R65" s="229" t="str">
        <f t="shared" si="4"/>
        <v>-1.0508650027957+0.466511959276906i</v>
      </c>
      <c r="S65" s="229">
        <f t="shared" si="20"/>
        <v>1.2121524674358939</v>
      </c>
      <c r="T65" s="229">
        <f t="shared" si="21"/>
        <v>156.06206284887614</v>
      </c>
      <c r="U65" s="227" t="str">
        <f t="shared" si="5"/>
        <v>0.994950439008489+0.625156244391396i</v>
      </c>
      <c r="V65" s="227">
        <f t="shared" si="22"/>
        <v>1.4011401581071934</v>
      </c>
      <c r="W65" s="227">
        <f t="shared" si="23"/>
        <v>32.142338935335488</v>
      </c>
      <c r="X65" s="269" t="str">
        <f t="shared" si="6"/>
        <v>0.0150489785623069-0.0102975036802722i</v>
      </c>
      <c r="Y65" s="269">
        <f t="shared" si="24"/>
        <v>-34.781948478472565</v>
      </c>
      <c r="Z65" s="269">
        <f t="shared" si="25"/>
        <v>-34.382507808129823</v>
      </c>
      <c r="AA65" s="268" t="str">
        <f t="shared" si="7"/>
        <v>0.111098884923511+0.00893335430776958i</v>
      </c>
      <c r="AB65" s="268">
        <f t="shared" si="26"/>
        <v>-19.057816585160975</v>
      </c>
      <c r="AC65" s="268">
        <f t="shared" si="27"/>
        <v>4.5972075372134409</v>
      </c>
    </row>
    <row r="66" spans="1:29">
      <c r="A66" s="276">
        <v>0.1</v>
      </c>
      <c r="B66" s="275">
        <f t="shared" si="8"/>
        <v>12589.254117941673</v>
      </c>
      <c r="C66" s="274">
        <f t="shared" si="9"/>
        <v>79100.616502201228</v>
      </c>
      <c r="D66" s="273" t="str">
        <f t="shared" si="10"/>
        <v>79100.6165022012i</v>
      </c>
      <c r="E66" s="272">
        <f t="shared" si="0"/>
        <v>10.171497901777053</v>
      </c>
      <c r="F66" s="229" t="str">
        <f t="shared" si="11"/>
        <v>-0.486182731804107-0.538918963897977i</v>
      </c>
      <c r="G66" s="229">
        <f t="shared" si="12"/>
        <v>-2.7834821698162635</v>
      </c>
      <c r="H66" s="229">
        <f t="shared" si="13"/>
        <v>-132.05502179421194</v>
      </c>
      <c r="I66" s="271">
        <f t="shared" si="14"/>
        <v>0.11345949484767481</v>
      </c>
      <c r="J66" s="271" t="str">
        <f t="shared" si="15"/>
        <v>-0.00542319800749497-0.00601145219692904i</v>
      </c>
      <c r="K66" s="271">
        <f t="shared" si="16"/>
        <v>-41.83436353397299</v>
      </c>
      <c r="L66" s="271">
        <f t="shared" si="17"/>
        <v>-132.05502179421194</v>
      </c>
      <c r="M66" s="270">
        <f t="shared" si="1"/>
        <v>0.53910641303213658</v>
      </c>
      <c r="N66" s="270" t="str">
        <f t="shared" si="2"/>
        <v>0.00332981749411421-0.0548144902762256i</v>
      </c>
      <c r="O66" s="270">
        <f t="shared" si="18"/>
        <v>-25.206095556859896</v>
      </c>
      <c r="P66" s="270">
        <f t="shared" si="19"/>
        <v>-86.523723407920713</v>
      </c>
      <c r="Q66" s="229">
        <f t="shared" si="3"/>
        <v>-23266.132429113393</v>
      </c>
      <c r="R66" s="229" t="str">
        <f t="shared" si="4"/>
        <v>-1.04581468284394+0.414689145321555i</v>
      </c>
      <c r="S66" s="229">
        <f t="shared" si="20"/>
        <v>1.0232921479239618</v>
      </c>
      <c r="T66" s="229">
        <f t="shared" si="21"/>
        <v>158.37055567865443</v>
      </c>
      <c r="U66" s="227" t="str">
        <f t="shared" si="5"/>
        <v>0.731940884002342+0.361994663785604i</v>
      </c>
      <c r="V66" s="227">
        <f t="shared" si="22"/>
        <v>-1.7601900218923054</v>
      </c>
      <c r="W66" s="227">
        <f t="shared" si="23"/>
        <v>26.315533884442509</v>
      </c>
      <c r="X66" s="269" t="str">
        <f t="shared" si="6"/>
        <v>0.00356032929001181-0.0176178749789895i</v>
      </c>
      <c r="Y66" s="269">
        <f t="shared" si="24"/>
        <v>-34.907094667550723</v>
      </c>
      <c r="Z66" s="269">
        <f t="shared" si="25"/>
        <v>-78.57518100594838</v>
      </c>
      <c r="AA66" s="268" t="str">
        <f t="shared" si="7"/>
        <v>0.102195995316067-0.066478191742252i</v>
      </c>
      <c r="AB66" s="268">
        <f t="shared" si="26"/>
        <v>-18.278826690437608</v>
      </c>
      <c r="AC66" s="268">
        <f t="shared" si="27"/>
        <v>-33.043882619657047</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10.171497901777053</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-0.38256686833902-0.324503575975441i</v>
      </c>
      <c r="G67" s="229">
        <f t="shared" si="12"/>
        <v>-5.9918584298616873</v>
      </c>
      <c r="H67" s="229">
        <f t="shared" si="13"/>
        <v>-139.69448809773172</v>
      </c>
      <c r="I67" s="271">
        <f t="shared" ref="I67:I95" si="30">IF(freq_ratio2&gt;1,(Kinput2-Kfeed2*Metccm2/(2*ratio2*Gdc_ccm2))/(2/rload2-Kfeed2/Gdc_ccm2),(Kinput2-Kfeed2*Metccm2/(2*ratio2*Gdc_dcm2))/(2/rload2-Kfeed2/Gdc_dcm2))</f>
        <v>0.11345949484767481</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-0.00426739935910705-0.00361972367904684i</v>
      </c>
      <c r="K67" s="271">
        <f t="shared" si="16"/>
        <v>-45.042739794018416</v>
      </c>
      <c r="L67" s="271">
        <f t="shared" si="17"/>
        <v>-139.69448809773166</v>
      </c>
      <c r="M67" s="270">
        <f t="shared" ref="M67:M95" si="32">IF(freq_ratio2&gt;1,(1-Kfeed2*rload2*Xequiv2^2/(Gdc_ccm2*(Xequiv2^2+Requiv2^2)))/(2/rload2-Kfeed2/Gdc_ccm2),1/(2/rload2-Kfeed2/Gdc_dcm2))</f>
        <v>0.53910641303213658</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0.00178120111407558-0.0432039265377828i</v>
      </c>
      <c r="O67" s="270">
        <f t="shared" si="18"/>
        <v>-27.282160061711721</v>
      </c>
      <c r="P67" s="270">
        <f t="shared" si="19"/>
        <v>-87.639160343097217</v>
      </c>
      <c r="Q67" s="229">
        <f t="shared" ref="Q67:Q95" si="34">-currentransferratio2*RFB_2/(Rfeedforward2*(Cvolt2*nanoF2+Cforward2*picoF2*alpha_Cf2)*Rupper2*kiliOhm2)</f>
        <v>-23266.132429113393</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-1.03790844333304+0.384270019811358i</v>
      </c>
      <c r="S67" s="229">
        <f t="shared" si="20"/>
        <v>0.88106798491619565</v>
      </c>
      <c r="T67" s="229">
        <f t="shared" si="21"/>
        <v>159.68368463553864</v>
      </c>
      <c r="U67" s="227" t="str">
        <f t="shared" si="5"/>
        <v>0.521766378357488+0.18979602332087i</v>
      </c>
      <c r="V67" s="227">
        <f t="shared" si="22"/>
        <v>-5.1107904449454891</v>
      </c>
      <c r="W67" s="227">
        <f t="shared" si="23"/>
        <v>19.989196537806851</v>
      </c>
      <c r="X67" s="269" t="str">
        <f t="shared" si="6"/>
        <v>-0.00511390874583704-0.00959849541081383i</v>
      </c>
      <c r="Y67" s="269">
        <f t="shared" si="24"/>
        <v>-39.270770198454066</v>
      </c>
      <c r="Z67" s="269">
        <f t="shared" si="25"/>
        <v>-118.04790244722096</v>
      </c>
      <c r="AA67" s="268" t="str">
        <f t="shared" si="7"/>
        <v>0.0341924458613567-0.0767707133588524i</v>
      </c>
      <c r="AB67" s="268">
        <f t="shared" si="26"/>
        <v>-21.510190466147364</v>
      </c>
      <c r="AC67" s="268">
        <f t="shared" si="27"/>
        <v>-65.99257469258653</v>
      </c>
    </row>
    <row r="68" spans="1:29">
      <c r="A68" s="276">
        <v>0.3</v>
      </c>
      <c r="B68" s="275">
        <f t="shared" si="8"/>
        <v>19952.623149688796</v>
      </c>
      <c r="C68" s="274">
        <f t="shared" si="9"/>
        <v>125366.02861381591</v>
      </c>
      <c r="D68" s="273" t="str">
        <f t="shared" si="10"/>
        <v>125366.028613816i</v>
      </c>
      <c r="E68" s="272">
        <f t="shared" si="28"/>
        <v>10.171497901777053</v>
      </c>
      <c r="F68" s="229" t="str">
        <f t="shared" si="29"/>
        <v>-0.282547753426927-0.1862973652201i</v>
      </c>
      <c r="G68" s="229">
        <f t="shared" si="12"/>
        <v>-9.4104304396434486</v>
      </c>
      <c r="H68" s="229">
        <f t="shared" si="13"/>
        <v>-146.60120861911113</v>
      </c>
      <c r="I68" s="271">
        <f t="shared" si="30"/>
        <v>0.11345949484767481</v>
      </c>
      <c r="J68" s="271" t="str">
        <f t="shared" si="31"/>
        <v>-0.00315172118047271-0.00207808182761681i</v>
      </c>
      <c r="K68" s="271">
        <f t="shared" si="16"/>
        <v>-48.461311803800186</v>
      </c>
      <c r="L68" s="271">
        <f t="shared" si="17"/>
        <v>-146.60120861911099</v>
      </c>
      <c r="M68" s="270">
        <f t="shared" si="32"/>
        <v>0.53910641303213658</v>
      </c>
      <c r="N68" s="270" t="str">
        <f t="shared" si="33"/>
        <v>0.000966800763604496-0.034052955985382i</v>
      </c>
      <c r="O68" s="270">
        <f t="shared" si="18"/>
        <v>-29.353404419379427</v>
      </c>
      <c r="P68" s="270">
        <f t="shared" si="19"/>
        <v>-88.373746843485279</v>
      </c>
      <c r="Q68" s="229">
        <f t="shared" si="34"/>
        <v>-23266.132429113393</v>
      </c>
      <c r="R68" s="229" t="str">
        <f t="shared" si="35"/>
        <v>-1.02561813800236+0.372990217513496i</v>
      </c>
      <c r="S68" s="229">
        <f t="shared" si="20"/>
        <v>0.75916964000569298</v>
      </c>
      <c r="T68" s="229">
        <f t="shared" si="21"/>
        <v>160.01501031324142</v>
      </c>
      <c r="U68" s="227" t="str">
        <f t="shared" si="5"/>
        <v>0.359273195542111+0.0856824088231254i</v>
      </c>
      <c r="V68" s="227">
        <f t="shared" si="22"/>
        <v>-8.6512607996377575</v>
      </c>
      <c r="W68" s="227">
        <f t="shared" si="23"/>
        <v>13.413801694130289</v>
      </c>
      <c r="X68" s="269" t="str">
        <f t="shared" si="6"/>
        <v>-0.00440645892517094-0.00383258172690824i</v>
      </c>
      <c r="Y68" s="269">
        <f t="shared" si="24"/>
        <v>-44.67174777529651</v>
      </c>
      <c r="Z68" s="269">
        <f t="shared" si="25"/>
        <v>-138.98441060883286</v>
      </c>
      <c r="AA68" s="268" t="str">
        <f t="shared" si="7"/>
        <v>0.00846477344639279-0.0520154199488363i</v>
      </c>
      <c r="AB68" s="268">
        <f t="shared" si="26"/>
        <v>-25.563840390875768</v>
      </c>
      <c r="AC68" s="268">
        <f t="shared" si="27"/>
        <v>-80.75694883320709</v>
      </c>
    </row>
    <row r="69" spans="1:29">
      <c r="A69" s="276">
        <v>0.4</v>
      </c>
      <c r="B69" s="275">
        <f t="shared" si="8"/>
        <v>25118.864315095805</v>
      </c>
      <c r="C69" s="274">
        <f t="shared" si="9"/>
        <v>157826.4791976476</v>
      </c>
      <c r="D69" s="273" t="str">
        <f t="shared" si="10"/>
        <v>157826.479197648i</v>
      </c>
      <c r="E69" s="272">
        <f t="shared" si="28"/>
        <v>10.171497901777053</v>
      </c>
      <c r="F69" s="229" t="str">
        <f t="shared" si="29"/>
        <v>-0.19878743720265-0.102920175174399i</v>
      </c>
      <c r="G69" s="229">
        <f t="shared" si="12"/>
        <v>-13.000841978855572</v>
      </c>
      <c r="H69" s="229">
        <f t="shared" si="13"/>
        <v>-152.62759735944377</v>
      </c>
      <c r="I69" s="271">
        <f t="shared" si="30"/>
        <v>0.11345949484767481</v>
      </c>
      <c r="J69" s="271" t="str">
        <f t="shared" si="31"/>
        <v>-0.00221740420387209-0.00114803848928498i</v>
      </c>
      <c r="K69" s="271">
        <f t="shared" si="16"/>
        <v>-52.051723343012313</v>
      </c>
      <c r="L69" s="271">
        <f t="shared" si="17"/>
        <v>-152.62759735944388</v>
      </c>
      <c r="M69" s="270">
        <f t="shared" si="32"/>
        <v>0.53910641303213658</v>
      </c>
      <c r="N69" s="270" t="str">
        <f t="shared" si="33"/>
        <v>0.000551720937196731-0.0268706933332544i</v>
      </c>
      <c r="O69" s="270">
        <f t="shared" si="18"/>
        <v>-31.412592032221927</v>
      </c>
      <c r="P69" s="270">
        <f t="shared" si="19"/>
        <v>-88.823743039987875</v>
      </c>
      <c r="Q69" s="229">
        <f t="shared" si="34"/>
        <v>-23266.132429113393</v>
      </c>
      <c r="R69" s="229" t="str">
        <f t="shared" si="35"/>
        <v>-1.00672037669+0.379028939007623i</v>
      </c>
      <c r="S69" s="229">
        <f t="shared" si="20"/>
        <v>0.63389229369173139</v>
      </c>
      <c r="T69" s="229">
        <f t="shared" si="21"/>
        <v>159.36870803388717</v>
      </c>
      <c r="U69" s="227" t="str">
        <f t="shared" si="5"/>
        <v>0.239133088460723+0.0282656461096068i</v>
      </c>
      <c r="V69" s="227">
        <f t="shared" si="22"/>
        <v>-12.366949685163831</v>
      </c>
      <c r="W69" s="227">
        <f t="shared" si="23"/>
        <v>6.7411106744433837</v>
      </c>
      <c r="X69" s="269" t="str">
        <f t="shared" si="6"/>
        <v>-0.00285432079088425-0.00161489176623234i</v>
      </c>
      <c r="Y69" s="269">
        <f t="shared" si="24"/>
        <v>-49.683886729190959</v>
      </c>
      <c r="Z69" s="269">
        <f t="shared" si="25"/>
        <v>-150.50007964067055</v>
      </c>
      <c r="AA69" s="268" t="str">
        <f t="shared" si="7"/>
        <v>0.00203427343428409-0.035240319789996i</v>
      </c>
      <c r="AB69" s="268">
        <f t="shared" si="26"/>
        <v>-29.044755418400577</v>
      </c>
      <c r="AC69" s="268">
        <f t="shared" si="27"/>
        <v>-86.69622532121457</v>
      </c>
    </row>
    <row r="70" spans="1:29">
      <c r="A70" s="276">
        <v>0.5</v>
      </c>
      <c r="B70" s="275">
        <f t="shared" si="8"/>
        <v>31622.776601683796</v>
      </c>
      <c r="C70" s="274">
        <f t="shared" si="9"/>
        <v>198691.76531592204</v>
      </c>
      <c r="D70" s="273" t="str">
        <f t="shared" si="10"/>
        <v>198691.765315922i</v>
      </c>
      <c r="E70" s="272">
        <f t="shared" si="28"/>
        <v>10.171497901777053</v>
      </c>
      <c r="F70" s="229" t="str">
        <f t="shared" si="29"/>
        <v>-0.13497252390503-0.0552732469149863i</v>
      </c>
      <c r="G70" s="229">
        <f t="shared" si="12"/>
        <v>-16.721770980277956</v>
      </c>
      <c r="H70" s="229">
        <f t="shared" si="13"/>
        <v>-157.73017386536085</v>
      </c>
      <c r="I70" s="271">
        <f t="shared" si="30"/>
        <v>0.11345949484767481</v>
      </c>
      <c r="J70" s="271" t="str">
        <f t="shared" si="31"/>
        <v>-0.00150557120774758-0.000616553700755274i</v>
      </c>
      <c r="K70" s="271">
        <f t="shared" si="16"/>
        <v>-55.772652344434668</v>
      </c>
      <c r="L70" s="271">
        <f t="shared" si="17"/>
        <v>-157.73017386536091</v>
      </c>
      <c r="M70" s="270">
        <f t="shared" si="32"/>
        <v>0.53910641303213658</v>
      </c>
      <c r="N70" s="270" t="str">
        <f t="shared" si="33"/>
        <v>0.000342744510277071-0.0212354186785547i</v>
      </c>
      <c r="O70" s="270">
        <f t="shared" si="18"/>
        <v>-33.457652220266006</v>
      </c>
      <c r="P70" s="270">
        <f t="shared" si="19"/>
        <v>-89.075313315392023</v>
      </c>
      <c r="Q70" s="229">
        <f t="shared" si="34"/>
        <v>-23266.132429113393</v>
      </c>
      <c r="R70" s="229" t="str">
        <f t="shared" si="35"/>
        <v>-0.978145570046281+0.400465469762722i</v>
      </c>
      <c r="S70" s="229">
        <f t="shared" si="20"/>
        <v>0.48108126620693603</v>
      </c>
      <c r="T70" s="229">
        <f t="shared" si="21"/>
        <v>157.73517149228158</v>
      </c>
      <c r="U70" s="227" t="str">
        <f t="shared" si="5"/>
        <v>0.154157803126792+0.0000134464212800459i</v>
      </c>
      <c r="V70" s="227">
        <f t="shared" si="22"/>
        <v>-16.240689714071003</v>
      </c>
      <c r="W70" s="227">
        <f t="shared" si="23"/>
        <v>4.9976269207340886E-3</v>
      </c>
      <c r="X70" s="269" t="str">
        <f t="shared" si="6"/>
        <v>-0.00177995542375279-0.000728951141318132i</v>
      </c>
      <c r="Y70" s="269">
        <f t="shared" si="24"/>
        <v>-54.318439289062809</v>
      </c>
      <c r="Z70" s="269">
        <f t="shared" si="25"/>
        <v>-157.72926302975625</v>
      </c>
      <c r="AA70" s="268" t="str">
        <f t="shared" si="7"/>
        <v>0.000405610044773646-0.0251056441769532i</v>
      </c>
      <c r="AB70" s="268">
        <f t="shared" si="26"/>
        <v>-32.003439164894147</v>
      </c>
      <c r="AC70" s="268">
        <f t="shared" si="27"/>
        <v>-89.074402479787352</v>
      </c>
    </row>
    <row r="71" spans="1:29">
      <c r="A71" s="276">
        <v>0.6</v>
      </c>
      <c r="B71" s="275">
        <f t="shared" si="8"/>
        <v>39810.717055349727</v>
      </c>
      <c r="C71" s="274">
        <f t="shared" si="9"/>
        <v>250138.11247045716</v>
      </c>
      <c r="D71" s="273" t="str">
        <f t="shared" si="10"/>
        <v>250138.112470457i</v>
      </c>
      <c r="E71" s="272">
        <f t="shared" si="28"/>
        <v>10.171497901777053</v>
      </c>
      <c r="F71" s="229" t="str">
        <f t="shared" si="29"/>
        <v>-0.0893848064317225-0.0291328632275918i</v>
      </c>
      <c r="G71" s="229">
        <f t="shared" si="12"/>
        <v>-20.53627952229213</v>
      </c>
      <c r="H71" s="229">
        <f t="shared" si="13"/>
        <v>-161.94784637340484</v>
      </c>
      <c r="I71" s="271">
        <f t="shared" si="30"/>
        <v>0.11345949484767481</v>
      </c>
      <c r="J71" s="271" t="str">
        <f t="shared" si="31"/>
        <v>-0.000997056193958277-0.00032496688070805i</v>
      </c>
      <c r="K71" s="271">
        <f t="shared" si="16"/>
        <v>-59.587160886448871</v>
      </c>
      <c r="L71" s="271">
        <f t="shared" si="17"/>
        <v>-161.94784637340484</v>
      </c>
      <c r="M71" s="270">
        <f t="shared" si="32"/>
        <v>0.53910641303213658</v>
      </c>
      <c r="N71" s="270" t="str">
        <f t="shared" si="33"/>
        <v>0.000236705095611579-0.0168059725998896i</v>
      </c>
      <c r="O71" s="270">
        <f t="shared" si="18"/>
        <v>-35.489865528974057</v>
      </c>
      <c r="P71" s="270">
        <f t="shared" si="19"/>
        <v>-89.193066263125942</v>
      </c>
      <c r="Q71" s="229">
        <f t="shared" si="34"/>
        <v>-23266.132429113393</v>
      </c>
      <c r="R71" s="229" t="str">
        <f t="shared" si="35"/>
        <v>-0.936014456434654+0.434505487359117i</v>
      </c>
      <c r="S71" s="229">
        <f t="shared" si="20"/>
        <v>0.27316200966106685</v>
      </c>
      <c r="T71" s="229">
        <f t="shared" si="21"/>
        <v>155.09888992250561</v>
      </c>
      <c r="U71" s="227" t="str">
        <f t="shared" si="5"/>
        <v>0.0963238599405768-0.0115694077427565i</v>
      </c>
      <c r="V71" s="227">
        <f t="shared" si="22"/>
        <v>-20.263117512631062</v>
      </c>
      <c r="W71" s="227">
        <f t="shared" si="23"/>
        <v>-6.8489564508992462</v>
      </c>
      <c r="X71" s="269" t="str">
        <f t="shared" si="6"/>
        <v>-0.0011077558570759-0.000345423307842991i</v>
      </c>
      <c r="Y71" s="269">
        <f t="shared" si="24"/>
        <v>-58.708128979106824</v>
      </c>
      <c r="Z71" s="269">
        <f t="shared" si="25"/>
        <v>-162.68134147478332</v>
      </c>
      <c r="AA71" s="268" t="str">
        <f t="shared" si="7"/>
        <v>0.0000238374703897084-0.0185976453734841i</v>
      </c>
      <c r="AB71" s="268">
        <f t="shared" si="26"/>
        <v>-34.610833621632025</v>
      </c>
      <c r="AC71" s="268">
        <f t="shared" si="27"/>
        <v>-89.926561364504352</v>
      </c>
    </row>
    <row r="72" spans="1:29">
      <c r="A72" s="276">
        <v>0.7</v>
      </c>
      <c r="B72" s="275">
        <f t="shared" si="8"/>
        <v>50118.723362727229</v>
      </c>
      <c r="C72" s="274">
        <f t="shared" si="9"/>
        <v>314905.22624728602</v>
      </c>
      <c r="D72" s="273" t="str">
        <f t="shared" si="10"/>
        <v>314905.226247286i</v>
      </c>
      <c r="E72" s="272">
        <f t="shared" si="28"/>
        <v>10.171497901777053</v>
      </c>
      <c r="F72" s="229" t="str">
        <f t="shared" si="29"/>
        <v>-0.0582003521666407-0.0151953197095208i</v>
      </c>
      <c r="G72" s="229">
        <f t="shared" si="12"/>
        <v>-24.415099833551018</v>
      </c>
      <c r="H72" s="229">
        <f t="shared" si="13"/>
        <v>-165.36749516963596</v>
      </c>
      <c r="I72" s="271">
        <f t="shared" si="30"/>
        <v>0.11345949484767481</v>
      </c>
      <c r="J72" s="271" t="str">
        <f t="shared" si="31"/>
        <v>-0.000649204534135544-0.00016949846668994i</v>
      </c>
      <c r="K72" s="271">
        <f t="shared" si="16"/>
        <v>-63.465981197707748</v>
      </c>
      <c r="L72" s="271">
        <f t="shared" si="17"/>
        <v>-165.36749516963593</v>
      </c>
      <c r="M72" s="270">
        <f t="shared" si="32"/>
        <v>0.53910641303213658</v>
      </c>
      <c r="N72" s="270" t="str">
        <f t="shared" si="33"/>
        <v>0.00018157009391489-0.0133157430027309i</v>
      </c>
      <c r="O72" s="270">
        <f t="shared" si="18"/>
        <v>-37.511884484387494</v>
      </c>
      <c r="P72" s="270">
        <f t="shared" si="19"/>
        <v>-89.218777700288044</v>
      </c>
      <c r="Q72" s="229">
        <f t="shared" si="34"/>
        <v>-23266.132429113393</v>
      </c>
      <c r="R72" s="229" t="str">
        <f t="shared" si="35"/>
        <v>-0.876150154138921+0.476520684353579i</v>
      </c>
      <c r="S72" s="229">
        <f t="shared" si="20"/>
        <v>-2.3030552844170573E-2</v>
      </c>
      <c r="T72" s="229">
        <f t="shared" si="21"/>
        <v>151.45910797230835</v>
      </c>
      <c r="U72" s="227" t="str">
        <f t="shared" si="5"/>
        <v>0.058233131668694-0.0144202899383801i</v>
      </c>
      <c r="V72" s="227">
        <f t="shared" si="22"/>
        <v>-24.438130386395187</v>
      </c>
      <c r="W72" s="227">
        <f t="shared" si="23"/>
        <v>-13.908387197327636</v>
      </c>
      <c r="X72" s="269" t="str">
        <f t="shared" si="6"/>
        <v>-0.000691940995249328-0.000169384252390237i</v>
      </c>
      <c r="Y72" s="269">
        <f t="shared" si="24"/>
        <v>-62.945867462455766</v>
      </c>
      <c r="Z72" s="269">
        <f t="shared" si="25"/>
        <v>-166.2447368934975</v>
      </c>
      <c r="AA72" s="268" t="str">
        <f t="shared" si="7"/>
        <v>-0.0000236945095615053-0.01413874470295i</v>
      </c>
      <c r="AB72" s="268">
        <f t="shared" si="26"/>
        <v>-36.991770749135512</v>
      </c>
      <c r="AC72" s="268">
        <f t="shared" si="27"/>
        <v>-90.096019424149574</v>
      </c>
    </row>
    <row r="73" spans="1:29">
      <c r="A73" s="276">
        <v>0.8</v>
      </c>
      <c r="B73" s="275">
        <f t="shared" si="8"/>
        <v>63095.734448019342</v>
      </c>
      <c r="C73" s="274">
        <f t="shared" si="9"/>
        <v>396442.19162950001</v>
      </c>
      <c r="D73" s="273" t="str">
        <f t="shared" si="10"/>
        <v>396442.1916295i</v>
      </c>
      <c r="E73" s="272">
        <f t="shared" si="28"/>
        <v>10.171497901777053</v>
      </c>
      <c r="F73" s="229" t="str">
        <f t="shared" si="29"/>
        <v>-0.0374726819822972-0.00790073104999958i</v>
      </c>
      <c r="G73" s="229">
        <f t="shared" si="12"/>
        <v>-28.336813764672435</v>
      </c>
      <c r="H73" s="229">
        <f t="shared" si="13"/>
        <v>-168.09414653445222</v>
      </c>
      <c r="I73" s="271">
        <f t="shared" si="30"/>
        <v>0.11345949484767481</v>
      </c>
      <c r="J73" s="271" t="str">
        <f t="shared" si="31"/>
        <v>-0.000417994636518207-0.0000881298863271338i</v>
      </c>
      <c r="K73" s="271">
        <f t="shared" si="16"/>
        <v>-67.387695128829179</v>
      </c>
      <c r="L73" s="271">
        <f t="shared" si="17"/>
        <v>-168.09414653445222</v>
      </c>
      <c r="M73" s="270">
        <f t="shared" si="32"/>
        <v>0.53910641303213658</v>
      </c>
      <c r="N73" s="270" t="str">
        <f t="shared" si="33"/>
        <v>0.000151904666617101-0.0105592472512151i</v>
      </c>
      <c r="O73" s="270">
        <f t="shared" si="18"/>
        <v>-39.52644211267507</v>
      </c>
      <c r="P73" s="270">
        <f t="shared" si="19"/>
        <v>-89.175803374827339</v>
      </c>
      <c r="Q73" s="229">
        <f t="shared" si="34"/>
        <v>-23266.132429113393</v>
      </c>
      <c r="R73" s="229" t="str">
        <f t="shared" si="35"/>
        <v>-0.795409118874011+0.519265292858551i</v>
      </c>
      <c r="S73" s="229">
        <f t="shared" si="20"/>
        <v>-0.4464321353010382</v>
      </c>
      <c r="T73" s="229">
        <f t="shared" si="21"/>
        <v>146.86237536459967</v>
      </c>
      <c r="U73" s="227" t="str">
        <f t="shared" si="5"/>
        <v>0.0339086883798597-0.0131739496607922i</v>
      </c>
      <c r="V73" s="227">
        <f t="shared" si="22"/>
        <v>-28.78324589997348</v>
      </c>
      <c r="W73" s="227">
        <f t="shared" si="23"/>
        <v>-21.231771169852564</v>
      </c>
      <c r="X73" s="269" t="str">
        <f t="shared" si="6"/>
        <v>-0.000433829044515423-0.0000853073030903138i</v>
      </c>
      <c r="Y73" s="269">
        <f t="shared" si="24"/>
        <v>-67.088866150799973</v>
      </c>
      <c r="Z73" s="269">
        <f t="shared" si="25"/>
        <v>-168.875402845873</v>
      </c>
      <c r="AA73" s="268" t="str">
        <f t="shared" si="7"/>
        <v>8.19147072647685E-06-0.0109299763264924i</v>
      </c>
      <c r="AB73" s="268">
        <f t="shared" si="26"/>
        <v>-39.22761313464585</v>
      </c>
      <c r="AC73" s="268">
        <f t="shared" si="27"/>
        <v>-89.957059686248101</v>
      </c>
    </row>
    <row r="74" spans="1:29">
      <c r="A74" s="276">
        <v>0.9</v>
      </c>
      <c r="B74" s="275">
        <f t="shared" si="8"/>
        <v>79432.823472428179</v>
      </c>
      <c r="C74" s="274">
        <f t="shared" si="9"/>
        <v>499091.14934975049</v>
      </c>
      <c r="D74" s="273" t="str">
        <f t="shared" si="10"/>
        <v>499091.14934975i</v>
      </c>
      <c r="E74" s="272">
        <f t="shared" si="28"/>
        <v>10.171497901777053</v>
      </c>
      <c r="F74" s="229" t="str">
        <f t="shared" si="29"/>
        <v>-0.0239513675170914-0.00412356773570074i</v>
      </c>
      <c r="G74" s="229">
        <f t="shared" si="12"/>
        <v>-32.286537504830555</v>
      </c>
      <c r="H74" s="229">
        <f t="shared" si="13"/>
        <v>-170.23148202187971</v>
      </c>
      <c r="I74" s="271">
        <f t="shared" si="30"/>
        <v>0.11345949484767481</v>
      </c>
      <c r="J74" s="271" t="str">
        <f t="shared" si="31"/>
        <v>-0.000267169111731855-0.0000459969531312627i</v>
      </c>
      <c r="K74" s="271">
        <f t="shared" si="16"/>
        <v>-71.337418868987271</v>
      </c>
      <c r="L74" s="271">
        <f t="shared" si="17"/>
        <v>-170.23148202187974</v>
      </c>
      <c r="M74" s="270">
        <f t="shared" si="32"/>
        <v>0.53910641303213658</v>
      </c>
      <c r="N74" s="270" t="str">
        <f t="shared" si="33"/>
        <v>0.00013534721623854-0.00837826562893418i</v>
      </c>
      <c r="O74" s="270">
        <f t="shared" si="18"/>
        <v>-41.535784263148045</v>
      </c>
      <c r="P74" s="270">
        <f t="shared" si="19"/>
        <v>-89.07449224977286</v>
      </c>
      <c r="Q74" s="229">
        <f t="shared" si="34"/>
        <v>-23266.132429113393</v>
      </c>
      <c r="R74" s="229" t="str">
        <f t="shared" si="35"/>
        <v>-0.693841139116986+0.55310633431274i</v>
      </c>
      <c r="S74" s="229">
        <f t="shared" si="20"/>
        <v>-1.0383650182734674</v>
      </c>
      <c r="T74" s="229">
        <f t="shared" si="21"/>
        <v>141.43935028678092</v>
      </c>
      <c r="U74" s="227" t="str">
        <f t="shared" si="5"/>
        <v>0.018899215556052-0.010386552154191i</v>
      </c>
      <c r="V74" s="227">
        <f t="shared" si="22"/>
        <v>-33.324902523104015</v>
      </c>
      <c r="W74" s="227">
        <f t="shared" si="23"/>
        <v>-28.79213173509876</v>
      </c>
      <c r="X74" s="269" t="str">
        <f t="shared" si="6"/>
        <v>-0.000272781424794154-0.0000439951688147995i</v>
      </c>
      <c r="Y74" s="269">
        <f t="shared" si="24"/>
        <v>-71.17217804400623</v>
      </c>
      <c r="Z74" s="269">
        <f t="shared" si="25"/>
        <v>-170.83802864843997</v>
      </c>
      <c r="AA74" s="268" t="str">
        <f t="shared" si="7"/>
        <v>0.0000475429039453717-0.00854016179442191i</v>
      </c>
      <c r="AB74" s="268">
        <f t="shared" si="26"/>
        <v>-41.370543438166997</v>
      </c>
      <c r="AC74" s="268">
        <f t="shared" si="27"/>
        <v>-89.681038876333076</v>
      </c>
    </row>
    <row r="75" spans="1:29">
      <c r="A75" s="276">
        <v>1</v>
      </c>
      <c r="B75" s="275">
        <f t="shared" si="8"/>
        <v>100000</v>
      </c>
      <c r="C75" s="274">
        <f t="shared" si="9"/>
        <v>628318.53071795858</v>
      </c>
      <c r="D75" s="273" t="str">
        <f t="shared" si="10"/>
        <v>628318.530717959i</v>
      </c>
      <c r="E75" s="272">
        <f t="shared" si="28"/>
        <v>10.171497901777053</v>
      </c>
      <c r="F75" s="229" t="str">
        <f t="shared" si="29"/>
        <v>-0.0152370895909691-0.00217628543004442i</v>
      </c>
      <c r="G75" s="229">
        <f t="shared" si="12"/>
        <v>-36.254255578180171</v>
      </c>
      <c r="H75" s="229">
        <f t="shared" si="13"/>
        <v>-171.87152518329478</v>
      </c>
      <c r="I75" s="271">
        <f t="shared" si="30"/>
        <v>0.11345949484767481</v>
      </c>
      <c r="J75" s="271" t="str">
        <f t="shared" si="31"/>
        <v>-0.000169964395080697-0.0000242757013688274i</v>
      </c>
      <c r="K75" s="271">
        <f t="shared" si="16"/>
        <v>-75.305136942336915</v>
      </c>
      <c r="L75" s="271">
        <f t="shared" si="17"/>
        <v>-171.87152518329478</v>
      </c>
      <c r="M75" s="270">
        <f t="shared" si="32"/>
        <v>0.53910641303213658</v>
      </c>
      <c r="N75" s="270" t="str">
        <f t="shared" si="33"/>
        <v>0.000125792517993306-0.00665035909617838i</v>
      </c>
      <c r="O75" s="270">
        <f t="shared" si="18"/>
        <v>-43.541544520603367</v>
      </c>
      <c r="P75" s="270">
        <f t="shared" si="19"/>
        <v>-88.916371146769436</v>
      </c>
      <c r="Q75" s="229">
        <f t="shared" si="34"/>
        <v>-23266.132429113393</v>
      </c>
      <c r="R75" s="229" t="str">
        <f t="shared" si="35"/>
        <v>-0.576708098508657+0.568176810408814i</v>
      </c>
      <c r="S75" s="229">
        <f t="shared" si="20"/>
        <v>-1.8348221951293642</v>
      </c>
      <c r="T75" s="229">
        <f t="shared" si="21"/>
        <v>135.42694051696574</v>
      </c>
      <c r="U75" s="227" t="str">
        <f t="shared" si="5"/>
        <v>0.0100238678789957-0.00740227953153715i</v>
      </c>
      <c r="V75" s="227">
        <f t="shared" si="22"/>
        <v>-38.089077773309505</v>
      </c>
      <c r="W75" s="227">
        <f t="shared" si="23"/>
        <v>-36.4445846663289</v>
      </c>
      <c r="X75" s="269" t="str">
        <f t="shared" si="6"/>
        <v>-0.000171859090758828-0.0000232364716608976i</v>
      </c>
      <c r="Y75" s="269">
        <f t="shared" si="24"/>
        <v>-75.217874226719431</v>
      </c>
      <c r="Z75" s="269">
        <f t="shared" si="25"/>
        <v>-172.29993093815207</v>
      </c>
      <c r="AA75" s="268" t="str">
        <f t="shared" si="7"/>
        <v>0.0000768321542673654-0.0067182708890282i</v>
      </c>
      <c r="AB75" s="268">
        <f t="shared" si="26"/>
        <v>-43.454281804985861</v>
      </c>
      <c r="AC75" s="268">
        <f t="shared" si="27"/>
        <v>-89.344776901626773</v>
      </c>
    </row>
    <row r="76" spans="1:29">
      <c r="A76" s="276">
        <v>1.1000000000000001</v>
      </c>
      <c r="B76" s="275">
        <f t="shared" si="8"/>
        <v>125892.5411794168</v>
      </c>
      <c r="C76" s="274">
        <f t="shared" si="9"/>
        <v>791006.16502201266</v>
      </c>
      <c r="D76" s="273" t="str">
        <f t="shared" si="10"/>
        <v>791006.165022013i</v>
      </c>
      <c r="E76" s="272">
        <f t="shared" si="28"/>
        <v>10.171497901777053</v>
      </c>
      <c r="F76" s="229" t="str">
        <f t="shared" si="29"/>
        <v>-0.00966422779358448-0.0011711477163849i</v>
      </c>
      <c r="G76" s="229">
        <f t="shared" si="12"/>
        <v>-40.233342252643993</v>
      </c>
      <c r="H76" s="229">
        <f t="shared" si="13"/>
        <v>-173.09037284595033</v>
      </c>
      <c r="I76" s="271">
        <f t="shared" si="30"/>
        <v>0.11345949484767481</v>
      </c>
      <c r="J76" s="271" t="str">
        <f t="shared" si="31"/>
        <v>-0.000107801074545902-0.0000130637423884071i</v>
      </c>
      <c r="K76" s="271">
        <f t="shared" si="16"/>
        <v>-79.284223616800745</v>
      </c>
      <c r="L76" s="271">
        <f t="shared" si="17"/>
        <v>-173.09037284595033</v>
      </c>
      <c r="M76" s="270">
        <f t="shared" si="32"/>
        <v>0.53910641303213658</v>
      </c>
      <c r="N76" s="270" t="str">
        <f t="shared" si="33"/>
        <v>0.000120127630217768-0.00528016258003354i</v>
      </c>
      <c r="O76" s="270">
        <f t="shared" si="18"/>
        <v>-45.544806789404589</v>
      </c>
      <c r="P76" s="270">
        <f t="shared" si="19"/>
        <v>-88.696703184127372</v>
      </c>
      <c r="Q76" s="229">
        <f t="shared" si="34"/>
        <v>-23266.132429113393</v>
      </c>
      <c r="R76" s="229" t="str">
        <f t="shared" si="35"/>
        <v>-0.4544274553478+0.55814090100065i</v>
      </c>
      <c r="S76" s="229">
        <f t="shared" si="20"/>
        <v>-2.8564879640949901</v>
      </c>
      <c r="T76" s="229">
        <f t="shared" si="21"/>
        <v>129.15181017402736</v>
      </c>
      <c r="U76" s="227" t="str">
        <f t="shared" si="5"/>
        <v>0.005045355885768-0.00486179913159359i</v>
      </c>
      <c r="V76" s="227">
        <f t="shared" si="22"/>
        <v>-43.089830216738989</v>
      </c>
      <c r="W76" s="227">
        <f t="shared" si="23"/>
        <v>-43.938562671922959</v>
      </c>
      <c r="X76" s="269" t="str">
        <f t="shared" si="6"/>
        <v>-0.000108409297924178-0.0000126002509079834i</v>
      </c>
      <c r="Y76" s="269">
        <f t="shared" si="24"/>
        <v>-79.240392983886409</v>
      </c>
      <c r="Z76" s="269">
        <f t="shared" si="25"/>
        <v>-173.37034375282269</v>
      </c>
      <c r="AA76" s="268" t="str">
        <f t="shared" si="7"/>
        <v>0.0000948024235490174-0.00530740121834915i</v>
      </c>
      <c r="AB76" s="268">
        <f t="shared" si="26"/>
        <v>-45.50097615649026</v>
      </c>
      <c r="AC76" s="268">
        <f t="shared" si="27"/>
        <v>-88.976674090999765</v>
      </c>
    </row>
    <row r="77" spans="1:29">
      <c r="A77" s="276">
        <v>1.2</v>
      </c>
      <c r="B77" s="275">
        <f t="shared" si="8"/>
        <v>158489.31924611135</v>
      </c>
      <c r="C77" s="274">
        <f t="shared" si="9"/>
        <v>995817.7620320617</v>
      </c>
      <c r="D77" s="273" t="str">
        <f t="shared" si="10"/>
        <v>995817.762032062i</v>
      </c>
      <c r="E77" s="272">
        <f t="shared" si="28"/>
        <v>10.171497901777053</v>
      </c>
      <c r="F77" s="229" t="str">
        <f t="shared" si="29"/>
        <v>-0.00611788070315313-0.0006487136856865i</v>
      </c>
      <c r="G77" s="229">
        <f t="shared" si="12"/>
        <v>-44.219422198875748</v>
      </c>
      <c r="H77" s="229">
        <f t="shared" si="13"/>
        <v>-173.94721996289894</v>
      </c>
      <c r="I77" s="271">
        <f t="shared" si="30"/>
        <v>0.11345949484767481</v>
      </c>
      <c r="J77" s="271" t="str">
        <f t="shared" si="31"/>
        <v>-0.0000682428154457782-0.0000072361738447495i</v>
      </c>
      <c r="K77" s="271">
        <f t="shared" si="16"/>
        <v>-83.270303563032485</v>
      </c>
      <c r="L77" s="271">
        <f t="shared" si="17"/>
        <v>-173.94721996289894</v>
      </c>
      <c r="M77" s="270">
        <f t="shared" si="32"/>
        <v>0.53910641303213658</v>
      </c>
      <c r="N77" s="270" t="str">
        <f t="shared" si="33"/>
        <v>0.000116700310554255-0.00419296610439198i</v>
      </c>
      <c r="O77" s="270">
        <f t="shared" si="18"/>
        <v>-47.546210040427439</v>
      </c>
      <c r="P77" s="270">
        <f t="shared" si="19"/>
        <v>-88.405732513473566</v>
      </c>
      <c r="Q77" s="229">
        <f t="shared" si="34"/>
        <v>-23266.132429113393</v>
      </c>
      <c r="R77" s="229" t="str">
        <f t="shared" si="35"/>
        <v>-0.339351008371096+0.523188486356928i</v>
      </c>
      <c r="S77" s="229">
        <f t="shared" si="20"/>
        <v>-4.1017847398680187</v>
      </c>
      <c r="T77" s="229">
        <f t="shared" si="21"/>
        <v>122.96828649811619</v>
      </c>
      <c r="U77" s="227" t="str">
        <f t="shared" si="5"/>
        <v>0.00241550851700243-0.0029806631014131i</v>
      </c>
      <c r="V77" s="227">
        <f t="shared" si="22"/>
        <v>-48.321206938743764</v>
      </c>
      <c r="W77" s="227">
        <f t="shared" si="23"/>
        <v>-50.978933464782735</v>
      </c>
      <c r="X77" s="269" t="str">
        <f t="shared" si="6"/>
        <v>-0.0000684291179642178-7.04923719024271E-06i</v>
      </c>
      <c r="Y77" s="269">
        <f t="shared" si="24"/>
        <v>-83.249336113213531</v>
      </c>
      <c r="Z77" s="269">
        <f t="shared" si="25"/>
        <v>-174.1184123873152</v>
      </c>
      <c r="AA77" s="268" t="str">
        <f t="shared" si="7"/>
        <v>0.000104423535472395-0.00420343077861746i</v>
      </c>
      <c r="AB77" s="268">
        <f t="shared" si="26"/>
        <v>-47.525242590608492</v>
      </c>
      <c r="AC77" s="268">
        <f t="shared" si="27"/>
        <v>-88.576924937889814</v>
      </c>
    </row>
    <row r="78" spans="1:29">
      <c r="A78" s="276">
        <v>1.3</v>
      </c>
      <c r="B78" s="275">
        <f t="shared" si="8"/>
        <v>199526.23149688804</v>
      </c>
      <c r="C78" s="274">
        <f t="shared" si="9"/>
        <v>1253660.2861381597</v>
      </c>
      <c r="D78" s="273" t="str">
        <f t="shared" si="10"/>
        <v>1253660.28613816i</v>
      </c>
      <c r="E78" s="272">
        <f t="shared" si="28"/>
        <v>10.171497901777053</v>
      </c>
      <c r="F78" s="229" t="str">
        <f t="shared" si="29"/>
        <v>-0.00386818787472915-0.000373495968784924i</v>
      </c>
      <c r="G78" s="229">
        <f t="shared" si="12"/>
        <v>-48.209547020641537</v>
      </c>
      <c r="H78" s="229">
        <f t="shared" si="13"/>
        <v>-174.48485712425818</v>
      </c>
      <c r="I78" s="271">
        <f t="shared" si="30"/>
        <v>0.11345949484767481</v>
      </c>
      <c r="J78" s="271" t="str">
        <f t="shared" si="31"/>
        <v>-0.000043148280271089-4.16621665316146E-06i</v>
      </c>
      <c r="K78" s="271">
        <f t="shared" si="16"/>
        <v>-87.260428384798274</v>
      </c>
      <c r="L78" s="271">
        <f t="shared" si="17"/>
        <v>-174.48485712425818</v>
      </c>
      <c r="M78" s="270">
        <f t="shared" si="32"/>
        <v>0.53910641303213658</v>
      </c>
      <c r="N78" s="270" t="str">
        <f t="shared" si="33"/>
        <v>0.000114596890639014-0.00332997849403574i</v>
      </c>
      <c r="O78" s="270">
        <f t="shared" si="18"/>
        <v>-49.546031106570645</v>
      </c>
      <c r="P78" s="270">
        <f t="shared" si="19"/>
        <v>-88.029017899399136</v>
      </c>
      <c r="Q78" s="229">
        <f t="shared" si="34"/>
        <v>-23266.132429113393</v>
      </c>
      <c r="R78" s="229" t="str">
        <f t="shared" si="35"/>
        <v>-0.241155023045277+0.469684483310078i</v>
      </c>
      <c r="S78" s="229">
        <f t="shared" si="20"/>
        <v>-5.5477069859206427</v>
      </c>
      <c r="T78" s="229">
        <f t="shared" si="21"/>
        <v>117.17779932019633</v>
      </c>
      <c r="U78" s="227" t="str">
        <f t="shared" si="5"/>
        <v>0.00110825819719091-0.00172675739432882i</v>
      </c>
      <c r="V78" s="227">
        <f t="shared" si="22"/>
        <v>-53.757254006562206</v>
      </c>
      <c r="W78" s="227">
        <f t="shared" si="23"/>
        <v>-57.307057804061898</v>
      </c>
      <c r="X78" s="269" t="str">
        <f t="shared" si="6"/>
        <v>-0.0000432032336744516-4.09615474703054E-06i</v>
      </c>
      <c r="Y78" s="269">
        <f t="shared" si="24"/>
        <v>-87.250809816351151</v>
      </c>
      <c r="Z78" s="269">
        <f t="shared" si="25"/>
        <v>-174.58390270472245</v>
      </c>
      <c r="AA78" s="268" t="str">
        <f t="shared" si="7"/>
        <v>0.000108960877562145-0.00333386142228631i</v>
      </c>
      <c r="AB78" s="268">
        <f t="shared" si="26"/>
        <v>-49.536412538123507</v>
      </c>
      <c r="AC78" s="268">
        <f t="shared" si="27"/>
        <v>-88.128063479863371</v>
      </c>
    </row>
    <row r="79" spans="1:29">
      <c r="A79" s="276">
        <v>1.4</v>
      </c>
      <c r="B79" s="275">
        <f t="shared" si="8"/>
        <v>251188.643150958</v>
      </c>
      <c r="C79" s="274">
        <f t="shared" si="9"/>
        <v>1578264.7919764756</v>
      </c>
      <c r="D79" s="273" t="str">
        <f t="shared" si="10"/>
        <v>1578264.79197648i</v>
      </c>
      <c r="E79" s="272">
        <f t="shared" si="28"/>
        <v>10.171497901777053</v>
      </c>
      <c r="F79" s="229" t="str">
        <f t="shared" si="29"/>
        <v>-0.00244388237938833-0.000225395818841146i</v>
      </c>
      <c r="G79" s="229">
        <f t="shared" si="12"/>
        <v>-52.201608651199237</v>
      </c>
      <c r="H79" s="229">
        <f t="shared" si="13"/>
        <v>-174.73059817790531</v>
      </c>
      <c r="I79" s="271">
        <f t="shared" si="30"/>
        <v>0.11345949484767481</v>
      </c>
      <c r="J79" s="271" t="str">
        <f t="shared" si="31"/>
        <v>-0.0000272606515687418-2.51421137707029E-06i</v>
      </c>
      <c r="K79" s="271">
        <f t="shared" si="16"/>
        <v>-91.252490015356003</v>
      </c>
      <c r="L79" s="271">
        <f t="shared" si="17"/>
        <v>-174.73059817790528</v>
      </c>
      <c r="M79" s="270">
        <f t="shared" si="32"/>
        <v>0.53910641303213658</v>
      </c>
      <c r="N79" s="270" t="str">
        <f t="shared" si="33"/>
        <v>0.000113293381173863-0.00264478770498782i</v>
      </c>
      <c r="O79" s="270">
        <f t="shared" si="18"/>
        <v>-51.544221811238657</v>
      </c>
      <c r="P79" s="270">
        <f t="shared" si="19"/>
        <v>-87.547150363087482</v>
      </c>
      <c r="Q79" s="229">
        <f t="shared" si="34"/>
        <v>-23266.132429113393</v>
      </c>
      <c r="R79" s="229" t="str">
        <f t="shared" si="35"/>
        <v>-0.164124711441641+0.406772623687604i</v>
      </c>
      <c r="S79" s="229">
        <f t="shared" si="20"/>
        <v>-7.1579292721780776</v>
      </c>
      <c r="T79" s="229">
        <f t="shared" si="21"/>
        <v>111.97310158760096</v>
      </c>
      <c r="U79" s="227" t="str">
        <f t="shared" si="5"/>
        <v>0.00049278633891265-0.00095711142372024i</v>
      </c>
      <c r="V79" s="227">
        <f t="shared" si="22"/>
        <v>-59.359537923377317</v>
      </c>
      <c r="W79" s="227">
        <f t="shared" si="23"/>
        <v>-62.757496590304335</v>
      </c>
      <c r="X79" s="269" t="str">
        <f t="shared" si="6"/>
        <v>-0.0000272764756108736-2.48933145920042E-06i</v>
      </c>
      <c r="Y79" s="269">
        <f t="shared" si="24"/>
        <v>-91.248212654950791</v>
      </c>
      <c r="Z79" s="269">
        <f t="shared" si="25"/>
        <v>-174.78546364319834</v>
      </c>
      <c r="AA79" s="268" t="str">
        <f t="shared" si="7"/>
        <v>0.000110815283309183-0.0026461977776763i</v>
      </c>
      <c r="AB79" s="268">
        <f t="shared" si="26"/>
        <v>-51.539944450833453</v>
      </c>
      <c r="AC79" s="268">
        <f t="shared" si="27"/>
        <v>-87.602015828380544</v>
      </c>
    </row>
    <row r="80" spans="1:29">
      <c r="A80" s="276">
        <v>1.5</v>
      </c>
      <c r="B80" s="275">
        <f t="shared" si="8"/>
        <v>316227.76601683802</v>
      </c>
      <c r="C80" s="274">
        <f t="shared" si="9"/>
        <v>1986917.6531592207</v>
      </c>
      <c r="D80" s="273" t="str">
        <f t="shared" si="10"/>
        <v>1986917.65315922i</v>
      </c>
      <c r="E80" s="272">
        <f t="shared" si="28"/>
        <v>10.171497901777053</v>
      </c>
      <c r="F80" s="229" t="str">
        <f t="shared" si="29"/>
        <v>-0.00154327020557198-0.000143243653935557i</v>
      </c>
      <c r="G80" s="229">
        <f t="shared" si="12"/>
        <v>-56.193905351209359</v>
      </c>
      <c r="H80" s="229">
        <f t="shared" si="13"/>
        <v>-174.69709922643776</v>
      </c>
      <c r="I80" s="271">
        <f t="shared" si="30"/>
        <v>0.11345949484767481</v>
      </c>
      <c r="J80" s="271" t="str">
        <f t="shared" si="31"/>
        <v>-0.0000172146383579426-0.0000015978327649091i</v>
      </c>
      <c r="K80" s="271">
        <f t="shared" si="16"/>
        <v>-95.244786715366104</v>
      </c>
      <c r="L80" s="271">
        <f t="shared" si="17"/>
        <v>-174.6970992264377</v>
      </c>
      <c r="M80" s="270">
        <f t="shared" si="32"/>
        <v>0.53910641303213658</v>
      </c>
      <c r="N80" s="270" t="str">
        <f t="shared" si="33"/>
        <v>0.000112480376826139-0.00210067472602055i</v>
      </c>
      <c r="O80" s="270">
        <f t="shared" si="18"/>
        <v>-53.540390150909154</v>
      </c>
      <c r="P80" s="270">
        <f t="shared" si="19"/>
        <v>-86.93503125004861</v>
      </c>
      <c r="Q80" s="229">
        <f t="shared" si="34"/>
        <v>-23266.132429113393</v>
      </c>
      <c r="R80" s="229" t="str">
        <f t="shared" si="35"/>
        <v>-0.107590868963224+0.342720960850705i</v>
      </c>
      <c r="S80" s="229">
        <f t="shared" si="20"/>
        <v>-8.8929768369281366</v>
      </c>
      <c r="T80" s="229">
        <f t="shared" si="21"/>
        <v>107.42871047333024</v>
      </c>
      <c r="U80" s="227" t="str">
        <f t="shared" si="5"/>
        <v>0.000215134385175103-0.0005134993385055i</v>
      </c>
      <c r="V80" s="227">
        <f t="shared" si="22"/>
        <v>-65.086882188137494</v>
      </c>
      <c r="W80" s="227">
        <f t="shared" si="23"/>
        <v>-67.268388753107473</v>
      </c>
      <c r="X80" s="269" t="str">
        <f t="shared" si="6"/>
        <v>-0.0000172191589123771-1.58933265830226E-06i</v>
      </c>
      <c r="Y80" s="269">
        <f t="shared" si="24"/>
        <v>-95.24291902645389</v>
      </c>
      <c r="Z80" s="269">
        <f t="shared" si="25"/>
        <v>-174.72652689963411</v>
      </c>
      <c r="AA80" s="268" t="str">
        <f t="shared" si="7"/>
        <v>0.00011142539167556-0.0021011839798091i</v>
      </c>
      <c r="AB80" s="268">
        <f t="shared" si="26"/>
        <v>-53.538522461996934</v>
      </c>
      <c r="AC80" s="268">
        <f t="shared" si="27"/>
        <v>-86.964458923245033</v>
      </c>
    </row>
    <row r="81" spans="1:29">
      <c r="A81" s="276">
        <v>1.6</v>
      </c>
      <c r="B81" s="275">
        <f t="shared" si="8"/>
        <v>398107.17055349756</v>
      </c>
      <c r="C81" s="274">
        <f t="shared" si="9"/>
        <v>2501381.1247045733</v>
      </c>
      <c r="D81" s="273" t="str">
        <f t="shared" si="10"/>
        <v>2501381.12470457i</v>
      </c>
      <c r="E81" s="272">
        <f t="shared" si="28"/>
        <v>10.171497901777053</v>
      </c>
      <c r="F81" s="229" t="str">
        <f t="shared" si="29"/>
        <v>-0.000974249719531697-0.0000958209040003678i</v>
      </c>
      <c r="G81" s="229">
        <f t="shared" si="12"/>
        <v>-60.184784985788212</v>
      </c>
      <c r="H81" s="229">
        <f t="shared" si="13"/>
        <v>-174.38282348247739</v>
      </c>
      <c r="I81" s="271">
        <f t="shared" si="30"/>
        <v>0.11345949484767481</v>
      </c>
      <c r="J81" s="271" t="str">
        <f t="shared" si="31"/>
        <v>-0.0000108674142295446-1.06884860703062E-06i</v>
      </c>
      <c r="K81" s="271">
        <f t="shared" si="16"/>
        <v>-99.23566634994495</v>
      </c>
      <c r="L81" s="271">
        <f t="shared" si="17"/>
        <v>-174.38282348247739</v>
      </c>
      <c r="M81" s="270">
        <f t="shared" si="32"/>
        <v>0.53910641303213658</v>
      </c>
      <c r="N81" s="270" t="str">
        <f t="shared" si="33"/>
        <v>0.000111971178703878-0.00166854754380554i</v>
      </c>
      <c r="O81" s="270">
        <f t="shared" si="18"/>
        <v>-55.533714402059971</v>
      </c>
      <c r="P81" s="270">
        <f t="shared" si="19"/>
        <v>-86.160809706065123</v>
      </c>
      <c r="Q81" s="229">
        <f t="shared" si="34"/>
        <v>-23266.132429113393</v>
      </c>
      <c r="R81" s="229" t="str">
        <f t="shared" si="35"/>
        <v>-0.0680961441934589+0.283075973213056i</v>
      </c>
      <c r="S81" s="229">
        <f t="shared" si="20"/>
        <v>-10.71762471485294</v>
      </c>
      <c r="T81" s="229">
        <f t="shared" si="21"/>
        <v>103.52595050119841</v>
      </c>
      <c r="U81" s="227" t="str">
        <f t="shared" si="5"/>
        <v>0.0000934672450357263-0.000269261653413425i</v>
      </c>
      <c r="V81" s="227">
        <f t="shared" si="22"/>
        <v>-70.902409700641144</v>
      </c>
      <c r="W81" s="227">
        <f t="shared" si="23"/>
        <v>-70.85687298127894</v>
      </c>
      <c r="X81" s="269" t="str">
        <f t="shared" si="6"/>
        <v>-0.0000108687171373624-1.06602171639671E-06i</v>
      </c>
      <c r="Y81" s="269">
        <f t="shared" si="24"/>
        <v>-99.234854780757303</v>
      </c>
      <c r="Z81" s="269">
        <f t="shared" si="25"/>
        <v>-174.39825248053572</v>
      </c>
      <c r="AA81" s="268" t="str">
        <f t="shared" si="7"/>
        <v>0.000111532277364578-0.0016687335470983i</v>
      </c>
      <c r="AB81" s="268">
        <f t="shared" si="26"/>
        <v>-55.532902832872267</v>
      </c>
      <c r="AC81" s="268">
        <f t="shared" si="27"/>
        <v>-86.176238704123449</v>
      </c>
    </row>
    <row r="82" spans="1:29">
      <c r="A82" s="276">
        <v>1.7</v>
      </c>
      <c r="B82" s="275">
        <f t="shared" si="8"/>
        <v>501187.23362727236</v>
      </c>
      <c r="C82" s="274">
        <f t="shared" si="9"/>
        <v>3149052.2624728605</v>
      </c>
      <c r="D82" s="273" t="str">
        <f t="shared" si="10"/>
        <v>3149052.26247286i</v>
      </c>
      <c r="E82" s="272">
        <f t="shared" si="28"/>
        <v>10.171497901777053</v>
      </c>
      <c r="F82" s="229" t="str">
        <f t="shared" si="29"/>
        <v>-0.00061491402034811-0.0000671042418497015i</v>
      </c>
      <c r="G82" s="229">
        <f t="shared" si="12"/>
        <v>-64.172297995415647</v>
      </c>
      <c r="H82" s="229">
        <f t="shared" si="13"/>
        <v>-173.77207956609212</v>
      </c>
      <c r="I82" s="271">
        <f t="shared" si="30"/>
        <v>0.11345949484767481</v>
      </c>
      <c r="J82" s="271" t="str">
        <f t="shared" si="31"/>
        <v>-6.85915042181351E-06-7.48524303492523E-07i</v>
      </c>
      <c r="K82" s="271">
        <f t="shared" si="16"/>
        <v>-103.22317935957238</v>
      </c>
      <c r="L82" s="271">
        <f t="shared" si="17"/>
        <v>-173.77207956609212</v>
      </c>
      <c r="M82" s="270">
        <f t="shared" si="32"/>
        <v>0.53910641303213658</v>
      </c>
      <c r="N82" s="270" t="str">
        <f t="shared" si="33"/>
        <v>0.00011165140071803-0.00132533544711632i</v>
      </c>
      <c r="O82" s="270">
        <f t="shared" si="18"/>
        <v>-57.522770568795622</v>
      </c>
      <c r="P82" s="270">
        <f t="shared" si="19"/>
        <v>-85.184551527609045</v>
      </c>
      <c r="Q82" s="229">
        <f t="shared" si="34"/>
        <v>-23266.132429113393</v>
      </c>
      <c r="R82" s="229" t="str">
        <f t="shared" si="35"/>
        <v>-0.0414467960027585+0.230616572630062i</v>
      </c>
      <c r="S82" s="229">
        <f t="shared" si="20"/>
        <v>-12.604130964825494</v>
      </c>
      <c r="T82" s="229">
        <f t="shared" si="21"/>
        <v>100.18852641593662</v>
      </c>
      <c r="U82" s="227" t="str">
        <f t="shared" si="5"/>
        <v>0.0000409615662249211-0.000139028108011989i</v>
      </c>
      <c r="V82" s="227">
        <f t="shared" si="22"/>
        <v>-76.776428960241134</v>
      </c>
      <c r="W82" s="227">
        <f t="shared" si="23"/>
        <v>-73.583553150155538</v>
      </c>
      <c r="X82" s="269" t="str">
        <f t="shared" si="6"/>
        <v>-6.85953533671295E-06-7.47601258191266E-07i</v>
      </c>
      <c r="Y82" s="269">
        <f t="shared" si="24"/>
        <v>-103.22282364859261</v>
      </c>
      <c r="Z82" s="269">
        <f t="shared" si="25"/>
        <v>-173.78004561616547</v>
      </c>
      <c r="AA82" s="268" t="str">
        <f t="shared" si="7"/>
        <v>0.000111471698191138-0.00132540523548995i</v>
      </c>
      <c r="AB82" s="268">
        <f t="shared" si="26"/>
        <v>-57.522414857815789</v>
      </c>
      <c r="AC82" s="268">
        <f t="shared" si="27"/>
        <v>-85.192517577682423</v>
      </c>
    </row>
    <row r="83" spans="1:29">
      <c r="A83" s="276">
        <v>1.8</v>
      </c>
      <c r="B83" s="275">
        <f t="shared" si="8"/>
        <v>630957.34448019369</v>
      </c>
      <c r="C83" s="274">
        <f t="shared" si="9"/>
        <v>3964421.9162950017</v>
      </c>
      <c r="D83" s="273" t="str">
        <f t="shared" si="10"/>
        <v>3964421.916295i</v>
      </c>
      <c r="E83" s="272">
        <f t="shared" si="28"/>
        <v>10.171497901777053</v>
      </c>
      <c r="F83" s="229" t="str">
        <f t="shared" si="29"/>
        <v>-0.000388065771754537-0.0000487854116744191i</v>
      </c>
      <c r="G83" s="229">
        <f t="shared" si="12"/>
        <v>-68.153793689284356</v>
      </c>
      <c r="H83" s="229">
        <f t="shared" si="13"/>
        <v>-172.83469121357669</v>
      </c>
      <c r="I83" s="271">
        <f t="shared" si="30"/>
        <v>0.11345949484767481</v>
      </c>
      <c r="J83" s="271" t="str">
        <f t="shared" si="31"/>
        <v>-4.32873769980825E-06-5.44184172082305E-07i</v>
      </c>
      <c r="K83" s="271">
        <f t="shared" si="16"/>
        <v>-107.20467505344111</v>
      </c>
      <c r="L83" s="271">
        <f t="shared" si="17"/>
        <v>-172.83469121357669</v>
      </c>
      <c r="M83" s="270">
        <f t="shared" si="32"/>
        <v>0.53910641303213658</v>
      </c>
      <c r="N83" s="270" t="str">
        <f t="shared" si="33"/>
        <v>0.000111450233897668-0.001052731820091i</v>
      </c>
      <c r="O83" s="270">
        <f t="shared" si="18"/>
        <v>-59.505240211180499</v>
      </c>
      <c r="P83" s="270">
        <f t="shared" si="19"/>
        <v>-83.956741452744581</v>
      </c>
      <c r="Q83" s="229">
        <f t="shared" si="34"/>
        <v>-23266.132429113393</v>
      </c>
      <c r="R83" s="229" t="str">
        <f t="shared" si="35"/>
        <v>-0.0238848886856067+0.186136746877968i</v>
      </c>
      <c r="S83" s="229">
        <f t="shared" si="20"/>
        <v>-14.532430003714477</v>
      </c>
      <c r="T83" s="229">
        <f t="shared" si="21"/>
        <v>97.312180570254441</v>
      </c>
      <c r="U83" s="227" t="str">
        <f t="shared" si="5"/>
        <v>0.00001834966558523-0.0000710680662017526i</v>
      </c>
      <c r="V83" s="227">
        <f t="shared" si="22"/>
        <v>-82.686223692998837</v>
      </c>
      <c r="W83" s="227">
        <f t="shared" si="23"/>
        <v>-75.522510643322249</v>
      </c>
      <c r="X83" s="269" t="str">
        <f t="shared" si="6"/>
        <v>-0.0000043288557858267-5.43886508808293E-07i</v>
      </c>
      <c r="Y83" s="269">
        <f t="shared" si="24"/>
        <v>-107.20451569074419</v>
      </c>
      <c r="Z83" s="269">
        <f t="shared" si="25"/>
        <v>-172.83876318854072</v>
      </c>
      <c r="AA83" s="268" t="str">
        <f t="shared" si="7"/>
        <v>0.000111377460086724-0.00105275905324828i</v>
      </c>
      <c r="AB83" s="268">
        <f t="shared" si="26"/>
        <v>-59.505080848483551</v>
      </c>
      <c r="AC83" s="268">
        <f t="shared" si="27"/>
        <v>-83.960813427708615</v>
      </c>
    </row>
    <row r="84" spans="1:29">
      <c r="A84" s="276">
        <v>1.9</v>
      </c>
      <c r="B84" s="275">
        <f t="shared" si="8"/>
        <v>794328.23472428194</v>
      </c>
      <c r="C84" s="274">
        <f t="shared" si="9"/>
        <v>4990911.4934975058</v>
      </c>
      <c r="D84" s="273" t="str">
        <f t="shared" si="10"/>
        <v>4990911.49349751i</v>
      </c>
      <c r="E84" s="272">
        <f t="shared" si="28"/>
        <v>10.171497901777053</v>
      </c>
      <c r="F84" s="229" t="str">
        <f t="shared" si="29"/>
        <v>-0.000244885306527091-0.0000364868849715374i</v>
      </c>
      <c r="G84" s="229">
        <f t="shared" si="12"/>
        <v>-72.125387735945509</v>
      </c>
      <c r="H84" s="229">
        <f t="shared" si="13"/>
        <v>-171.52551235697246</v>
      </c>
      <c r="I84" s="271">
        <f t="shared" si="30"/>
        <v>0.11345949484767481</v>
      </c>
      <c r="J84" s="271" t="str">
        <f t="shared" si="31"/>
        <v>-2.73160978279586E-06-4.06998416301359E-07i</v>
      </c>
      <c r="K84" s="271">
        <f t="shared" si="16"/>
        <v>-111.17626910010223</v>
      </c>
      <c r="L84" s="271">
        <f t="shared" si="17"/>
        <v>-171.52551235697243</v>
      </c>
      <c r="M84" s="270">
        <f t="shared" si="32"/>
        <v>0.53910641303213658</v>
      </c>
      <c r="N84" s="270" t="str">
        <f t="shared" si="33"/>
        <v>0.000111323545003471-0.000836204808649343i</v>
      </c>
      <c r="O84" s="270">
        <f t="shared" si="18"/>
        <v>-61.477448890213026</v>
      </c>
      <c r="P84" s="270">
        <f t="shared" si="19"/>
        <v>-82.416830591223984</v>
      </c>
      <c r="Q84" s="229">
        <f t="shared" si="34"/>
        <v>-23266.132429113393</v>
      </c>
      <c r="R84" s="229" t="str">
        <f t="shared" si="35"/>
        <v>-0.012492952069225+0.149292697611486i</v>
      </c>
      <c r="S84" s="229">
        <f t="shared" si="20"/>
        <v>-16.488923209664176</v>
      </c>
      <c r="T84" s="229">
        <f t="shared" si="21"/>
        <v>94.783419703334445</v>
      </c>
      <c r="U84" s="227" t="str">
        <f t="shared" si="5"/>
        <v>8.50656588174123E-06-0.0000361037591117403i</v>
      </c>
      <c r="V84" s="227">
        <f t="shared" si="22"/>
        <v>-88.614310945609688</v>
      </c>
      <c r="W84" s="227">
        <f t="shared" si="23"/>
        <v>-76.742092653638011</v>
      </c>
      <c r="X84" s="269" t="str">
        <f t="shared" si="6"/>
        <v>-2.73164771047417E-06-4.06903254899787E-07i</v>
      </c>
      <c r="Y84" s="269">
        <f t="shared" si="24"/>
        <v>-111.17619521835657</v>
      </c>
      <c r="Z84" s="269">
        <f t="shared" si="25"/>
        <v>-171.52758096758998</v>
      </c>
      <c r="AA84" s="268" t="str">
        <f t="shared" si="7"/>
        <v>0.000111294301196909-0.00083621594011797i</v>
      </c>
      <c r="AB84" s="268">
        <f t="shared" si="26"/>
        <v>-61.477375008467362</v>
      </c>
      <c r="AC84" s="268">
        <f t="shared" si="27"/>
        <v>-82.418899201841512</v>
      </c>
    </row>
    <row r="85" spans="1:29">
      <c r="A85" s="276">
        <v>2</v>
      </c>
      <c r="B85" s="275">
        <f t="shared" si="8"/>
        <v>1000000</v>
      </c>
      <c r="C85" s="274">
        <f t="shared" si="9"/>
        <v>6283185.307179586</v>
      </c>
      <c r="D85" s="273" t="str">
        <f t="shared" si="10"/>
        <v>6283185.30717959i</v>
      </c>
      <c r="E85" s="272">
        <f t="shared" si="28"/>
        <v>10.171497901777053</v>
      </c>
      <c r="F85" s="229" t="str">
        <f t="shared" si="29"/>
        <v>-0.000154525066987591-0.0000278472831892633i</v>
      </c>
      <c r="G85" s="229">
        <f t="shared" si="12"/>
        <v>-76.081219886010615</v>
      </c>
      <c r="H85" s="229">
        <f t="shared" si="13"/>
        <v>-169.78425696647216</v>
      </c>
      <c r="I85" s="271">
        <f t="shared" si="30"/>
        <v>0.11345949484767481</v>
      </c>
      <c r="J85" s="271" t="str">
        <f t="shared" si="31"/>
        <v>-1.72367297432683E-06-3.10626685867178E-07i</v>
      </c>
      <c r="K85" s="271">
        <f t="shared" si="16"/>
        <v>-115.13210125016738</v>
      </c>
      <c r="L85" s="271">
        <f t="shared" si="17"/>
        <v>-169.78425696647216</v>
      </c>
      <c r="M85" s="270">
        <f t="shared" si="32"/>
        <v>0.53910641303213658</v>
      </c>
      <c r="N85" s="270" t="str">
        <f t="shared" si="33"/>
        <v>0.000111243704814821-0.000664216176985627i</v>
      </c>
      <c r="O85" s="270">
        <f t="shared" si="18"/>
        <v>-63.433668891848669</v>
      </c>
      <c r="P85" s="270">
        <f t="shared" si="19"/>
        <v>-80.492277283153726</v>
      </c>
      <c r="Q85" s="229">
        <f t="shared" si="34"/>
        <v>-23266.132429113393</v>
      </c>
      <c r="R85" s="229" t="str">
        <f t="shared" si="35"/>
        <v>-0.00518174064817967+0.119217624503845i</v>
      </c>
      <c r="S85" s="229">
        <f t="shared" si="20"/>
        <v>-18.464993911805134</v>
      </c>
      <c r="T85" s="229">
        <f t="shared" si="21"/>
        <v>92.488768947298453</v>
      </c>
      <c r="U85" s="227" t="str">
        <f t="shared" si="5"/>
        <v>4.12059577148211E-06-0.0000182778140133149i</v>
      </c>
      <c r="V85" s="227">
        <f t="shared" si="22"/>
        <v>-94.546213797815781</v>
      </c>
      <c r="W85" s="227">
        <f t="shared" si="23"/>
        <v>-77.295488019173689</v>
      </c>
      <c r="X85" s="269" t="str">
        <f t="shared" si="6"/>
        <v>-0.0000017236857539634-3.10596460502011E-07i</v>
      </c>
      <c r="Y85" s="269">
        <f t="shared" si="24"/>
        <v>-115.13206546050439</v>
      </c>
      <c r="Z85" s="269">
        <f t="shared" si="25"/>
        <v>-169.78530421238904</v>
      </c>
      <c r="AA85" s="268" t="str">
        <f t="shared" si="7"/>
        <v>0.000111232022650089-0.000664220947049875i</v>
      </c>
      <c r="AB85" s="268">
        <f t="shared" si="26"/>
        <v>-63.433633102185709</v>
      </c>
      <c r="AC85" s="268">
        <f t="shared" si="27"/>
        <v>-80.493324529070591</v>
      </c>
    </row>
    <row r="86" spans="1:29">
      <c r="A86" s="276">
        <v>2.1</v>
      </c>
      <c r="B86" s="275">
        <f t="shared" si="8"/>
        <v>1258925.4117941677</v>
      </c>
      <c r="C86" s="274">
        <f t="shared" si="9"/>
        <v>7910061.650220125</v>
      </c>
      <c r="D86" s="273" t="str">
        <f t="shared" si="10"/>
        <v>7910061.65022012i</v>
      </c>
      <c r="E86" s="272">
        <f t="shared" si="28"/>
        <v>10.171497901777053</v>
      </c>
      <c r="F86" s="229" t="str">
        <f t="shared" si="29"/>
        <v>-0.0000975038558609831-0.0000215508264800189i</v>
      </c>
      <c r="G86" s="229">
        <f t="shared" si="12"/>
        <v>-80.012421183377512</v>
      </c>
      <c r="H86" s="229">
        <f t="shared" si="13"/>
        <v>-167.53655600017748</v>
      </c>
      <c r="I86" s="271">
        <f t="shared" si="30"/>
        <v>0.11345949484767481</v>
      </c>
      <c r="J86" s="271" t="str">
        <f t="shared" si="31"/>
        <v>-1.08762134530401E-06-2.40391917649185E-07i</v>
      </c>
      <c r="K86" s="271">
        <f t="shared" si="16"/>
        <v>-119.06330254753422</v>
      </c>
      <c r="L86" s="271">
        <f t="shared" si="17"/>
        <v>-167.53655600017748</v>
      </c>
      <c r="M86" s="270">
        <f t="shared" si="32"/>
        <v>0.53910641303213658</v>
      </c>
      <c r="N86" s="270" t="str">
        <f t="shared" si="33"/>
        <v>0.000111193366930329-0.000527603200897524i</v>
      </c>
      <c r="O86" s="270">
        <f t="shared" si="18"/>
        <v>-65.36511492483578</v>
      </c>
      <c r="P86" s="270">
        <f t="shared" si="19"/>
        <v>-78.09896709296838</v>
      </c>
      <c r="Q86" s="229">
        <f t="shared" si="34"/>
        <v>-23266.132429113393</v>
      </c>
      <c r="R86" s="229" t="str">
        <f t="shared" si="35"/>
        <v>-0.000526190170887677+0.0948864583574792i</v>
      </c>
      <c r="S86" s="229">
        <f t="shared" si="20"/>
        <v>-20.455781709273147</v>
      </c>
      <c r="T86" s="229">
        <f t="shared" si="21"/>
        <v>90.317728867703082</v>
      </c>
      <c r="U86" s="227" t="str">
        <f t="shared" si="5"/>
        <v>2.09618716994327E-06-9.24045572577854E-06i</v>
      </c>
      <c r="V86" s="227">
        <f t="shared" si="22"/>
        <v>-100.46820289265068</v>
      </c>
      <c r="W86" s="227">
        <f t="shared" si="23"/>
        <v>-77.218827132474431</v>
      </c>
      <c r="X86" s="269" t="str">
        <f t="shared" si="6"/>
        <v>-1.08762584641402E-06-2.40382371377148E-07i</v>
      </c>
      <c r="Y86" s="269">
        <f t="shared" si="24"/>
        <v>-119.06328434063552</v>
      </c>
      <c r="Z86" s="269">
        <f t="shared" si="25"/>
        <v>-167.5370854404012</v>
      </c>
      <c r="AA86" s="268" t="str">
        <f t="shared" si="7"/>
        <v>0.000111188724688975-0.000527605334291544i</v>
      </c>
      <c r="AB86" s="268">
        <f t="shared" si="26"/>
        <v>-65.365096717937107</v>
      </c>
      <c r="AC86" s="268">
        <f t="shared" si="27"/>
        <v>-78.099496533192024</v>
      </c>
    </row>
    <row r="87" spans="1:29">
      <c r="A87" s="276">
        <v>2.2000000000000002</v>
      </c>
      <c r="B87" s="275">
        <f t="shared" si="8"/>
        <v>1584893.1924611153</v>
      </c>
      <c r="C87" s="274">
        <f t="shared" si="9"/>
        <v>9958177.6203206275</v>
      </c>
      <c r="D87" s="273" t="str">
        <f t="shared" si="10"/>
        <v>9958177.62032063i</v>
      </c>
      <c r="E87" s="272">
        <f t="shared" si="28"/>
        <v>10.171497901777053</v>
      </c>
      <c r="F87" s="229" t="str">
        <f t="shared" si="29"/>
        <v>-0.0000615228163905762-0.0000168332040863998i</v>
      </c>
      <c r="G87" s="229">
        <f t="shared" si="12"/>
        <v>-83.90574892291238</v>
      </c>
      <c r="H87" s="229">
        <f t="shared" si="13"/>
        <v>-164.69786329238724</v>
      </c>
      <c r="I87" s="271">
        <f t="shared" si="30"/>
        <v>0.11345949484767481</v>
      </c>
      <c r="J87" s="271" t="str">
        <f t="shared" si="31"/>
        <v>-6.86265458311847E-07-1.87768492974575E-07i</v>
      </c>
      <c r="K87" s="271">
        <f t="shared" si="16"/>
        <v>-122.95663028706912</v>
      </c>
      <c r="L87" s="271">
        <f t="shared" si="17"/>
        <v>-164.69786329238727</v>
      </c>
      <c r="M87" s="270">
        <f t="shared" si="32"/>
        <v>0.53910641303213658</v>
      </c>
      <c r="N87" s="270" t="str">
        <f t="shared" si="33"/>
        <v>0.000111161620950576-0.000419088884950731i</v>
      </c>
      <c r="O87" s="270">
        <f t="shared" si="18"/>
        <v>-67.258597089204159</v>
      </c>
      <c r="P87" s="270">
        <f t="shared" si="19"/>
        <v>-75.144607597993826</v>
      </c>
      <c r="Q87" s="229">
        <f t="shared" si="34"/>
        <v>-23266.132429113393</v>
      </c>
      <c r="R87" s="229" t="str">
        <f t="shared" si="35"/>
        <v>0.00241621685040074+0.0753020734146941i</v>
      </c>
      <c r="S87" s="229">
        <f t="shared" si="20"/>
        <v>-22.45939222317617</v>
      </c>
      <c r="T87" s="229">
        <f t="shared" si="21"/>
        <v>88.162181466557058</v>
      </c>
      <c r="U87" s="227" t="str">
        <f t="shared" si="5"/>
        <v>1.11892270427159E-06-4.67346830788171E-06i</v>
      </c>
      <c r="V87" s="227">
        <f t="shared" si="22"/>
        <v>-106.36514114608852</v>
      </c>
      <c r="W87" s="227">
        <f t="shared" si="23"/>
        <v>-76.535681825830125</v>
      </c>
      <c r="X87" s="269" t="str">
        <f t="shared" si="6"/>
        <v>-6.86267103707784E-07-1.87765495822091E-07i</v>
      </c>
      <c r="Y87" s="269">
        <f t="shared" si="24"/>
        <v>-122.95662056831942</v>
      </c>
      <c r="Z87" s="269">
        <f t="shared" si="25"/>
        <v>-164.69813106269663</v>
      </c>
      <c r="AA87" s="268" t="str">
        <f t="shared" si="7"/>
        <v>0.000111159786726544-0.000419089873381646i</v>
      </c>
      <c r="AB87" s="268">
        <f t="shared" si="26"/>
        <v>-67.25858737045445</v>
      </c>
      <c r="AC87" s="268">
        <f t="shared" si="27"/>
        <v>-75.144875368303147</v>
      </c>
    </row>
    <row r="88" spans="1:29">
      <c r="A88" s="276">
        <v>2.2999999999999998</v>
      </c>
      <c r="B88" s="275">
        <f t="shared" si="8"/>
        <v>1995262.3149688803</v>
      </c>
      <c r="C88" s="274">
        <f t="shared" si="9"/>
        <v>12536602.861381596</v>
      </c>
      <c r="D88" s="273" t="str">
        <f t="shared" si="10"/>
        <v>12536602.8613816i</v>
      </c>
      <c r="E88" s="272">
        <f t="shared" si="28"/>
        <v>10.171497901777053</v>
      </c>
      <c r="F88" s="229" t="str">
        <f t="shared" si="29"/>
        <v>-0.0000388190859955813-0.0000132281308106302i</v>
      </c>
      <c r="G88" s="229">
        <f t="shared" si="12"/>
        <v>-87.741985687467619</v>
      </c>
      <c r="H88" s="229">
        <f t="shared" si="13"/>
        <v>-161.18275929734159</v>
      </c>
      <c r="I88" s="271">
        <f t="shared" si="30"/>
        <v>0.11345949484767481</v>
      </c>
      <c r="J88" s="271" t="str">
        <f t="shared" si="31"/>
        <v>-4.33013301486068E-07-1.47555163855547E-07i</v>
      </c>
      <c r="K88" s="271">
        <f t="shared" si="16"/>
        <v>-126.79286705162437</v>
      </c>
      <c r="L88" s="271">
        <f t="shared" si="17"/>
        <v>-161.18275929734159</v>
      </c>
      <c r="M88" s="270">
        <f t="shared" si="32"/>
        <v>0.53910641303213658</v>
      </c>
      <c r="N88" s="270" t="str">
        <f t="shared" si="33"/>
        <v>0.000111141596594795-0.000332893515549378i</v>
      </c>
      <c r="O88" s="270">
        <f t="shared" si="18"/>
        <v>-69.094931292067699</v>
      </c>
      <c r="P88" s="270">
        <f t="shared" si="19"/>
        <v>-71.537623566906277</v>
      </c>
      <c r="Q88" s="229">
        <f t="shared" si="34"/>
        <v>-23266.132429113393</v>
      </c>
      <c r="R88" s="229" t="str">
        <f t="shared" si="35"/>
        <v>0.00425561699533814+0.0595753107864101i</v>
      </c>
      <c r="S88" s="229">
        <f t="shared" si="20"/>
        <v>-24.47656965735532</v>
      </c>
      <c r="T88" s="229">
        <f t="shared" si="21"/>
        <v>85.914155820180142</v>
      </c>
      <c r="U88" s="227" t="str">
        <f t="shared" si="5"/>
        <v>6.22870842060293E-07-2.36895297092541E-06i</v>
      </c>
      <c r="V88" s="227">
        <f t="shared" si="22"/>
        <v>-112.21855534482293</v>
      </c>
      <c r="W88" s="227">
        <f t="shared" si="23"/>
        <v>-75.268603477161435</v>
      </c>
      <c r="X88" s="269" t="str">
        <f t="shared" si="6"/>
        <v>-4.33013920746845E-07-1.4755422997316E-07i</v>
      </c>
      <c r="Y88" s="269">
        <f t="shared" si="24"/>
        <v>-126.79286164145965</v>
      </c>
      <c r="Z88" s="269">
        <f t="shared" si="25"/>
        <v>-161.18289502843325</v>
      </c>
      <c r="AA88" s="268" t="str">
        <f t="shared" si="7"/>
        <v>0.000111140877211009-0.000332893986186847i</v>
      </c>
      <c r="AB88" s="268">
        <f t="shared" si="26"/>
        <v>-69.094925881902995</v>
      </c>
      <c r="AC88" s="268">
        <f t="shared" si="27"/>
        <v>-71.537759297997965</v>
      </c>
    </row>
    <row r="89" spans="1:29">
      <c r="A89" s="276">
        <v>2.4</v>
      </c>
      <c r="B89" s="275">
        <f t="shared" si="8"/>
        <v>2511886.4315095805</v>
      </c>
      <c r="C89" s="274">
        <f t="shared" si="9"/>
        <v>15782647.919764757</v>
      </c>
      <c r="D89" s="273" t="str">
        <f t="shared" si="10"/>
        <v>15782647.9197648i</v>
      </c>
      <c r="E89" s="272">
        <f t="shared" si="28"/>
        <v>10.171497901777053</v>
      </c>
      <c r="F89" s="229" t="str">
        <f t="shared" si="29"/>
        <v>-0.0000244935111418694-0.0000104358266464135i</v>
      </c>
      <c r="G89" s="229">
        <f t="shared" si="12"/>
        <v>-91.494526617748051</v>
      </c>
      <c r="H89" s="229">
        <f t="shared" si="13"/>
        <v>-156.92284565173452</v>
      </c>
      <c r="I89" s="271">
        <f t="shared" si="30"/>
        <v>0.11345949484767481</v>
      </c>
      <c r="J89" s="271" t="str">
        <f t="shared" si="31"/>
        <v>-2.7321653389093E-07-1.16407989369306E-07i</v>
      </c>
      <c r="K89" s="271">
        <f t="shared" si="16"/>
        <v>-130.54540798190482</v>
      </c>
      <c r="L89" s="271">
        <f t="shared" si="17"/>
        <v>-156.92284565173446</v>
      </c>
      <c r="M89" s="270">
        <f t="shared" si="32"/>
        <v>0.53910641303213658</v>
      </c>
      <c r="N89" s="270" t="str">
        <f t="shared" si="33"/>
        <v>0.000111128964470548-0.000264426408499172i</v>
      </c>
      <c r="O89" s="270">
        <f t="shared" si="18"/>
        <v>-70.847533702889194</v>
      </c>
      <c r="P89" s="270">
        <f t="shared" si="19"/>
        <v>-67.204725690684413</v>
      </c>
      <c r="Q89" s="229">
        <f t="shared" si="34"/>
        <v>-23266.132429113393</v>
      </c>
      <c r="R89" s="229" t="str">
        <f t="shared" si="35"/>
        <v>0.0053796188481494+0.0469489795735917i</v>
      </c>
      <c r="S89" s="229">
        <f t="shared" si="20"/>
        <v>-26.510826914604337</v>
      </c>
      <c r="T89" s="229">
        <f t="shared" si="21"/>
        <v>83.463308204257856</v>
      </c>
      <c r="U89" s="227" t="str">
        <f t="shared" si="5"/>
        <v>3.58185657859854E-07-1.20608612400823E-06i</v>
      </c>
      <c r="V89" s="227">
        <f t="shared" si="22"/>
        <v>-118.00535353235242</v>
      </c>
      <c r="W89" s="227">
        <f t="shared" si="23"/>
        <v>-73.459537447476606</v>
      </c>
      <c r="X89" s="269" t="str">
        <f t="shared" si="6"/>
        <v>-2.73216772150973E-07-1.16407701541917E-07i</v>
      </c>
      <c r="Y89" s="269">
        <f t="shared" si="24"/>
        <v>-130.54540487074948</v>
      </c>
      <c r="Z89" s="269">
        <f t="shared" si="25"/>
        <v>-156.92291475540392</v>
      </c>
      <c r="AA89" s="268" t="str">
        <f t="shared" si="7"/>
        <v>0.000111128685353951-0.000264426637243766i</v>
      </c>
      <c r="AB89" s="268">
        <f t="shared" si="26"/>
        <v>-70.847530591733872</v>
      </c>
      <c r="AC89" s="268">
        <f t="shared" si="27"/>
        <v>-67.204794794353816</v>
      </c>
    </row>
    <row r="90" spans="1:29">
      <c r="A90" s="276">
        <v>2.5000000000000102</v>
      </c>
      <c r="B90" s="275">
        <f t="shared" si="8"/>
        <v>3162277.660168455</v>
      </c>
      <c r="C90" s="274">
        <f t="shared" si="9"/>
        <v>19869176.531592678</v>
      </c>
      <c r="D90" s="273" t="str">
        <f t="shared" si="10"/>
        <v>19869176.5315927i</v>
      </c>
      <c r="E90" s="272">
        <f t="shared" si="28"/>
        <v>10.171497901777053</v>
      </c>
      <c r="F90" s="229" t="str">
        <f t="shared" si="29"/>
        <v>-0.0000154544896275382-8.25356042544843E-06i</v>
      </c>
      <c r="G90" s="229">
        <f t="shared" si="12"/>
        <v>-95.129146635429592</v>
      </c>
      <c r="H90" s="229">
        <f t="shared" si="13"/>
        <v>-151.89529360154262</v>
      </c>
      <c r="I90" s="271">
        <f t="shared" si="30"/>
        <v>0.11345949484767481</v>
      </c>
      <c r="J90" s="271" t="str">
        <f t="shared" si="31"/>
        <v>-1.72389416308366E-07-9.20655743735181E-08i</v>
      </c>
      <c r="K90" s="271">
        <f t="shared" si="16"/>
        <v>-134.18002799958631</v>
      </c>
      <c r="L90" s="271">
        <f t="shared" si="17"/>
        <v>-151.89529360154265</v>
      </c>
      <c r="M90" s="270">
        <f t="shared" si="32"/>
        <v>0.53910641303213658</v>
      </c>
      <c r="N90" s="270" t="str">
        <f t="shared" si="33"/>
        <v>0.000111120995090532-0.000210041206876928i</v>
      </c>
      <c r="O90" s="270">
        <f t="shared" si="18"/>
        <v>-72.482192512617232</v>
      </c>
      <c r="P90" s="270">
        <f t="shared" si="19"/>
        <v>-62.119199541943765</v>
      </c>
      <c r="Q90" s="229">
        <f t="shared" si="34"/>
        <v>-23266.132429113393</v>
      </c>
      <c r="R90" s="229" t="str">
        <f t="shared" si="35"/>
        <v>0.00602856772632799+0.0367956160636378i</v>
      </c>
      <c r="S90" s="229">
        <f t="shared" si="20"/>
        <v>-28.569036630395139</v>
      </c>
      <c r="T90" s="229">
        <f t="shared" si="21"/>
        <v>80.695367978643674</v>
      </c>
      <c r="U90" s="227" t="str">
        <f t="shared" si="5"/>
        <v>2.10526403177388E-07-6.18414614802525E-07i</v>
      </c>
      <c r="V90" s="227">
        <f t="shared" si="22"/>
        <v>-123.69818326582474</v>
      </c>
      <c r="W90" s="227">
        <f t="shared" si="23"/>
        <v>-71.199925622898959</v>
      </c>
      <c r="X90" s="269" t="str">
        <f t="shared" si="6"/>
        <v>-1.72389509535552E-07-9.20654871475418E-08i</v>
      </c>
      <c r="Y90" s="269">
        <f t="shared" si="24"/>
        <v>-134.18002617097869</v>
      </c>
      <c r="Z90" s="269">
        <f t="shared" si="25"/>
        <v>-151.8953290340975</v>
      </c>
      <c r="AA90" s="268" t="str">
        <f t="shared" si="7"/>
        <v>0.000111120888591791-0.000210041319814953i</v>
      </c>
      <c r="AB90" s="268">
        <f t="shared" si="26"/>
        <v>-72.482190684009595</v>
      </c>
      <c r="AC90" s="268">
        <f t="shared" si="27"/>
        <v>-62.119234974498653</v>
      </c>
    </row>
    <row r="91" spans="1:29">
      <c r="A91" s="276">
        <v>2.6</v>
      </c>
      <c r="B91" s="275">
        <f t="shared" si="8"/>
        <v>3981071.705534976</v>
      </c>
      <c r="C91" s="274">
        <f t="shared" si="9"/>
        <v>25013811.247045737</v>
      </c>
      <c r="D91" s="273" t="str">
        <f t="shared" si="10"/>
        <v>25013811.2470457i</v>
      </c>
      <c r="E91" s="272">
        <f t="shared" si="28"/>
        <v>10.171497901777053</v>
      </c>
      <c r="F91" s="229" t="str">
        <f t="shared" si="29"/>
        <v>-0.0000097511750445428-6.53803756294422E-06i</v>
      </c>
      <c r="G91" s="229">
        <f t="shared" si="12"/>
        <v>-98.606519903354766</v>
      </c>
      <c r="H91" s="229">
        <f t="shared" si="13"/>
        <v>-146.1586551089203</v>
      </c>
      <c r="I91" s="271">
        <f t="shared" si="30"/>
        <v>0.11345949484767481</v>
      </c>
      <c r="J91" s="271" t="str">
        <f t="shared" si="31"/>
        <v>-1.08770940662711E-07-7.29295179874318E-08i</v>
      </c>
      <c r="K91" s="271">
        <f t="shared" si="16"/>
        <v>-137.65740126751149</v>
      </c>
      <c r="L91" s="271">
        <f t="shared" si="17"/>
        <v>-146.15865510892036</v>
      </c>
      <c r="M91" s="270">
        <f t="shared" si="32"/>
        <v>0.53910641303213658</v>
      </c>
      <c r="N91" s="270" t="str">
        <f t="shared" si="33"/>
        <v>0.000111115967130509-0.000166841583191986i</v>
      </c>
      <c r="O91" s="270">
        <f t="shared" si="18"/>
        <v>-73.959590256847704</v>
      </c>
      <c r="P91" s="270">
        <f t="shared" si="19"/>
        <v>-56.336510253426994</v>
      </c>
      <c r="Q91" s="229">
        <f t="shared" si="34"/>
        <v>-23266.132429113393</v>
      </c>
      <c r="R91" s="229" t="str">
        <f t="shared" si="35"/>
        <v>0.00634521571091977+0.0286052702211698i</v>
      </c>
      <c r="S91" s="229">
        <f t="shared" si="20"/>
        <v>-30.66247940643439</v>
      </c>
      <c r="T91" s="229">
        <f t="shared" si="21"/>
        <v>77.493165470099783</v>
      </c>
      <c r="U91" s="227" t="str">
        <f t="shared" si="5"/>
        <v>1.25149022111616E-07-3.20420255786052E-07i</v>
      </c>
      <c r="V91" s="227">
        <f t="shared" si="22"/>
        <v>-129.26899930978914</v>
      </c>
      <c r="W91" s="227">
        <f t="shared" si="23"/>
        <v>-68.665489638820574</v>
      </c>
      <c r="X91" s="269" t="str">
        <f t="shared" si="6"/>
        <v>-1.08770977643379E-07-7.29294922620619E-08i</v>
      </c>
      <c r="Y91" s="269">
        <f t="shared" si="24"/>
        <v>-137.65740018048126</v>
      </c>
      <c r="Z91" s="269">
        <f t="shared" si="25"/>
        <v>-146.158673467651</v>
      </c>
      <c r="AA91" s="268" t="str">
        <f t="shared" si="7"/>
        <v>0.000111115927577118-0.000166841639675848i</v>
      </c>
      <c r="AB91" s="268">
        <f t="shared" si="26"/>
        <v>-73.959589169817491</v>
      </c>
      <c r="AC91" s="268">
        <f t="shared" si="27"/>
        <v>-56.336528612157579</v>
      </c>
    </row>
    <row r="92" spans="1:29">
      <c r="A92" s="276">
        <v>2.7</v>
      </c>
      <c r="B92" s="275">
        <f t="shared" si="8"/>
        <v>5011872.3362727268</v>
      </c>
      <c r="C92" s="274">
        <f t="shared" si="9"/>
        <v>31490522.624728624</v>
      </c>
      <c r="D92" s="273" t="str">
        <f t="shared" si="10"/>
        <v>31490522.6247286i</v>
      </c>
      <c r="E92" s="272">
        <f t="shared" si="28"/>
        <v>10.171497901777053</v>
      </c>
      <c r="F92" s="229" t="str">
        <f t="shared" si="29"/>
        <v>-0.0000061525959382435-5.18432713835899E-06i</v>
      </c>
      <c r="G92" s="229">
        <f t="shared" si="12"/>
        <v>-101.88883090222322</v>
      </c>
      <c r="H92" s="229">
        <f t="shared" si="13"/>
        <v>-139.88169556490007</v>
      </c>
      <c r="I92" s="271">
        <f t="shared" si="30"/>
        <v>0.11345949484767481</v>
      </c>
      <c r="J92" s="271" t="str">
        <f t="shared" si="31"/>
        <v>-6.86300517284681E-08-5.78293525617831E-08i</v>
      </c>
      <c r="K92" s="271">
        <f t="shared" si="16"/>
        <v>-140.93971226637996</v>
      </c>
      <c r="L92" s="271">
        <f t="shared" si="17"/>
        <v>-139.8816955649001</v>
      </c>
      <c r="M92" s="270">
        <f t="shared" si="32"/>
        <v>0.53910641303213658</v>
      </c>
      <c r="N92" s="270" t="str">
        <f t="shared" si="33"/>
        <v>0.000111112794853021-0.000132526941219719i</v>
      </c>
      <c r="O92" s="270">
        <f t="shared" si="18"/>
        <v>-75.241916699291636</v>
      </c>
      <c r="P92" s="270">
        <f t="shared" si="19"/>
        <v>-50.022971095331968</v>
      </c>
      <c r="Q92" s="229">
        <f t="shared" si="34"/>
        <v>-23266.132429113393</v>
      </c>
      <c r="R92" s="229" t="str">
        <f t="shared" si="35"/>
        <v>0.00640725357887266+0.0219717449937636i</v>
      </c>
      <c r="S92" s="229">
        <f t="shared" si="20"/>
        <v>-32.808258196976382</v>
      </c>
      <c r="T92" s="229">
        <f t="shared" si="21"/>
        <v>73.742612057920141</v>
      </c>
      <c r="U92" s="227" t="str">
        <f t="shared" si="5"/>
        <v>7.44874715036039E-08-1.68400567616049E-07i</v>
      </c>
      <c r="V92" s="227">
        <f t="shared" si="22"/>
        <v>-134.69708909919962</v>
      </c>
      <c r="W92" s="227">
        <f t="shared" si="23"/>
        <v>-66.139083506979901</v>
      </c>
      <c r="X92" s="269" t="str">
        <f t="shared" si="6"/>
        <v>-6.86300665790428E-08-5.78293453120027E-08i</v>
      </c>
      <c r="Y92" s="269">
        <f t="shared" si="24"/>
        <v>-140.9397116193901</v>
      </c>
      <c r="Z92" s="269">
        <f t="shared" si="25"/>
        <v>-139.8817052135426</v>
      </c>
      <c r="AA92" s="268" t="str">
        <f t="shared" si="7"/>
        <v>0.000111112780811914-0.000132526969802773i</v>
      </c>
      <c r="AB92" s="268">
        <f t="shared" si="26"/>
        <v>-75.241916052301775</v>
      </c>
      <c r="AC92" s="268">
        <f t="shared" si="27"/>
        <v>-50.022980743974458</v>
      </c>
    </row>
    <row r="93" spans="1:29">
      <c r="A93" s="276">
        <v>2.80000000000001</v>
      </c>
      <c r="B93" s="275">
        <f t="shared" si="8"/>
        <v>6309573.4448020831</v>
      </c>
      <c r="C93" s="274">
        <f t="shared" si="9"/>
        <v>39644219.162950933</v>
      </c>
      <c r="D93" s="273" t="str">
        <f t="shared" si="10"/>
        <v>39644219.1629509i</v>
      </c>
      <c r="E93" s="272">
        <f t="shared" si="28"/>
        <v>10.171497901777053</v>
      </c>
      <c r="F93" s="229" t="str">
        <f t="shared" si="29"/>
        <v>-3.88203372685926E-06-4.11353634372117E-06i</v>
      </c>
      <c r="G93" s="229">
        <f t="shared" si="12"/>
        <v>-104.94967200534984</v>
      </c>
      <c r="H93" s="229">
        <f t="shared" si="13"/>
        <v>-133.34152936119025</v>
      </c>
      <c r="I93" s="271">
        <f t="shared" si="30"/>
        <v>0.11345949484767481</v>
      </c>
      <c r="J93" s="271" t="str">
        <f t="shared" si="31"/>
        <v>-4.33027258998044E-08-4.58850564688821E-08i</v>
      </c>
      <c r="K93" s="271">
        <f t="shared" si="16"/>
        <v>-144.00055336950658</v>
      </c>
      <c r="L93" s="271">
        <f t="shared" si="17"/>
        <v>-133.34152936119014</v>
      </c>
      <c r="M93" s="270">
        <f t="shared" si="32"/>
        <v>0.53910641303213658</v>
      </c>
      <c r="N93" s="270" t="str">
        <f t="shared" si="33"/>
        <v>0.000111110793341283-0.000105269871708126i</v>
      </c>
      <c r="O93" s="270">
        <f t="shared" si="18"/>
        <v>-76.302767546683654</v>
      </c>
      <c r="P93" s="270">
        <f t="shared" si="19"/>
        <v>-43.453748587816953</v>
      </c>
      <c r="Q93" s="229">
        <f t="shared" si="34"/>
        <v>-23266.132429113393</v>
      </c>
      <c r="R93" s="229" t="str">
        <f t="shared" si="35"/>
        <v>0.0062500444944916+0.016581162673618i</v>
      </c>
      <c r="S93" s="229">
        <f t="shared" si="20"/>
        <v>-35.030731018326776</v>
      </c>
      <c r="T93" s="229">
        <f t="shared" si="21"/>
        <v>69.346745471391543</v>
      </c>
      <c r="U93" s="227" t="str">
        <f t="shared" si="5"/>
        <v>4.39443317570931E-08-9.00784179074905E-08i</v>
      </c>
      <c r="V93" s="227">
        <f t="shared" si="22"/>
        <v>-139.98040302367662</v>
      </c>
      <c r="W93" s="227">
        <f t="shared" si="23"/>
        <v>-63.99478388979869</v>
      </c>
      <c r="X93" s="269" t="str">
        <f t="shared" si="6"/>
        <v>-4.33027319359671E-08-4.58850545846286E-08i</v>
      </c>
      <c r="Y93" s="269">
        <f t="shared" si="24"/>
        <v>-144.00055298781101</v>
      </c>
      <c r="Z93" s="269">
        <f t="shared" si="25"/>
        <v>-133.3415345223035</v>
      </c>
      <c r="AA93" s="268" t="str">
        <f t="shared" si="7"/>
        <v>0.000111110788741428-0.000105269886342825i</v>
      </c>
      <c r="AB93" s="268">
        <f t="shared" si="26"/>
        <v>-76.30276716498804</v>
      </c>
      <c r="AC93" s="268">
        <f t="shared" si="27"/>
        <v>-43.453753748930282</v>
      </c>
    </row>
    <row r="94" spans="1:29">
      <c r="A94" s="276">
        <v>2.9000000000000101</v>
      </c>
      <c r="B94" s="275">
        <f t="shared" si="8"/>
        <v>7943282.3472430035</v>
      </c>
      <c r="C94" s="274">
        <f t="shared" si="9"/>
        <v>49909114.934976213</v>
      </c>
      <c r="D94" s="273" t="str">
        <f t="shared" si="10"/>
        <v>49909114.9349762i</v>
      </c>
      <c r="E94" s="272">
        <f t="shared" si="28"/>
        <v>10.171497901777053</v>
      </c>
      <c r="F94" s="229" t="str">
        <f t="shared" si="29"/>
        <v>-0.0000024494009289012-3.26523214772811E-06i</v>
      </c>
      <c r="G94" s="229">
        <f t="shared" si="12"/>
        <v>-107.7829096222179</v>
      </c>
      <c r="H94" s="229">
        <f t="shared" si="13"/>
        <v>-126.8752520461727</v>
      </c>
      <c r="I94" s="271">
        <f t="shared" si="30"/>
        <v>0.11345949484767481</v>
      </c>
      <c r="J94" s="271" t="str">
        <f t="shared" si="31"/>
        <v>-2.73222090547747E-08-3.64225204211953E-08i</v>
      </c>
      <c r="K94" s="271">
        <f t="shared" si="16"/>
        <v>-146.83379098637462</v>
      </c>
      <c r="L94" s="271">
        <f t="shared" si="17"/>
        <v>-126.87525204617262</v>
      </c>
      <c r="M94" s="270">
        <f t="shared" si="32"/>
        <v>0.53910641303213658</v>
      </c>
      <c r="N94" s="270" t="str">
        <f t="shared" si="33"/>
        <v>0.000111109530496656-0.0000836188215581351i</v>
      </c>
      <c r="O94" s="270">
        <f t="shared" si="18"/>
        <v>-77.13601131177893</v>
      </c>
      <c r="P94" s="270">
        <f t="shared" si="19"/>
        <v>-36.964390988425123</v>
      </c>
      <c r="Q94" s="229">
        <f t="shared" si="34"/>
        <v>-23266.132429113393</v>
      </c>
      <c r="R94" s="229" t="str">
        <f t="shared" si="35"/>
        <v>0.00588602639533933+0.0122032453433085i</v>
      </c>
      <c r="S94" s="229">
        <f t="shared" si="20"/>
        <v>-37.362112957142429</v>
      </c>
      <c r="T94" s="229">
        <f t="shared" si="21"/>
        <v>64.250458639726901</v>
      </c>
      <c r="U94" s="227" t="str">
        <f t="shared" si="5"/>
        <v>2.54291904813031E-08-4.91098830879473E-08i</v>
      </c>
      <c r="V94" s="227">
        <f t="shared" si="22"/>
        <v>-145.14502257936033</v>
      </c>
      <c r="W94" s="227">
        <f t="shared" si="23"/>
        <v>-62.62479340644586</v>
      </c>
      <c r="X94" s="269" t="str">
        <f t="shared" si="6"/>
        <v>-2.73222115382621E-08-3.64225200055999E-08i</v>
      </c>
      <c r="Y94" s="269">
        <f t="shared" si="24"/>
        <v>-146.83379076549951</v>
      </c>
      <c r="Z94" s="269">
        <f t="shared" si="25"/>
        <v>-126.87525485996169</v>
      </c>
      <c r="AA94" s="268" t="str">
        <f t="shared" si="7"/>
        <v>0.000111109529215571-0.0000836188291410703i</v>
      </c>
      <c r="AB94" s="268">
        <f t="shared" si="26"/>
        <v>-77.136011090903764</v>
      </c>
      <c r="AC94" s="268">
        <f t="shared" si="27"/>
        <v>-36.964393802214111</v>
      </c>
    </row>
    <row r="95" spans="1:29">
      <c r="A95" s="276">
        <v>3.0000000000000102</v>
      </c>
      <c r="B95" s="275">
        <f t="shared" si="8"/>
        <v>10000000.000000238</v>
      </c>
      <c r="C95" s="274">
        <f t="shared" si="9"/>
        <v>62831853.071797363</v>
      </c>
      <c r="D95" s="273" t="str">
        <f t="shared" si="10"/>
        <v>62831853.0717974i</v>
      </c>
      <c r="E95" s="272">
        <f t="shared" si="28"/>
        <v>10.171497901777053</v>
      </c>
      <c r="F95" s="229" t="str">
        <f t="shared" si="29"/>
        <v>-1.54546879450918E-06-2.59253043818654E-06i</v>
      </c>
      <c r="G95" s="229">
        <f t="shared" si="12"/>
        <v>-110.40496503339497</v>
      </c>
      <c r="H95" s="229">
        <f t="shared" si="13"/>
        <v>-120.80017091786567</v>
      </c>
      <c r="I95" s="271">
        <f t="shared" si="30"/>
        <v>0.11345949484767481</v>
      </c>
      <c r="J95" s="271" t="str">
        <f t="shared" si="31"/>
        <v>-1.72391628471183E-08-2.89187685761087E-08i</v>
      </c>
      <c r="K95" s="271">
        <f t="shared" si="16"/>
        <v>-149.45584639755171</v>
      </c>
      <c r="L95" s="271">
        <f t="shared" si="17"/>
        <v>-120.80017091786571</v>
      </c>
      <c r="M95" s="270">
        <f t="shared" si="32"/>
        <v>0.53910641303213658</v>
      </c>
      <c r="N95" s="270" t="str">
        <f t="shared" si="33"/>
        <v>0.000111108733705079-0.0000664207860036297i</v>
      </c>
      <c r="O95" s="270">
        <f t="shared" si="18"/>
        <v>-77.758070602229552</v>
      </c>
      <c r="P95" s="270">
        <f t="shared" si="19"/>
        <v>-30.87097651759229</v>
      </c>
      <c r="Q95" s="229">
        <f t="shared" si="34"/>
        <v>-23266.132429113393</v>
      </c>
      <c r="R95" s="229" t="str">
        <f t="shared" si="35"/>
        <v>0.00532552725590144+0.00868176431224689i</v>
      </c>
      <c r="S95" s="229">
        <f t="shared" si="20"/>
        <v>-39.840777360264632</v>
      </c>
      <c r="T95" s="229">
        <f t="shared" si="21"/>
        <v>58.474409339283504</v>
      </c>
      <c r="U95" s="227" t="str">
        <f t="shared" si="5"/>
        <v>1.42773020483579E-08-2.72239873361775E-08i</v>
      </c>
      <c r="V95" s="227">
        <f t="shared" si="22"/>
        <v>-150.24574239365961</v>
      </c>
      <c r="W95" s="227">
        <f t="shared" si="23"/>
        <v>-62.325761578582167</v>
      </c>
      <c r="X95" s="269" t="str">
        <f t="shared" si="6"/>
        <v>-1.72391638805312E-08-2.89187685196719E-08i</v>
      </c>
      <c r="Y95" s="269">
        <f t="shared" si="24"/>
        <v>-149.45584627354063</v>
      </c>
      <c r="Z95" s="269">
        <f t="shared" si="25"/>
        <v>-120.80017247768525</v>
      </c>
      <c r="AA95" s="268" t="str">
        <f t="shared" si="7"/>
        <v>0.000111108733483173-0.0000664207899767621i</v>
      </c>
      <c r="AB95" s="268">
        <f t="shared" si="26"/>
        <v>-77.758070478218499</v>
      </c>
      <c r="AC95" s="268">
        <f t="shared" si="27"/>
        <v>-30.870978077411923</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9.92669507575224-1.64179001891975i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-1.05960917541545+18.5165402113414i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0.527539743201219-0.0785027284028979i</v>
      </c>
      <c r="I101" s="229" t="str">
        <f>IMDIV(IMPRODUCT(-1,H101),IMSUM(1,IMPRODUCT(F101,G101,-1)))</f>
        <v>-0.000132388738877221-0.00285662110448075i</v>
      </c>
      <c r="J101" s="255" t="str">
        <f ca="1">IMPRODUCT(1/N_FFT2,P100)</f>
        <v>-4.72742448828875-0.00442483328602512i</v>
      </c>
      <c r="K101" s="254" t="str">
        <f ca="1">IMPRODUCT(I101,J101)</f>
        <v>0.000613217693993171+0.0135050463611832i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9.25092066805827-3.08437158111331i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-1.05959859159558+9.26118051376585i</v>
      </c>
      <c r="H102" s="229" t="str">
        <f t="shared" si="38"/>
        <v>0.495605684719922-0.14760640263766i</v>
      </c>
      <c r="I102" s="229" t="str">
        <f t="shared" ref="I102:I165" si="174">IMDIV(IMPRODUCT(-1,H102),IMSUM(1,IMPRODUCT(F102,G102,-1)))</f>
        <v>-0.000525780174846338-0.00567719743330839i</v>
      </c>
      <c r="J102" s="255" t="str">
        <f ca="1">IMPRODUCT(1/N_FFT2,Q100)</f>
        <v>0.0202948904996015+0.000526712198120398i</v>
      </c>
      <c r="K102" s="254" t="str">
        <f t="shared" ref="K102:K165" ca="1" si="175">IMPRODUCT(I102,J102)</f>
        <v>-7.68040193610642E-06-0.000115495035085234i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8.28820451375147-4.20074182802363i</v>
      </c>
      <c r="G103" s="229" t="str">
        <f t="shared" si="173"/>
        <v>-1.05958095236228+6.17735404375962i</v>
      </c>
      <c r="H103" s="229" t="str">
        <f t="shared" si="38"/>
        <v>0.450098610243898-0.201318054705747i</v>
      </c>
      <c r="I103" s="229" t="str">
        <f t="shared" si="174"/>
        <v>-0.00116916557182865-0.00842766124697227i</v>
      </c>
      <c r="J103" s="255" t="str">
        <f ca="1">IMPRODUCT(1/N_FFT2,R100)</f>
        <v>1.60258564955028+0.00442598854421945i</v>
      </c>
      <c r="K103" s="254" t="str">
        <f t="shared" ca="1" si="175"/>
        <v>-0.00183638723522718-0.013511223687096i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7.20105457853836-4.95954575008556i</v>
      </c>
      <c r="G104" s="229" t="str">
        <f t="shared" si="173"/>
        <v>-1.05955625841524+4.63641078443873i</v>
      </c>
      <c r="H104" s="229" t="str">
        <f t="shared" si="38"/>
        <v>0.398684681859163-0.238156630326467i</v>
      </c>
      <c r="I104" s="229" t="str">
        <f t="shared" si="174"/>
        <v>-0.00204520155595127-0.0110776748115074i</v>
      </c>
      <c r="J104" s="255" t="str">
        <f ca="1">IMPRODUCT(1/N_FFT2,S100)</f>
        <v>0.0381255784050288-0.000518409073101246i</v>
      </c>
      <c r="K104" s="254" t="str">
        <f t="shared" ca="1" si="175"/>
        <v>-0.0000837172594066576-0.000421282508528612i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6.11831057821836-5.40030914141215i</v>
      </c>
      <c r="G105" s="229" t="str">
        <f t="shared" si="173"/>
        <v>-1.05952451073394+3.71262070165077i</v>
      </c>
      <c r="H105" s="229" t="str">
        <f t="shared" si="38"/>
        <v>0.347442005241759-0.259984693330431i</v>
      </c>
      <c r="I105" s="229" t="str">
        <f t="shared" si="174"/>
        <v>-0.00313156187414391-0.0136019775904213i</v>
      </c>
      <c r="J105" s="255" t="str">
        <f ca="1">IMPRODUCT(1/N_FFT2,T100)</f>
        <v>-0.907385224834961-0.0044271256137523i</v>
      </c>
      <c r="K105" s="254" t="str">
        <f t="shared" ca="1" si="175"/>
        <v>0.00278131531186642+0.0123560973118686i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5.11812577417253-5.59364746488865i</v>
      </c>
      <c r="G106" s="229" t="str">
        <f t="shared" si="173"/>
        <v>-1.05948571057751+3.09740709170752i</v>
      </c>
      <c r="H106" s="229" t="str">
        <f t="shared" si="38"/>
        <v>0.300057844426049-0.270131415102646i</v>
      </c>
      <c r="I106" s="229" t="str">
        <f t="shared" si="174"/>
        <v>-0.00440255645672058-0.0159812187649673i</v>
      </c>
      <c r="J106" s="255" t="str">
        <f ca="1">IMPRODUCT(1/N_FFT2,U100)</f>
        <v>0.0202922871887598+0.000510103198431605i</v>
      </c>
      <c r="K106" s="254" t="str">
        <f t="shared" ca="1" si="175"/>
        <v>-0.0000811858691776577-0.000326541238934962i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4.23550337425248-5.61174076996955i</v>
      </c>
      <c r="G107" s="229" t="str">
        <f t="shared" si="173"/>
        <v>-1.05943985948466+2.6585227739204i</v>
      </c>
      <c r="H107" s="229" t="str">
        <f t="shared" si="38"/>
        <v>0.258184122125809-0.271999832319124i</v>
      </c>
      <c r="I107" s="229" t="str">
        <f t="shared" si="174"/>
        <v>-0.00583081770875146-0.0182022502601853i</v>
      </c>
      <c r="J107" s="255" t="str">
        <f ca="1">IMPRODUCT(1/N_FFT2,V100)</f>
        <v>0.69280342226002+0.00442824448753703i</v>
      </c>
      <c r="K107" s="254" t="str">
        <f t="shared" ca="1" si="175"/>
        <v>-0.00395900644882191-0.0126364015594663i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3.47747636225766-5.51445878373019i</v>
      </c>
      <c r="G108" s="229" t="str">
        <f t="shared" si="173"/>
        <v>-1.05938695927348+2.3298441387361i</v>
      </c>
      <c r="H108" s="229" t="str">
        <f t="shared" si="38"/>
        <v>0.222153473815337-0.268412351896373i</v>
      </c>
      <c r="I108" s="229" t="str">
        <f t="shared" si="174"/>
        <v>-0.00738887558304704-0.0202579311415524i</v>
      </c>
      <c r="J108" s="255" t="str">
        <f ca="1">IMPRODUCT(1/N_FFT2,W100)</f>
        <v>0.0381281400245101-0.000501794618069012i</v>
      </c>
      <c r="K108" s="254" t="str">
        <f t="shared" ca="1" si="175"/>
        <v>-0.000291889403674145-0.000768689537170839i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2.83629102454704-5.34624333602421i</v>
      </c>
      <c r="G109" s="229" t="str">
        <f t="shared" si="173"/>
        <v>-1.05932701204131+2.07463583045023i</v>
      </c>
      <c r="H109" s="229" t="str">
        <f t="shared" si="38"/>
        <v>0.191601131494478-0.261463698647547i</v>
      </c>
      <c r="I109" s="229" t="str">
        <f t="shared" si="174"/>
        <v>-0.00905049002550581-0.0221465474851879i</v>
      </c>
      <c r="J109" s="255" t="str">
        <f ca="1">IMPRODUCT(1/N_FFT2,X100)</f>
        <v>-0.482641737834605-0.00442934515853113i</v>
      </c>
      <c r="K109" s="254" t="str">
        <f t="shared" ca="1" si="175"/>
        <v>0.00427004953128319+0.0107289359094645i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2.29804931985169-5.13794758593397i</v>
      </c>
      <c r="G110" s="229" t="str">
        <f t="shared" si="173"/>
        <v>-1.0592600201645+1.87085662029439i</v>
      </c>
      <c r="H110" s="229" t="str">
        <f t="shared" si="38"/>
        <v>0.165872591739429-0.252607683547289i</v>
      </c>
      <c r="I110" s="229" t="str">
        <f t="shared" si="174"/>
        <v>-0.010791666964823-0.0238709770221663i</v>
      </c>
      <c r="J110" s="255" t="str">
        <f ca="1">IMPRODUCT(1/N_FFT2,Y100)</f>
        <v>0.0202897672751023+0.000493483375971316i</v>
      </c>
      <c r="K110" s="254" t="str">
        <f t="shared" ca="1" si="175"/>
        <v>-0.000207180480898036-0.000489662076655228i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1.84749106232607-4.91005699542699i</v>
      </c>
      <c r="G111" s="229" t="str">
        <f t="shared" si="173"/>
        <v>-1.05918598629817+1.70448025784053i</v>
      </c>
      <c r="H111" s="229" t="str">
        <f t="shared" si="38"/>
        <v>0.144249190811308-0.242809150528692i</v>
      </c>
      <c r="I111" s="229" t="str">
        <f t="shared" si="174"/>
        <v>-0.0125913386167884-0.025437727312334i</v>
      </c>
      <c r="J111" s="255" t="str">
        <f ca="1">IMPRODUCT(1/N_FFT2,Z100)</f>
        <v>0.444434424309934+0.00443042761979723i</v>
      </c>
      <c r="K111" s="254" t="str">
        <f t="shared" ca="1" si="175"/>
        <v>-0.00548332431977436-0.0113611867081883i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1.47027518855052-4.67571619894902i</v>
      </c>
      <c r="G112" s="229" t="str">
        <f t="shared" si="173"/>
        <v>-1.05910491337596+1.5661558967046i</v>
      </c>
      <c r="H112" s="229" t="str">
        <f t="shared" si="38"/>
        <v>0.126055706314629-0.232686765899376i</v>
      </c>
      <c r="I112" s="229" t="str">
        <f t="shared" si="174"/>
        <v>-0.0144317314892209-0.026855957221322i</v>
      </c>
      <c r="J112" s="255" t="str">
        <f ca="1">IMPRODUCT(1/N_FFT2,AA100)</f>
        <v>0.0381306182180845-0.000485169516197082i</v>
      </c>
      <c r="K112" s="254" t="str">
        <f t="shared" ca="1" si="175"/>
        <v>-0.000563320535413469-0.00101703241550293i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1.15386061638436-4.44309095389237i</v>
      </c>
      <c r="G113" s="229" t="str">
        <f t="shared" si="173"/>
        <v>-1.05901680460974+1.44940986223424i</v>
      </c>
      <c r="H113" s="229" t="str">
        <f t="shared" si="38"/>
        <v>0.110701898574147-0.222624441113502i</v>
      </c>
      <c r="I113" s="229" t="str">
        <f t="shared" si="174"/>
        <v>-0.01629847244903-0.0281365629291103i</v>
      </c>
      <c r="J113" s="255" t="str">
        <f ca="1">IMPRODUCT(1/N_FFT2,AB100)</f>
        <v>-0.319065440285719-0.00443149186459559i</v>
      </c>
      <c r="K113" s="254" t="str">
        <f t="shared" ca="1" si="175"/>
        <v>0.00507559233821638+0.00904963138716663i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0.887683974793187-4.2170591444796i</v>
      </c>
      <c r="G114" s="229" t="str">
        <f t="shared" si="173"/>
        <v>-1.05892166348928+1.34961809018847i</v>
      </c>
      <c r="H114" s="229" t="str">
        <f t="shared" si="38"/>
        <v>0.0976908838414264-0.21285110455961i</v>
      </c>
      <c r="I114" s="229" t="str">
        <f t="shared" si="174"/>
        <v>-0.0181804952473384-0.0292913793608179i</v>
      </c>
      <c r="J114" s="255" t="str">
        <f ca="1">IMPRODUCT(1/N_FFT2,AC100)</f>
        <v>0.0202873308156445+0.000476853082687605i</v>
      </c>
      <c r="K114" s="254" t="str">
        <f t="shared" ca="1" si="175"/>
        <v>-0.000354866036930629-0.000602913328342935i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0.663024150132356-4.00036727691347i</v>
      </c>
      <c r="G115" s="229" t="str">
        <f t="shared" si="173"/>
        <v>-1.05881949378191+1.26338958994661i</v>
      </c>
      <c r="H115" s="229" t="str">
        <f t="shared" si="38"/>
        <v>0.0866127339353196-0.203495258400138i</v>
      </c>
      <c r="I115" s="229" t="str">
        <f t="shared" si="174"/>
        <v>-0.0200698102688812-0.030332521113213i</v>
      </c>
      <c r="J115" s="255" t="str">
        <f ca="1">IMPRODUCT(1/N_FFT2,AD100)</f>
        <v>0.328339651065946+0.00443253788625855i</v>
      </c>
      <c r="K115" s="254" t="str">
        <f t="shared" ca="1" si="175"/>
        <v>-0.00645526445162414-0.0100483295926496i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0.472753874302533-3.79440127266221i</v>
      </c>
      <c r="G116" s="229" t="str">
        <f t="shared" si="173"/>
        <v>-1.05871029953219+1.1881811090147i</v>
      </c>
      <c r="H116" s="229" t="str">
        <f t="shared" si="38"/>
        <v>0.0771327474632124-0.194621339987133i</v>
      </c>
      <c r="I116" s="229" t="str">
        <f t="shared" si="174"/>
        <v>-0.0219611931134532-0.031271866326123i</v>
      </c>
      <c r="J116" s="255" t="str">
        <f ca="1">IMPRODUCT(1/N_FFT2,AE100)</f>
        <v>0.0381330129296534-0.000468534119496715i</v>
      </c>
      <c r="K116" s="254" t="str">
        <f t="shared" ca="1" si="175"/>
        <v>-0.000852098397300055-0.00118220091466993i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0.311073201863157-3.59969246842917i</v>
      </c>
      <c r="G117" s="229" t="str">
        <f t="shared" si="173"/>
        <v>-1.05859408506142+1.12204779829531i</v>
      </c>
      <c r="H117" s="229" t="str">
        <f t="shared" si="38"/>
        <v>0.0689788668677611-0.186253591379803i</v>
      </c>
      <c r="I117" s="229" t="str">
        <f t="shared" si="174"/>
        <v>-0.0238518367253691-0.0321206730823967i</v>
      </c>
      <c r="J117" s="255" t="str">
        <f ca="1">IMPRODUCT(1/N_FFT2,AF100)</f>
        <v>-0.232295346287613-0.0044335656782507i</v>
      </c>
      <c r="K117" s="254" t="str">
        <f t="shared" ca="1" si="175"/>
        <v>0.00539826155797479+0.00756723156133539i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0.173265069445872-3.41624662956997i</v>
      </c>
      <c r="G118" s="229" t="str">
        <f t="shared" si="173"/>
        <v>-1.05847085496728+1.0634769889349i</v>
      </c>
      <c r="H118" s="229" t="str">
        <f t="shared" si="38"/>
        <v>0.0619301374134202-0.178391579031353i</v>
      </c>
      <c r="I118" s="229" t="str">
        <f t="shared" si="174"/>
        <v>-0.0257410000234867-0.0328893100553513i</v>
      </c>
      <c r="J118" s="255" t="str">
        <f ca="1">IMPRODUCT(1/N_FFT2,AG100)</f>
        <v>0.0202849778655935+0.000460212670753219i</v>
      </c>
      <c r="K118" s="254" t="str">
        <f t="shared" ca="1" si="175"/>
        <v>-0.000507019538494865-0.00067900526085611i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0.0554864015122999-3.24375637289702i</v>
      </c>
      <c r="G119" s="229" t="str">
        <f t="shared" si="173"/>
        <v>-1.05834061412337+1.01127446069379i</v>
      </c>
      <c r="H119" s="229" t="str">
        <f t="shared" si="38"/>
        <v>0.055806843343397-0.171020212705364i</v>
      </c>
      <c r="I119" s="229" t="str">
        <f t="shared" si="174"/>
        <v>-0.0276296751561867-0.0335870798928197i</v>
      </c>
      <c r="J119" s="255" t="str">
        <f ca="1">IMPRODUCT(1/N_FFT2,AH100)</f>
        <v>0.260970390594516+0.00443457523405578i</v>
      </c>
      <c r="K119" s="254" t="str">
        <f t="shared" ca="1" si="175"/>
        <v>-0.00706158268483269-0.008887759231731i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-0.0454039619947933-3.08173737753093i</v>
      </c>
      <c r="G120" s="229" t="str">
        <f t="shared" si="173"/>
        <v>-1.05820336767872+0.964484829805982i</v>
      </c>
      <c r="H120" s="229" t="str">
        <f t="shared" si="38"/>
        <v>0.0504623814697519-0.164116168439687i</v>
      </c>
      <c r="I120" s="229" t="str">
        <f t="shared" si="174"/>
        <v>-0.0295202865173911-0.0342221137670529i</v>
      </c>
      <c r="J120" s="255" t="str">
        <f ca="1">IMPRODUCT(1/N_FFT2,AI100)</f>
        <v>0.038135324105023-0.000451888780281891i</v>
      </c>
      <c r="K120" s="254" t="str">
        <f t="shared" ca="1" si="175"/>
        <v>-0.00114123028326271-0.00129173151379762i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-0.131984187355781-2.92961498028099i</v>
      </c>
      <c r="G121" s="229" t="str">
        <f t="shared" si="173"/>
        <v>-1.05805912105727+0.922334683165375i</v>
      </c>
      <c r="H121" s="229" t="str">
        <f t="shared" si="38"/>
        <v>0.0457766990951649-0.157651970252477i</v>
      </c>
      <c r="I121" s="229" t="str">
        <f t="shared" si="174"/>
        <v>-0.0314164277705053-0.034801317353544i</v>
      </c>
      <c r="J121" s="255" t="str">
        <f ca="1">IMPRODUCT(1/N_FFT2,AJ100)</f>
        <v>-0.178435560653599-0.00443556654730148i</v>
      </c>
      <c r="K121" s="254" t="str">
        <f t="shared" ca="1" si="175"/>
        <v>0.00545144434390801+0.00634914222951801i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-0.206380398647635-2.78677854605941i</v>
      </c>
      <c r="G122" s="229" t="str">
        <f t="shared" si="173"/>
        <v>-1.05790787995734+0.884191221370977i</v>
      </c>
      <c r="H122" s="229" t="str">
        <f t="shared" si="38"/>
        <v>0.0416510519552374-0.151598551027173i</v>
      </c>
      <c r="I122" s="229" t="str">
        <f t="shared" si="174"/>
        <v>-0.0333226382041139-0.0353303512563487i</v>
      </c>
      <c r="J122" s="255" t="str">
        <f ca="1">IMPRODUCT(1/N_FFT2,AK100)</f>
        <v>0.0202827084779564+0.000443562492431438i</v>
      </c>
      <c r="K122" s="254" t="str">
        <f t="shared" ca="1" si="175"/>
        <v>-0.000660202137748711-0.000731375887412529i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-0.270354826706761-2.65261495037847i</v>
      </c>
      <c r="G123" s="229" t="str">
        <f t="shared" si="173"/>
        <v>-1.05774965035109+0.849531690543593i</v>
      </c>
      <c r="H123" s="229" t="str">
        <f t="shared" si="38"/>
        <v>0.0380038384684459-0.145926827463367i</v>
      </c>
      <c r="I123" s="229" t="str">
        <f t="shared" si="174"/>
        <v>-0.0352442164607138-0.0358136319089221i</v>
      </c>
      <c r="J123" s="255" t="str">
        <f ca="1">IMPRODUCT(1/N_FFT2,AL100)</f>
        <v>0.216898372130556+0.00443653961173016i</v>
      </c>
      <c r="K123" s="254" t="str">
        <f t="shared" ca="1" si="175"/>
        <v>-0.00748552458074191-0.00792428082354049i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-0.325375719300344-2.52652856031352i</v>
      </c>
      <c r="G124" s="229" t="str">
        <f t="shared" si="173"/>
        <v>-1.05758443848388+0.817920456188903i</v>
      </c>
      <c r="H124" s="229" t="str">
        <f t="shared" si="38"/>
        <v>0.0347672950443463-0.140608637621134i</v>
      </c>
      <c r="I124" s="229" t="str">
        <f t="shared" si="174"/>
        <v>-0.0371870676531955-0.0362543418448872i</v>
      </c>
      <c r="J124" s="255" t="str">
        <f ca="1">IMPRODUCT(1/N_FFT2,AM100)</f>
        <v>0.0381375516919828-0.000435233851450758i</v>
      </c>
      <c r="K124" s="254" t="str">
        <f t="shared" ca="1" si="175"/>
        <v>-0.00143400283172997-0.00136646676548934i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-0.372672814869857-2.40795252903626i</v>
      </c>
      <c r="G125" s="229" t="str">
        <f t="shared" si="173"/>
        <v>-1.05741225087376+0.788991579334055i</v>
      </c>
      <c r="H125" s="229" t="str">
        <f t="shared" si="38"/>
        <v>0.031884873106383-0.135617268293147i</v>
      </c>
      <c r="I125" s="229" t="str">
        <f t="shared" si="174"/>
        <v>-0.0391575787470855-0.0366544407445447i</v>
      </c>
      <c r="J125" s="255" t="str">
        <f ca="1">IMPRODUCT(1/N_FFT2,AN100)</f>
        <v>-0.14168317560268-0.00443749442176539i</v>
      </c>
      <c r="K125" s="254" t="str">
        <f t="shared" ca="1" si="175"/>
        <v>0.00538531622946224+0.00536707910188739i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-0.413281449614004-2.296354545389i</v>
      </c>
      <c r="G126" s="229" t="str">
        <f t="shared" si="173"/>
        <v>-1.05723309431068+0.762435413556298i</v>
      </c>
      <c r="H126" s="229" t="str">
        <f t="shared" si="38"/>
        <v>0.0293091530310877-0.130927720487746i</v>
      </c>
      <c r="I126" s="229" t="str">
        <f t="shared" si="174"/>
        <v>-0.0411625165285382-0.0370146707454679i</v>
      </c>
      <c r="J126" s="255" t="str">
        <f ca="1">IMPRODUCT(1/N_FFT2,AO100)</f>
        <v>0.0202805227042538+0.000426902900709555i</v>
      </c>
      <c r="K126" s="254" t="str">
        <f t="shared" ca="1" si="175"/>
        <v>-0.000818995680711192-0.000768249268150479i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-0.448077732598196-2.19123908881217i</v>
      </c>
      <c r="G127" s="229" t="str">
        <f t="shared" si="173"/>
        <v>-1.05704697585595+0.73798818045028i</v>
      </c>
      <c r="H127" s="229" t="str">
        <f t="shared" si="38"/>
        <v>0.0270001801519939-0.126516809829802i</v>
      </c>
      <c r="I127" s="229" t="str">
        <f t="shared" si="174"/>
        <v>-0.0432089422522017-0.0373345511671284i</v>
      </c>
      <c r="J127" s="255" t="str">
        <f ca="1">IMPRODUCT(1/N_FFT2,AP100)</f>
        <v>0.185763557513615+0.0044384309708257i</v>
      </c>
      <c r="K127" s="254" t="str">
        <f t="shared" ca="1" si="175"/>
        <v>-0.00786094000098728-0.00712717895048865i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-0.477806700818253-2.09214752682477i</v>
      </c>
      <c r="G128" s="229" t="str">
        <f t="shared" si="173"/>
        <v>-1.05685390284149+0.715423778924292i</v>
      </c>
      <c r="H128" s="229" t="str">
        <f t="shared" si="38"/>
        <v>0.024924132626035-0.12236316504193i</v>
      </c>
      <c r="I128" s="229" t="str">
        <f t="shared" si="174"/>
        <v>-0.0453041369843914-0.0376123590959865i</v>
      </c>
      <c r="J128" s="255" t="str">
        <f ca="1">IMPRODUCT(1/N_FFT2,AQ100)</f>
        <v>0.0381396956400689-0.000418569685018738i</v>
      </c>
      <c r="K128" s="254" t="str">
        <f t="shared" ca="1" si="175"/>
        <v>-0.0017436293891203-0.0014155609898783i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-0.503104947962442-1.9986569250179i</v>
      </c>
      <c r="G129" s="229" t="str">
        <f t="shared" si="173"/>
        <v>-1.0566538828691+0.694547289125343i</v>
      </c>
      <c r="H129" s="229" t="str">
        <f t="shared" si="38"/>
        <v>0.0230522506779648-0.118447165621643i</v>
      </c>
      <c r="I129" s="229" t="str">
        <f t="shared" si="174"/>
        <v>-0.0474555315914625-0.0378450932891232i</v>
      </c>
      <c r="J129" s="255" t="str">
        <f ca="1">IMPRODUCT(1/N_FFT2,AR100)</f>
        <v>0.0381396956400689-0.000418569685018738i</v>
      </c>
      <c r="K129" s="254" t="str">
        <f t="shared" ca="1" si="175"/>
        <v>-0.00182578034011359-0.00142353689260654i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-0.524518891522094-1.91037813269204i</v>
      </c>
      <c r="G130" s="229" t="str">
        <f t="shared" si="173"/>
        <v>-1.05644692380975+0.675189775579725i</v>
      </c>
      <c r="H130" s="229" t="str">
        <f t="shared" si="38"/>
        <v>0.0213599722549504-0.114750845349262i</v>
      </c>
      <c r="I130" s="229" t="str">
        <f t="shared" si="174"/>
        <v>-0.0496706351773065-0.038028419673886i</v>
      </c>
      <c r="J130" s="255" t="str">
        <f ca="1">IMPRODUCT(1/N_FFT2,AS100)</f>
        <v>0.0202784205937445+0.000410234248517531i</v>
      </c>
      <c r="K130" s="254" t="str">
        <f t="shared" ca="1" si="175"/>
        <v>-0.000991641471116636-0.000791532884357839i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-0.542519586308021-1.82695350546319i</v>
      </c>
      <c r="G131" s="229" t="str">
        <f t="shared" si="173"/>
        <v>-1.05623303380279+0.657204096177779i</v>
      </c>
      <c r="H131" s="229" t="str">
        <f t="shared" si="38"/>
        <v>0.0198262322214757-0.111257778734403i</v>
      </c>
      <c r="I131" s="229" t="str">
        <f t="shared" si="174"/>
        <v>-0.0519569554846027-0.0381565974473947i</v>
      </c>
      <c r="J131" s="255" t="str">
        <f ca="1">IMPRODUCT(1/N_FFT2,AT100)</f>
        <v>0.162552671957453+0.00444024926313863i</v>
      </c>
      <c r="K131" s="254" t="str">
        <f t="shared" ca="1" si="175"/>
        <v>-0.00827631713709694-0.00643315870118437i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-0.557514793338375-1.74805449337785i</v>
      </c>
      <c r="G132" s="229" t="str">
        <f t="shared" si="173"/>
        <v>-1.05601222125513+0.640461496974463i</v>
      </c>
      <c r="H132" s="229" t="str">
        <f t="shared" si="38"/>
        <v>0.0184328916115408-0.107952961237415i</v>
      </c>
      <c r="I132" s="229" t="str">
        <f t="shared" si="174"/>
        <v>-0.0543219043029575-0.0382223855184927i</v>
      </c>
      <c r="J132" s="255" t="str">
        <f ca="1">IMPRODUCT(1/N_FFT2,AU100)</f>
        <v>0.0381417559007472-0.000401896634890508i</v>
      </c>
      <c r="K132" s="254" t="str">
        <f t="shared" ca="1" si="175"/>
        <v>-0.00208729426210452-0.0014360371078504i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-0.569858858895307-1.6733792358004i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-1.05578449484047+0.624848826117525i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0.0171642707241317-0.104822689977507i</v>
      </c>
      <c r="I133" s="229" t="str">
        <f t="shared" si="174"/>
        <v>-0.0567726802560471-0.0382169299004013i</v>
      </c>
      <c r="J133" s="255" t="str">
        <f ca="1">IMPRODUCT(1/N_FFT2,AV100)</f>
        <v>-0.0945974380578398-0.00444113099499566i</v>
      </c>
      <c r="K133" s="254" t="str">
        <f t="shared" ca="1" si="175"/>
        <v>0.00520082371198471+0.00386735856896813i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-0.579860839178071-1.6026502471589i</v>
      </c>
      <c r="G134" s="229" t="str">
        <f t="shared" si="178"/>
        <v>-1.05554986349842+0.610266239435793i</v>
      </c>
      <c r="H134" s="229" t="str">
        <f t="shared" si="179"/>
        <v>0.0160067654765438-0.101854448934516i</v>
      </c>
      <c r="I134" s="229" t="str">
        <f t="shared" si="174"/>
        <v>-0.059316120474507-0.0381296337827865i</v>
      </c>
      <c r="J134" s="255" t="str">
        <f ca="1">IMPRODUCT(1/N_FFT2,AW100)</f>
        <v>0.0202764021945553+0.00039355688889082i</v>
      </c>
      <c r="K134" s="254" t="str">
        <f t="shared" ca="1" si="175"/>
        <v>-0.0011877113353157-0.000796476057945902i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-0.587791213441191-1.53561224040467i</v>
      </c>
      <c r="G135" s="229" t="str">
        <f t="shared" si="178"/>
        <v>-1.0553083364336+0.596625299355616i</v>
      </c>
      <c r="H135" s="229" t="str">
        <f t="shared" si="179"/>
        <v>0.0149485307941456-0.0990368008878121i</v>
      </c>
      <c r="I135" s="229" t="str">
        <f t="shared" si="174"/>
        <v>-0.0619585116360814-0.0379480135333991i</v>
      </c>
      <c r="J135" s="255" t="str">
        <f ca="1">IMPRODUCT(1/N_FFT2,AX100)</f>
        <v>0.14454388237548+0.00444199444338477i</v>
      </c>
      <c r="K135" s="254" t="str">
        <f t="shared" ca="1" si="175"/>
        <v>-0.00878715895283271-0.00576037256896263i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-0.593887456615942-1.47203011104629i</v>
      </c>
      <c r="G136" s="229" t="str">
        <f t="shared" si="178"/>
        <v>-1.05505992311481+0.583847390664928i</v>
      </c>
      <c r="H136" s="229" t="str">
        <f t="shared" si="179"/>
        <v>0.0139792182060514-0.0963592871970327i</v>
      </c>
      <c r="I136" s="229" t="str">
        <f t="shared" si="174"/>
        <v>-0.0647053497449682-0.03765754596983i</v>
      </c>
      <c r="J136" s="255" t="str">
        <f ca="1">IMPRODUCT(1/N_FFT2,AY100)</f>
        <v>0.0381437324274382-0.000385215054309197i</v>
      </c>
      <c r="K136" s="254" t="str">
        <f t="shared" ca="1" si="175"/>
        <v>-0.00248260980091179-0.00141147388253105i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-0.598358686412065-1.41168708940366i</v>
      </c>
      <c r="G137" s="229" t="str">
        <f t="shared" si="178"/>
        <v>-1.05480463327404+0.57186239318079i</v>
      </c>
      <c r="H137" s="229" t="str">
        <f t="shared" si="179"/>
        <v>0.0130897574583258-0.0938123358052679i</v>
      </c>
      <c r="I137" s="229" t="str">
        <f t="shared" si="174"/>
        <v>-0.0675610369641863-0.0372415150911576i</v>
      </c>
      <c r="J137" s="255" t="str">
        <f ca="1">IMPRODUCT(1/N_FFT2,AZ100)</f>
        <v>-0.0785422868071492-0.00444283960268496i</v>
      </c>
      <c r="K137" s="254" t="str">
        <f t="shared" ca="1" si="175"/>
        <v>0.00514094026411854+0.00322519661004542i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-0.601389556135379-1.35438305932703i</v>
      </c>
      <c r="G138" s="229" t="str">
        <f t="shared" si="178"/>
        <v>-1.05454247690556+0.560607563996153i</v>
      </c>
      <c r="H138" s="229" t="str">
        <f t="shared" si="179"/>
        <v>0.0122721740217887-0.0913871773959216i</v>
      </c>
      <c r="I138" s="229" t="str">
        <f t="shared" si="174"/>
        <v>-0.0705285030298059-0.0366808702719263i</v>
      </c>
      <c r="J138" s="255" t="str">
        <f ca="1">IMPRODUCT(1/N_FFT2,BA100)</f>
        <v>0.0202744675518632+0.000376871175554954i</v>
      </c>
      <c r="K138" s="254" t="str">
        <f t="shared" ca="1" si="175"/>
        <v>-0.00141610388345953-0.000770265273949247i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-0.603143530143257-1.29993303605578i</v>
      </c>
      <c r="G139" s="229" t="str">
        <f t="shared" si="178"/>
        <v>-1.05427346426494+0.550026591688943i</v>
      </c>
      <c r="H139" s="229" t="str">
        <f t="shared" si="179"/>
        <v>0.0115194359918206-0.089075769366471i</v>
      </c>
      <c r="I139" s="229" t="str">
        <f t="shared" si="174"/>
        <v>-0.073608738606798-0.0359541128976062i</v>
      </c>
      <c r="J139" s="255" t="str">
        <f ca="1">IMPRODUCT(1/N_FFT2,BB100)</f>
        <v>0.130131670849797+0.00444366646776129i</v>
      </c>
      <c r="K139" s="254" t="str">
        <f t="shared" ca="1" si="175"/>
        <v>-0.00941906005818739-0.00500586146876896i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-0.603765651858-1.24816579283163i</v>
      </c>
      <c r="G140" s="229" t="str">
        <f t="shared" si="178"/>
        <v>-1.05399760586805+0.540068792400146i</v>
      </c>
      <c r="H140" s="229" t="str">
        <f t="shared" si="179"/>
        <v>0.0108253251534237-0.086870727133235i</v>
      </c>
      <c r="I140" s="229" t="str">
        <f t="shared" si="174"/>
        <v>-0.0768002288947562-0.0350372347188818i</v>
      </c>
      <c r="J140" s="255" t="str">
        <f ca="1">IMPRODUCT(1/N_FFT2,BC100)</f>
        <v>0.0381456251751842-0.000368525296808611i</v>
      </c>
      <c r="K140" s="254" t="str">
        <f t="shared" ca="1" si="175"/>
        <v>-0.00294250485211185-0.00130821439561301i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-0.603384892931012-1.19892262444176i</v>
      </c>
      <c r="G141" s="229" t="str">
        <f t="shared" si="178"/>
        <v>-1.05371491249004+0.530688423559343i</v>
      </c>
      <c r="H141" s="229" t="str">
        <f t="shared" si="179"/>
        <v>0.0101843279933031-0.0847652622092362i</v>
      </c>
      <c r="I141" s="229" t="str">
        <f t="shared" si="174"/>
        <v>-0.0800982785598111-0.0339037388685643i</v>
      </c>
      <c r="J141" s="255" t="str">
        <f ca="1">IMPRODUCT(1/N_FFT2,BD100)</f>
        <v>-0.0655246269548871-0.00444447503320887i</v>
      </c>
      <c r="K141" s="254" t="str">
        <f t="shared" ca="1" si="175"/>
        <v>0.00509772550142649+0.00257752464100067i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-0.602116155242859-1.15205623545829i</v>
      </c>
      <c r="G142" s="229" t="str">
        <f t="shared" si="178"/>
        <v>-1.05342539516431+0.521844095649734i</v>
      </c>
      <c r="H142" s="229" t="str">
        <f t="shared" si="179"/>
        <v>0.00959154324099075-0.0827531264743759i</v>
      </c>
      <c r="I142" s="229" t="str">
        <f t="shared" si="174"/>
        <v>-0.0834942245850191-0.032524783347014i</v>
      </c>
      <c r="J142" s="255" t="str">
        <f ca="1">IMPRODUCT(1/N_FFT2,BE100)</f>
        <v>0.0202726167094387+0.000360177462136155i</v>
      </c>
      <c r="K142" s="254" t="str">
        <f t="shared" ca="1" si="175"/>
        <v>-0.00168093171854143-0.000689435204265608i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-0.600061983969906-1.10742974116738i</v>
      </c>
      <c r="G143" s="229" t="str">
        <f t="shared" si="178"/>
        <v>-1.05312906518137+0.513498266052774i</v>
      </c>
      <c r="H143" s="229" t="str">
        <f t="shared" si="179"/>
        <v>0.00904260315856012-0.0808285620648307i</v>
      </c>
      <c r="I143" s="229" t="str">
        <f t="shared" si="174"/>
        <v>-0.0869745430420515-0.0308694962891017i</v>
      </c>
      <c r="J143" s="255" t="str">
        <f ca="1">IMPRODUCT(1/N_FFT2,BF100)</f>
        <v>0.118307589789625+0.00444526529417887i</v>
      </c>
      <c r="K143" s="254" t="str">
        <f t="shared" ca="1" si="175"/>
        <v>-0.0101525254598564-0.00403872062164529i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-0.597314039201695-1.06491576978168i</v>
      </c>
      <c r="G144" s="229" t="str">
        <f t="shared" si="178"/>
        <v>-1.05282593408789+0.505616801914324i</v>
      </c>
      <c r="H144" s="229" t="str">
        <f t="shared" si="179"/>
        <v>0.0085336063083331-0.0789862563343899i</v>
      </c>
      <c r="I144" s="229" t="str">
        <f t="shared" si="174"/>
        <v>-0.0905198703768392-0.0289055213373915i</v>
      </c>
      <c r="J144" s="255" t="str">
        <f ca="1">IMPRODUCT(1/N_FFT2,BG100)</f>
        <v>0.0381474341014829-0.000351827716201188i</v>
      </c>
      <c r="K144" s="254" t="str">
        <f t="shared" ca="1" si="175"/>
        <v>-0.00346327055363299-0.00107082407112164i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-0.593954364978045-1.024395655333i</v>
      </c>
      <c r="G145" s="229" t="str">
        <f t="shared" si="178"/>
        <v>-1.05251601368543+0.498168601295559i</v>
      </c>
      <c r="H145" s="229" t="str">
        <f t="shared" si="179"/>
        <v>0.00806105993731918-0.0772213013763114i</v>
      </c>
      <c r="I145" s="229" t="str">
        <f t="shared" si="174"/>
        <v>-0.0941039807863921-0.0265998579840048i</v>
      </c>
      <c r="J145" s="255" t="str">
        <f ca="1">IMPRODUCT(1/N_FFT2,BH100)</f>
        <v>-0.0547297509382008-0.0044460372456527i</v>
      </c>
      <c r="K145" s="254" t="str">
        <f t="shared" ca="1" si="175"/>
        <v>0.00503202347140652+0.00187419340599658i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-0.590056487683049-0.98575871153489i</v>
      </c>
      <c r="G146" s="229" t="str">
        <f t="shared" si="178"/>
        <v>-1.0521993160294+0.49112526373926i</v>
      </c>
      <c r="H146" s="229" t="str">
        <f t="shared" si="179"/>
        <v>0.00762183044700951-0.0755291576348423i</v>
      </c>
      <c r="I146" s="229" t="str">
        <f t="shared" si="174"/>
        <v>-0.0976927893911649-0.023920062759006i</v>
      </c>
      <c r="J146" s="255" t="str">
        <f ca="1">IMPRODUCT(1/N_FFT2,BI100)</f>
        <v>0.0202708497093462+0.000343476103073802i</v>
      </c>
      <c r="K146" s="254" t="str">
        <f t="shared" ca="1" si="175"/>
        <v>-0.00197209988149337-0.000518435135824427i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-0.585686370135648-0.948901577818699i</v>
      </c>
      <c r="G147" s="229" t="str">
        <f t="shared" si="178"/>
        <v>-1.05187585342787+0.48446080289178i</v>
      </c>
      <c r="H147" s="229" t="str">
        <f t="shared" si="179"/>
        <v>0.00721310068402381-0.0739056211774463i</v>
      </c>
      <c r="I147" s="229" t="str">
        <f t="shared" si="174"/>
        <v>-0.101243485809108-0.0208358684139133i</v>
      </c>
      <c r="J147" s="255" t="str">
        <f ca="1">IMPRODUCT(1/N_FFT2,BJ100)</f>
        <v>0.108406160400832+0.00444679088274566i</v>
      </c>
      <c r="K147" s="254" t="str">
        <f t="shared" ca="1" si="175"/>
        <v>-0.0108827648124644-0.00270894510300264i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-0.580903243180523-0.913727629636135i</v>
      </c>
      <c r="G148" s="229" t="str">
        <f t="shared" si="178"/>
        <v>-1.05154563844037+0.478151395047462i</v>
      </c>
      <c r="H148" s="229" t="str">
        <f t="shared" si="179"/>
        <v>0.00683233300377216-0.0723467942399296i</v>
      </c>
      <c r="I148" s="229" t="str">
        <f t="shared" si="174"/>
        <v>-0.104703942019702-0.0173212545918098i</v>
      </c>
      <c r="J148" s="255" t="str">
        <f ca="1">IMPRODUCT(1/N_FFT2,BK100)</f>
        <v>0.0381491591651843-0.000335122666549743i</v>
      </c>
      <c r="K148" s="254" t="str">
        <f t="shared" ca="1" si="175"/>
        <v>-0.00400017209435863-0.000625702634115719i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-0.575760332894535-0.880146445961525i</v>
      </c>
      <c r="G149" s="229" t="str">
        <f t="shared" si="178"/>
        <v>-1.0512086838767+0.472175158483854i</v>
      </c>
      <c r="H149" s="229" t="str">
        <f t="shared" si="179"/>
        <v>0.00647723723586304-0.0708490586957693i</v>
      </c>
      <c r="I149" s="229" t="str">
        <f t="shared" si="174"/>
        <v>-0.108012576586682-0.0133569595380973i</v>
      </c>
      <c r="J149" s="255" t="str">
        <f ca="1">IMPRODUCT(1/N_FFT2,BL100)</f>
        <v>-0.0456086440850387-0.00444752620080289i</v>
      </c>
      <c r="K149" s="254" t="str">
        <f t="shared" ca="1" si="175"/>
        <v>0.00486690173474121+0.00108958157801684i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-0.570305498514063-0.848073327704915i</v>
      </c>
      <c r="G150" s="229" t="str">
        <f t="shared" si="178"/>
        <v>-1.0508650027957+0.466511959276906i</v>
      </c>
      <c r="H150" s="229" t="str">
        <f t="shared" si="179"/>
        <v>0.00614574282437306-0.0694090521374182i</v>
      </c>
      <c r="I150" s="229" t="str">
        <f t="shared" si="174"/>
        <v>-0.111098884923511-0.00893335430776958i</v>
      </c>
      <c r="J150" s="255" t="str">
        <f ca="1">IMPRODUCT(1/N_FFT2,BM100)</f>
        <v>0.0202691665917905+0.000326767451622051i</v>
      </c>
      <c r="K150" s="254" t="str">
        <f t="shared" ca="1" si="175"/>
        <v>-0.00224896267725522-0.000217375146192178i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-0.564581793724429-0.817428861456258i</v>
      </c>
      <c r="G151" s="229" t="str">
        <f t="shared" si="178"/>
        <v>-1.05051460850399+0.461143239961671i</v>
      </c>
      <c r="H151" s="229" t="str">
        <f t="shared" si="179"/>
        <v>0.00583597453457135-0.0680236462907694i</v>
      </c>
      <c r="I151" s="229" t="str">
        <f t="shared" si="174"/>
        <v>-0.113884848780956-0.00405350887462433i</v>
      </c>
      <c r="J151" s="255" t="str">
        <f ca="1">IMPRODUCT(1/N_FFT2,BN100)</f>
        <v>0.0999703452112012+0.00444824319509594i</v>
      </c>
      <c r="K151" s="254" t="str">
        <f t="shared" ca="1" si="175"/>
        <v>-0.0113670766536898-0.00091181818512728i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-0.558627961928192-0.78813852362085i</v>
      </c>
      <c r="G152" s="229" t="str">
        <f t="shared" si="178"/>
        <v>-1.0501575145547+0.456051867963199i</v>
      </c>
      <c r="H152" s="229" t="str">
        <f t="shared" si="179"/>
        <v>0.00554623121524209-0.0666899275143666i</v>
      </c>
      <c r="I152" s="229" t="str">
        <f t="shared" si="174"/>
        <v>-0.116287401402208+0.00126382886317632i</v>
      </c>
      <c r="J152" s="255" t="str">
        <f ca="1">IMPRODUCT(1/N_FFT2,BO100)</f>
        <v>0.0381508003273943-0.000318410502382221i</v>
      </c>
      <c r="K152" s="254" t="str">
        <f t="shared" ca="1" si="175"/>
        <v>-0.00443605501510394+0.0000852432125082376i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-0.552478874440616-0.760132320579296i</v>
      </c>
      <c r="G153" s="229" t="str">
        <f t="shared" si="178"/>
        <v>-1.04979373474619+0.451222001186383i</v>
      </c>
      <c r="H153" s="229" t="str">
        <f t="shared" si="179"/>
        <v>0.00527496718633334-0.065405179162291i</v>
      </c>
      <c r="I153" s="229" t="str">
        <f t="shared" si="174"/>
        <v>-0.118222033196679+0.00698172703422943i</v>
      </c>
      <c r="J153" s="255" t="str">
        <f ca="1">IMPRODUCT(1/N_FFT2,BP100)</f>
        <v>-0.0377776927055838-0.00444894186122168i</v>
      </c>
      <c r="K153" s="254" t="str">
        <f t="shared" ca="1" si="175"/>
        <v>0.00449721693879967+0.000262209413954058i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-0.546165919180961-0.733344461015093i</v>
      </c>
      <c r="G154" s="229" t="str">
        <f t="shared" si="178"/>
        <v>-1.04942328312068+0.446638968540491i</v>
      </c>
      <c r="H154" s="229" t="str">
        <f t="shared" si="179"/>
        <v>0.00502077588843908-0.0641668656142056i</v>
      </c>
      <c r="I154" s="229" t="str">
        <f t="shared" si="174"/>
        <v>-0.119607469909497+0.0130434988768325i</v>
      </c>
      <c r="J154" s="255" t="str">
        <f ca="1">IMPRODUCT(1/N_FFT2,BQ100)</f>
        <v>0.0202675673945059+0.000310051862964001i</v>
      </c>
      <c r="K154" s="254" t="str">
        <f t="shared" ca="1" si="175"/>
        <v>-0.0024281966184034+0.000227275473676514i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-0.539717346283596-0.707713057004833i</v>
      </c>
      <c r="G155" s="229" t="str">
        <f t="shared" si="178"/>
        <v>-1.04904617396299+0.442289163497624i</v>
      </c>
      <c r="H155" s="229" t="str">
        <f t="shared" si="179"/>
        <v>0.00478237548613782-0.0629726177978973i</v>
      </c>
      <c r="I155" s="229" t="str">
        <f t="shared" si="174"/>
        <v>-0.120371151047518+0.0193725388212944i</v>
      </c>
      <c r="J155" s="255" t="str">
        <f ca="1">IMPRODUCT(1/N_FFT2,BR100)</f>
        <v>0.0926757201824816+0.00444962219476617i</v>
      </c>
      <c r="K155" s="254" t="str">
        <f t="shared" ca="1" si="175"/>
        <v>-0.0112416835912312+0.00125975784171595i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-0.533158576100355-0.683179850865012i</v>
      </c>
      <c r="G156" s="229" t="str">
        <f t="shared" si="178"/>
        <v>-1.04866242179913+0.438159949055804i</v>
      </c>
      <c r="H156" s="229" t="str">
        <f t="shared" si="179"/>
        <v>0.00455859616350322-0.0618202200491544i</v>
      </c>
      <c r="I156" s="229" t="str">
        <f t="shared" si="174"/>
        <v>-0.120455013250705+0.0258739473288332i</v>
      </c>
      <c r="J156" s="255" t="str">
        <f ca="1">IMPRODUCT(1/N_FFT2,BS100)</f>
        <v>0.0381523575508295-0.000301691577807184i</v>
      </c>
      <c r="K156" s="254" t="str">
        <f t="shared" ca="1" si="175"/>
        <v>-0.00458783678233707+0.00102349235274336i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-0.526512474270035-0.659689965100958i</v>
      </c>
      <c r="G157" s="229" t="str">
        <f t="shared" si="178"/>
        <v>-1.0482720413949+0.434239572706153i</v>
      </c>
      <c r="H157" s="229" t="str">
        <f t="shared" si="179"/>
        <v>0.00434836888882201-0.0607075981710827i</v>
      </c>
      <c r="I157" s="229" t="str">
        <f t="shared" si="174"/>
        <v>-0.119820895722375+0.0324381212278166i</v>
      </c>
      <c r="J157" s="255" t="str">
        <f ca="1">IMPRODUCT(1/N_FFT2,BT100)</f>
        <v>-0.0309606169421518-0.0044502841914216i</v>
      </c>
      <c r="K157" s="254" t="str">
        <f t="shared" ca="1" si="175"/>
        <v>0.00385408771222554-0.000471067207622251i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-0.519799597864716-0.637191673112386i</v>
      </c>
      <c r="G158" s="229" t="str">
        <f t="shared" si="178"/>
        <v>-1.04787504775456+0.430517090196781i</v>
      </c>
      <c r="H158" s="229" t="str">
        <f t="shared" si="179"/>
        <v>0.00415071545802542-0.0596328085702841i</v>
      </c>
      <c r="I158" s="229" t="str">
        <f t="shared" si="174"/>
        <v>-0.118454797316696+0.0389461842942697i</v>
      </c>
      <c r="J158" s="255" t="str">
        <f ca="1">IMPRODUCT(1/N_FFT2,BU100)</f>
        <v>0.0202660521538621+0.000293329691368603i</v>
      </c>
      <c r="K158" s="254" t="str">
        <f t="shared" ca="1" si="175"/>
        <v>-0.00241203517251435+0.000754539092963558i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-0.513038416062575-0.615636188581547i</v>
      </c>
      <c r="G159" s="229" t="str">
        <f t="shared" si="178"/>
        <v>-1.04747145611935+0.426982297049676i</v>
      </c>
      <c r="H159" s="229" t="str">
        <f t="shared" si="179"/>
        <v>0.00396473965366209-0.0585940283608984i</v>
      </c>
      <c r="I159" s="229" t="str">
        <f t="shared" si="174"/>
        <v>-0.116369279938761+0.0452767910418693i</v>
      </c>
      <c r="J159" s="255" t="str">
        <f ca="1">IMPRODUCT(1/N_FFT2,BV100)</f>
        <v>0.0862854885395457+0.00445092784723238i</v>
      </c>
      <c r="K159" s="254" t="str">
        <f t="shared" ca="1" si="175"/>
        <v>-0.0102425039005927+0.00338877876590881i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-0.506245508324889-0.594977471707999i</v>
      </c>
      <c r="G160" s="229" t="str">
        <f t="shared" si="178"/>
        <v>-1.04706128196606+0.423625666926074i</v>
      </c>
      <c r="H160" s="229" t="str">
        <f t="shared" si="179"/>
        <v>0.0037896193792771-0.0575895463394833i</v>
      </c>
      <c r="I160" s="229" t="str">
        <f t="shared" si="174"/>
        <v>-0.113603545582013+0.0513135414037649i</v>
      </c>
      <c r="J160" s="255" t="str">
        <f ca="1">IMPRODUCT(1/N_FFT2,BW100)</f>
        <v>0.0381538308001532-0.000284966247869563i</v>
      </c>
      <c r="K160" s="254" t="str">
        <f t="shared" ca="1" si="175"/>
        <v>-0.00431978782907488+0.00199018135260509i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-0.499435742655651-0.575172050662934i</v>
      </c>
      <c r="G161" s="229" t="str">
        <f t="shared" si="178"/>
        <v>-1.04664454100559+0.420438296054471i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0.0036245996485566-0.0566177547443445i</v>
      </c>
      <c r="I161" s="229" t="str">
        <f t="shared" si="174"/>
        <v>-0.110221076487283+0.0569520833533204i</v>
      </c>
      <c r="J161" s="255" t="str">
        <f ca="1">IMPRODUCT(1/N_FFT2,BX100)</f>
        <v>-0.024953246063038-0.00445155315781199i</v>
      </c>
      <c r="K161" s="254" t="str">
        <f t="shared" ca="1" si="175"/>
        <v>0.00300389886941555-0.000930484368623653i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-0.492622436183563-0.556178856819107i</v>
      </c>
      <c r="G162" s="229" t="str">
        <f t="shared" si="178"/>
        <v>-1.04622124918144+0.417411853036702i</v>
      </c>
      <c r="H162" s="229" t="str">
        <f t="shared" si="180"/>
        <v>0.00346898632511767-0.0556771417222999i</v>
      </c>
      <c r="I162" s="229" t="str">
        <f t="shared" si="174"/>
        <v>-0.106305133725759+0.0621060100326613i</v>
      </c>
      <c r="J162" s="255" t="str">
        <f ca="1">IMPRODUCT(1/N_FFT2,BY100)</f>
        <v>0.0202646209039849+0.000276601291585653i</v>
      </c>
      <c r="K162" s="254" t="str">
        <f t="shared" ca="1" si="175"/>
        <v>-0.00217141183769019+0.00122915061188023i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-0.485817500017854-0.537959072473006i</v>
      </c>
      <c r="G163" s="229" t="str">
        <f t="shared" si="178"/>
        <v>-1.04579142266825+0.414538533434578i</v>
      </c>
      <c r="H163" s="229" t="str">
        <f t="shared" si="180"/>
        <v>0.00332214052287526-0.0547662844341786i</v>
      </c>
      <c r="I163" s="229" t="str">
        <f t="shared" si="174"/>
        <v>-0.101952753499202+0.0667108756081226i</v>
      </c>
      <c r="J163" s="255" t="str">
        <f ca="1">IMPRODUCT(1/N_FFT2,BZ100)</f>
        <v>0.080622628407875+0.00445216011965344i</v>
      </c>
      <c r="K163" s="254" t="str">
        <f t="shared" ca="1" si="175"/>
        <v>-0.00851670646045549+0.00492449615169964i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-0.479031570083269-0.52047598991694i</v>
      </c>
      <c r="G164" s="229" t="str">
        <f t="shared" si="178"/>
        <v>-1.04535507787023+0.411811018614199i</v>
      </c>
      <c r="H164" s="229" t="str">
        <f t="shared" si="180"/>
        <v>0.00318347358890107-0.0538838427376905i</v>
      </c>
      <c r="I164" s="229" t="str">
        <f t="shared" si="174"/>
        <v>-0.0972680763467816+0.0707259990190533i</v>
      </c>
      <c r="J164" s="255" t="str">
        <f ca="1">IMPRODUCT(1/N_FFT2,CA100)</f>
        <v>0.0381552200422955-0.000268234867136213i</v>
      </c>
      <c r="K164" s="254" t="str">
        <f t="shared" ca="1" si="175"/>
        <v>-0.0036923136771523+0.00272465674481863i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-0.472274125428841-0.503694880842298i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-1.04491223141967+0.40922243838939i</v>
      </c>
      <c r="H165" s="229" t="str">
        <f t="shared" si="180"/>
        <v>0.00305244260090195-0.0530285533928287i</v>
      </c>
      <c r="I165" s="229" t="str">
        <f t="shared" si="174"/>
        <v>-0.0923558558780032+0.0741341013389492i</v>
      </c>
      <c r="J165" s="255" t="str">
        <f ca="1">IMPRODUCT(1/N_FFT2,CB100)</f>
        <v>-0.0196012958769439-0.00445274872867594i</v>
      </c>
      <c r="K165" s="254" t="str">
        <f t="shared" ca="1" si="175"/>
        <v>0.00214039498252167-0.00104188703506953i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-0.465553595323778-0.487582875164109i</v>
      </c>
      <c r="G166" s="229" t="str">
        <f t="shared" si="184"/>
        <v>-1.04446290017535+0.406766337061371i</v>
      </c>
      <c r="H166" s="229" t="str">
        <f t="shared" si="180"/>
        <v>0.00292854632023457-0.0521992247407091i</v>
      </c>
      <c r="I166" s="229" t="str">
        <f t="shared" ref="I166:I229" si="317">IMDIV(IMPRODUCT(-1,H166),IMSUM(1,IMPRODUCT(F166,G166,-1)))</f>
        <v>-0.0873158421434267+0.0769391367855271i</v>
      </c>
      <c r="J166" s="255" t="str">
        <f ca="1">IMPRODUCT(1/N_FFT2,CC100)</f>
        <v>0.0202632736775204+0.000259867018821716i</v>
      </c>
      <c r="K166" s="254" t="str">
        <f t="shared" ref="K166:K229" ca="1" si="318">IMPRODUCT(I166,J166)</f>
        <v>-0.0017892987498426+0.00153634827760359i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-0.458877456297932-0.47210884845256i</v>
      </c>
      <c r="G167" s="229" t="str">
        <f t="shared" si="184"/>
        <v>-1.04400710122101+0.404436642499771i</v>
      </c>
      <c r="H167" s="229" t="str">
        <f t="shared" si="180"/>
        <v>0.00281132154887427-0.0513947318118859i</v>
      </c>
      <c r="I167" s="229" t="str">
        <f t="shared" si="317"/>
        <v>-0.0822384837581429+0.0791628686826103i</v>
      </c>
      <c r="J167" s="255" t="str">
        <f ca="1">IMPRODUCT(1/N_FFT2,CD100)</f>
        <v>0.0755520133346887+0.00445331898121207i</v>
      </c>
      <c r="K167" s="254" t="str">
        <f t="shared" ca="1" si="318"/>
        <v>-0.00656582052723126+0.00561467990961455i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-0.452252320149277-0.457243317241291i</v>
      </c>
      <c r="G168" s="229" t="str">
        <f t="shared" si="184"/>
        <v>-1.04354485186368+0.402227637951946i</v>
      </c>
      <c r="H168" s="229" t="str">
        <f t="shared" si="180"/>
        <v>0.00270033984524263-0.0506140118247019i</v>
      </c>
      <c r="I168" s="229" t="str">
        <f t="shared" si="317"/>
        <v>-0.0772021189267032+0.0808407948870659i</v>
      </c>
      <c r="J168" s="255" t="str">
        <f ca="1">IMPRODUCT(1/N_FFT2,CE100)</f>
        <v>0.0381565252454332-0.000251497790856123i</v>
      </c>
      <c r="K168" s="254" t="str">
        <f t="shared" ca="1" si="318"/>
        <v>-0.00292543331850254+0.00310401999332869i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-0.445684013823914-0.442958341556589i</v>
      </c>
      <c r="G169" s="229" t="str">
        <f t="shared" si="184"/>
        <v>-1.04307616963215+0.400133936303813i</v>
      </c>
      <c r="H169" s="229" t="str">
        <f t="shared" si="180"/>
        <v>0.00259520455936897-0.049856060038263i</v>
      </c>
      <c r="I169" s="229" t="str">
        <f t="shared" si="317"/>
        <v>-0.0722715915229308+0.0820179663254881i</v>
      </c>
      <c r="J169" s="255" t="str">
        <f ca="1">IMPRODUCT(1/N_FFT2,CF100)</f>
        <v>-0.0147858714907595-0.00445387087364508i</v>
      </c>
      <c r="K169" s="254" t="str">
        <f t="shared" ca="1" si="318"/>
        <v>0.00143389589602341-0.000890818773546151i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-0.439177651972423-0.429227434077124i</v>
      </c>
      <c r="G170" s="229" t="str">
        <f t="shared" si="184"/>
        <v>-1.04260107227531+0.398150456547024i</v>
      </c>
      <c r="H170" s="229" t="str">
        <f t="shared" si="180"/>
        <v>0.00249554815269656-0.0491199259282147i</v>
      </c>
      <c r="I170" s="229" t="str">
        <f t="shared" si="317"/>
        <v>-0.0674980693428976+0.0827451120144025i</v>
      </c>
      <c r="J170" s="255" t="str">
        <f ca="1">IMPRODUCT(1/N_FFT2,CG100)</f>
        <v>0.0202620105048857+0.000243127227763366i</v>
      </c>
      <c r="K170" s="254" t="str">
        <f t="shared" ca="1" si="318"/>
        <v>-0.00138776417978033+0.00166017171038505i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-0.432737702897675-0.416025475391717i</v>
      </c>
      <c r="G171" s="229" t="str">
        <f t="shared" si="184"/>
        <v>-1.04211957776049+0.396272402234948i</v>
      </c>
      <c r="H171" s="229" t="str">
        <f t="shared" si="180"/>
        <v>0.00240102977201106-0.0484047096566726i</v>
      </c>
      <c r="I171" s="229" t="str">
        <f t="shared" si="317"/>
        <v>-0.0629197640496141+0.0830753305524199i</v>
      </c>
      <c r="J171" s="255" t="str">
        <f ca="1">IMPRODUCT(1/N_FFT2,CH100)</f>
        <v>0.0709685721429066+0.00445440440256742i</v>
      </c>
      <c r="K171" s="254" t="str">
        <f t="shared" ca="1" si="318"/>
        <v>-0.00483537693232714+0.00561546751561412i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-0.426368048531718-0.403328634874025i</v>
      </c>
      <c r="G172" s="229" t="str">
        <f t="shared" si="184"/>
        <v>-1.04163170427182+0.394495241734147i</v>
      </c>
      <c r="H172" s="229" t="str">
        <f t="shared" si="180"/>
        <v>0.00231133305060026-0.0477095588105064i</v>
      </c>
      <c r="I172" s="229" t="str">
        <f t="shared" si="317"/>
        <v>-0.0585632425960001+0.0830614667674852i</v>
      </c>
      <c r="J172" s="255" t="str">
        <f ca="1">IMPRODUCT(1/N_FFT2,CI100)</f>
        <v>0.0381577463805351-0.000234755373990605i</v>
      </c>
      <c r="K172" s="254" t="str">
        <f t="shared" ca="1" si="318"/>
        <v>-0.00221514223250471+0.00318318641882667i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-0.420072039011279-0.391114296738556i</v>
      </c>
      <c r="G173" s="229" t="str">
        <f t="shared" si="184"/>
        <v>-1.04113747020857+0.392814690099126i</v>
      </c>
      <c r="H173" s="229" t="str">
        <f t="shared" si="180"/>
        <v>0.00222616411290716-0.047033665384703i</v>
      </c>
      <c r="I173" s="229" t="str">
        <f t="shared" si="317"/>
        <v>-0.0544450554824165+0.0827541825881986i</v>
      </c>
      <c r="J173" s="255" t="str">
        <f ca="1">IMPRODUCT(1/N_FFT2,CJ100)</f>
        <v>-0.0104137316508888-0.00445491956470621i</v>
      </c>
      <c r="K173" s="254" t="str">
        <f t="shared" ca="1" si="318"/>
        <v>0.000935639424585073-0.000619231507592022i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-0.41385254236177-0.379360990882795i</v>
      </c>
      <c r="G174" s="229" t="str">
        <f t="shared" si="184"/>
        <v>-1.04063689418339+0.391226692416811i</v>
      </c>
      <c r="H174" s="229" t="str">
        <f t="shared" si="180"/>
        <v>0.00214524976167644-0.0463762629897893i</v>
      </c>
      <c r="I174" s="229" t="str">
        <f t="shared" si="317"/>
        <v>-0.050573465463159+0.0822006590194074i</v>
      </c>
      <c r="J174" s="255" t="str">
        <f ca="1">IMPRODUCT(1/N_FFT2,CK100)</f>
        <v>0.0202608314146363+0.000226382273979885i</v>
      </c>
      <c r="K174" s="254" t="str">
        <f t="shared" ca="1" si="318"/>
        <v>-0.00104326922991445+0.00165400475844962i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-0.407711989746838-0.368048328156303i</v>
      </c>
      <c r="G175" s="229" t="str">
        <f t="shared" si="184"/>
        <v>-1.04012999502068+0.389727408483608i</v>
      </c>
      <c r="H175" s="229" t="str">
        <f t="shared" si="180"/>
        <v>0.00206833582900444-0.0457366242643194i</v>
      </c>
      <c r="I175" s="229" t="str">
        <f t="shared" si="317"/>
        <v>-0.0469501236506918+0.0814438278030241i</v>
      </c>
      <c r="J175" s="255" t="str">
        <f ca="1">IMPRODUCT(1/N_FFT2,CL100)</f>
        <v>0.0667892327846945+0.00445541635699484i</v>
      </c>
      <c r="K175" s="254" t="str">
        <f t="shared" ca="1" si="318"/>
        <v>-0.00349862890034611+0.00523038842513653i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-0.401652416694092-0.357156939729765i</v>
      </c>
      <c r="G176" s="229" t="str">
        <f t="shared" si="184"/>
        <v>-1.03961679175481+0.388313198692271i</v>
      </c>
      <c r="H176" s="229" t="str">
        <f t="shared" si="180"/>
        <v>0.00199518567478917-0.0451140584752298i</v>
      </c>
      <c r="I176" s="229" t="str">
        <f t="shared" si="317"/>
        <v>-0.0435715972741811+0.0805220189448939i</v>
      </c>
      <c r="J176" s="255" t="str">
        <f ca="1">IMPRODUCT(1/N_FFT2,CM100)</f>
        <v>0.0381588834193192-0.000218007972070639i</v>
      </c>
      <c r="K176" s="254" t="str">
        <f t="shared" ca="1" si="318"/>
        <v>-0.00164508905872179+0.00308212928916804i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-0.395675500666334-0.346668420265647i</v>
      </c>
      <c r="G177" s="229" t="str">
        <f t="shared" si="184"/>
        <v>-1.03909730362839+0.386980611018589i</v>
      </c>
      <c r="H177" s="229" t="str">
        <f t="shared" si="180"/>
        <v>0.00192557881792246-0.0445079092904891i</v>
      </c>
      <c r="I177" s="229" t="str">
        <f t="shared" si="317"/>
        <v>-0.0404306993063611+0.0794689149430967i</v>
      </c>
      <c r="J177" s="255" t="str">
        <f ca="1">IMPRODUCT(1/N_FFT2,CN100)</f>
        <v>-0.00641058249758914-0.00445589477575457i</v>
      </c>
      <c r="K177" s="254" t="str">
        <f t="shared" ca="1" si="318"/>
        <v>0.000613289456268477-0.000329287093417297i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-0.389782595311047-0.336565274617861i</v>
      </c>
      <c r="G178" s="229" t="str">
        <f t="shared" si="184"/>
        <v>-1.03857155009051+0.385726369009236i</v>
      </c>
      <c r="H178" s="229" t="str">
        <f t="shared" si="180"/>
        <v>0.00185930968716939-0.0439175527099083i</v>
      </c>
      <c r="I178" s="229" t="str">
        <f t="shared" si="317"/>
        <v>-0.0375176035705212+0.0783137166225103i</v>
      </c>
      <c r="J178" s="255" t="str">
        <f ca="1">IMPRODUCT(1/N_FFT2,CO100)</f>
        <v>0.0202597364335271+0.0002096325129314i</v>
      </c>
      <c r="K178" s="254" t="str">
        <f t="shared" ca="1" si="318"/>
        <v>-0.000776513861168889+0.00157875034838634i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-0.383974761688341-0.326830867810889i</v>
      </c>
      <c r="G179" s="229" t="str">
        <f t="shared" si="184"/>
        <v>-1.03803955079501+0.384547360682019i</v>
      </c>
      <c r="H179" s="229" t="str">
        <f t="shared" si="180"/>
        <v>0.00179618648010798-0.043342395141287i</v>
      </c>
      <c r="I179" s="229" t="str">
        <f t="shared" si="317"/>
        <v>-0.0348207509693462+0.0770814433247771i</v>
      </c>
      <c r="J179" s="255" t="str">
        <f ca="1">IMPRODUCT(1/N_FFT2,CP100)</f>
        <v>0.0629473083016004+0.00445635481854418i</v>
      </c>
      <c r="K179" s="254" t="str">
        <f t="shared" ca="1" si="318"/>
        <v>-0.0025353748079414+0.00469689575592951i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-0.378252796748553-0.317449378069547i</v>
      </c>
      <c r="G180" s="229" t="str">
        <f t="shared" si="184"/>
        <v>-1.03750132559864+0.383440628258702i</v>
      </c>
      <c r="H180" s="229" t="str">
        <f t="shared" si="180"/>
        <v>0.00173603011974141-0.0427818716102312i</v>
      </c>
      <c r="I180" s="229" t="str">
        <f t="shared" si="317"/>
        <v>-0.0323275653922964+0.0757933081835039i</v>
      </c>
      <c r="J180" s="255" t="str">
        <f ca="1">IMPRODUCT(1/N_FFT2,CQ100)</f>
        <v>0.0381599363365143-0.000201255940660599i</v>
      </c>
      <c r="K180" s="254" t="str">
        <f t="shared" ca="1" si="318"/>
        <v>-0.00121836398375028+0.00289877392959861i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-0.372617259304722-0.308405752689274i</v>
      </c>
      <c r="G181" s="229" t="str">
        <f t="shared" si="184"/>
        <v>-1.03695689455925+0.382403358658482i</v>
      </c>
      <c r="H181" s="229" t="str">
        <f t="shared" si="180"/>
        <v>0.00167867329950807-0.0422354440930371i</v>
      </c>
      <c r="I181" s="229" t="str">
        <f t="shared" si="317"/>
        <v>-0.0300250041056883+0.0744671253180989i</v>
      </c>
      <c r="J181" s="255" t="str">
        <f ca="1">IMPRODUCT(1/N_FFT2,CR100)</f>
        <v>-0.00271635275004949-0.00445679648216637i</v>
      </c>
      <c r="K181" s="254" t="str">
        <f t="shared" ca="1" si="318"/>
        <v>0.000413443324627479-0.0000684636479708355i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-0.36706849372211-0.299685666553728i</v>
      </c>
      <c r="G182" s="229" t="str">
        <f t="shared" si="184"/>
        <v>-1.03640627793407+0.381432874687136i</v>
      </c>
      <c r="H182" s="229" t="str">
        <f t="shared" si="180"/>
        <v>0.00162395960837421-0.0417025999629761i</v>
      </c>
      <c r="I182" s="229" t="str">
        <f t="shared" si="317"/>
        <v>-0.0278999691879208+0.0731177191412133i</v>
      </c>
      <c r="J182" s="255" t="str">
        <f ca="1">IMPRODUCT(1/N_FFT2,CS100)</f>
        <v>0.02025872558634+0.000192878299975548i</v>
      </c>
      <c r="K182" s="254" t="str">
        <f t="shared" ca="1" si="318"/>
        <v>-0.000579320641011475+0.00147589050895458i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-0.361606651525969-0.291275483121601i</v>
      </c>
      <c r="G183" s="229" t="str">
        <f t="shared" si="184"/>
        <v>-1.03584949617776+0.380526626863202i</v>
      </c>
      <c r="H183" s="229" t="str">
        <f t="shared" si="180"/>
        <v>0.00157174272856574-0.0411828505411634i</v>
      </c>
      <c r="I183" s="229" t="str">
        <f t="shared" si="317"/>
        <v>-0.0259396055683581+0.0717573164487531i</v>
      </c>
      <c r="J183" s="255" t="str">
        <f ca="1">IMPRODUCT(1/N_FFT2,CT100)</f>
        <v>0.05938850022625+0.00445721976403148i</v>
      </c>
      <c r="K183" s="254" t="str">
        <f t="shared" ca="1" si="318"/>
        <v>-0.00186035240025451+0.0041459408815414i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-0.356231711110241-0.283162217718542i</v>
      </c>
      <c r="G184" s="229" t="str">
        <f t="shared" si="184"/>
        <v>-1.03528656994066+0.379682185828075i</v>
      </c>
      <c r="H184" s="229" t="str">
        <f t="shared" si="180"/>
        <v>0.00152188569925657-0.0406757297439785i</v>
      </c>
      <c r="I184" s="229" t="str">
        <f t="shared" si="317"/>
        <v>-0.024131508720451+0.0703959097953872i</v>
      </c>
      <c r="J184" s="255" t="str">
        <f ca="1">IMPRODUCT(1/N_FFT2,CU100)</f>
        <v>0.0381609051081341-0.000184499635156085i</v>
      </c>
      <c r="K184" s="254" t="str">
        <f t="shared" ca="1" si="318"/>
        <v>-0.000907892194723512+0.00269082388825723i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-0.350943495713049-0.275333502982512i</v>
      </c>
      <c r="G185" s="229" t="str">
        <f t="shared" si="184"/>
        <v>-1.03471752006688+0.378897235291971i</v>
      </c>
      <c r="H185" s="229" t="str">
        <f t="shared" si="180"/>
        <v>0.0014742602402038-0.0401807928196799i</v>
      </c>
      <c r="I185" s="229" t="str">
        <f t="shared" si="317"/>
        <v>-0.0224638618995949+0.0690415862718403i</v>
      </c>
      <c r="J185" s="255" t="str">
        <f ca="1">IMPRODUCT(1/N_FFT2,CV100)</f>
        <v>0.000718203250329215-0.00445762466124043i</v>
      </c>
      <c r="K185" s="254" t="str">
        <f t="shared" ca="1" si="318"/>
        <v>0.000291627858985278+0.000149721356458654i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-0.345741689809708-0.267777556322391i</v>
      </c>
      <c r="G186" s="229" t="str">
        <f t="shared" si="184"/>
        <v>-1.03414236759246+0.378169565472095i</v>
      </c>
      <c r="H186" s="229" t="str">
        <f t="shared" si="180"/>
        <v>0.00142874612993295-0.0396976151675066i</v>
      </c>
      <c r="I186" s="229" t="str">
        <f t="shared" si="317"/>
        <v>-0.020925519540533+0.0677008196510925i</v>
      </c>
      <c r="J186" s="255" t="str">
        <f ca="1">IMPRODUCT(1/N_FFT2,CW100)</f>
        <v>0.0202577988958979+0.000176119991021108i</v>
      </c>
      <c r="K186" s="254" t="str">
        <f t="shared" ca="1" si="318"/>
        <v>-0.000435828434393371+0.00136778418726569i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-0.340625854060384-0.260483149259942i</v>
      </c>
      <c r="G187" s="229" t="str">
        <f t="shared" si="184"/>
        <v>-1.0335611337435+0.377497066983431i</v>
      </c>
      <c r="H187" s="229" t="str">
        <f t="shared" si="180"/>
        <v>0.00138523063359728-0.0392257912331056i</v>
      </c>
      <c r="I187" s="229" t="str">
        <f t="shared" si="317"/>
        <v>-0.0195060503456124+0.0663787263835329i</v>
      </c>
      <c r="J187" s="255" t="str">
        <f ca="1">IMPRODUCT(1/N_FFT2,CX100)</f>
        <v>0.0560679979402156+0.00445801117150668i</v>
      </c>
      <c r="K187" s="254" t="str">
        <f t="shared" ca="1" si="318"/>
        <v>-0.00138958229436771+0.00363476410379335i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-0.33559543893722-0.253439578534907i</v>
      </c>
      <c r="G188" s="229" t="str">
        <f t="shared" si="184"/>
        <v>-1.03297383993422+0.376877725146155i</v>
      </c>
      <c r="H188" s="229" t="str">
        <f t="shared" si="180"/>
        <v>0.00134360797612918-0.0387649334746596i</v>
      </c>
      <c r="I188" s="229" t="str">
        <f t="shared" si="317"/>
        <v>-0.0181957508580981+0.0650792874563172i</v>
      </c>
      <c r="J188" s="255" t="str">
        <f ca="1">IMPRODUCT(1/N_FFT2,CY100)</f>
        <v>0.0381617897119331-0.00016773941157262i</v>
      </c>
      <c r="K188" s="254" t="str">
        <f t="shared" ca="1" si="318"/>
        <v>-0.000683466056513978+0.00248659422705248i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-0.330649797144624-0.246636638861481i</v>
      </c>
      <c r="G189" s="229" t="str">
        <f t="shared" si="184"/>
        <v>-1.03238050776513+0.376309614676878i</v>
      </c>
      <c r="H189" s="229" t="str">
        <f t="shared" si="180"/>
        <v>0.00130377885671422-0.0383146713945409i</v>
      </c>
      <c r="I189" s="229" t="str">
        <f t="shared" si="317"/>
        <v>-0.0169856379796141+0.0638055389774902i</v>
      </c>
      <c r="J189" s="255" t="str">
        <f ca="1">IMPRODUCT(1/N_FFT2,CZ100)</f>
        <v>0.00393399339286848-0.00445837929232102i</v>
      </c>
      <c r="K189" s="254" t="str">
        <f t="shared" ca="1" si="318"/>
        <v>0.000217647906127166+0.000326738985401032i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-0.325788194936339-0.240064597232554i</v>
      </c>
      <c r="G190" s="229" t="str">
        <f t="shared" si="184"/>
        <v>-1.03178115902104+0.375790894733885i</v>
      </c>
      <c r="H190" s="229" t="str">
        <f t="shared" si="180"/>
        <v>0.00126565000101298-0.0378746506317583i</v>
      </c>
      <c r="I190" s="229" t="str">
        <f t="shared" si="317"/>
        <v>-0.0158674269556684+0.0625597347212187i</v>
      </c>
      <c r="J190" s="255" t="str">
        <f ca="1">IMPRODUCT(1/N_FFT2,DA100)</f>
        <v>0.020256956383538+0.000159357941590565i</v>
      </c>
      <c r="K190" s="254" t="str">
        <f t="shared" ca="1" si="318"/>
        <v>-0.000331395166311575+0.00126474121711544i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-0.321009822423816-0.233714168675262i</v>
      </c>
      <c r="G191" s="229" t="str">
        <f t="shared" si="184"/>
        <v>-1.03117581566917+0.375319804289135i</v>
      </c>
      <c r="H191" s="229" t="str">
        <f t="shared" si="180"/>
        <v>0.00122913374788193-0.0374445321108301i</v>
      </c>
      <c r="I191" s="229" t="str">
        <f t="shared" si="317"/>
        <v>-0.0148334997848154+0.0613434839395923i</v>
      </c>
      <c r="J191" s="255" t="str">
        <f ca="1">IMPRODUCT(1/N_FFT2,DB100)</f>
        <v>0.0529483357051035+0.00445872902137023i</v>
      </c>
      <c r="K191" s="254" t="str">
        <f t="shared" ca="1" si="318"/>
        <v>-0.00105892309840141+0.00318189682497511i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-0.31631380296211-0.227576493368164i</v>
      </c>
      <c r="G192" s="229" t="str">
        <f t="shared" si="184"/>
        <v>-1.0305644998572+0.374894657802136i</v>
      </c>
      <c r="H192" s="229" t="str">
        <f t="shared" si="180"/>
        <v>0.001194147667664-0.0370239912430835i</v>
      </c>
      <c r="I192" s="229" t="str">
        <f t="shared" si="317"/>
        <v>-0.013876867758444+0.0601578676256547i</v>
      </c>
      <c r="J192" s="255" t="str">
        <f ca="1">IMPRODUCT(1/N_FFT2,DC100)</f>
        <v>0.0381625901283874-0.000150975625474507i</v>
      </c>
      <c r="K192" s="254" t="str">
        <f t="shared" ca="1" si="318"/>
        <v>-0.000520494844839337+0.0022978751139851i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-0.311699201692071-0.221643115036538i</v>
      </c>
      <c r="G193" s="229" t="str">
        <f t="shared" si="184"/>
        <v>-1.02994723391135+0.374513841173006i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0.00116061420938584-0.0366127171766966i</v>
      </c>
      <c r="I193" s="229" t="str">
        <f t="shared" si="317"/>
        <v>-0.012991130858941+0.0590035361829404i</v>
      </c>
      <c r="J193" s="255" t="str">
        <f ca="1">IMPRODUCT(1/N_FFT2,DD100)</f>
        <v>0.00696544139231066-0.00445906035640379i</v>
      </c>
      <c r="K193" s="254" t="str">
        <f t="shared" ca="1" si="318"/>
        <v>0.000172611368463194+0.000468913909819311i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-0.30716503331067-0.215905960547853i</v>
      </c>
      <c r="G194" s="229" t="str">
        <f t="shared" si="184"/>
        <v>-1.0293240403344+0.374175807953902i</v>
      </c>
      <c r="H194" s="229" t="str">
        <f t="shared" si="319"/>
        <v>0.00112846037444437-0.03621041209208i</v>
      </c>
      <c r="I194" s="229" t="str">
        <f t="shared" si="317"/>
        <v>-0.0121704359859627+0.0578807911736925i</v>
      </c>
      <c r="J194" s="255" t="str">
        <f ca="1">IMPRODUCT(1/N_FFT2,DE100)</f>
        <v>0.0202561980676188+0.000142592507705923i</v>
      </c>
      <c r="K194" s="254" t="str">
        <f t="shared" ca="1" si="318"/>
        <v>-0.000254780129062396+0.00117070935733768i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-0.302710269135233-0.210357320634873i</v>
      </c>
      <c r="G195" s="229" t="str">
        <f t="shared" si="184"/>
        <v>-1.0286949418037+0.373879075799778i</v>
      </c>
      <c r="H195" s="229" t="str">
        <f t="shared" si="319"/>
        <v>0.00109761741459284-0.0358167905394776i</v>
      </c>
      <c r="I195" s="229" t="str">
        <f t="shared" si="317"/>
        <v>-0.0114094354007986+0.0567896535171122i</v>
      </c>
      <c r="J195" s="255" t="str">
        <f ca="1">IMPRODUCT(1/N_FFT2,DF100)</f>
        <v>0.0499977828317824+0.00445937329532094i</v>
      </c>
      <c r="K195" s="254" t="str">
        <f t="shared" ca="1" si="318"/>
        <v>-0.000823692737747118+0.00278847783209973i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-0.298333843521614-0.204989831678572i</v>
      </c>
      <c r="G196" s="229" t="str">
        <f t="shared" si="184"/>
        <v>-1.02805996116923+0.37362222314104i</v>
      </c>
      <c r="H196" s="229" t="str">
        <f t="shared" si="319"/>
        <v>0.00106802055222813-0.0354315788158945i</v>
      </c>
      <c r="I196" s="229" t="str">
        <f t="shared" si="317"/>
        <v>-0.0107032463403955+0.0557299202126586i</v>
      </c>
      <c r="J196" s="255" t="str">
        <f ca="1">IMPRODUCT(1/N_FFT2,DG100)</f>
        <v>0.038163306339264-0.00013420863287409i</v>
      </c>
      <c r="K196" s="254" t="str">
        <f t="shared" ca="1" si="318"/>
        <v>-0.000400991832511197+0.00212827448539709i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-0.294034659691234-0.19979645848755i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-1.02741912145159+0.373403886062064i</v>
      </c>
      <c r="H197" s="229" t="str">
        <f t="shared" si="319"/>
        <v>0.00103960872116488-0.0350545143786887i</v>
      </c>
      <c r="I197" s="229" t="str">
        <f t="shared" si="317"/>
        <v>-0.0100474124249767+0.0547012113847971i</v>
      </c>
      <c r="J197" s="255" t="str">
        <f ca="1">IMPRODUCT(1/N_FFT2,DH100)</f>
        <v>0.00984189052009898-0.00445966783637773i</v>
      </c>
      <c r="K197" s="254" t="str">
        <f t="shared" ca="1" si="318"/>
        <v>0.000145063699926776+0.000583171455796456i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-0.289811595017248-0.194770478014796i</v>
      </c>
      <c r="G198" s="229" t="str">
        <f t="shared" si="321"/>
        <v>-1.02677244584+0.373222755370875i</v>
      </c>
      <c r="H198" s="229" t="str">
        <f t="shared" si="319"/>
        <v>0.00101232432624462-0.0346853452933665i</v>
      </c>
      <c r="I198" s="229" t="str">
        <f t="shared" si="317"/>
        <v>-0.00943786724137775+0.0537030091914865i</v>
      </c>
      <c r="J198" s="255" t="str">
        <f ca="1">IMPRODUCT(1/N_FFT2,DI100)</f>
        <v>0.0202555239659061+0.00012582404546305i</v>
      </c>
      <c r="K198" s="254" t="str">
        <f t="shared" ca="1" si="318"/>
        <v>-0.000197926075964779+0.00108659507908258i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-0.285663505815788-0.189905463956425i</v>
      </c>
      <c r="G199" s="229" t="str">
        <f t="shared" si="321"/>
        <v>-1.02611995769031+0.373077573846472i</v>
      </c>
      <c r="H199" s="229" t="str">
        <f t="shared" si="319"/>
        <v>0.000986113020269973-0.0343238297133026i</v>
      </c>
      <c r="I199" s="229" t="str">
        <f t="shared" si="317"/>
        <v>-0.00887090030824534+0.0527346899118816i</v>
      </c>
      <c r="J199" s="255" t="str">
        <f ca="1">IMPRODUCT(1/N_FFT2,DJ100)</f>
        <v>0.0471891147928355+0.00445994397749199i</v>
      </c>
      <c r="K199" s="254" t="str">
        <f t="shared" ca="1" si="318"/>
        <v>-0.000653803695638993+0.00244893961741167i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-0.281589231684387-0.185195272180681i</v>
      </c>
      <c r="G200" s="229" t="str">
        <f t="shared" si="321"/>
        <v>-1.02546168052298+0.372967133651353i</v>
      </c>
      <c r="H200" s="229" t="str">
        <f t="shared" si="319"/>
        <v>0.000960923496890404-0.0339697353892812i</v>
      </c>
      <c r="I200" s="229" t="str">
        <f t="shared" si="317"/>
        <v>-0.00834312550337737+0.0517955503294815i</v>
      </c>
      <c r="J200" s="255" t="str">
        <f ca="1">IMPRODUCT(1/N_FFT2,DK100)</f>
        <v>0.0381639383279654-0.000117438789945041i</v>
      </c>
      <c r="K200" s="254" t="str">
        <f t="shared" ca="1" si="318"/>
        <v>-0.000312323720418137+0.00197770199500084i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-0.277587599426103-0.180634026938676i</v>
      </c>
      <c r="G201" s="229" t="str">
        <f t="shared" si="321"/>
        <v>-1.02479763802104+0.372890273897816i</v>
      </c>
      <c r="H201" s="229" t="str">
        <f t="shared" si="319"/>
        <v>0.000936707298182037-0.0336228392069055i</v>
      </c>
      <c r="I201" s="229" t="str">
        <f t="shared" si="317"/>
        <v>-0.00785145194534632+0.0508848293539607i</v>
      </c>
      <c r="J201" s="255" t="str">
        <f ca="1">IMPRODUCT(1/N_FFT2,DL100)</f>
        <v>0.0125886837081242-0.00446020171681887i</v>
      </c>
      <c r="K201" s="254" t="str">
        <f t="shared" ca="1" si="318"/>
        <v>0.000128117158055069+0.00067559208172504i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-0.273657426594614-0.176216107811502i</v>
      </c>
      <c r="G202" s="229" t="str">
        <f t="shared" si="321"/>
        <v>-1.02412785402809+0.372845878357433i</v>
      </c>
      <c r="H202" s="229" t="str">
        <f t="shared" si="319"/>
        <v>0.000913418635775292-0.0332829267500717i</v>
      </c>
      <c r="I202" s="229" t="str">
        <f t="shared" si="317"/>
        <v>-0.00739305726164494+0.0500017256761071i</v>
      </c>
      <c r="J202" s="255" t="str">
        <f ca="1">IMPRODUCT(1/N_FFT2,DM100)</f>
        <v>0.0202549340935919+0.00010905291076466i</v>
      </c>
      <c r="K202" s="254" t="str">
        <f t="shared" ca="1" si="318"/>
        <v>-0.000155198721313005+0.00101197542372158i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-0.269797524692617-0.171936137351167i</v>
      </c>
      <c r="G203" s="229" t="str">
        <f t="shared" si="321"/>
        <v>-1.02345235254622+0.372832873304028i</v>
      </c>
      <c r="H203" s="229" t="str">
        <f t="shared" si="319"/>
        <v>0.000891014224479441-0.0329497918888301i</v>
      </c>
      <c r="I203" s="229" t="str">
        <f t="shared" si="317"/>
        <v>-0.00696536313653181+0.0491454121231576i</v>
      </c>
      <c r="J203" s="255" t="str">
        <f ca="1">IMPRODUCT(1/N_FFT2,DN100)</f>
        <v>0.0444986600769531+0.00446044105346496i</v>
      </c>
      <c r="K203" s="254" t="str">
        <f t="shared" ca="1" si="318"/>
        <v>-0.000529159540348656+0.00215583639672368i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-0.266006702053116-0.167788969375459i</v>
      </c>
      <c r="G204" s="229" t="str">
        <f t="shared" si="321"/>
        <v>-1.02277115773401+0.372850225481091i</v>
      </c>
      <c r="H204" s="229" t="str">
        <f t="shared" si="319"/>
        <v>0.000869453127442606-0.0326232363900775i</v>
      </c>
      <c r="I204" s="229" t="str">
        <f t="shared" si="317"/>
        <v>-0.0065660130079842+0.0483150472738337i</v>
      </c>
      <c r="J204" s="255" t="str">
        <f ca="1">IMPRODUCT(1/N_FFT2,DO100)</f>
        <v>0.038164486080552-0.000100666452724142i</v>
      </c>
      <c r="K204" s="254" t="str">
        <f t="shared" ca="1" si="318"/>
        <v>-0.00024572480762568+0.00184457992640149i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-0.262283766430765-0.163769677879389i</v>
      </c>
      <c r="G205" s="229" t="str">
        <f t="shared" si="321"/>
        <v>-1.02208429390445+0.372896940185435i</v>
      </c>
      <c r="H205" s="229" t="str">
        <f t="shared" si="319"/>
        <v>0.000848696611969814-0.0323030695496434i</v>
      </c>
      <c r="I205" s="229" t="str">
        <f t="shared" si="317"/>
        <v>-0.00619285177041891+0.0475097848010467i</v>
      </c>
      <c r="J205" s="255" t="str">
        <f ca="1">IMPRODUCT(1/N_FFT2,DP100)</f>
        <v>0.0152280080971414-0.00446066198500016i</v>
      </c>
      <c r="K205" s="254" t="str">
        <f t="shared" ca="1" si="318"/>
        <v>0.000117620294073232+0.000751103606114833i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-0.258627527328066-0.159873546528022i</v>
      </c>
      <c r="G206" s="229" t="str">
        <f t="shared" si="321"/>
        <v>-1.02139178552289+0.372972059459295i</v>
      </c>
      <c r="H206" s="229" t="str">
        <f t="shared" si="319"/>
        <v>0.000828708015187787-0.0319891078444212i</v>
      </c>
      <c r="I206" s="229" t="str">
        <f t="shared" si="317"/>
        <v>-0.00584390733491314+0.0467287809332323i</v>
      </c>
      <c r="J206" s="255" t="str">
        <f ca="1">IMPRODUCT(1/N_FFT2,DQ100)</f>
        <v>0.0202544284638345+0.0000922794600761965i</v>
      </c>
      <c r="K206" s="254" t="str">
        <f t="shared" ca="1" si="318"/>
        <v>-0.000122677109738813+0.000945925478000746i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-0.255036798079274-0.156096058697842i</v>
      </c>
      <c r="G207" s="229" t="str">
        <f t="shared" si="321"/>
        <v>-1.02069365720495+0.3730746603839i</v>
      </c>
      <c r="H207" s="229" t="str">
        <f t="shared" si="319"/>
        <v>0.000809452618820937-0.0316811746033041i</v>
      </c>
      <c r="I207" s="229" t="str">
        <f t="shared" si="317"/>
        <v>-0.00551737389921926+0.0459712003605899i</v>
      </c>
      <c r="J207" s="255" t="str">
        <f ca="1">IMPRODUCT(1/N_FFT2,DR100)</f>
        <v>0.0419055487171008+0.00446086451046398i</v>
      </c>
      <c r="K207" s="254" t="str">
        <f t="shared" ca="1" si="318"/>
        <v>-0.000436279876916178+0.00190183611887631i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-0.251510397712842-0.152432888035672i</v>
      </c>
      <c r="G208" s="229" t="str">
        <f t="shared" si="321"/>
        <v>-1.01998993371451+0.373203853467824i</v>
      </c>
      <c r="H208" s="229" t="str">
        <f t="shared" si="319"/>
        <v>0.000790897532396239-0.0313790996957643i</v>
      </c>
      <c r="I208" s="229" t="str">
        <f t="shared" si="317"/>
        <v>-0.00521159678407395+0.0452362208582023i</v>
      </c>
      <c r="J208" s="255" t="str">
        <f ca="1">IMPRODUCT(1/N_FFT2,DS100)</f>
        <v>0.0381649495845587-0.0000838919774269457i</v>
      </c>
      <c r="K208" s="254" t="str">
        <f t="shared" ca="1" si="318"/>
        <v>-0.000195105372500114+0.00172687529960902i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-0.248047152611597-0.148879889506087i</v>
      </c>
      <c r="G209" s="229" t="str">
        <f t="shared" si="321"/>
        <v>-1.01928063996155+0.373358781124126i</v>
      </c>
      <c r="H209" s="229" t="str">
        <f t="shared" si="319"/>
        <v>0.000773011584253463-0.0310827192369944i</v>
      </c>
      <c r="I209" s="229" t="str">
        <f t="shared" si="317"/>
        <v>-0.00492505869890803+0.044523036852569i</v>
      </c>
      <c r="J209" s="255" t="str">
        <f ca="1">IMPRODUCT(1/N_FFT2,DT100)</f>
        <v>0.0177795666161228-0.00446104862879961i</v>
      </c>
      <c r="K209" s="254" t="str">
        <f t="shared" ca="1" si="318"/>
        <v>0.000111054023275597+0.000813571226027862i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-0.244645897988176-0.145433090900041i</v>
      </c>
      <c r="G210" s="229" t="str">
        <f t="shared" si="321"/>
        <v>-1.01856580100015+0.373538616230541i</v>
      </c>
      <c r="H210" s="229" t="str">
        <f t="shared" si="319"/>
        <v>0.000755765219787342-0.0307918753086072i</v>
      </c>
      <c r="I210" s="229" t="str">
        <f t="shared" si="317"/>
        <v>-0.00465636730812015+0.0438308621200852i</v>
      </c>
      <c r="J210" s="255" t="str">
        <f ca="1">IMPRODUCT(1/N_FFT2,DU100)</f>
        <v>0.0202540070882371+0.0000755040492408844i</v>
      </c>
      <c r="K210" s="254" t="str">
        <f t="shared" ca="1" si="318"/>
        <v>-0.0000976195040358863+0.000887399017477233i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-0.241305479191829-0.142088684779023i</v>
      </c>
      <c r="G211" s="229" t="str">
        <f t="shared" si="321"/>
        <v>-1.01784544202631+0.373742560767558i</v>
      </c>
      <c r="H211" s="229" t="str">
        <f t="shared" si="319"/>
        <v>0.000739130406394706-0.0305064156939598i</v>
      </c>
      <c r="I211" s="229" t="str">
        <f t="shared" si="317"/>
        <v>-0.00440424397786539+0.0431589317742514i</v>
      </c>
      <c r="J211" s="255" t="str">
        <f ca="1">IMPRODUCT(1/N_FFT2,DV100)</f>
        <v>0.0393911093571688+0.00446121433832152i</v>
      </c>
      <c r="K211" s="254" t="str">
        <f t="shared" ca="1" si="318"/>
        <v>-0.000366029301425678+0.0016804299248746i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-0.238024752861362-0.13884302083062i</v>
      </c>
      <c r="G212" s="229" t="str">
        <f t="shared" si="321"/>
        <v>-1.01711958837596+0.373969844529458i</v>
      </c>
      <c r="H212" s="229" t="str">
        <f t="shared" si="319"/>
        <v>0.000723080544639173-0.0302261936272219i</v>
      </c>
      <c r="I212" s="229" t="str">
        <f t="shared" si="317"/>
        <v>-0.00416751359239943+0.0425065036718951i</v>
      </c>
      <c r="J212" s="255" t="str">
        <f ca="1">IMPRODUCT(1/N_FFT2,DW100)</f>
        <v>0.0381653288293861-0.0000671157202433352i</v>
      </c>
      <c r="K212" s="254" t="str">
        <f t="shared" ca="1" si="318"/>
        <v>-0.000156201672045895+0.00162255439570176i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-0.234802587937733-0.135692598612775i</v>
      </c>
      <c r="G213" s="229" t="str">
        <f t="shared" si="321"/>
        <v>-1.01638826552278+0.374219723903831i</v>
      </c>
      <c r="H213" s="229" t="str">
        <f t="shared" si="319"/>
        <v>0.000707590385187639-0.0299510675553808i</v>
      </c>
      <c r="I213" s="229" t="str">
        <f t="shared" si="317"/>
        <v>-0.00394509533804016+0.0418728593465915i</v>
      </c>
      <c r="J213" s="255" t="str">
        <f ca="1">IMPRODUCT(1/N_FFT2,DX100)</f>
        <v>0.0202611219067238-0.0044613616383457i</v>
      </c>
      <c r="K213" s="254" t="str">
        <f t="shared" ca="1" si="318"/>
        <v>0.000106877910799049+0.000865991604805138i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-0.231637866548726-0.132634060665395i</v>
      </c>
      <c r="G214" s="229" t="str">
        <f t="shared" si="321"/>
        <v>-1.01565149907612+0.374491480715344i</v>
      </c>
      <c r="H214" s="229" t="str">
        <f t="shared" si="319"/>
        <v>0.000692635951105094-0.029680900912416i</v>
      </c>
      <c r="I214" s="229" t="str">
        <f t="shared" si="317"/>
        <v>-0.00373599436156309+0.0412573045590362i</v>
      </c>
      <c r="J214" s="255" t="str">
        <f ca="1">IMPRODUCT(1/N_FFT2,DY100)</f>
        <v>0.0202536699762869+0.0000587270348571863i</v>
      </c>
      <c r="K214" s="254" t="str">
        <f t="shared" ca="1" si="318"/>
        <v>-0.0000780905159953196+0.000835392426778778i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-0.228529484777097-0.129664185969218i</v>
      </c>
      <c r="G215" s="229" t="str">
        <f t="shared" si="321"/>
        <v>-1.01490931477895+0.37478442112985i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0.000678194465129489-0.0294155619049385i</v>
      </c>
      <c r="I215" s="229" t="str">
        <f t="shared" si="317"/>
        <v>-0.00353929421817706+0.0406591695387748i</v>
      </c>
      <c r="J215" s="255" t="str">
        <f ca="1">IMPRODUCT(1/N_FFT2,DZ100)</f>
        <v>0.0369383760265654+0.00446149052795238i</v>
      </c>
      <c r="K215" s="254" t="str">
        <f t="shared" ca="1" si="318"/>
        <v>-0.000312136280471327+0.0014860931657211i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-0.225476353322591-0.126779883732987i</v>
      </c>
      <c r="G216" s="229" t="str">
        <f t="shared" si="321"/>
        <v>-1.01416173850564+0.375097874615191i</v>
      </c>
      <c r="H216" s="229" t="str">
        <f t="shared" si="322"/>
        <v>0.000664244281572813-0.0291549233086235i</v>
      </c>
      <c r="I216" s="229" t="str">
        <f t="shared" si="317"/>
        <v>-0.00335415003204091+0.0400778089788766i</v>
      </c>
      <c r="J216" s="255" t="str">
        <f ca="1">IMPRODUCT(1/N_FFT2,EA100)</f>
        <v>0.0381656238064755-0.0000503380375345816i</v>
      </c>
      <c r="K216" s="254" t="str">
        <f t="shared" ca="1" si="318"/>
        <v>-0.000125995790060669+0.0015297634218058i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-0.222477398067457-0.123978187491168i</v>
      </c>
      <c r="G217" s="229" t="str">
        <f t="shared" si="321"/>
        <v>-1.01340879625995+0.375431192955329i</v>
      </c>
      <c r="H217" s="229" t="str">
        <f t="shared" si="322"/>
        <v>0.000650764822528549-0.0288988622748262i</v>
      </c>
      <c r="I217" s="229" t="str">
        <f t="shared" si="317"/>
        <v>-0.00317978229957817+0.0395126018345221i</v>
      </c>
      <c r="J217" s="255" t="str">
        <f ca="1">IMPRODUCT(1/N_FFT2,EB100)</f>
        <v>0.0226889460563226-0.0044616010062466i</v>
      </c>
      <c r="K217" s="254" t="str">
        <f t="shared" ca="1" si="318"/>
        <v>0.000104143555038347+0.000910686211475868i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-0.219531560554181-0.121256249495374i</v>
      </c>
      <c r="G218" s="229" t="str">
        <f t="shared" si="321"/>
        <v>-1.01265051417288+0.375783749314613i</v>
      </c>
      <c r="H218" s="229" t="str">
        <f t="shared" si="322"/>
        <v>0.000637736518082606-0.0286472601467874i</v>
      </c>
      <c r="I218" s="229" t="str">
        <f t="shared" si="317"/>
        <v>-0.00301547127253331+0.0389629509675456i</v>
      </c>
      <c r="J218" s="255" t="str">
        <f ca="1">IMPRODUCT(1/N_FFT2,EC100)</f>
        <v>0.0202534171356952+0.0000419487729906117i</v>
      </c>
      <c r="K218" s="254" t="str">
        <f t="shared" ca="1" si="318"/>
        <v>-0.0000627080455285047+0.000789006403463469i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-0.216637798383505-0.118611335383716i</v>
      </c>
      <c r="G219" s="229" t="str">
        <f t="shared" si="321"/>
        <v>-1.01188691850052+0.376154937349221i</v>
      </c>
      <c r="H219" s="229" t="str">
        <f t="shared" si="322"/>
        <v>0.000625140750253709-0.0284000022848952i</v>
      </c>
      <c r="I219" s="229" t="str">
        <f t="shared" si="317"/>
        <v>-0.00286055186388704+0.0384282826716318i</v>
      </c>
      <c r="J219" s="255" t="str">
        <f ca="1">IMPRODUCT(1/N_FFT2,ED100)</f>
        <v>0.0345316756186766+0.00446169307261426i</v>
      </c>
      <c r="K219" s="254" t="str">
        <f t="shared" ca="1" si="318"/>
        <v>-0.00027023485164263+0.00131423008736464i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-0.213795085540129-0.116040819113202i</v>
      </c>
      <c r="G220" s="229" t="str">
        <f t="shared" si="321"/>
        <v>-1.01111803562198+0.376544170363068i</v>
      </c>
      <c r="H220" s="229" t="str">
        <f t="shared" si="322"/>
        <v>0.000612959800406853-0.0281569779004886i</v>
      </c>
      <c r="I220" s="229" t="str">
        <f t="shared" si="317"/>
        <v>-0.00271440902535312+0.0379080461066925i</v>
      </c>
      <c r="J220" s="255" t="str">
        <f ca="1">IMPRODUCT(1/N_FFT2,EE100)</f>
        <v>0.0381658345092907-0.0000335592856481161i</v>
      </c>
      <c r="K220" s="254" t="str">
        <f t="shared" ca="1" si="318"/>
        <v>-0.000102325518704496+0.00144688330790644i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-0.211002412652805-0.113542178141081i</v>
      </c>
      <c r="G221" s="229" t="str">
        <f t="shared" si="321"/>
        <v>-1.01034389203722+0.376950880505555i</v>
      </c>
      <c r="H221" s="229" t="str">
        <f t="shared" si="322"/>
        <v>0.000601176799903-0.0279180798977275i</v>
      </c>
      <c r="I221" s="229" t="str">
        <f t="shared" si="317"/>
        <v>-0.00257647355027764+0.0374017126658329i</v>
      </c>
      <c r="J221" s="255" t="str">
        <f ca="1">IMPRODUCT(1/N_FFT2,ED102)</f>
        <v>-0.0264051626885825-0.0124887118533793i</v>
      </c>
      <c r="K221" s="254" t="str">
        <f t="shared" ca="1" si="318"/>
        <v>0.000535131415564385-0.000955421472005664i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-0.20825878719507-0.111112988841953i</v>
      </c>
      <c r="G222" s="229" t="str">
        <f t="shared" si="321"/>
        <v>-1.00956451436497+0.377374518008804i</v>
      </c>
      <c r="H222" s="229" t="str">
        <f t="shared" si="322"/>
        <v>0.00058977568376611-0.0276832047230816i</v>
      </c>
      <c r="I222" s="229" t="str">
        <f t="shared" si="317"/>
        <v>-0.00244621826039022+0.0369087752940693i</v>
      </c>
      <c r="J222" s="255" t="str">
        <f ca="1">IMPRODUCT(1/N_FFT2,EE100)</f>
        <v>0.0381658345092907-0.0000335592856481161i</v>
      </c>
      <c r="K222" s="254" t="str">
        <f t="shared" ca="1" si="318"/>
        <v>-0.0000921233291666423+0.0014087363031514i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-0.205563233632272-0.108750922148132i</v>
      </c>
      <c r="G223" s="229" t="str">
        <f t="shared" si="321"/>
        <v>-1.00877992934056+0.377814550462087i</v>
      </c>
      <c r="H223" s="229" t="str">
        <f t="shared" si="322"/>
        <v>0.00057874114716494-0.0274522522220193i</v>
      </c>
      <c r="I223" s="229" t="str">
        <f t="shared" si="317"/>
        <v>-0.00232315453902668+0.0364287477744177i</v>
      </c>
      <c r="J223" s="255" t="str">
        <f ca="1">IMPRODUCT(1/N_FFT2,ED100)</f>
        <v>0.0345316756186766+0.00446169307261426i</v>
      </c>
      <c r="K223" s="254" t="str">
        <f t="shared" ca="1" si="318"/>
        <v>-0.000242756310542857+0.00124758049882739i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-0.20291479352008-0.106453739401464i</v>
      </c>
      <c r="G224" s="229" t="str">
        <f t="shared" si="321"/>
        <v>-1.00799016381384+0.378270462121383i</v>
      </c>
      <c r="H224" s="229" t="str">
        <f t="shared" si="322"/>
        <v>0.000568058604521375-0.0272251255025025i</v>
      </c>
      <c r="I224" s="229" t="str">
        <f t="shared" si="317"/>
        <v>-0.00220682917720916+0.0359611639940315i</v>
      </c>
      <c r="J224" s="255" t="str">
        <f ca="1">IMPRODUCT(1/N_FFT2,EE100)</f>
        <v>0.0381658345092907-0.0000335592856481161i</v>
      </c>
      <c r="K224" s="254" t="str">
        <f t="shared" ca="1" si="318"/>
        <v>-0.0000830186461929245+0.0013725618933684i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-0.200312525559272-0.104219288405536i</v>
      </c>
      <c r="G225" s="229" t="str">
        <f t="shared" si="321"/>
        <v>-1.00719524474699+0.378741753252089i</v>
      </c>
      <c r="H225" s="229" t="str">
        <f t="shared" si="322"/>
        <v>0.000557714151070864-0.0270017308049183i</v>
      </c>
      <c r="I225" s="229" t="str">
        <f t="shared" si="317"/>
        <v>-0.00209682150236072+0.0355055772006316i</v>
      </c>
      <c r="J225" s="255" t="str">
        <f ca="1">IMPRODUCT(1/N_FFT2,ED100)</f>
        <v>0.0345316756186766+0.00446169307261426i</v>
      </c>
      <c r="K225" s="254" t="str">
        <f t="shared" ca="1" si="318"/>
        <v>-0.000230821747785015+0.0012167117005745i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-0.197755505611138-0.102045499667734i</v>
      </c>
      <c r="G226" s="229" t="str">
        <f t="shared" si="321"/>
        <v>-1.00639519921245+0.379227939502997i</v>
      </c>
      <c r="H226" s="229" t="str">
        <f t="shared" si="322"/>
        <v>0.000547694526713485-0.0267819773781015i</v>
      </c>
      <c r="I226" s="229" t="str">
        <f t="shared" si="317"/>
        <v>-0.00199274076247887+0.0350615592574452i</v>
      </c>
      <c r="J226" s="255" t="str">
        <f ca="1">IMPRODUCT(1/N_FFT2,EE100)</f>
        <v>0.0381658345092907-0.0000335592856481161i</v>
      </c>
      <c r="K226" s="254" t="str">
        <f t="shared" ca="1" si="318"/>
        <v>-0.0000748779732782974+0.00133822054321381i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-0.195242826677513-0.0999303828212929i</v>
      </c>
      <c r="G227" s="229" t="str">
        <f t="shared" si="321"/>
        <v>-1.00559005439075+0.379728551309897i</v>
      </c>
      <c r="H227" s="229" t="str">
        <f t="shared" si="322"/>
        <v>0.000537987082005201-0.0265657773611203i</v>
      </c>
      <c r="I227" s="229" t="str">
        <f t="shared" si="317"/>
        <v>-0.00189422374132992+0.0346286999031924i</v>
      </c>
      <c r="J227" s="255" t="str">
        <f ca="1">IMPRODUCT(1/N_FFT2,ED100)</f>
        <v>0.0345316756186766+0.00446169307261426i</v>
      </c>
      <c r="K227" s="254" t="str">
        <f t="shared" ca="1" si="318"/>
        <v>-0.000219913350256512+0.00118733558720886i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-0.192773598849072-0.0978720232179584i</v>
      </c>
      <c r="G228" s="229" t="str">
        <f t="shared" si="321"/>
        <v>-1.0047798375684+0.380243133327088i</v>
      </c>
      <c r="H228" s="229" t="str">
        <f t="shared" si="322"/>
        <v>0.000528579746150131-0.0263530456705195i</v>
      </c>
      <c r="I228" s="229" t="str">
        <f t="shared" si="317"/>
        <v>-0.00180093258268611+0.0342066060222737i</v>
      </c>
      <c r="J228" s="255" t="str">
        <f ca="1">IMPRODUCT(1/N_FFT2,EE100)</f>
        <v>0.0381658345092907-0.0000335592856481161i</v>
      </c>
      <c r="K228" s="254" t="str">
        <f t="shared" ca="1" si="318"/>
        <v>-0.0000675861456506335+0.00130558410258158i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-0.190346949225273-0.0958685786824734i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-1.00396457613577+0.380771243885385i</v>
      </c>
      <c r="H229" s="229" t="str">
        <f t="shared" si="322"/>
        <v>0.000519460996864611-0.0261436998927353i</v>
      </c>
      <c r="I229" s="229" t="str">
        <f t="shared" si="317"/>
        <v>-0.00171255280383243+0.0337949009291697i</v>
      </c>
      <c r="J229" s="255" t="str">
        <f ca="1">IMPRODUCT(1/N_FFT2,ED100)</f>
        <v>0.0345316756186766+0.00446169307261426i</v>
      </c>
      <c r="K229" s="254" t="str">
        <f t="shared" ca="1" si="318"/>
        <v>-0.000209919793267158+0.00115935367147006i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-0.18796202180896-0.0939182764205048i</v>
      </c>
      <c r="G230" s="229" t="str">
        <f t="shared" si="326"/>
        <v>-1.00314429758491+0.381312454475085i</v>
      </c>
      <c r="H230" s="229" t="str">
        <f t="shared" si="322"/>
        <v>0.000510619831991998-0.0259376601814074i</v>
      </c>
      <c r="I230" s="229" t="str">
        <f t="shared" ref="I230:I237" si="459">IMDIV(IMPRODUCT(-1,H230),IMSUM(1,IMPRODUCT(F230,G230,-1)))</f>
        <v>-0.00162879148054593+0.0333932236701089i</v>
      </c>
      <c r="J230" s="255" t="str">
        <f ca="1">IMPRODUCT(1/N_FFT2,EE100)</f>
        <v>0.0381658345092907-0.0000335592856481161i</v>
      </c>
      <c r="K230" s="254" t="str">
        <f t="shared" ref="K230:K237" ca="1" si="460">IMPRODUCT(I230,J230)</f>
        <v>-0.0000610435333648019+0.00127453490940366i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-0.185617977378462-0.0920194100721695i</v>
      </c>
      <c r="G231" s="229" t="str">
        <f t="shared" si="326"/>
        <v>-1.00231902950748+0.381866349252642i</v>
      </c>
      <c r="H231" s="229" t="str">
        <f t="shared" si="322"/>
        <v>0.000502045742756459-0.0257348491593343i</v>
      </c>
      <c r="I231" s="229" t="str">
        <f t="shared" si="459"/>
        <v>-0.00154937558752782+0.0330012283442957i</v>
      </c>
      <c r="J231" s="255" t="str">
        <f ca="1">IMPRODUCT(1/N_FFT2,EF100)</f>
        <v>0.0250782014223285-0.00446176672620086i</v>
      </c>
      <c r="K231" s="254" t="str">
        <f t="shared" ca="1" si="460"/>
        <v>0.000108388229487474+0.000834524404045324i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-0.18331399333973-0.0901703369037064i</v>
      </c>
      <c r="G232" s="229" t="str">
        <f t="shared" si="326"/>
        <v>-1.00148879959259+0.382432524569763i</v>
      </c>
      <c r="H232" s="229" t="str">
        <f t="shared" si="322"/>
        <v>0.000493728688552571-0.0255351918248339i</v>
      </c>
      <c r="I232" s="229" t="str">
        <f t="shared" si="459"/>
        <v>-0.00147405047985784+0.0326185834463471i</v>
      </c>
      <c r="J232" s="255" t="str">
        <f ca="1">IMPRODUCT(1/N_FFT2,EG100)</f>
        <v>0.0202532485721321+0.0000251696201737138i</v>
      </c>
      <c r="K232" s="254" t="str">
        <f t="shared" ca="1" si="460"/>
        <v>-0.0000306753081323806+0.000660595177319006i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-0.181049263560844-0.0883694751302478i</v>
      </c>
      <c r="G233" s="229" t="str">
        <f t="shared" si="326"/>
        <v>-1.00065363562469+0.383010588523721i</v>
      </c>
      <c r="H233" s="229" t="str">
        <f t="shared" si="322"/>
        <v>0.00048565907317195-0.0253386154622795i</v>
      </c>
      <c r="I233" s="229" t="str">
        <f t="shared" si="459"/>
        <v>-0.00140257850246456+0.0322449712310635i</v>
      </c>
      <c r="J233" s="255" t="str">
        <f ca="1">IMPRODUCT(1/N_FFT2,EH100)</f>
        <v>0.032156273881647+0.00446182196699488i</v>
      </c>
      <c r="K233" s="254" t="str">
        <f t="shared" ca="1" si="460"/>
        <v>-0.000188973019429638+0.00103062007063917i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-0.17882299819103-0.086615301363058i</v>
      </c>
      <c r="G234" s="229" t="str">
        <f t="shared" si="326"/>
        <v>-0.999813565481434+0.383600160527821i</v>
      </c>
      <c r="H234" s="229" t="str">
        <f t="shared" si="322"/>
        <v>0.000477827722378347-0.0251450495566012i</v>
      </c>
      <c r="I234" s="229" t="str">
        <f t="shared" si="459"/>
        <v>-0.00133473771588866+0.0318800871012454i</v>
      </c>
      <c r="J234" s="255" t="str">
        <f ca="1">IMPRODUCT(1/N_FFT2,EI100)</f>
        <v>0.0381659609326979-0.000016779821071363i</v>
      </c>
      <c r="K234" s="254" t="str">
        <f t="shared" ca="1" si="460"/>
        <v>-0.0000504066053627067+0.00121675655549719i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-0.176634423466136-0.0849063481749358i</v>
      </c>
      <c r="G235" s="229" t="str">
        <f t="shared" si="326"/>
        <v>-0.998968617131534+0.384200870900933i</v>
      </c>
      <c r="H235" s="229" t="str">
        <f t="shared" si="322"/>
        <v>0.000470225862746227-0.0249544257115494i</v>
      </c>
      <c r="I235" s="229" t="str">
        <f t="shared" si="459"/>
        <v>-0.00127032072776037+0.0315236390189139i</v>
      </c>
      <c r="J235" s="255" t="str">
        <f ca="1">IMPRODUCT(1/N_FFT2,EJ100)</f>
        <v>0.0274432721827142-0.00446185879432281i</v>
      </c>
      <c r="K235" s="254" t="str">
        <f t="shared" ca="1" si="460"/>
        <v>0.000105792268494327+0.000870779797496452i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-0.174482781502331-0.0832412017778385i</v>
      </c>
      <c r="G236" s="229" t="str">
        <f t="shared" si="326"/>
        <v>-0.998118818632694+0.38481236047514i</v>
      </c>
      <c r="H236" s="229" t="str">
        <f t="shared" si="322"/>
        <v>0.000462845101684705-0.024766677571533i</v>
      </c>
      <c r="I236" s="229" t="str">
        <f t="shared" si="459"/>
        <v>-0.0012091336204436+0.031175346940028i</v>
      </c>
      <c r="J236" s="255" t="str">
        <f ca="1">IMPRODUCT(1/N_FFT2,EL100)</f>
        <v>0.0297980624010327+0.00446187720793109i</v>
      </c>
      <c r="K236" s="254" t="str">
        <f t="shared" ca="1" si="460"/>
        <v>-0.00017513040903422+0.000923569927750398i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-0.17236733007965-0.0816184998071037i</v>
      </c>
      <c r="G237" s="229" t="str">
        <f t="shared" si="326"/>
        <v>-0.997264198129446+0.38543428022054i</v>
      </c>
      <c r="H237" s="229" t="str">
        <f t="shared" si="322"/>
        <v>0.000455677408573676-0.0245817407468515i</v>
      </c>
      <c r="I237" s="229" t="str">
        <f t="shared" si="459"/>
        <v>-0.00115099496622285+0.0308349422725617i</v>
      </c>
      <c r="J237" s="255" t="str">
        <f ca="1">IMPRODUCT(1/N_FFT2,EM100)</f>
        <v>0.0381660030741857-2.45393180732466E-14i</v>
      </c>
      <c r="K237" s="254" t="str">
        <f t="shared" ca="1" si="460"/>
        <v>-0.0000439288774184769+0.00117684650156696i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-0.20130245260041515</v>
      </c>
      <c r="H361" s="231">
        <f t="shared" ref="H361:BS361" ca="1" si="593">SUM(H362:H498)</f>
        <v>0.36713591443893878</v>
      </c>
      <c r="I361" s="231">
        <f t="shared" ca="1" si="593"/>
        <v>0.17480523191484335</v>
      </c>
      <c r="J361" s="231">
        <f t="shared" ca="1" si="593"/>
        <v>-3.8669700660519175E-2</v>
      </c>
      <c r="K361" s="231">
        <f t="shared" ca="1" si="593"/>
        <v>-5.4442325601751239E-2</v>
      </c>
      <c r="L361" s="231">
        <f t="shared" ca="1" si="593"/>
        <v>2.7164469412897935E-2</v>
      </c>
      <c r="M361" s="231">
        <f t="shared" ca="1" si="593"/>
        <v>2.8189250631462603E-2</v>
      </c>
      <c r="N361" s="231">
        <f t="shared" ca="1" si="593"/>
        <v>-2.4706555135503655E-2</v>
      </c>
      <c r="O361" s="231">
        <f t="shared" ca="1" si="593"/>
        <v>-1.8016197633810294E-2</v>
      </c>
      <c r="P361" s="231">
        <f t="shared" ca="1" si="593"/>
        <v>-8.4896867724396259E-3</v>
      </c>
      <c r="Q361" s="231">
        <f t="shared" ca="1" si="593"/>
        <v>2.7007018470120325E-2</v>
      </c>
      <c r="R361" s="231">
        <f t="shared" ca="1" si="593"/>
        <v>1.1907290681734796E-2</v>
      </c>
      <c r="S361" s="231">
        <f t="shared" ca="1" si="593"/>
        <v>2.1910711420676354E-2</v>
      </c>
      <c r="T361" s="231">
        <f t="shared" ca="1" si="593"/>
        <v>-1.5508143133179716E-3</v>
      </c>
      <c r="U361" s="231">
        <f t="shared" ca="1" si="593"/>
        <v>-4.2389416838098533E-4</v>
      </c>
      <c r="V361" s="231">
        <f t="shared" ca="1" si="593"/>
        <v>-2.0071255893042903E-2</v>
      </c>
      <c r="W361" s="231">
        <f t="shared" ca="1" si="593"/>
        <v>-1.5653646035338475E-2</v>
      </c>
      <c r="X361" s="231">
        <f t="shared" ca="1" si="593"/>
        <v>-1.2148265667964602E-2</v>
      </c>
      <c r="Y361" s="231">
        <f t="shared" ca="1" si="593"/>
        <v>1.0427267731376927E-3</v>
      </c>
      <c r="Z361" s="231">
        <f t="shared" ca="1" si="593"/>
        <v>1.5537438356808771E-2</v>
      </c>
      <c r="AA361" s="231">
        <f t="shared" ca="1" si="593"/>
        <v>1.5012659147427821E-2</v>
      </c>
      <c r="AB361" s="231">
        <f t="shared" ca="1" si="593"/>
        <v>1.9468374280955734E-2</v>
      </c>
      <c r="AC361" s="231">
        <f t="shared" ca="1" si="593"/>
        <v>-1.9304359930996959E-3</v>
      </c>
      <c r="AD361" s="231">
        <f t="shared" ca="1" si="593"/>
        <v>-2.4814478838564684E-3</v>
      </c>
      <c r="AE361" s="231">
        <f t="shared" ca="1" si="593"/>
        <v>-2.4437681490890355E-2</v>
      </c>
      <c r="AF361" s="231">
        <f t="shared" ca="1" si="593"/>
        <v>-1.0274587213071635E-2</v>
      </c>
      <c r="AG361" s="231">
        <f t="shared" ca="1" si="593"/>
        <v>-1.6155535913348534E-2</v>
      </c>
      <c r="AH361" s="231">
        <f t="shared" ca="1" si="593"/>
        <v>1.0645218324963271E-2</v>
      </c>
      <c r="AI361" s="231">
        <f t="shared" ca="1" si="593"/>
        <v>8.4454823729907969E-3</v>
      </c>
      <c r="AJ361" s="231">
        <f t="shared" ca="1" si="593"/>
        <v>2.4071522823307684E-2</v>
      </c>
      <c r="AK361" s="231">
        <f t="shared" ca="1" si="593"/>
        <v>8.5783574768153667E-3</v>
      </c>
      <c r="AL361" s="231">
        <f t="shared" ca="1" si="593"/>
        <v>5.1867934802749729E-3</v>
      </c>
      <c r="AM361" s="231">
        <f t="shared" ca="1" si="593"/>
        <v>-1.3509950808654487E-2</v>
      </c>
      <c r="AN361" s="231">
        <f t="shared" ca="1" si="593"/>
        <v>-1.6737681369412307E-2</v>
      </c>
      <c r="AO361" s="231">
        <f t="shared" ca="1" si="593"/>
        <v>-1.6873922237367504E-2</v>
      </c>
      <c r="AP361" s="231">
        <f t="shared" ca="1" si="593"/>
        <v>-7.7728757117552592E-3</v>
      </c>
      <c r="AQ361" s="231">
        <f t="shared" ca="1" si="593"/>
        <v>7.7457952582597571E-3</v>
      </c>
      <c r="AR361" s="231">
        <f t="shared" ca="1" si="593"/>
        <v>1.3285667542221304E-2</v>
      </c>
      <c r="AS361" s="231">
        <f t="shared" ca="1" si="593"/>
        <v>2.1612666190944405E-2</v>
      </c>
      <c r="AT361" s="231">
        <f t="shared" ca="1" si="593"/>
        <v>7.4492903969161622E-3</v>
      </c>
      <c r="AU361" s="231">
        <f t="shared" ca="1" si="593"/>
        <v>3.702647598264666E-3</v>
      </c>
      <c r="AV361" s="231">
        <f t="shared" ca="1" si="593"/>
        <v>-1.7600997775249979E-2</v>
      </c>
      <c r="AW361" s="231">
        <f t="shared" ca="1" si="593"/>
        <v>-1.3669173065531488E-2</v>
      </c>
      <c r="AX361" s="231">
        <f t="shared" ca="1" si="593"/>
        <v>-2.0461201704726584E-2</v>
      </c>
      <c r="AY361" s="231">
        <f t="shared" ca="1" si="593"/>
        <v>-7.6164252754108101E-5</v>
      </c>
      <c r="AZ361" s="231">
        <f t="shared" ca="1" si="593"/>
        <v>3.3299512835398481E-3</v>
      </c>
      <c r="BA361" s="231">
        <f t="shared" ca="1" si="593"/>
        <v>2.117356917090173E-2</v>
      </c>
      <c r="BB361" s="231">
        <f t="shared" ca="1" si="593"/>
        <v>1.3520738190725919E-2</v>
      </c>
      <c r="BC361" s="231">
        <f t="shared" ca="1" si="593"/>
        <v>1.3016085789027024E-2</v>
      </c>
      <c r="BD361" s="231">
        <f t="shared" ca="1" si="593"/>
        <v>-6.427335232196062E-3</v>
      </c>
      <c r="BE361" s="231">
        <f t="shared" ca="1" si="593"/>
        <v>-1.1839456400822679E-2</v>
      </c>
      <c r="BF361" s="231">
        <f t="shared" ca="1" si="593"/>
        <v>-2.1443328093900302E-2</v>
      </c>
      <c r="BG361" s="231">
        <f t="shared" ca="1" si="593"/>
        <v>-1.2298534843609757E-2</v>
      </c>
      <c r="BH361" s="231">
        <f t="shared" ca="1" si="593"/>
        <v>-5.0529963364004393E-3</v>
      </c>
      <c r="BI361" s="231">
        <f t="shared" ca="1" si="593"/>
        <v>1.1271850173831933E-2</v>
      </c>
      <c r="BJ361" s="231">
        <f t="shared" ca="1" si="593"/>
        <v>1.5047818572865279E-2</v>
      </c>
      <c r="BK361" s="231">
        <f t="shared" ca="1" si="593"/>
        <v>1.7919969962678237E-2</v>
      </c>
      <c r="BL361" s="231">
        <f t="shared" ca="1" si="593"/>
        <v>3.6902896006024083E-3</v>
      </c>
      <c r="BM361" s="231">
        <f t="shared" ca="1" si="593"/>
        <v>-3.7291782025897528E-3</v>
      </c>
      <c r="BN361" s="231">
        <f t="shared" ca="1" si="593"/>
        <v>-2.3146592050702252E-2</v>
      </c>
      <c r="BO361" s="231">
        <f t="shared" ca="1" si="593"/>
        <v>-1.5374183197782396E-2</v>
      </c>
      <c r="BP361" s="231">
        <f t="shared" ca="1" si="593"/>
        <v>-3.2477104910440854E-2</v>
      </c>
      <c r="BQ361" s="231">
        <f t="shared" ca="1" si="593"/>
        <v>1.1866530899316313E-2</v>
      </c>
      <c r="BR361" s="231">
        <f t="shared" ca="1" si="593"/>
        <v>-0.28271957478261095</v>
      </c>
      <c r="BS361" s="231">
        <f t="shared" ca="1" si="593"/>
        <v>-0.69878392107956444</v>
      </c>
      <c r="BT361" s="231">
        <f t="shared" ref="BT361:EE361" ca="1" si="594">SUM(BT362:BT498)</f>
        <v>-0.42862937860867023</v>
      </c>
      <c r="BU361" s="231">
        <f t="shared" ca="1" si="594"/>
        <v>-3.9351411177893932E-2</v>
      </c>
      <c r="BV361" s="231">
        <f t="shared" ca="1" si="594"/>
        <v>8.3577259079176715E-3</v>
      </c>
      <c r="BW361" s="231">
        <f t="shared" ca="1" si="594"/>
        <v>-0.10796596958932678</v>
      </c>
      <c r="BX361" s="231">
        <f t="shared" ca="1" si="594"/>
        <v>-0.10359655403704325</v>
      </c>
      <c r="BY361" s="231">
        <f t="shared" ca="1" si="594"/>
        <v>-3.6223048479241751E-2</v>
      </c>
      <c r="BZ361" s="231">
        <f t="shared" ca="1" si="594"/>
        <v>8.7405577197526285E-3</v>
      </c>
      <c r="CA361" s="231">
        <f t="shared" ca="1" si="594"/>
        <v>3.4374671604580206E-3</v>
      </c>
      <c r="CB361" s="231">
        <f t="shared" ca="1" si="594"/>
        <v>4.985978675359241E-3</v>
      </c>
      <c r="CC361" s="231">
        <f t="shared" ca="1" si="594"/>
        <v>6.0356565431375509E-3</v>
      </c>
      <c r="CD361" s="231">
        <f t="shared" ca="1" si="594"/>
        <v>4.1077148841949622E-3</v>
      </c>
      <c r="CE361" s="231">
        <f t="shared" ca="1" si="594"/>
        <v>-1.0502175175992164E-2</v>
      </c>
      <c r="CF361" s="231">
        <f t="shared" ca="1" si="594"/>
        <v>-1.9972756443054154E-2</v>
      </c>
      <c r="CG361" s="231">
        <f t="shared" ca="1" si="594"/>
        <v>-1.8824192835676004E-2</v>
      </c>
      <c r="CH361" s="231">
        <f t="shared" ca="1" si="594"/>
        <v>-9.8735889208176435E-3</v>
      </c>
      <c r="CI361" s="231">
        <f t="shared" ca="1" si="594"/>
        <v>5.2508897005149593E-3</v>
      </c>
      <c r="CJ361" s="231">
        <f t="shared" ca="1" si="594"/>
        <v>1.2961305258666561E-2</v>
      </c>
      <c r="CK361" s="231">
        <f t="shared" ca="1" si="594"/>
        <v>1.9930072717443528E-2</v>
      </c>
      <c r="CL361" s="231">
        <f t="shared" ca="1" si="594"/>
        <v>1.0391215751751472E-2</v>
      </c>
      <c r="CM361" s="231">
        <f t="shared" ca="1" si="594"/>
        <v>3.4603552416275067E-3</v>
      </c>
      <c r="CN361" s="231">
        <f t="shared" ca="1" si="594"/>
        <v>-1.4154881826312386E-2</v>
      </c>
      <c r="CO361" s="231">
        <f t="shared" ca="1" si="594"/>
        <v>-1.5645332787916116E-2</v>
      </c>
      <c r="CP361" s="231">
        <f t="shared" ca="1" si="594"/>
        <v>-1.9212337131736212E-2</v>
      </c>
      <c r="CQ361" s="231">
        <f t="shared" ca="1" si="594"/>
        <v>-4.020249096460652E-3</v>
      </c>
      <c r="CR361" s="231">
        <f t="shared" ca="1" si="594"/>
        <v>3.985826995978662E-3</v>
      </c>
      <c r="CS361" s="231">
        <f t="shared" ca="1" si="594"/>
        <v>1.8157127795533273E-2</v>
      </c>
      <c r="CT361" s="231">
        <f t="shared" ca="1" si="594"/>
        <v>1.6535448582323205E-2</v>
      </c>
      <c r="CU361" s="231">
        <f t="shared" ca="1" si="594"/>
        <v>1.2129633838724754E-2</v>
      </c>
      <c r="CV361" s="231">
        <f t="shared" ca="1" si="594"/>
        <v>-1.5735605277108701E-3</v>
      </c>
      <c r="CW361" s="231">
        <f t="shared" ca="1" si="594"/>
        <v>-1.3430805670766127E-2</v>
      </c>
      <c r="CX361" s="231">
        <f t="shared" ca="1" si="594"/>
        <v>-1.7512673951729441E-2</v>
      </c>
      <c r="CY361" s="231">
        <f t="shared" ca="1" si="594"/>
        <v>-1.698110792435447E-2</v>
      </c>
      <c r="CZ361" s="231">
        <f t="shared" ca="1" si="594"/>
        <v>-1.8013392684383426E-3</v>
      </c>
      <c r="DA361" s="231">
        <f t="shared" ca="1" si="594"/>
        <v>5.2497953651823321E-3</v>
      </c>
      <c r="DB361" s="231">
        <f t="shared" ca="1" si="594"/>
        <v>2.1056338146546873E-2</v>
      </c>
      <c r="DC361" s="231">
        <f t="shared" ca="1" si="594"/>
        <v>1.3161673782574769E-2</v>
      </c>
      <c r="DD361" s="231">
        <f t="shared" ca="1" si="594"/>
        <v>1.4056151950488123E-2</v>
      </c>
      <c r="DE361" s="231">
        <f t="shared" ca="1" si="594"/>
        <v>-8.4374255771627171E-3</v>
      </c>
      <c r="DF361" s="231">
        <f t="shared" ca="1" si="594"/>
        <v>-9.4915742650998856E-3</v>
      </c>
      <c r="DG361" s="231">
        <f t="shared" ca="1" si="594"/>
        <v>-2.3603550793019075E-2</v>
      </c>
      <c r="DH361" s="231">
        <f t="shared" ca="1" si="594"/>
        <v>-8.9338032525882113E-3</v>
      </c>
      <c r="DI361" s="231">
        <f t="shared" ca="1" si="594"/>
        <v>-6.3909604610402956E-3</v>
      </c>
      <c r="DJ361" s="231">
        <f t="shared" ca="1" si="594"/>
        <v>1.4210443264139601E-2</v>
      </c>
      <c r="DK361" s="231">
        <f t="shared" ca="1" si="594"/>
        <v>1.4935273842058191E-2</v>
      </c>
      <c r="DL361" s="231">
        <f t="shared" ca="1" si="594"/>
        <v>1.885714420051135E-2</v>
      </c>
      <c r="DM361" s="231">
        <f t="shared" ca="1" si="594"/>
        <v>6.0398319082111381E-3</v>
      </c>
      <c r="DN361" s="231">
        <f t="shared" ca="1" si="594"/>
        <v>-5.3558937206324916E-3</v>
      </c>
      <c r="DO361" s="231">
        <f t="shared" ca="1" si="594"/>
        <v>-1.5138231392431565E-2</v>
      </c>
      <c r="DP361" s="231">
        <f t="shared" ca="1" si="594"/>
        <v>-2.0068313926885982E-2</v>
      </c>
      <c r="DQ361" s="231">
        <f t="shared" ca="1" si="594"/>
        <v>-9.3719018882579361E-3</v>
      </c>
      <c r="DR361" s="231">
        <f t="shared" ca="1" si="594"/>
        <v>-3.2452358915693565E-3</v>
      </c>
      <c r="DS361" s="231">
        <f t="shared" ca="1" si="594"/>
        <v>1.6469567854100996E-2</v>
      </c>
      <c r="DT361" s="231">
        <f t="shared" ca="1" si="594"/>
        <v>1.3671071061910395E-2</v>
      </c>
      <c r="DU361" s="231">
        <f t="shared" ca="1" si="594"/>
        <v>2.0699915839033377E-2</v>
      </c>
      <c r="DV361" s="231">
        <f t="shared" ca="1" si="594"/>
        <v>-1.6344322331479817E-4</v>
      </c>
      <c r="DW361" s="231">
        <f t="shared" ca="1" si="594"/>
        <v>-2.4200186520168579E-3</v>
      </c>
      <c r="DX361" s="231">
        <f t="shared" ca="1" si="594"/>
        <v>-2.2040608804758527E-2</v>
      </c>
      <c r="DY361" s="231">
        <f t="shared" ca="1" si="594"/>
        <v>-1.313442255092259E-2</v>
      </c>
      <c r="DZ361" s="231">
        <f t="shared" ca="1" si="594"/>
        <v>-1.4287399334735862E-2</v>
      </c>
      <c r="EA361" s="231">
        <f t="shared" ca="1" si="594"/>
        <v>5.886315569390412E-3</v>
      </c>
      <c r="EB361" s="231">
        <f t="shared" ca="1" si="594"/>
        <v>1.1427898473973779E-2</v>
      </c>
      <c r="EC361" s="231">
        <f t="shared" ca="1" si="594"/>
        <v>2.0079839728508495E-2</v>
      </c>
      <c r="ED361" s="231">
        <f t="shared" ca="1" si="594"/>
        <v>1.3812002046206834E-2</v>
      </c>
      <c r="EE361" s="231">
        <f t="shared" ca="1" si="594"/>
        <v>2.2510225269574452E-3</v>
      </c>
      <c r="EF361" s="231">
        <f t="shared" ref="EF361:GQ361" ca="1" si="595">SUM(EF362:EF498)</f>
        <v>-7.9322791072516646E-3</v>
      </c>
      <c r="EG361" s="231">
        <f t="shared" ca="1" si="595"/>
        <v>-2.0613755924132265E-2</v>
      </c>
      <c r="EH361" s="231">
        <f t="shared" ca="1" si="595"/>
        <v>-1.3191771045312765E-2</v>
      </c>
      <c r="EI361" s="231">
        <f t="shared" ca="1" si="595"/>
        <v>-1.2929233467158647E-2</v>
      </c>
      <c r="EJ361" s="231">
        <f t="shared" ca="1" si="595"/>
        <v>1.0272087213003864E-2</v>
      </c>
      <c r="EK361" s="231">
        <f t="shared" ca="1" si="595"/>
        <v>9.2265640192004776E-3</v>
      </c>
      <c r="EL361" s="231">
        <f t="shared" ca="1" si="595"/>
        <v>2.5001379700487915E-2</v>
      </c>
      <c r="EM361" s="231">
        <f t="shared" ca="1" si="595"/>
        <v>5.941339341064035E-3</v>
      </c>
      <c r="EN361" s="231">
        <f t="shared" ca="1" si="595"/>
        <v>7.4332049177401258E-3</v>
      </c>
      <c r="EO361" s="231">
        <f t="shared" ca="1" si="595"/>
        <v>-1.8158301411630131E-2</v>
      </c>
      <c r="EP361" s="231">
        <f t="shared" ca="1" si="595"/>
        <v>-1.2071208138257274E-2</v>
      </c>
      <c r="EQ361" s="231">
        <f t="shared" ca="1" si="595"/>
        <v>-2.1704831569308618E-2</v>
      </c>
      <c r="ER361" s="231">
        <f t="shared" ca="1" si="595"/>
        <v>-1.0501644169601976E-3</v>
      </c>
      <c r="ES361" s="231">
        <f t="shared" ca="1" si="595"/>
        <v>2.7413564035437482E-3</v>
      </c>
      <c r="ET361" s="231">
        <f t="shared" ca="1" si="595"/>
        <v>1.9814845426607674E-2</v>
      </c>
      <c r="EU361" s="231">
        <f t="shared" ca="1" si="595"/>
        <v>1.5770704337739239E-2</v>
      </c>
      <c r="EV361" s="231">
        <f t="shared" ca="1" si="595"/>
        <v>1.2279779194574245E-2</v>
      </c>
      <c r="EW361" s="231">
        <f t="shared" ca="1" si="595"/>
        <v>-1.9571223460908673E-3</v>
      </c>
      <c r="EX361" s="231">
        <f t="shared" ca="1" si="595"/>
        <v>-1.3826432794577924E-2</v>
      </c>
      <c r="EY361" s="231">
        <f t="shared" ca="1" si="595"/>
        <v>-1.7098483054630447E-2</v>
      </c>
      <c r="EZ361" s="231">
        <f t="shared" ca="1" si="595"/>
        <v>-1.6980019470992345E-2</v>
      </c>
      <c r="FA361" s="231">
        <f t="shared" ca="1" si="595"/>
        <v>-9.1320848376371397E-4</v>
      </c>
      <c r="FB361" s="231">
        <f t="shared" ca="1" si="595"/>
        <v>5.5377058583175268E-3</v>
      </c>
      <c r="FC361" s="231">
        <f t="shared" ca="1" si="595"/>
        <v>2.1363004250082952E-2</v>
      </c>
      <c r="FD361" s="231">
        <f t="shared" ca="1" si="595"/>
        <v>1.328172183205774E-2</v>
      </c>
      <c r="FE361" s="231">
        <f t="shared" ca="1" si="595"/>
        <v>1.3357029930149884E-2</v>
      </c>
      <c r="FF361" s="231">
        <f t="shared" ca="1" si="595"/>
        <v>-8.1664474992377036E-3</v>
      </c>
      <c r="FG361" s="231">
        <f t="shared" ca="1" si="595"/>
        <v>-1.0477373937280576E-2</v>
      </c>
      <c r="FH361" s="231">
        <f t="shared" ca="1" si="595"/>
        <v>-2.2545499413447356E-2</v>
      </c>
      <c r="FI361" s="231">
        <f t="shared" ca="1" si="595"/>
        <v>-9.5141442531414631E-3</v>
      </c>
      <c r="FJ361" s="231">
        <f t="shared" ca="1" si="595"/>
        <v>-4.8598741121207815E-3</v>
      </c>
      <c r="FK361" s="231">
        <f t="shared" ca="1" si="595"/>
        <v>1.3827049041157051E-2</v>
      </c>
      <c r="FL361" s="231">
        <f t="shared" ca="1" si="595"/>
        <v>1.581430135418592E-2</v>
      </c>
      <c r="FM361" s="231">
        <f t="shared" ca="1" si="595"/>
        <v>1.8391188757655552E-2</v>
      </c>
      <c r="FN361" s="231">
        <f t="shared" ca="1" si="595"/>
        <v>5.7480849972918295E-3</v>
      </c>
      <c r="FO361" s="231">
        <f t="shared" ca="1" si="595"/>
        <v>-5.2660649491381353E-3</v>
      </c>
      <c r="FP361" s="231">
        <f t="shared" ca="1" si="595"/>
        <v>-1.6094838368282738E-2</v>
      </c>
      <c r="FQ361" s="231">
        <f t="shared" ca="1" si="595"/>
        <v>-1.8550587452918724E-2</v>
      </c>
      <c r="FR361" s="231">
        <f t="shared" ca="1" si="595"/>
        <v>-1.0616629559190238E-2</v>
      </c>
      <c r="FS361" s="231">
        <f t="shared" ca="1" si="595"/>
        <v>-5.110575607044155E-4</v>
      </c>
      <c r="FT361" s="231">
        <f t="shared" ca="1" si="595"/>
        <v>1.4536084235129336E-2</v>
      </c>
      <c r="FU361" s="231">
        <f t="shared" ca="1" si="595"/>
        <v>1.6543503022850101E-2</v>
      </c>
      <c r="FV361" s="231">
        <f t="shared" ca="1" si="595"/>
        <v>1.7913384629998745E-2</v>
      </c>
      <c r="FW361" s="231">
        <f t="shared" ca="1" si="595"/>
        <v>2.270489433519516E-3</v>
      </c>
      <c r="FX361" s="231">
        <f t="shared" ca="1" si="595"/>
        <v>-5.0642015110509428E-3</v>
      </c>
      <c r="FY361" s="231">
        <f t="shared" ca="1" si="595"/>
        <v>-1.9873399090224994E-2</v>
      </c>
      <c r="FZ361" s="231">
        <f t="shared" ca="1" si="595"/>
        <v>-1.4317417322480683E-2</v>
      </c>
      <c r="GA361" s="231">
        <f t="shared" ca="1" si="595"/>
        <v>-1.2633143137133091E-2</v>
      </c>
      <c r="GB361" s="231">
        <f t="shared" ca="1" si="595"/>
        <v>6.4907342975795762E-3</v>
      </c>
      <c r="GC361" s="231">
        <f t="shared" ca="1" si="595"/>
        <v>1.1489249755373066E-2</v>
      </c>
      <c r="GD361" s="231">
        <f t="shared" ca="1" si="595"/>
        <v>2.2085343713595478E-2</v>
      </c>
      <c r="GE361" s="231">
        <f t="shared" ca="1" si="595"/>
        <v>1.1598371604928503E-2</v>
      </c>
      <c r="GF361" s="231">
        <f t="shared" ca="1" si="595"/>
        <v>5.8062282041486685E-3</v>
      </c>
      <c r="GG361" s="231">
        <f t="shared" ca="1" si="595"/>
        <v>-1.1759613045436077E-2</v>
      </c>
      <c r="GH361" s="231">
        <f t="shared" ca="1" si="595"/>
        <v>-1.4816734859647067E-2</v>
      </c>
      <c r="GI361" s="231">
        <f t="shared" ca="1" si="595"/>
        <v>-1.7453177181254331E-2</v>
      </c>
      <c r="GJ361" s="231">
        <f t="shared" ca="1" si="595"/>
        <v>-4.8083382931133406E-3</v>
      </c>
      <c r="GK361" s="231">
        <f t="shared" ca="1" si="595"/>
        <v>6.1940536209372102E-3</v>
      </c>
      <c r="GL361" s="231">
        <f t="shared" ca="1" si="595"/>
        <v>1.9404381732415803E-2</v>
      </c>
      <c r="GM361" s="231">
        <f t="shared" ca="1" si="595"/>
        <v>2.1904396968693795E-2</v>
      </c>
      <c r="GN361" s="231">
        <f t="shared" ca="1" si="595"/>
        <v>2.2746953186856253E-2</v>
      </c>
      <c r="GO361" s="231">
        <f t="shared" ca="1" si="595"/>
        <v>8.5540814670562008E-3</v>
      </c>
      <c r="GP361" s="231">
        <f t="shared" ca="1" si="595"/>
        <v>0.18913706545378325</v>
      </c>
      <c r="GQ361" s="231">
        <f t="shared" ca="1" si="595"/>
        <v>0.63353281804918338</v>
      </c>
      <c r="GR361" s="231">
        <f t="shared" ref="GR361:JB361" ca="1" si="596">SUM(GR362:GR498)</f>
        <v>0.53604442524863405</v>
      </c>
      <c r="GS361" s="231">
        <f t="shared" ca="1" si="596"/>
        <v>8.78428230364839E-2</v>
      </c>
      <c r="GT361" s="231">
        <f t="shared" ca="1" si="596"/>
        <v>-2.2926242904311691E-2</v>
      </c>
      <c r="GU361" s="231">
        <f t="shared" ca="1" si="596"/>
        <v>8.7280066729133202E-2</v>
      </c>
      <c r="GV361" s="231">
        <f t="shared" ca="1" si="596"/>
        <v>0.11465815725130003</v>
      </c>
      <c r="GW361" s="231">
        <f t="shared" ca="1" si="596"/>
        <v>4.7728151736373466E-2</v>
      </c>
      <c r="GX361" s="231">
        <f t="shared" ca="1" si="596"/>
        <v>-8.0568228452007253E-3</v>
      </c>
      <c r="GY361" s="231">
        <f t="shared" ca="1" si="596"/>
        <v>-7.4495660641158527E-3</v>
      </c>
      <c r="GZ361" s="231">
        <f t="shared" ca="1" si="596"/>
        <v>-4.6505027980328021E-3</v>
      </c>
      <c r="HA361" s="231">
        <f t="shared" ca="1" si="596"/>
        <v>-4.2237263321052189E-3</v>
      </c>
      <c r="HB361" s="231">
        <f t="shared" ca="1" si="596"/>
        <v>-2.8598461948358923E-3</v>
      </c>
      <c r="HC361" s="231">
        <f t="shared" ca="1" si="596"/>
        <v>9.1290040662742808E-3</v>
      </c>
      <c r="HD361" s="231">
        <f t="shared" ca="1" si="596"/>
        <v>2.0983421529369321E-2</v>
      </c>
      <c r="HE361" s="231">
        <f t="shared" ca="1" si="596"/>
        <v>1.7516026749761215E-2</v>
      </c>
      <c r="HF361" s="231">
        <f t="shared" ca="1" si="596"/>
        <v>1.2094371533115619E-2</v>
      </c>
      <c r="HG361" s="231">
        <f t="shared" ca="1" si="596"/>
        <v>-7.6381544863762477E-3</v>
      </c>
      <c r="HH361" s="231">
        <f t="shared" ca="1" si="596"/>
        <v>-1.0323995514655009E-2</v>
      </c>
      <c r="HI361" s="231">
        <f t="shared" ca="1" si="596"/>
        <v>-2.2828840154829933E-2</v>
      </c>
      <c r="HJ361" s="231">
        <f t="shared" ca="1" si="596"/>
        <v>-7.230802207336612E-3</v>
      </c>
      <c r="HK361" s="231">
        <f t="shared" ca="1" si="596"/>
        <v>-6.6115973691787851E-3</v>
      </c>
      <c r="HL361" s="231">
        <f t="shared" ca="1" si="596"/>
        <v>1.7286041280727412E-2</v>
      </c>
      <c r="HM361" s="231">
        <f t="shared" ca="1" si="596"/>
        <v>1.2678457192846226E-2</v>
      </c>
      <c r="HN361" s="231">
        <f t="shared" ca="1" si="596"/>
        <v>2.1945995244134806E-2</v>
      </c>
      <c r="HO361" s="231">
        <f t="shared" ca="1" si="596"/>
        <v>1.6840745043176159E-3</v>
      </c>
      <c r="HP361" s="231">
        <f t="shared" ca="1" si="596"/>
        <v>-2.0865147752608523E-3</v>
      </c>
      <c r="HQ361" s="231">
        <f t="shared" ca="1" si="596"/>
        <v>-1.9503896983325209E-2</v>
      </c>
      <c r="HR361" s="231">
        <f t="shared" ca="1" si="596"/>
        <v>-1.5764731214947356E-2</v>
      </c>
      <c r="HS361" s="231">
        <f t="shared" ca="1" si="596"/>
        <v>-1.2252822075766024E-2</v>
      </c>
      <c r="HT361" s="231">
        <f t="shared" ca="1" si="596"/>
        <v>1.0726700336766341E-3</v>
      </c>
      <c r="HU361" s="231">
        <f t="shared" ca="1" si="596"/>
        <v>1.4572398675872844E-2</v>
      </c>
      <c r="HV361" s="231">
        <f t="shared" ca="1" si="596"/>
        <v>1.5798586270844038E-2</v>
      </c>
      <c r="HW361" s="231">
        <f t="shared" ca="1" si="596"/>
        <v>1.9230589193431638E-2</v>
      </c>
      <c r="HX361" s="231">
        <f t="shared" ca="1" si="596"/>
        <v>-8.7054597512421577E-4</v>
      </c>
      <c r="HY361" s="231">
        <f t="shared" ca="1" si="596"/>
        <v>-2.2368772684370325E-3</v>
      </c>
      <c r="HZ361" s="231">
        <f t="shared" ca="1" si="596"/>
        <v>-2.4265437334247707E-2</v>
      </c>
      <c r="IA361" s="231">
        <f t="shared" ca="1" si="596"/>
        <v>-9.8661313917583308E-3</v>
      </c>
      <c r="IB361" s="231">
        <f t="shared" ca="1" si="596"/>
        <v>-1.7279321233048955E-2</v>
      </c>
      <c r="IC361" s="231">
        <f t="shared" ca="1" si="596"/>
        <v>1.1471943046352873E-2</v>
      </c>
      <c r="ID361" s="231">
        <f t="shared" ca="1" si="596"/>
        <v>6.795890180709494E-3</v>
      </c>
      <c r="IE361" s="231">
        <f t="shared" ca="1" si="596"/>
        <v>2.600664787749216E-2</v>
      </c>
      <c r="IF361" s="231">
        <f t="shared" ca="1" si="596"/>
        <v>7.2320961996828392E-3</v>
      </c>
      <c r="IG361" s="231">
        <f t="shared" ca="1" si="596"/>
        <v>7.477828624435438E-3</v>
      </c>
      <c r="IH361" s="231">
        <f t="shared" ca="1" si="596"/>
        <v>-1.4616972203382447E-2</v>
      </c>
      <c r="II361" s="231">
        <f t="shared" ca="1" si="596"/>
        <v>-1.520860062227007E-2</v>
      </c>
      <c r="IJ361" s="231">
        <f t="shared" ca="1" si="596"/>
        <v>-1.790679558131221E-2</v>
      </c>
      <c r="IK361" s="231">
        <f t="shared" ca="1" si="596"/>
        <v>-7.5950060226660752E-3</v>
      </c>
      <c r="IL361" s="231">
        <f t="shared" ca="1" si="596"/>
        <v>7.4362139763241939E-3</v>
      </c>
      <c r="IM361" s="231">
        <f t="shared" ca="1" si="596"/>
        <v>1.2681804964425641E-2</v>
      </c>
      <c r="IN361" s="231">
        <f t="shared" ca="1" si="596"/>
        <v>2.2742861591923749E-2</v>
      </c>
      <c r="IO361" s="231">
        <f t="shared" ca="1" si="596"/>
        <v>6.7040747978958214E-3</v>
      </c>
      <c r="IP361" s="231">
        <f t="shared" ca="1" si="596"/>
        <v>5.672960360661488E-3</v>
      </c>
      <c r="IQ361" s="231">
        <f t="shared" ca="1" si="596"/>
        <v>-1.8359053172928345E-2</v>
      </c>
      <c r="IR361" s="231">
        <f t="shared" ca="1" si="596"/>
        <v>-1.2628923839801024E-2</v>
      </c>
      <c r="IS361" s="231">
        <f t="shared" ca="1" si="596"/>
        <v>-2.0515168099518998E-2</v>
      </c>
      <c r="IT361" s="231">
        <f t="shared" ca="1" si="596"/>
        <v>-1.6562854084728588E-3</v>
      </c>
      <c r="IU361" s="231">
        <f t="shared" ca="1" si="596"/>
        <v>6.3883147820787394E-3</v>
      </c>
      <c r="IV361" s="231">
        <f t="shared" ca="1" si="596"/>
        <v>1.5308154498008548E-2</v>
      </c>
      <c r="IW361" s="231">
        <f t="shared" ca="1" si="596"/>
        <v>2.3500895094718099E-2</v>
      </c>
      <c r="IX361" s="231">
        <f t="shared" ca="1" si="596"/>
        <v>-1.0100429539665451E-3</v>
      </c>
      <c r="IY361" s="231">
        <f t="shared" ca="1" si="596"/>
        <v>1.6681652918358218E-2</v>
      </c>
      <c r="IZ361" s="231">
        <f t="shared" ca="1" si="596"/>
        <v>-4.6362757451443491E-2</v>
      </c>
      <c r="JA361" s="231">
        <f t="shared" ca="1" si="596"/>
        <v>4.3352766728377179E-2</v>
      </c>
      <c r="JB361" s="231">
        <f t="shared" ca="1" si="596"/>
        <v>-0.32129104375039658</v>
      </c>
    </row>
    <row r="362" spans="1:262">
      <c r="B362" s="230">
        <v>1</v>
      </c>
      <c r="C362" s="229">
        <f>0+Div_Nt_load2</f>
        <v>1.953125E-5</v>
      </c>
      <c r="D362" s="226">
        <f t="shared" ref="D362:D425" ca="1" si="597">Vo_set2+E362</f>
        <v>53.798697547399584</v>
      </c>
      <c r="E362" s="225">
        <f ca="1">G361</f>
        <v>-0.20130245260041515</v>
      </c>
      <c r="F362" s="224">
        <v>1</v>
      </c>
      <c r="G362" s="223">
        <f ca="1">2*IMREAL(K101)*COS(2*PI()*B101*1/Nt_load2)-2*IMAGINARY(K101)*SIN(2*PI()*B101*1/Nt_load2)</f>
        <v>5.6320515065252312E-4</v>
      </c>
      <c r="H362" s="223">
        <f t="shared" ref="H362:H425" ca="1" si="598">2*IMREAL(K101)*COS(2*PI()*B101*2/Nt_load2)-2*IMAGINARY(K101)*SIN(2*PI()*B101*2/Nt_load2)</f>
        <v>-1.0036434040445173E-4</v>
      </c>
      <c r="I362" s="223">
        <f t="shared" ref="I362:I425" ca="1" si="599">2*IMREAL(K101)*COS(2*PI()*B101*3/Nt_load2)-2*IMAGINARY(K101)*SIN(2*PI()*B101*3/Nt_load2)</f>
        <v>-7.6387337573563183E-4</v>
      </c>
      <c r="J362" s="223">
        <f t="shared" ref="J362:J425" ca="1" si="600">2*IMREAL(K101)*COS(2*PI()*B101*4/Nt_load2)-2*IMAGINARY(K101)*SIN(2*PI()*B101*4/Nt_load2)</f>
        <v>-1.4269222823083336E-3</v>
      </c>
      <c r="K362" s="223">
        <f t="shared" ref="K362:K425" ca="1" si="601">2*IMREAL(K101)*COS(2*PI()*B101*5/Nt_load2)-2*IMAGINARY(K101)*SIN(2*PI()*B101*5/Nt_load2)</f>
        <v>-2.0891116642542335E-3</v>
      </c>
      <c r="L362" s="223">
        <f t="shared" ref="L362:L425" ca="1" si="602">2*IMREAL(K101)*COS(2*PI()*B101*6/Nt_load2)-2*IMAGINARY(K101)*SIN(2*PI()*B101*6/Nt_load2)</f>
        <v>-2.7500426434505032E-3</v>
      </c>
      <c r="M362" s="223">
        <f t="shared" ref="M362:M425" ca="1" si="603">2*IMREAL(K101)*COS(2*PI()*B101*7/Nt_load2)-2*IMAGINARY(K101)*SIN(2*PI()*B101*7/Nt_load2)</f>
        <v>-3.4093170997890766E-3</v>
      </c>
      <c r="N362" s="223">
        <f t="shared" ref="N362:N425" ca="1" si="604">2*IMREAL(K101)*COS(2*PI()*B101*8/Nt_load2)-2*IMAGINARY(K101)*SIN(2*PI()*B101*8/Nt_load2)</f>
        <v>-4.0665379109893138E-3</v>
      </c>
      <c r="O362" s="223">
        <f t="shared" ref="O362:O425" ca="1" si="605">2*IMREAL(K101)*COS(2*PI()*B101*9/Nt_load2)-2*IMAGINARY(K101)*SIN(2*PI()*B101*9/Nt_load2)</f>
        <v>-4.7213091918096185E-3</v>
      </c>
      <c r="P362" s="223">
        <f t="shared" ref="P362:P425" ca="1" si="606">2*IMREAL(K101)*COS(2*PI()*B101*10/Nt_load2)-2*IMAGINARY(K101)*SIN(2*PI()*B101*10/Nt_load2)</f>
        <v>-5.3732365325138975E-3</v>
      </c>
      <c r="Q362" s="223">
        <f t="shared" ref="Q362:Q425" ca="1" si="607">2*IMREAL(K101)*COS(2*PI()*B101*11/Nt_load2)-2*IMAGINARY(K101)*SIN(2*PI()*B101*11/Nt_load2)</f>
        <v>-6.0219272364492463E-3</v>
      </c>
      <c r="R362" s="223">
        <f t="shared" ref="R362:R425" ca="1" si="608">2*IMREAL(K101)*COS(2*PI()*B101*12/Nt_load2)-2*IMAGINARY(K101)*SIN(2*PI()*B101*12/Nt_load2)</f>
        <v>-6.66699055659172E-3</v>
      </c>
      <c r="S362" s="223">
        <f t="shared" ref="S362:S425" ca="1" si="609">2*IMREAL(K101)*COS(2*PI()*B101*13/Nt_load2)-2*IMAGINARY(K101)*SIN(2*PI()*B101*13/Nt_load2)</f>
        <v>-7.3080379309177386E-3</v>
      </c>
      <c r="T362" s="223">
        <f t="shared" ref="T362:T425" ca="1" si="610">2*IMREAL(K101)*COS(2*PI()*B101*14/Nt_load2)-2*IMAGINARY(K101)*SIN(2*PI()*B101*14/Nt_load2)</f>
        <v>-7.9446832164593098E-3</v>
      </c>
      <c r="U362" s="223">
        <f t="shared" ref="U362:U425" ca="1" si="611">2*IMREAL(K101)*COS(2*PI()*B101*15/Nt_load2)-2*IMAGINARY(K101)*SIN(2*PI()*B101*15/Nt_load2)</f>
        <v>-8.5765429219021253E-3</v>
      </c>
      <c r="V362" s="223">
        <f t="shared" ref="V362:V425" ca="1" si="612">2*IMREAL(K101)*COS(2*PI()*B101*16/Nt_load2)-2*IMAGINARY(K101)*SIN(2*PI()*B101*16/Nt_load2)</f>
        <v>-9.203236438586386E-3</v>
      </c>
      <c r="W362" s="223">
        <f t="shared" ref="W362:W425" ca="1" si="613">2*IMREAL(K101)*COS(2*PI()*B101*17/Nt_load2)-2*IMAGINARY(K101)*SIN(2*PI()*B101*17/Nt_load2)</f>
        <v>-9.824386269771215E-3</v>
      </c>
      <c r="X362" s="223">
        <f t="shared" ref="X362:X425" ca="1" si="614">2*IMREAL(K101)*COS(2*PI()*B101*18/Nt_load2)-2*IMAGINARY(K101)*SIN(2*PI()*B101*18/Nt_load2)</f>
        <v>-1.0439618258024599E-2</v>
      </c>
      <c r="Y362" s="223">
        <f t="shared" ref="Y362:Y425" ca="1" si="615">2*IMREAL(K101)*COS(2*PI()*B101*19/Nt_load2)-2*IMAGINARY(K101)*SIN(2*PI()*B101*19/Nt_load2)</f>
        <v>-1.1048561810601817E-2</v>
      </c>
      <c r="Z362" s="223">
        <f t="shared" ref="Z362:Z425" ca="1" si="616">2*IMREAL(K101)*COS(2*PI()*B101*20/Nt_load2)-2*IMAGINARY(K101)*SIN(2*PI()*B101*20/Nt_load2)</f>
        <v>-1.1650850122676666E-2</v>
      </c>
      <c r="AA362" s="223">
        <f t="shared" ref="AA362:AA425" ca="1" si="617">2*IMREAL(K101)*COS(2*PI()*B101*21/Nt_load2)-2*IMAGINARY(K101)*SIN(2*PI()*B101*21/Nt_load2)</f>
        <v>-1.2246120398290962E-2</v>
      </c>
      <c r="AB362" s="223">
        <f t="shared" ref="AB362:AB425" ca="1" si="618">2*IMREAL(K101)*COS(2*PI()*B101*22/Nt_load2)-2*IMAGINARY(K101)*SIN(2*PI()*B101*22/Nt_load2)</f>
        <v>-1.2834014068889262E-2</v>
      </c>
      <c r="AC362" s="223">
        <f t="shared" ref="AC362:AC425" ca="1" si="619">2*IMREAL(K101)*COS(2*PI()*B101*23/Nt_load2)-2*IMAGINARY(K101)*SIN(2*PI()*B101*23/Nt_load2)</f>
        <v>-1.3414177009307159E-2</v>
      </c>
      <c r="AD362" s="223">
        <f t="shared" ref="AD362:AD425" ca="1" si="620">2*IMREAL(K101)*COS(2*PI()*B101*24/Nt_load2)-2*IMAGINARY(K101)*SIN(2*PI()*B101*24/Nt_load2)</f>
        <v>-1.3986259751083037E-2</v>
      </c>
      <c r="AE362" s="223">
        <f t="shared" ref="AE362:AE425" ca="1" si="621">2*IMREAL(K101)*COS(2*PI()*B101*25/Nt_load2)-2*IMAGINARY(K101)*SIN(2*PI()*B101*25/Nt_load2)</f>
        <v>-1.4549917692964799E-2</v>
      </c>
      <c r="AF362" s="223">
        <f t="shared" ref="AF362:AF425" ca="1" si="622">2*IMREAL(K101)*COS(2*PI()*B101*26/Nt_load2)-2*IMAGINARY(K101)*SIN(2*PI()*B101*26/Nt_load2)</f>
        <v>-1.5104811308484784E-2</v>
      </c>
      <c r="AG362" s="223">
        <f t="shared" ref="AG362:AG425" ca="1" si="623">2*IMREAL(K101)*COS(2*PI()*B101*27/Nt_load2)-2*IMAGINARY(K101)*SIN(2*PI()*B101*27/Nt_load2)</f>
        <v>-1.5650606350477811E-2</v>
      </c>
      <c r="AH362" s="223">
        <f t="shared" ref="AH362:AH425" ca="1" si="624">2*IMREAL(K101)*COS(2*PI()*B101*28/Nt_load2)-2*IMAGINARY(K101)*SIN(2*PI()*B101*28/Nt_load2)</f>
        <v>-1.6186974052419173E-2</v>
      </c>
      <c r="AI362" s="223">
        <f t="shared" ref="AI362:AI425" ca="1" si="625">2*IMREAL(K101)*COS(2*PI()*B101*29/Nt_load2)-2*IMAGINARY(K101)*SIN(2*PI()*B101*29/Nt_load2)</f>
        <v>-1.6713591326461306E-2</v>
      </c>
      <c r="AJ362" s="223">
        <f t="shared" ref="AJ362:AJ425" ca="1" si="626">2*IMREAL(K101)*COS(2*PI()*B101*30/Nt_load2)-2*IMAGINARY(K101)*SIN(2*PI()*B101*30/Nt_load2)</f>
        <v>-1.7230140958049808E-2</v>
      </c>
      <c r="AK362" s="223">
        <f t="shared" ref="AK362:AK425" ca="1" si="627">2*IMREAL(K101)*COS(2*PI()*B101*31/Nt_load2)-2*IMAGINARY(K101)*SIN(2*PI()*B101*31/Nt_load2)</f>
        <v>-1.7736311797001653E-2</v>
      </c>
      <c r="AL362" s="223">
        <f t="shared" ref="AL362:AL425" ca="1" si="628">2*IMREAL(K101)*COS(2*PI()*B101*32/Nt_load2)-2*IMAGINARY(K101)*SIN(2*PI()*B101*32/Nt_load2)</f>
        <v>-1.8231798944930398E-2</v>
      </c>
      <c r="AM362" s="223">
        <f t="shared" ref="AM362:AM425" ca="1" si="629">2*IMREAL(K101)*COS(2*PI()*B101*33/Nt_load2)-2*IMAGINARY(K101)*SIN(2*PI()*B101*33/Nt_load2)</f>
        <v>-1.8716303938905592E-2</v>
      </c>
      <c r="AN362" s="223">
        <f t="shared" ref="AN362:AN425" ca="1" si="630">2*IMREAL(K101)*COS(2*PI()*B101*34/Nt_load2)-2*IMAGINARY(K101)*SIN(2*PI()*B101*34/Nt_load2)</f>
        <v>-1.918953493123567E-2</v>
      </c>
      <c r="AO362" s="223">
        <f t="shared" ref="AO362:AO425" ca="1" si="631">2*IMREAL(K101)*COS(2*PI()*B101*35/Nt_load2)-2*IMAGINARY(K101)*SIN(2*PI()*B101*35/Nt_load2)</f>
        <v>-1.9651206865266096E-2</v>
      </c>
      <c r="AP362" s="223">
        <f t="shared" ref="AP362:AP425" ca="1" si="632">2*IMREAL(K101)*COS(2*PI()*B101*36/Nt_load2)-2*IMAGINARY(K101)*SIN(2*PI()*B101*36/Nt_load2)</f>
        <v>-2.0101041647086846E-2</v>
      </c>
      <c r="AQ362" s="223">
        <f t="shared" ref="AQ362:AQ425" ca="1" si="633">2*IMREAL(K101)*COS(2*PI()*B101*37/Nt_load2)-2*IMAGINARY(K101)*SIN(2*PI()*B101*37/Nt_load2)</f>
        <v>-2.0538768313045738E-2</v>
      </c>
      <c r="AR362" s="223">
        <f t="shared" ref="AR362:AR425" ca="1" si="634">2*IMREAL(K101)*COS(2*PI()*B101*38/Nt_load2)-2*IMAGINARY(K101)*SIN(2*PI()*B101*38/Nt_load2)</f>
        <v>-2.0964123192966873E-2</v>
      </c>
      <c r="AS362" s="223">
        <f t="shared" ref="AS362:AS425" ca="1" si="635">2*IMREAL(K101)*COS(2*PI()*B101*39/Nt_load2)-2*IMAGINARY(K101)*SIN(2*PI()*B101*39/Nt_load2)</f>
        <v>-2.1376850068975623E-2</v>
      </c>
      <c r="AT362" s="223">
        <f t="shared" ref="AT362:AT425" ca="1" si="636">2*IMREAL(K101)*COS(2*PI()*B101*40/Nt_load2)-2*IMAGINARY(K101)*SIN(2*PI()*B101*40/Nt_load2)</f>
        <v>-2.1776700329834729E-2</v>
      </c>
      <c r="AU362" s="223">
        <f t="shared" ref="AU362:AU425" ca="1" si="637">2*IMREAL(K101)*COS(2*PI()*B101*41/Nt_load2)-2*IMAGINARY(K101)*SIN(2*PI()*B101*41/Nt_load2)</f>
        <v>-2.2163433120698413E-2</v>
      </c>
      <c r="AV362" s="223">
        <f t="shared" ref="AV362:AV425" ca="1" si="638">2*IMREAL(K101)*COS(2*PI()*B101*42/Nt_load2)-2*IMAGINARY(K101)*SIN(2*PI()*B101*42/Nt_load2)</f>
        <v>-2.2536815488194341E-2</v>
      </c>
      <c r="AW362" s="223">
        <f t="shared" ref="AW362:AW425" ca="1" si="639">2*IMREAL(K101)*COS(2*PI()*B101*43/Nt_load2)-2*IMAGINARY(K101)*SIN(2*PI()*B101*43/Nt_load2)</f>
        <v>-2.2896622520745983E-2</v>
      </c>
      <c r="AX362" s="223">
        <f t="shared" ref="AX362:AX425" ca="1" si="640">2*IMREAL(K101)*COS(2*PI()*B101*44/Nt_load2)-2*IMAGINARY(K101)*SIN(2*PI()*B101*44/Nt_load2)</f>
        <v>-2.3242637484050987E-2</v>
      </c>
      <c r="AY362" s="223">
        <f t="shared" ref="AY362:AY425" ca="1" si="641">2*IMREAL(K101)*COS(2*PI()*B101*45/Nt_load2)-2*IMAGINARY(K101)*SIN(2*PI()*B101*45/Nt_load2)</f>
        <v>-2.3574651951633798E-2</v>
      </c>
      <c r="AZ362" s="223">
        <f t="shared" ref="AZ362:AZ425" ca="1" si="642">2*IMREAL(K101)*COS(2*PI()*B101*46/Nt_load2)-2*IMAGINARY(K101)*SIN(2*PI()*B101*46/Nt_load2)</f>
        <v>-2.3892465930393958E-2</v>
      </c>
      <c r="BA362" s="223">
        <f t="shared" ref="BA362:BA425" ca="1" si="643">2*IMREAL(K101)*COS(2*PI()*B101*47/Nt_load2)-2*IMAGINARY(K101)*SIN(2*PI()*B101*47/Nt_load2)</f>
        <v>-2.4195887981074495E-2</v>
      </c>
      <c r="BB362" s="223">
        <f t="shared" ref="BB362:BB425" ca="1" si="644">2*IMREAL(K101)*COS(2*PI()*B101*48/Nt_load2)-2*IMAGINARY(K101)*SIN(2*PI()*B101*48/Nt_load2)</f>
        <v>-2.4484735333577753E-2</v>
      </c>
      <c r="BC362" s="223">
        <f t="shared" ref="BC362:BC425" ca="1" si="645">2*IMREAL(K101)*COS(2*PI()*B101*49/Nt_load2)-2*IMAGINARY(K101)*SIN(2*PI()*B101*49/Nt_load2)</f>
        <v>-2.475883399705929E-2</v>
      </c>
      <c r="BD362" s="223">
        <f t="shared" ref="BD362:BD425" ca="1" si="646">2*IMREAL(K101)*COS(2*PI()*B101*50/Nt_load2)-2*IMAGINARY(K101)*SIN(2*PI()*B101*50/Nt_load2)</f>
        <v>-2.5018018864733437E-2</v>
      </c>
      <c r="BE362" s="223">
        <f t="shared" ref="BE362:BE425" ca="1" si="647">2*IMREAL(K101)*COS(2*PI()*B101*51/Nt_load2)-2*IMAGINARY(K101)*SIN(2*PI()*B101*51/Nt_load2)</f>
        <v>-2.5262133813327443E-2</v>
      </c>
      <c r="BF362" s="223">
        <f t="shared" ref="BF362:BF425" ca="1" si="648">2*IMREAL(K101)*COS(2*PI()*B101*52/Nt_load2)-2*IMAGINARY(K101)*SIN(2*PI()*B101*52/Nt_load2)</f>
        <v>-2.5491031797124329E-2</v>
      </c>
      <c r="BG362" s="223">
        <f t="shared" ref="BG362:BG425" ca="1" si="649">2*IMREAL(K101)*COS(2*PI()*B101*53/Nt_load2)-2*IMAGINARY(K101)*SIN(2*PI()*B101*53/Nt_load2)</f>
        <v>-2.5704574936537695E-2</v>
      </c>
      <c r="BH362" s="223">
        <f t="shared" ref="BH362:BH425" ca="1" si="650">2*IMREAL(K101)*COS(2*PI()*B101*54/Nt_load2)-2*IMAGINARY(K101)*SIN(2*PI()*B101*54/Nt_load2)</f>
        <v>-2.5902634601165261E-2</v>
      </c>
      <c r="BI362" s="223">
        <f t="shared" ref="BI362:BI425" ca="1" si="651">2*IMREAL(K101)*COS(2*PI()*B101*55/Nt_load2)-2*IMAGINARY(K101)*SIN(2*PI()*B101*55/Nt_load2)</f>
        <v>-2.6085091487270975E-2</v>
      </c>
      <c r="BJ362" s="223">
        <f t="shared" ref="BJ362:BJ425" ca="1" si="652">2*IMREAL(K101)*COS(2*PI()*B101*56/Nt_load2)-2*IMAGINARY(K101)*SIN(2*PI()*B101*56/Nt_load2)</f>
        <v>-2.6251835689649151E-2</v>
      </c>
      <c r="BK362" s="223">
        <f t="shared" ref="BK362:BK425" ca="1" si="653">2*IMREAL(K101)*COS(2*PI()*B101*57/Nt_load2)-2*IMAGINARY(K101)*SIN(2*PI()*B101*57/Nt_load2)</f>
        <v>-2.6402766767827247E-2</v>
      </c>
      <c r="BL362" s="223">
        <f t="shared" ref="BL362:BL425" ca="1" si="654">2*IMREAL(K101)*COS(2*PI()*B101*58/Nt_load2)-2*IMAGINARY(K101)*SIN(2*PI()*B101*58/Nt_load2)</f>
        <v>-2.6537793806567445E-2</v>
      </c>
      <c r="BM362" s="223">
        <f t="shared" ref="BM362:BM425" ca="1" si="655">2*IMREAL(K101)*COS(2*PI()*B101*59/Nt_load2)-2*IMAGINARY(K101)*SIN(2*PI()*B101*59/Nt_load2)</f>
        <v>-2.6656835470630587E-2</v>
      </c>
      <c r="BN362" s="223">
        <f t="shared" ref="BN362:BN425" ca="1" si="656">2*IMREAL(K101)*COS(2*PI()*B101*60/Nt_load2)-2*IMAGINARY(K101)*SIN(2*PI()*B101*60/Nt_load2)</f>
        <v>-2.6759820053769499E-2</v>
      </c>
      <c r="BO362" s="223">
        <f t="shared" ref="BO362:BO425" ca="1" si="657">2*IMREAL(K101)*COS(2*PI()*B101*61/Nt_load2)-2*IMAGINARY(K101)*SIN(2*PI()*B101*61/Nt_load2)</f>
        <v>-2.684668552192215E-2</v>
      </c>
      <c r="BP362" s="223">
        <f t="shared" ref="BP362:BP425" ca="1" si="658">2*IMREAL(K101)*COS(2*PI()*B101*62/Nt_load2)-2*IMAGINARY(K101)*SIN(2*PI()*B101*62/Nt_load2)</f>
        <v>-2.6917379550578623E-2</v>
      </c>
      <c r="BQ362" s="223">
        <f t="shared" ref="BQ362:BQ425" ca="1" si="659">2*IMREAL(K101)*COS(2*PI()*B101*63/Nt_load2)-2*IMAGINARY(K101)*SIN(2*PI()*B101*63/Nt_load2)</f>
        <v>-2.6971859556299473E-2</v>
      </c>
      <c r="BR362" s="223">
        <f t="shared" ref="BR362:BR425" ca="1" si="660">2*IMREAL(K101)*COS(2*PI()*B101*64/Nt_load2)-2*IMAGINARY(K101)*SIN(2*PI()*B101*64/Nt_load2)</f>
        <v>-2.7010092722366399E-2</v>
      </c>
      <c r="BS362" s="223">
        <f t="shared" ref="BS362:BS425" ca="1" si="661">2*IMREAL(K101)*COS(2*PI()*B101*65/Nt_load2)-2*IMAGINARY(K101)*SIN(2*PI()*B101*65/Nt_load2)</f>
        <v>-2.7032056018549792E-2</v>
      </c>
      <c r="BT362" s="223">
        <f t="shared" ref="BT362:BT425" ca="1" si="662">2*IMREAL(K101)*COS(2*PI()*B101*66/Nt_load2)-2*IMAGINARY(K101)*SIN(2*PI()*B101*66/Nt_load2)</f>
        <v>-2.7037736214981289E-2</v>
      </c>
      <c r="BU362" s="223">
        <f t="shared" ref="BU362:BU425" ca="1" si="663">2*IMREAL(K101)*COS(2*PI()*B101*67/Nt_load2)-2*IMAGINARY(K101)*SIN(2*PI()*B101*67/Nt_load2)</f>
        <v>-2.7027129890122955E-2</v>
      </c>
      <c r="BV362" s="223">
        <f t="shared" ref="BV362:BV425" ca="1" si="664">2*IMREAL(K101)*COS(2*PI()*B101*68/Nt_load2)-2*IMAGINARY(K101)*SIN(2*PI()*B101*68/Nt_load2)</f>
        <v>-2.7000243432828298E-2</v>
      </c>
      <c r="BW362" s="223">
        <f t="shared" ref="BW362:BW425" ca="1" si="665">2*IMREAL(K101)*COS(2*PI()*B101*69/Nt_load2)-2*IMAGINARY(K101)*SIN(2*PI()*B101*69/Nt_load2)</f>
        <v>-2.6957093038493828E-2</v>
      </c>
      <c r="BX362" s="223">
        <f t="shared" ref="BX362:BX425" ca="1" si="666">2*IMREAL(K101)*COS(2*PI()*B101*70/Nt_load2)-2*IMAGINARY(K101)*SIN(2*PI()*B101*70/Nt_load2)</f>
        <v>-2.6897704699303606E-2</v>
      </c>
      <c r="BY362" s="223">
        <f t="shared" ref="BY362:BY425" ca="1" si="667">2*IMREAL(K101)*COS(2*PI()*B101*71/Nt_load2)-2*IMAGINARY(K101)*SIN(2*PI()*B101*71/Nt_load2)</f>
        <v>-2.6822114188572485E-2</v>
      </c>
      <c r="BZ362" s="223">
        <f t="shared" ref="BZ362:BZ425" ca="1" si="668">2*IMREAL(K101)*COS(2*PI()*B101*72/Nt_load2)-2*IMAGINARY(K101)*SIN(2*PI()*B101*72/Nt_load2)</f>
        <v>-2.6730367039197615E-2</v>
      </c>
      <c r="CA362" s="223">
        <f t="shared" ref="CA362:CA425" ca="1" si="669">2*IMREAL(K101)*COS(2*PI()*B101*73/Nt_load2)-2*IMAGINARY(K101)*SIN(2*PI()*B101*73/Nt_load2)</f>
        <v>-2.6622518516231135E-2</v>
      </c>
      <c r="CB362" s="223">
        <f t="shared" ref="CB362:CB425" ca="1" si="670">2*IMREAL(K101)*COS(2*PI()*B101*74/Nt_load2)-2*IMAGINARY(K101)*SIN(2*PI()*B101*74/Nt_load2)</f>
        <v>-2.6498633583590562E-2</v>
      </c>
      <c r="CC362" s="223">
        <f t="shared" ref="CC362:CC425" ca="1" si="671">2*IMREAL(K101)*COS(2*PI()*B101*75/Nt_load2)-2*IMAGINARY(K101)*SIN(2*PI()*B101*75/Nt_load2)</f>
        <v>-2.6358786864926965E-2</v>
      </c>
      <c r="CD362" s="223">
        <f t="shared" ref="CD362:CD425" ca="1" si="672">2*IMREAL(K101)*COS(2*PI()*B101*76/Nt_load2)-2*IMAGINARY(K101)*SIN(2*PI()*B101*76/Nt_load2)</f>
        <v>-2.6203062598674463E-2</v>
      </c>
      <c r="CE362" s="223">
        <f t="shared" ref="CE362:CE425" ca="1" si="673">2*IMREAL(K101)*COS(2*PI()*B101*77/Nt_load2)-2*IMAGINARY(K101)*SIN(2*PI()*B101*77/Nt_load2)</f>
        <v>-2.6031554587308135E-2</v>
      </c>
      <c r="CF362" s="223">
        <f t="shared" ref="CF362:CF425" ca="1" si="674">2*IMREAL(K101)*COS(2*PI()*B101*78/Nt_load2)-2*IMAGINARY(K101)*SIN(2*PI()*B101*78/Nt_load2)</f>
        <v>-2.5844366140840933E-2</v>
      </c>
      <c r="CG362" s="223">
        <f t="shared" ref="CG362:CG425" ca="1" si="675">2*IMREAL(K101)*COS(2*PI()*B101*79/Nt_load2)-2*IMAGINARY(K101)*SIN(2*PI()*B101*79/Nt_load2)</f>
        <v>-2.5641610014593585E-2</v>
      </c>
      <c r="CH362" s="223">
        <f t="shared" ref="CH362:CH425" ca="1" si="676">2*IMREAL(K101)*COS(2*PI()*B101*80/Nt_load2)-2*IMAGINARY(K101)*SIN(2*PI()*B101*80/Nt_load2)</f>
        <v>-2.5423408341274999E-2</v>
      </c>
      <c r="CI362" s="223">
        <f t="shared" ref="CI362:CI425" ca="1" si="677">2*IMREAL(K101)*COS(2*PI()*B101*81/Nt_load2)-2*IMAGINARY(K101)*SIN(2*PI()*B101*81/Nt_load2)</f>
        <v>-2.5189892557414103E-2</v>
      </c>
      <c r="CJ362" s="223">
        <f t="shared" ref="CJ362:CJ425" ca="1" si="678">2*IMREAL(K101)*COS(2*PI()*B101*82/Nt_load2)-2*IMAGINARY(K101)*SIN(2*PI()*B101*82/Nt_load2)</f>
        <v>-2.494120332418737E-2</v>
      </c>
      <c r="CK362" s="223">
        <f t="shared" ref="CK362:CK425" ca="1" si="679">2*IMREAL(K101)*COS(2*PI()*B101*83/Nt_load2)-2*IMAGINARY(K101)*SIN(2*PI()*B101*83/Nt_load2)</f>
        <v>-2.4677490442689798E-2</v>
      </c>
      <c r="CL362" s="223">
        <f t="shared" ref="CL362:CL425" ca="1" si="680">2*IMREAL(K101)*COS(2*PI()*B101*84/Nt_load2)-2*IMAGINARY(K101)*SIN(2*PI()*B101*84/Nt_load2)</f>
        <v>-2.4398912763700365E-2</v>
      </c>
      <c r="CM362" s="223">
        <f t="shared" ref="CM362:CM425" ca="1" si="681">2*IMREAL(K101)*COS(2*PI()*B101*85/Nt_load2)-2*IMAGINARY(K101)*SIN(2*PI()*B101*85/Nt_load2)</f>
        <v>-2.4105638091996184E-2</v>
      </c>
      <c r="CN362" s="223">
        <f t="shared" ref="CN362:CN425" ca="1" si="682">2*IMREAL(K101)*COS(2*PI()*B101*86/Nt_load2)-2*IMAGINARY(K101)*SIN(2*PI()*B101*86/Nt_load2)</f>
        <v>-2.3797843085273253E-2</v>
      </c>
      <c r="CO362" s="223">
        <f t="shared" ref="CO362:CO425" ca="1" si="683">2*IMREAL(K101)*COS(2*PI()*B101*87/Nt_load2)-2*IMAGINARY(K101)*SIN(2*PI()*B101*87/Nt_load2)</f>
        <v>-2.3475713147734424E-2</v>
      </c>
      <c r="CP362" s="223">
        <f t="shared" ref="CP362:CP425" ca="1" si="684">2*IMREAL(K101)*COS(2*PI()*B101*88/Nt_load2)-2*IMAGINARY(K101)*SIN(2*PI()*B101*88/Nt_load2)</f>
        <v>-2.3139442318408854E-2</v>
      </c>
      <c r="CQ362" s="223">
        <f t="shared" ref="CQ362:CQ425" ca="1" si="685">2*IMREAL(K101)*COS(2*PI()*B101*89/Nt_load2)-2*IMAGINARY(K101)*SIN(2*PI()*B101*89/Nt_load2)</f>
        <v>-2.2789233154270141E-2</v>
      </c>
      <c r="CR362" s="223">
        <f t="shared" ref="CR362:CR425" ca="1" si="686">2*IMREAL(K101)*COS(2*PI()*B101*90/Nt_load2)-2*IMAGINARY(K101)*SIN(2*PI()*B101*90/Nt_load2)</f>
        <v>-2.2425296608223618E-2</v>
      </c>
      <c r="CS362" s="223">
        <f t="shared" ref="CS362:CS425" ca="1" si="687">2*IMREAL(K101)*COS(2*PI()*B101*91/Nt_load2)-2*IMAGINARY(K101)*SIN(2*PI()*B101*91/Nt_load2)</f>
        <v>-2.2047851902036154E-2</v>
      </c>
      <c r="CT362" s="223">
        <f t="shared" ref="CT362:CT425" ca="1" si="688">2*IMREAL(K101)*COS(2*PI()*B101*92/Nt_load2)-2*IMAGINARY(K101)*SIN(2*PI()*B101*92/Nt_load2)</f>
        <v>-2.1657126394285183E-2</v>
      </c>
      <c r="CU362" s="223">
        <f t="shared" ref="CU362:CU425" ca="1" si="689">2*IMREAL(K101)*COS(2*PI()*B101*93/Nt_load2)-2*IMAGINARY(K101)*SIN(2*PI()*B101*93/Nt_load2)</f>
        <v>-2.1253355443406414E-2</v>
      </c>
      <c r="CV362" s="223">
        <f t="shared" ref="CV362:CV425" ca="1" si="690">2*IMREAL(K101)*COS(2*PI()*B101*94/Nt_load2)-2*IMAGINARY(K101)*SIN(2*PI()*B101*94/Nt_load2)</f>
        <v>-2.0836782265922678E-2</v>
      </c>
      <c r="CW362" s="223">
        <f t="shared" ref="CW362:CW425" ca="1" si="691">2*IMREAL(K101)*COS(2*PI()*B101*95/Nt_load2)-2*IMAGINARY(K101)*SIN(2*PI()*B101*95/Nt_load2)</f>
        <v>-2.0407657789939426E-2</v>
      </c>
      <c r="CX362" s="223">
        <f t="shared" ref="CX362:CX425" ca="1" si="692">2*IMREAL(K101)*COS(2*PI()*B101*96/Nt_load2)-2*IMAGINARY(K101)*SIN(2*PI()*B101*96/Nt_load2)</f>
        <v>-1.9966240503994995E-2</v>
      </c>
      <c r="CY362" s="223">
        <f t="shared" ref="CY362:CY425" ca="1" si="693">2*IMREAL(K101)*COS(2*PI()*B101*97/Nt_load2)-2*IMAGINARY(K101)*SIN(2*PI()*B101*97/Nt_load2)</f>
        <v>-1.9512796301356775E-2</v>
      </c>
      <c r="CZ362" s="223">
        <f t="shared" ref="CZ362:CZ425" ca="1" si="694">2*IMREAL(K101)*COS(2*PI()*B101*98/Nt_load2)-2*IMAGINARY(K101)*SIN(2*PI()*B101*98/Nt_load2)</f>
        <v>-1.9047598319857067E-2</v>
      </c>
      <c r="DA362" s="223">
        <f t="shared" ref="DA362:DA425" ca="1" si="695">2*IMREAL(K101)*COS(2*PI()*B101*99/Nt_load2)-2*IMAGINARY(K101)*SIN(2*PI()*B101*99/Nt_load2)</f>
        <v>-1.8570926777365042E-2</v>
      </c>
      <c r="DB362" s="223">
        <f t="shared" ref="DB362:DB425" ca="1" si="696">2*IMREAL(K101)*COS(2*PI()*B101*100/Nt_load2)-2*IMAGINARY(K101)*SIN(2*PI()*B101*100/Nt_load2)</f>
        <v>-1.8083068802994026E-2</v>
      </c>
      <c r="DC362" s="223">
        <f t="shared" ref="DC362:DC425" ca="1" si="697">2*IMREAL(K101)*COS(2*PI()*B101*101/Nt_load2)-2*IMAGINARY(K101)*SIN(2*PI()*B101*101/Nt_load2)</f>
        <v>-1.7584318264145578E-2</v>
      </c>
      <c r="DD362" s="223">
        <f t="shared" ref="DD362:DD425" ca="1" si="698">2*IMREAL(K101)*COS(2*PI()*B101*102/Nt_load2)-2*IMAGINARY(K101)*SIN(2*PI()*B101*102/Nt_load2)</f>
        <v>-1.7074975589494817E-2</v>
      </c>
      <c r="DE362" s="223">
        <f t="shared" ref="DE362:DE425" ca="1" si="699">2*IMREAL(K101)*COS(2*PI()*B101*103/Nt_load2)-2*IMAGINARY(K101)*SIN(2*PI()*B101*103/Nt_load2)</f>
        <v>-1.6555347588023409E-2</v>
      </c>
      <c r="DF362" s="223">
        <f t="shared" ref="DF362:DF425" ca="1" si="700">2*IMREAL(K101)*COS(2*PI()*B101*104/Nt_load2)-2*IMAGINARY(K101)*SIN(2*PI()*B101*104/Nt_load2)</f>
        <v>-1.6025747264209286E-2</v>
      </c>
      <c r="DG362" s="223">
        <f t="shared" ref="DG362:DG425" ca="1" si="701">2*IMREAL(K101)*COS(2*PI()*B101*105/Nt_load2)-2*IMAGINARY(K101)*SIN(2*PI()*B101*105/Nt_load2)</f>
        <v>-1.5486493629484496E-2</v>
      </c>
      <c r="DH362" s="223">
        <f t="shared" ref="DH362:DH425" ca="1" si="702">2*IMREAL(K101)*COS(2*PI()*B101*106/Nt_load2)-2*IMAGINARY(K101)*SIN(2*PI()*B101*106/Nt_load2)</f>
        <v>-1.4937911510074602E-2</v>
      </c>
      <c r="DI362" s="223">
        <f t="shared" ref="DI362:DI425" ca="1" si="703">2*IMREAL(K101)*COS(2*PI()*B101*107/Nt_load2)-2*IMAGINARY(K101)*SIN(2*PI()*B101*107/Nt_load2)</f>
        <v>-1.438033135133553E-2</v>
      </c>
      <c r="DJ362" s="223">
        <f t="shared" ref="DJ362:DJ425" ca="1" si="704">2*IMREAL(K101)*COS(2*PI()*B101*108/Nt_load2)-2*IMAGINARY(K101)*SIN(2*PI()*B101*108/Nt_load2)</f>
        <v>-1.3814089018705634E-2</v>
      </c>
      <c r="DK362" s="223">
        <f t="shared" ref="DK362:DK425" ca="1" si="705">2*IMREAL(K101)*COS(2*PI()*B101*109/Nt_load2)-2*IMAGINARY(K101)*SIN(2*PI()*B101*109/Nt_load2)</f>
        <v>-1.3239525595392928E-2</v>
      </c>
      <c r="DL362" s="223">
        <f t="shared" ref="DL362:DL425" ca="1" si="706">2*IMREAL(K101)*COS(2*PI()*B101*110/Nt_load2)-2*IMAGINARY(K101)*SIN(2*PI()*B101*110/Nt_load2)</f>
        <v>-1.2656987176919295E-2</v>
      </c>
      <c r="DM362" s="223">
        <f t="shared" ref="DM362:DM425" ca="1" si="707">2*IMREAL(K101)*COS(2*PI()*B101*111/Nt_load2)-2*IMAGINARY(K101)*SIN(2*PI()*B101*111/Nt_load2)</f>
        <v>-1.2066824662645532E-2</v>
      </c>
      <c r="DN362" s="223">
        <f t="shared" ref="DN362:DN425" ca="1" si="708">2*IMREAL(K101)*COS(2*PI()*B101*112/Nt_load2)-2*IMAGINARY(K101)*SIN(2*PI()*B101*112/Nt_load2)</f>
        <v>-1.1469393544402628E-2</v>
      </c>
      <c r="DO362" s="223">
        <f t="shared" ref="DO362:DO425" ca="1" si="709">2*IMREAL(K101)*COS(2*PI()*B101*113/Nt_load2)-2*IMAGINARY(K101)*SIN(2*PI()*B101*113/Nt_load2)</f>
        <v>-1.0865053692356824E-2</v>
      </c>
      <c r="DP362" s="223">
        <f t="shared" ref="DP362:DP425" ca="1" si="710">2*IMREAL(K101)*COS(2*PI()*B101*114/Nt_load2)-2*IMAGINARY(K101)*SIN(2*PI()*B101*114/Nt_load2)</f>
        <v>-1.0254169138237269E-2</v>
      </c>
      <c r="DQ362" s="223">
        <f t="shared" ref="DQ362:DQ425" ca="1" si="711">2*IMREAL(K101)*COS(2*PI()*B101*115/Nt_load2)-2*IMAGINARY(K101)*SIN(2*PI()*B101*115/Nt_load2)</f>
        <v>-9.63710785605691E-3</v>
      </c>
      <c r="DR362" s="223">
        <f t="shared" ref="DR362:DR425" ca="1" si="712">2*IMREAL(K101)*COS(2*PI()*B101*116/Nt_load2)-2*IMAGINARY(K101)*SIN(2*PI()*B101*116/Nt_load2)</f>
        <v>-9.0142415404587464E-3</v>
      </c>
      <c r="DS362" s="223">
        <f t="shared" ref="DS362:DS425" ca="1" si="713">2*IMREAL(K101)*COS(2*PI()*B101*117/Nt_load2)-2*IMAGINARY(K101)*SIN(2*PI()*B101*117/Nt_load2)</f>
        <v>-8.3859453828208103E-3</v>
      </c>
      <c r="DT362" s="223">
        <f t="shared" ref="DT362:DT425" ca="1" si="714">2*IMREAL(K101)*COS(2*PI()*B101*118/Nt_load2)-2*IMAGINARY(K101)*SIN(2*PI()*B101*118/Nt_load2)</f>
        <v>-7.7525978452549597E-3</v>
      </c>
      <c r="DU362" s="223">
        <f t="shared" ref="DU362:DU425" ca="1" si="715">2*IMREAL(K101)*COS(2*PI()*B101*119/Nt_load2)-2*IMAGINARY(K101)*SIN(2*PI()*B101*119/Nt_load2)</f>
        <v>-7.1145804326354315E-3</v>
      </c>
      <c r="DV362" s="223">
        <f t="shared" ref="DV362:DV425" ca="1" si="716">2*IMREAL(K101)*COS(2*PI()*B101*120/Nt_load2)-2*IMAGINARY(K101)*SIN(2*PI()*B101*120/Nt_load2)</f>
        <v>-6.4722774627945815E-3</v>
      </c>
      <c r="DW362" s="223">
        <f t="shared" ref="DW362:DW425" ca="1" si="717">2*IMREAL(K101)*COS(2*PI()*B101*121/Nt_load2)-2*IMAGINARY(K101)*SIN(2*PI()*B101*121/Nt_load2)</f>
        <v>-5.8260758350241748E-3</v>
      </c>
      <c r="DX362" s="223">
        <f t="shared" ref="DX362:DX425" ca="1" si="718">2*IMREAL(K101)*COS(2*PI()*B101*122/Nt_load2)-2*IMAGINARY(K101)*SIN(2*PI()*B101*122/Nt_load2)</f>
        <v>-5.1763647970217682E-3</v>
      </c>
      <c r="DY362" s="223">
        <f t="shared" ref="DY362:DY425" ca="1" si="719">2*IMREAL(K101)*COS(2*PI()*B101*123/Nt_load2)-2*IMAGINARY(K101)*SIN(2*PI()*B101*123/Nt_load2)</f>
        <v>-4.5235357104223828E-3</v>
      </c>
      <c r="DZ362" s="223">
        <f t="shared" ref="DZ362:DZ425" ca="1" si="720">2*IMREAL(K101)*COS(2*PI()*B101*124/Nt_load2)-2*IMAGINARY(K101)*SIN(2*PI()*B101*124/Nt_load2)</f>
        <v>-3.8679818150569338E-3</v>
      </c>
      <c r="EA362" s="223">
        <f t="shared" ref="EA362:EA425" ca="1" si="721">2*IMREAL(K101)*COS(2*PI()*B101*125/Nt_load2)-2*IMAGINARY(K101)*SIN(2*PI()*B101*125/Nt_load2)</f>
        <v>-3.2100979920792511E-3</v>
      </c>
      <c r="EB362" s="223">
        <f t="shared" ref="EB362:EB425" ca="1" si="722">2*IMREAL(K101)*COS(2*PI()*B101*126/Nt_load2)-2*IMAGINARY(K101)*SIN(2*PI()*B101*126/Nt_load2)</f>
        <v>-2.5502805261044224E-3</v>
      </c>
      <c r="EC362" s="223">
        <f t="shared" ref="EC362:EC425" ca="1" si="723">2*IMREAL(K101)*COS(2*PI()*B101*127/Nt_load2)-2*IMAGINARY(K101)*SIN(2*PI()*B101*127/Nt_load2)</f>
        <v>-1.8889268665018119E-3</v>
      </c>
      <c r="ED362" s="223">
        <f t="shared" ref="ED362:ED425" ca="1" si="724">2*IMREAL(K101)*COS(2*PI()*B101*128/Nt_load2)-2*IMAGINARY(K101)*SIN(2*PI()*B101*128/Nt_load2)</f>
        <v>-1.2264353879863452E-3</v>
      </c>
      <c r="EE362" s="223">
        <f t="shared" ref="EE362:EE425" ca="1" si="725">2*IMREAL(K101)*COS(2*PI()*B101*129/Nt_load2)-2*IMAGINARY(K101)*SIN(2*PI()*B101*129/Nt_load2)</f>
        <v>-5.6320515065252875E-4</v>
      </c>
      <c r="EF362" s="223">
        <f t="shared" ref="EF362:EF425" ca="1" si="726">2*IMREAL(K101)*COS(2*PI()*B101*130/Nt_load2)-2*IMAGINARY(K101)*SIN(2*PI()*B101*130/Nt_load2)</f>
        <v>1.0036434040444392E-4</v>
      </c>
      <c r="EG362" s="223">
        <f t="shared" ref="EG362:EG425" ca="1" si="727">2*IMREAL(K101)*COS(2*PI()*B101*131/Nt_load2)-2*IMAGINARY(K101)*SIN(2*PI()*B101*131/Nt_load2)</f>
        <v>7.6387337573563356E-4</v>
      </c>
      <c r="EH362" s="223">
        <f t="shared" ref="EH362:EH425" ca="1" si="728">2*IMREAL(K101)*COS(2*PI()*B101*132/Nt_load2)-2*IMAGINARY(K101)*SIN(2*PI()*B101*132/Nt_load2)</f>
        <v>1.4269222823083331E-3</v>
      </c>
      <c r="EI362" s="223">
        <f t="shared" ref="EI362:EI425" ca="1" si="729">2*IMREAL(K101)*COS(2*PI()*B101*133/Nt_load2)-2*IMAGINARY(K101)*SIN(2*PI()*B101*133/Nt_load2)</f>
        <v>2.0891116642542309E-3</v>
      </c>
      <c r="EJ362" s="223">
        <f t="shared" ref="EJ362:EJ425" ca="1" si="730">2*IMREAL(K101)*COS(2*PI()*B101*134/Nt_load2)-2*IMAGINARY(K101)*SIN(2*PI()*B101*134/Nt_load2)</f>
        <v>2.7500426434504989E-3</v>
      </c>
      <c r="EK362" s="223">
        <f t="shared" ref="EK362:EK425" ca="1" si="731">2*IMREAL(K101)*COS(2*PI()*B101*135/Nt_load2)-2*IMAGINARY(K101)*SIN(2*PI()*B101*135/Nt_load2)</f>
        <v>3.4093170997890692E-3</v>
      </c>
      <c r="EL362" s="223">
        <f t="shared" ref="EL362:EL425" ca="1" si="732">2*IMREAL(K101)*COS(2*PI()*B101*136/Nt_load2)-2*IMAGINARY(K101)*SIN(2*PI()*B101*136/Nt_load2)</f>
        <v>4.0665379109893164E-3</v>
      </c>
      <c r="EM362" s="223">
        <f t="shared" ref="EM362:EM425" ca="1" si="733">2*IMREAL(K101)*COS(2*PI()*B101*137/Nt_load2)-2*IMAGINARY(K101)*SIN(2*PI()*B101*137/Nt_load2)</f>
        <v>4.7213091918096185E-3</v>
      </c>
      <c r="EN362" s="223">
        <f t="shared" ref="EN362:EN425" ca="1" si="734">2*IMREAL(K101)*COS(2*PI()*B101*138/Nt_load2)-2*IMAGINARY(K101)*SIN(2*PI()*B101*138/Nt_load2)</f>
        <v>5.3732365325138958E-3</v>
      </c>
      <c r="EO362" s="223">
        <f t="shared" ref="EO362:EO425" ca="1" si="735">2*IMREAL(K101)*COS(2*PI()*B101*139/Nt_load2)-2*IMAGINARY(K101)*SIN(2*PI()*B101*139/Nt_load2)</f>
        <v>6.0219272364492428E-3</v>
      </c>
      <c r="EP362" s="223">
        <f t="shared" ref="EP362:EP425" ca="1" si="736">2*IMREAL(K101)*COS(2*PI()*B101*140/Nt_load2)-2*IMAGINARY(K101)*SIN(2*PI()*B101*140/Nt_load2)</f>
        <v>6.6669905565917131E-3</v>
      </c>
      <c r="EQ362" s="223">
        <f t="shared" ref="EQ362:EQ425" ca="1" si="737">2*IMREAL(K101)*COS(2*PI()*B101*141/Nt_load2)-2*IMAGINARY(K101)*SIN(2*PI()*B101*141/Nt_load2)</f>
        <v>7.3080379309177299E-3</v>
      </c>
      <c r="ER362" s="223">
        <f t="shared" ref="ER362:ER425" ca="1" si="738">2*IMREAL(K101)*COS(2*PI()*B101*142/Nt_load2)-2*IMAGINARY(K101)*SIN(2*PI()*B101*142/Nt_load2)</f>
        <v>7.9446832164593115E-3</v>
      </c>
      <c r="ES362" s="223">
        <f t="shared" ref="ES362:ES425" ca="1" si="739">2*IMREAL(K101)*COS(2*PI()*B101*143/Nt_load2)-2*IMAGINARY(K101)*SIN(2*PI()*B101*143/Nt_load2)</f>
        <v>8.5765429219021253E-3</v>
      </c>
      <c r="ET362" s="223">
        <f t="shared" ref="ET362:ET425" ca="1" si="740">2*IMREAL(K101)*COS(2*PI()*B101*144/Nt_load2)-2*IMAGINARY(K101)*SIN(2*PI()*B101*144/Nt_load2)</f>
        <v>9.2032364385863825E-3</v>
      </c>
      <c r="EU362" s="223">
        <f t="shared" ref="EU362:EU425" ca="1" si="741">2*IMREAL(K101)*COS(2*PI()*B101*145/Nt_load2)-2*IMAGINARY(K101)*SIN(2*PI()*B101*145/Nt_load2)</f>
        <v>9.8243862697712115E-3</v>
      </c>
      <c r="EV362" s="223">
        <f t="shared" ref="EV362:EV425" ca="1" si="742">2*IMREAL(K101)*COS(2*PI()*B101*146/Nt_load2)-2*IMAGINARY(K101)*SIN(2*PI()*B101*146/Nt_load2)</f>
        <v>1.0439618258024592E-2</v>
      </c>
      <c r="EW362" s="223">
        <f t="shared" ref="EW362:EW425" ca="1" si="743">2*IMREAL(K101)*COS(2*PI()*B101*147/Nt_load2)-2*IMAGINARY(K101)*SIN(2*PI()*B101*147/Nt_load2)</f>
        <v>1.104856181060182E-2</v>
      </c>
      <c r="EX362" s="223">
        <f t="shared" ref="EX362:EX425" ca="1" si="744">2*IMREAL(K101)*COS(2*PI()*B101*148/Nt_load2)-2*IMAGINARY(K101)*SIN(2*PI()*B101*148/Nt_load2)</f>
        <v>1.1650850122676666E-2</v>
      </c>
      <c r="EY362" s="223">
        <f t="shared" ref="EY362:EY425" ca="1" si="745">2*IMREAL(K101)*COS(2*PI()*B101*149/Nt_load2)-2*IMAGINARY(K101)*SIN(2*PI()*B101*149/Nt_load2)</f>
        <v>1.2246120398290958E-2</v>
      </c>
      <c r="EZ362" s="223">
        <f t="shared" ref="EZ362:EZ425" ca="1" si="746">2*IMREAL(K101)*COS(2*PI()*B101*150/Nt_load2)-2*IMAGINARY(K101)*SIN(2*PI()*B101*150/Nt_load2)</f>
        <v>1.2834014068889258E-2</v>
      </c>
      <c r="FA362" s="223">
        <f t="shared" ref="FA362:FA425" ca="1" si="747">2*IMREAL(K101)*COS(2*PI()*B101*151/Nt_load2)-2*IMAGINARY(K101)*SIN(2*PI()*B101*151/Nt_load2)</f>
        <v>1.3414177009307153E-2</v>
      </c>
      <c r="FB362" s="223">
        <f t="shared" ref="FB362:FB425" ca="1" si="748">2*IMREAL(K101)*COS(2*PI()*B101*152/Nt_load2)-2*IMAGINARY(K101)*SIN(2*PI()*B101*152/Nt_load2)</f>
        <v>1.398625975108303E-2</v>
      </c>
      <c r="FC362" s="223">
        <f t="shared" ref="FC362:FC425" ca="1" si="749">2*IMREAL(K101)*COS(2*PI()*B101*153/Nt_load2)-2*IMAGINARY(K101)*SIN(2*PI()*B101*153/Nt_load2)</f>
        <v>1.4549917692964799E-2</v>
      </c>
      <c r="FD362" s="223">
        <f t="shared" ref="FD362:FD425" ca="1" si="750">2*IMREAL(K101)*COS(2*PI()*B101*154/Nt_load2)-2*IMAGINARY(K101)*SIN(2*PI()*B101*154/Nt_load2)</f>
        <v>1.510481130848478E-2</v>
      </c>
      <c r="FE362" s="223">
        <f t="shared" ref="FE362:FE425" ca="1" si="751">2*IMREAL(K101)*COS(2*PI()*B101*155/Nt_load2)-2*IMAGINARY(K101)*SIN(2*PI()*B101*155/Nt_load2)</f>
        <v>1.5650606350477807E-2</v>
      </c>
      <c r="FF362" s="223">
        <f t="shared" ref="FF362:FF425" ca="1" si="752">2*IMREAL(K101)*COS(2*PI()*B101*156/Nt_load2)-2*IMAGINARY(K101)*SIN(2*PI()*B101*156/Nt_load2)</f>
        <v>1.6186974052419166E-2</v>
      </c>
      <c r="FG362" s="223">
        <f t="shared" ref="FG362:FG425" ca="1" si="753">2*IMREAL(K101)*COS(2*PI()*B101*157/Nt_load2)-2*IMAGINARY(K101)*SIN(2*PI()*B101*157/Nt_load2)</f>
        <v>1.6713591326461299E-2</v>
      </c>
      <c r="FH362" s="223">
        <f t="shared" ref="FH362:FH425" ca="1" si="754">2*IMREAL(K101)*COS(2*PI()*B101*158/Nt_load2)-2*IMAGINARY(K101)*SIN(2*PI()*B101*158/Nt_load2)</f>
        <v>1.7230140958049811E-2</v>
      </c>
      <c r="FI362" s="223">
        <f t="shared" ref="FI362:FI425" ca="1" si="755">2*IMREAL(K101)*COS(2*PI()*B101*159/Nt_load2)-2*IMAGINARY(K101)*SIN(2*PI()*B101*159/Nt_load2)</f>
        <v>1.7736311797001653E-2</v>
      </c>
      <c r="FJ362" s="223">
        <f t="shared" ref="FJ362:FJ425" ca="1" si="756">2*IMREAL(K101)*COS(2*PI()*B101*160/Nt_load2)-2*IMAGINARY(K101)*SIN(2*PI()*B101*160/Nt_load2)</f>
        <v>1.8231798944930398E-2</v>
      </c>
      <c r="FK362" s="223">
        <f t="shared" ref="FK362:FK425" ca="1" si="757">2*IMREAL(K101)*COS(2*PI()*B101*161/Nt_load2)-2*IMAGINARY(K101)*SIN(2*PI()*B101*161/Nt_load2)</f>
        <v>1.8716303938905589E-2</v>
      </c>
      <c r="FL362" s="223">
        <f t="shared" ref="FL362:FL425" ca="1" si="758">2*IMREAL(K101)*COS(2*PI()*B101*162/Nt_load2)-2*IMAGINARY(K101)*SIN(2*PI()*B101*162/Nt_load2)</f>
        <v>1.9189534931235663E-2</v>
      </c>
      <c r="FM362" s="223">
        <f t="shared" ref="FM362:FM425" ca="1" si="759">2*IMREAL(K101)*COS(2*PI()*B101*163/Nt_load2)-2*IMAGINARY(K101)*SIN(2*PI()*B101*163/Nt_load2)</f>
        <v>1.9651206865266085E-2</v>
      </c>
      <c r="FN362" s="223">
        <f t="shared" ref="FN362:FN425" ca="1" si="760">2*IMREAL(K101)*COS(2*PI()*B101*164/Nt_load2)-2*IMAGINARY(K101)*SIN(2*PI()*B101*164/Nt_load2)</f>
        <v>2.0101041647086832E-2</v>
      </c>
      <c r="FO362" s="223">
        <f t="shared" ref="FO362:FO425" ca="1" si="761">2*IMREAL(K101)*COS(2*PI()*B101*165/Nt_load2)-2*IMAGINARY(K101)*SIN(2*PI()*B101*165/Nt_load2)</f>
        <v>2.0538768313045731E-2</v>
      </c>
      <c r="FP362" s="223">
        <f t="shared" ref="FP362:FP425" ca="1" si="762">2*IMREAL(K101)*COS(2*PI()*B101*166/Nt_load2)-2*IMAGINARY(K101)*SIN(2*PI()*B101*166/Nt_load2)</f>
        <v>2.096412319296688E-2</v>
      </c>
      <c r="FQ362" s="223">
        <f t="shared" ref="FQ362:FQ425" ca="1" si="763">2*IMREAL(K101)*COS(2*PI()*B101*167/Nt_load2)-2*IMAGINARY(K101)*SIN(2*PI()*B101*167/Nt_load2)</f>
        <v>2.1376850068975627E-2</v>
      </c>
      <c r="FR362" s="223">
        <f t="shared" ref="FR362:FR425" ca="1" si="764">2*IMREAL(K101)*COS(2*PI()*B101*168/Nt_load2)-2*IMAGINARY(K101)*SIN(2*PI()*B101*168/Nt_load2)</f>
        <v>2.1776700329834729E-2</v>
      </c>
      <c r="FS362" s="223">
        <f t="shared" ref="FS362:FS425" ca="1" si="765">2*IMREAL(K101)*COS(2*PI()*B101*169/Nt_load2)-2*IMAGINARY(K101)*SIN(2*PI()*B101*169/Nt_load2)</f>
        <v>2.2163433120698413E-2</v>
      </c>
      <c r="FT362" s="223">
        <f t="shared" ref="FT362:FT425" ca="1" si="766">2*IMREAL(K101)*COS(2*PI()*B101*170/Nt_load2)-2*IMAGINARY(K101)*SIN(2*PI()*B101*170/Nt_load2)</f>
        <v>2.2536815488194337E-2</v>
      </c>
      <c r="FU362" s="223">
        <f t="shared" ref="FU362:FU425" ca="1" si="767">2*IMREAL(K101)*COS(2*PI()*B101*171/Nt_load2)-2*IMAGINARY(K101)*SIN(2*PI()*B101*171/Nt_load2)</f>
        <v>2.2896622520745983E-2</v>
      </c>
      <c r="FV362" s="223">
        <f t="shared" ref="FV362:FV425" ca="1" si="768">2*IMREAL(K101)*COS(2*PI()*B101*172/Nt_load2)-2*IMAGINARY(K101)*SIN(2*PI()*B101*172/Nt_load2)</f>
        <v>2.3242637484050987E-2</v>
      </c>
      <c r="FW362" s="223">
        <f t="shared" ref="FW362:FW425" ca="1" si="769">2*IMREAL(K101)*COS(2*PI()*B101*173/Nt_load2)-2*IMAGINARY(K101)*SIN(2*PI()*B101*173/Nt_load2)</f>
        <v>2.3574651951633795E-2</v>
      </c>
      <c r="FX362" s="223">
        <f t="shared" ref="FX362:FX425" ca="1" si="770">2*IMREAL(K101)*COS(2*PI()*B101*174/Nt_load2)-2*IMAGINARY(K101)*SIN(2*PI()*B101*174/Nt_load2)</f>
        <v>2.3892465930393951E-2</v>
      </c>
      <c r="FY362" s="223">
        <f t="shared" ref="FY362:FY425" ca="1" si="771">2*IMREAL(K101)*COS(2*PI()*B101*175/Nt_load2)-2*IMAGINARY(K101)*SIN(2*PI()*B101*175/Nt_load2)</f>
        <v>2.4195887981074488E-2</v>
      </c>
      <c r="FZ362" s="223">
        <f t="shared" ref="FZ362:FZ425" ca="1" si="772">2*IMREAL(K101)*COS(2*PI()*B101*176/Nt_load2)-2*IMAGINARY(K101)*SIN(2*PI()*B101*176/Nt_load2)</f>
        <v>2.4484735333577746E-2</v>
      </c>
      <c r="GA362" s="223">
        <f t="shared" ref="GA362:GA425" ca="1" si="773">2*IMREAL(K101)*COS(2*PI()*B101*177/Nt_load2)-2*IMAGINARY(K101)*SIN(2*PI()*B101*177/Nt_load2)</f>
        <v>2.4758833997059294E-2</v>
      </c>
      <c r="GB362" s="223">
        <f t="shared" ref="GB362:GB425" ca="1" si="774">2*IMREAL(K101)*COS(2*PI()*B101*178/Nt_load2)-2*IMAGINARY(K101)*SIN(2*PI()*B101*178/Nt_load2)</f>
        <v>2.5018018864733437E-2</v>
      </c>
      <c r="GC362" s="223">
        <f t="shared" ref="GC362:GC425" ca="1" si="775">2*IMREAL(K101)*COS(2*PI()*B101*179/Nt_load2)-2*IMAGINARY(K101)*SIN(2*PI()*B101*179/Nt_load2)</f>
        <v>2.5262133813327443E-2</v>
      </c>
      <c r="GD362" s="223">
        <f t="shared" ref="GD362:GD425" ca="1" si="776">2*IMREAL(K101)*COS(2*PI()*B101*180/Nt_load2)-2*IMAGINARY(K101)*SIN(2*PI()*B101*180/Nt_load2)</f>
        <v>2.5491031797124326E-2</v>
      </c>
      <c r="GE362" s="223">
        <f t="shared" ref="GE362:GE425" ca="1" si="777">2*IMREAL(K101)*COS(2*PI()*B101*181/Nt_load2)-2*IMAGINARY(K101)*SIN(2*PI()*B101*181/Nt_load2)</f>
        <v>2.5704574936537695E-2</v>
      </c>
      <c r="GF362" s="223">
        <f t="shared" ref="GF362:GF425" ca="1" si="778">2*IMREAL(K101)*COS(2*PI()*B101*182/Nt_load2)-2*IMAGINARY(K101)*SIN(2*PI()*B101*182/Nt_load2)</f>
        <v>2.5902634601165261E-2</v>
      </c>
      <c r="GG362" s="223">
        <f t="shared" ref="GG362:GG425" ca="1" si="779">2*IMREAL(K101)*COS(2*PI()*B101*183/Nt_load2)-2*IMAGINARY(K101)*SIN(2*PI()*B101*183/Nt_load2)</f>
        <v>2.6085091487270971E-2</v>
      </c>
      <c r="GH362" s="223">
        <f t="shared" ref="GH362:GH425" ca="1" si="780">2*IMREAL(K101)*COS(2*PI()*B101*184/Nt_load2)-2*IMAGINARY(K101)*SIN(2*PI()*B101*184/Nt_load2)</f>
        <v>2.6251835689649148E-2</v>
      </c>
      <c r="GI362" s="223">
        <f t="shared" ref="GI362:GI425" ca="1" si="781">2*IMREAL(K101)*COS(2*PI()*B101*185/Nt_load2)-2*IMAGINARY(K101)*SIN(2*PI()*B101*185/Nt_load2)</f>
        <v>2.6402766767827244E-2</v>
      </c>
      <c r="GJ362" s="223">
        <f t="shared" ref="GJ362:GJ425" ca="1" si="782">2*IMREAL(K101)*COS(2*PI()*B101*186/Nt_load2)-2*IMAGINARY(K101)*SIN(2*PI()*B101*186/Nt_load2)</f>
        <v>2.6537793806567438E-2</v>
      </c>
      <c r="GK362" s="223">
        <f t="shared" ref="GK362:GK425" ca="1" si="783">2*IMREAL(K101)*COS(2*PI()*B101*187/Nt_load2)-2*IMAGINARY(K101)*SIN(2*PI()*B101*187/Nt_load2)</f>
        <v>2.665683547063059E-2</v>
      </c>
      <c r="GL362" s="223">
        <f t="shared" ref="GL362:GL425" ca="1" si="784">2*IMREAL(K101)*COS(2*PI()*B101*188/Nt_load2)-2*IMAGINARY(K101)*SIN(2*PI()*B101*188/Nt_load2)</f>
        <v>2.6759820053769503E-2</v>
      </c>
      <c r="GM362" s="223">
        <f t="shared" ref="GM362:GM425" ca="1" si="785">2*IMREAL(K101)*COS(2*PI()*B101*189/Nt_load2)-2*IMAGINARY(K101)*SIN(2*PI()*B101*189/Nt_load2)</f>
        <v>2.684668552192215E-2</v>
      </c>
      <c r="GN362" s="223">
        <f t="shared" ref="GN362:GN425" ca="1" si="786">2*IMREAL(K101)*COS(2*PI()*B101*190/Nt_load2)-2*IMAGINARY(K101)*SIN(2*PI()*B101*190/Nt_load2)</f>
        <v>2.6917379550578623E-2</v>
      </c>
      <c r="GO362" s="223">
        <f t="shared" ref="GO362:GO425" ca="1" si="787">2*IMREAL(K101)*COS(2*PI()*B101*191/Nt_load2)-2*IMAGINARY(K101)*SIN(2*PI()*B101*191/Nt_load2)</f>
        <v>2.6971859556299473E-2</v>
      </c>
      <c r="GP362" s="223">
        <f t="shared" ref="GP362:GP425" ca="1" si="788">2*IMREAL(K101)*COS(2*PI()*B101*192/Nt_load2)-2*IMAGINARY(K101)*SIN(2*PI()*B101*192/Nt_load2)</f>
        <v>2.7010092722366399E-2</v>
      </c>
      <c r="GQ362" s="223">
        <f t="shared" ref="GQ362:GQ425" ca="1" si="789">2*IMREAL(K101)*COS(2*PI()*B101*193/Nt_load2)-2*IMAGINARY(K101)*SIN(2*PI()*B101*193/Nt_load2)</f>
        <v>2.7032056018549792E-2</v>
      </c>
      <c r="GR362" s="223">
        <f t="shared" ref="GR362:GR425" ca="1" si="790">2*IMREAL(K101)*COS(2*PI()*B101*194/Nt_load2)-2*IMAGINARY(K101)*SIN(2*PI()*B101*194/Nt_load2)</f>
        <v>2.7037736214981289E-2</v>
      </c>
      <c r="GS362" s="223">
        <f t="shared" ref="GS362:GS425" ca="1" si="791">2*IMREAL(K101)*COS(2*PI()*B101*195/Nt_load2)-2*IMAGINARY(K101)*SIN(2*PI()*B101*195/Nt_load2)</f>
        <v>2.7027129890122955E-2</v>
      </c>
      <c r="GT362" s="223">
        <f t="shared" ref="GT362:GT425" ca="1" si="792">2*IMREAL(K101)*COS(2*PI()*B101*196/Nt_load2)-2*IMAGINARY(K101)*SIN(2*PI()*B101*196/Nt_load2)</f>
        <v>2.7000243432828298E-2</v>
      </c>
      <c r="GU362" s="223">
        <f t="shared" ref="GU362:GU425" ca="1" si="793">2*IMREAL(K101)*COS(2*PI()*B101*197/Nt_load2)-2*IMAGINARY(K101)*SIN(2*PI()*B101*197/Nt_load2)</f>
        <v>2.6957093038493831E-2</v>
      </c>
      <c r="GV362" s="223">
        <f t="shared" ref="GV362:GV425" ca="1" si="794">2*IMREAL(K101)*COS(2*PI()*B101*198/Nt_load2)-2*IMAGINARY(K101)*SIN(2*PI()*B101*198/Nt_load2)</f>
        <v>2.6897704699303603E-2</v>
      </c>
      <c r="GW362" s="223">
        <f t="shared" ref="GW362:GW425" ca="1" si="795">2*IMREAL(K101)*COS(2*PI()*B101*199/Nt_load2)-2*IMAGINARY(K101)*SIN(2*PI()*B101*199/Nt_load2)</f>
        <v>2.6822114188572485E-2</v>
      </c>
      <c r="GX362" s="223">
        <f t="shared" ref="GX362:GX425" ca="1" si="796">2*IMREAL(K101)*COS(2*PI()*B101*200/Nt_load2)-2*IMAGINARY(K101)*SIN(2*PI()*B101*200/Nt_load2)</f>
        <v>2.6730367039197615E-2</v>
      </c>
      <c r="GY362" s="223">
        <f t="shared" ref="GY362:GY425" ca="1" si="797">2*IMREAL(K101)*COS(2*PI()*B101*201/Nt_load2)-2*IMAGINARY(K101)*SIN(2*PI()*B101*201/Nt_load2)</f>
        <v>2.6622518516231135E-2</v>
      </c>
      <c r="GZ362" s="223">
        <f t="shared" ref="GZ362:GZ425" ca="1" si="798">2*IMREAL(K101)*COS(2*PI()*B101*202/Nt_load2)-2*IMAGINARY(K101)*SIN(2*PI()*B101*202/Nt_load2)</f>
        <v>2.6498633583590562E-2</v>
      </c>
      <c r="HA362" s="223">
        <f t="shared" ref="HA362:HA425" ca="1" si="799">2*IMREAL(K101)*COS(2*PI()*B101*203/Nt_load2)-2*IMAGINARY(K101)*SIN(2*PI()*B101*203/Nt_load2)</f>
        <v>2.6358786864926965E-2</v>
      </c>
      <c r="HB362" s="223">
        <f t="shared" ref="HB362:HB425" ca="1" si="800">2*IMREAL(K101)*COS(2*PI()*B101*204/Nt_load2)-2*IMAGINARY(K101)*SIN(2*PI()*B101*204/Nt_load2)</f>
        <v>2.6203062598674463E-2</v>
      </c>
      <c r="HC362" s="223">
        <f t="shared" ref="HC362:HC425" ca="1" si="801">2*IMREAL(K101)*COS(2*PI()*B101*205/Nt_load2)-2*IMAGINARY(K101)*SIN(2*PI()*B101*205/Nt_load2)</f>
        <v>2.6031554587308138E-2</v>
      </c>
      <c r="HD362" s="223">
        <f t="shared" ref="HD362:HD425" ca="1" si="802">2*IMREAL(K101)*COS(2*PI()*B101*206/Nt_load2)-2*IMAGINARY(K101)*SIN(2*PI()*B101*206/Nt_load2)</f>
        <v>2.5844366140840937E-2</v>
      </c>
      <c r="HE362" s="223">
        <f t="shared" ref="HE362:HE425" ca="1" si="803">2*IMREAL(K101)*COS(2*PI()*B101*207/Nt_load2)-2*IMAGINARY(K101)*SIN(2*PI()*B101*207/Nt_load2)</f>
        <v>2.5641610014593592E-2</v>
      </c>
      <c r="HF362" s="223">
        <f t="shared" ref="HF362:HF425" ca="1" si="804">2*IMREAL(K101)*COS(2*PI()*B101*208/Nt_load2)-2*IMAGINARY(K101)*SIN(2*PI()*B101*208/Nt_load2)</f>
        <v>2.5423408341274996E-2</v>
      </c>
      <c r="HG362" s="223">
        <f t="shared" ref="HG362:HG425" ca="1" si="805">2*IMREAL(K101)*COS(2*PI()*B101*209/Nt_load2)-2*IMAGINARY(K101)*SIN(2*PI()*B101*209/Nt_load2)</f>
        <v>2.5189892557414099E-2</v>
      </c>
      <c r="HH362" s="223">
        <f t="shared" ref="HH362:HH425" ca="1" si="806">2*IMREAL(K101)*COS(2*PI()*B101*210/Nt_load2)-2*IMAGINARY(K101)*SIN(2*PI()*B101*210/Nt_load2)</f>
        <v>2.4941203324187367E-2</v>
      </c>
      <c r="HI362" s="223">
        <f t="shared" ref="HI362:HI425" ca="1" si="807">2*IMREAL(K101)*COS(2*PI()*B101*211/Nt_load2)-2*IMAGINARY(K101)*SIN(2*PI()*B101*211/Nt_load2)</f>
        <v>2.4677490442689801E-2</v>
      </c>
      <c r="HJ362" s="223">
        <f t="shared" ref="HJ362:HJ425" ca="1" si="808">2*IMREAL(K101)*COS(2*PI()*B101*212/Nt_load2)-2*IMAGINARY(K101)*SIN(2*PI()*B101*212/Nt_load2)</f>
        <v>2.4398912763700365E-2</v>
      </c>
      <c r="HK362" s="223">
        <f t="shared" ref="HK362:HK425" ca="1" si="809">2*IMREAL(K101)*COS(2*PI()*B101*213/Nt_load2)-2*IMAGINARY(K101)*SIN(2*PI()*B101*213/Nt_load2)</f>
        <v>2.4105638091996184E-2</v>
      </c>
      <c r="HL362" s="223">
        <f t="shared" ref="HL362:HL425" ca="1" si="810">2*IMREAL(K101)*COS(2*PI()*B101*214/Nt_load2)-2*IMAGINARY(K101)*SIN(2*PI()*B101*214/Nt_load2)</f>
        <v>2.3797843085273256E-2</v>
      </c>
      <c r="HM362" s="223">
        <f t="shared" ref="HM362:HM425" ca="1" si="811">2*IMREAL(K101)*COS(2*PI()*B101*215/Nt_load2)-2*IMAGINARY(K101)*SIN(2*PI()*B101*215/Nt_load2)</f>
        <v>2.3475713147734424E-2</v>
      </c>
      <c r="HN362" s="223">
        <f t="shared" ref="HN362:HN425" ca="1" si="812">2*IMREAL(K101)*COS(2*PI()*B101*216/Nt_load2)-2*IMAGINARY(K101)*SIN(2*PI()*B101*216/Nt_load2)</f>
        <v>2.3139442318408851E-2</v>
      </c>
      <c r="HO362" s="223">
        <f t="shared" ref="HO362:HO425" ca="1" si="813">2*IMREAL(K101)*COS(2*PI()*B101*217/Nt_load2)-2*IMAGINARY(K101)*SIN(2*PI()*B101*217/Nt_load2)</f>
        <v>2.2789233154270151E-2</v>
      </c>
      <c r="HP362" s="223">
        <f t="shared" ref="HP362:HP425" ca="1" si="814">2*IMREAL(K101)*COS(2*PI()*B101*218/Nt_load2)-2*IMAGINARY(K101)*SIN(2*PI()*B101*218/Nt_load2)</f>
        <v>2.2425296608223629E-2</v>
      </c>
      <c r="HQ362" s="223">
        <f t="shared" ref="HQ362:HQ425" ca="1" si="815">2*IMREAL(K101)*COS(2*PI()*B101*219/Nt_load2)-2*IMAGINARY(K101)*SIN(2*PI()*B101*219/Nt_load2)</f>
        <v>2.2047851902036151E-2</v>
      </c>
      <c r="HR362" s="223">
        <f t="shared" ref="HR362:HR425" ca="1" si="816">2*IMREAL(K101)*COS(2*PI()*B101*220/Nt_load2)-2*IMAGINARY(K101)*SIN(2*PI()*B101*220/Nt_load2)</f>
        <v>2.165712639428518E-2</v>
      </c>
      <c r="HS362" s="223">
        <f t="shared" ref="HS362:HS425" ca="1" si="817">2*IMREAL(K101)*COS(2*PI()*B101*221/Nt_load2)-2*IMAGINARY(K101)*SIN(2*PI()*B101*221/Nt_load2)</f>
        <v>2.125335544340641E-2</v>
      </c>
      <c r="HT362" s="223">
        <f t="shared" ref="HT362:HT425" ca="1" si="818">2*IMREAL(K101)*COS(2*PI()*B101*222/Nt_load2)-2*IMAGINARY(K101)*SIN(2*PI()*B101*222/Nt_load2)</f>
        <v>2.0836782265922681E-2</v>
      </c>
      <c r="HU362" s="223">
        <f t="shared" ref="HU362:HU425" ca="1" si="819">2*IMREAL(K101)*COS(2*PI()*B101*223/Nt_load2)-2*IMAGINARY(K101)*SIN(2*PI()*B101*223/Nt_load2)</f>
        <v>2.0407657789939429E-2</v>
      </c>
      <c r="HV362" s="223">
        <f t="shared" ref="HV362:HV425" ca="1" si="820">2*IMREAL(K101)*COS(2*PI()*B101*224/Nt_load2)-2*IMAGINARY(K101)*SIN(2*PI()*B101*224/Nt_load2)</f>
        <v>1.9966240503994998E-2</v>
      </c>
      <c r="HW362" s="223">
        <f t="shared" ref="HW362:HW425" ca="1" si="821">2*IMREAL(K101)*COS(2*PI()*B101*225/Nt_load2)-2*IMAGINARY(K101)*SIN(2*PI()*B101*225/Nt_load2)</f>
        <v>1.9512796301356779E-2</v>
      </c>
      <c r="HX362" s="223">
        <f t="shared" ref="HX362:HX425" ca="1" si="822">2*IMREAL(K101)*COS(2*PI()*B101*226/Nt_load2)-2*IMAGINARY(K101)*SIN(2*PI()*B101*226/Nt_load2)</f>
        <v>1.904759831985707E-2</v>
      </c>
      <c r="HY362" s="223">
        <f t="shared" ref="HY362:HY425" ca="1" si="823">2*IMREAL(K101)*COS(2*PI()*B101*227/Nt_load2)-2*IMAGINARY(K101)*SIN(2*PI()*B101*227/Nt_load2)</f>
        <v>1.8570926777365056E-2</v>
      </c>
      <c r="HZ362" s="223">
        <f t="shared" ref="HZ362:HZ425" ca="1" si="824">2*IMREAL(K101)*COS(2*PI()*B101*228/Nt_load2)-2*IMAGINARY(K101)*SIN(2*PI()*B101*228/Nt_load2)</f>
        <v>1.808306880299404E-2</v>
      </c>
      <c r="IA362" s="223">
        <f t="shared" ref="IA362:IA425" ca="1" si="825">2*IMREAL(K101)*COS(2*PI()*B101*229/Nt_load2)-2*IMAGINARY(K101)*SIN(2*PI()*B101*229/Nt_load2)</f>
        <v>1.7584318264145589E-2</v>
      </c>
      <c r="IB362" s="223">
        <f t="shared" ref="IB362:IB425" ca="1" si="826">2*IMREAL(K101)*COS(2*PI()*B101*230/Nt_load2)-2*IMAGINARY(K101)*SIN(2*PI()*B101*230/Nt_load2)</f>
        <v>1.7074975589494813E-2</v>
      </c>
      <c r="IC362" s="223">
        <f t="shared" ref="IC362:IC425" ca="1" si="827">2*IMREAL(K101)*COS(2*PI()*B101*231/Nt_load2)-2*IMAGINARY(K101)*SIN(2*PI()*B101*231/Nt_load2)</f>
        <v>1.6555347588023402E-2</v>
      </c>
      <c r="ID362" s="223">
        <f t="shared" ref="ID362:ID425" ca="1" si="828">2*IMREAL(K101)*COS(2*PI()*B101*232/Nt_load2)-2*IMAGINARY(K101)*SIN(2*PI()*B101*232/Nt_load2)</f>
        <v>1.6025747264209286E-2</v>
      </c>
      <c r="IE362" s="223">
        <f t="shared" ref="IE362:IE425" ca="1" si="829">2*IMREAL(K101)*COS(2*PI()*B101*233/Nt_load2)-2*IMAGINARY(K101)*SIN(2*PI()*B101*223/Nt_load2)</f>
        <v>2.0598139174511181E-2</v>
      </c>
      <c r="IF362" s="223">
        <f t="shared" ref="IF362:IF425" ca="1" si="830">2*IMREAL(K101)*COS(2*PI()*B101*234/Nt_load2)-2*IMAGINARY(K101)*SIN(2*PI()*B101*234/Nt_load2)</f>
        <v>1.4937911510074606E-2</v>
      </c>
      <c r="IG362" s="223">
        <f t="shared" ref="IG362:IG425" ca="1" si="831">2*IMREAL(K101)*COS(2*PI()*B101*235/Nt_load2)-2*IMAGINARY(K101)*SIN(2*PI()*B101*235/Nt_load2)</f>
        <v>1.438033135133553E-2</v>
      </c>
      <c r="IH362" s="223">
        <f t="shared" ref="IH362:IH425" ca="1" si="832">2*IMREAL(K101)*COS(2*PI()*B101*236/Nt_load2)-2*IMAGINARY(K101)*SIN(2*PI()*B101*236/Nt_load2)</f>
        <v>1.3814089018705636E-2</v>
      </c>
      <c r="II362" s="223">
        <f t="shared" ref="II362:II425" ca="1" si="833">2*IMREAL(K101)*COS(2*PI()*B101*237/Nt_load2)-2*IMAGINARY(K101)*SIN(2*PI()*B101*237/Nt_load2)</f>
        <v>1.323952559539293E-2</v>
      </c>
      <c r="IJ362" s="223">
        <f t="shared" ref="IJ362:IJ425" ca="1" si="834">2*IMREAL(K101)*COS(2*PI()*B101*238/Nt_load2)-2*IMAGINARY(K101)*SIN(2*PI()*B101*238/Nt_load2)</f>
        <v>1.2656987176919309E-2</v>
      </c>
      <c r="IK362" s="223">
        <f t="shared" ref="IK362:IK425" ca="1" si="835">2*IMREAL(K101)*COS(2*PI()*B101*239/Nt_load2)-2*IMAGINARY(K101)*SIN(2*PI()*B101*239/Nt_load2)</f>
        <v>1.2066824662645546E-2</v>
      </c>
      <c r="IL362" s="223">
        <f t="shared" ref="IL362:IL425" ca="1" si="836">2*IMREAL(K101)*COS(2*PI()*B101*240/Nt_load2)-2*IMAGINARY(K101)*SIN(2*PI()*B101*240/Nt_load2)</f>
        <v>1.1469393544402642E-2</v>
      </c>
      <c r="IM362" s="223">
        <f t="shared" ref="IM362:IM425" ca="1" si="837">2*IMREAL(K101)*COS(2*PI()*B101*241/Nt_load2)-2*IMAGINARY(K101)*SIN(2*PI()*B101*241/Nt_load2)</f>
        <v>1.0865053692356815E-2</v>
      </c>
      <c r="IN362" s="223">
        <f t="shared" ref="IN362:IN425" ca="1" si="838">2*IMREAL(K101)*COS(2*PI()*B101*242/Nt_load2)-2*IMAGINARY(K101)*SIN(2*PI()*B101*242/Nt_load2)</f>
        <v>1.0254169138237261E-2</v>
      </c>
      <c r="IO362" s="223">
        <f t="shared" ref="IO362:IO425" ca="1" si="839">2*IMREAL(K101)*COS(2*PI()*B101*243/Nt_load2)-2*IMAGINARY(K101)*SIN(2*PI()*B101*243/Nt_load2)</f>
        <v>9.6371078560569118E-3</v>
      </c>
      <c r="IP362" s="223">
        <f t="shared" ref="IP362:IP425" ca="1" si="840">2*IMREAL(K101)*COS(2*PI()*B101*244/Nt_load2)-2*IMAGINARY(K101)*SIN(2*PI()*B101*244/Nt_load2)</f>
        <v>9.0142415404587482E-3</v>
      </c>
      <c r="IQ362" s="223">
        <f t="shared" ref="IQ362:IQ425" ca="1" si="841">2*IMREAL(K101)*COS(2*PI()*B101*245/Nt_load2)-2*IMAGINARY(K101)*SIN(2*PI()*B101*245/Nt_load2)</f>
        <v>8.3859453828208138E-3</v>
      </c>
      <c r="IR362" s="223">
        <f t="shared" ref="IR362:IR425" ca="1" si="842">2*IMREAL(K101)*COS(2*PI()*B101*246/Nt_load2)-2*IMAGINARY(K101)*SIN(2*PI()*B101*246/Nt_load2)</f>
        <v>7.7525978452549615E-3</v>
      </c>
      <c r="IS362" s="223">
        <f t="shared" ref="IS362:IS425" ca="1" si="843">2*IMREAL(K101)*COS(2*PI()*B101*247/Nt_load2)-2*IMAGINARY(K101)*SIN(2*PI()*B101*247/Nt_load2)</f>
        <v>7.1145804326354341E-3</v>
      </c>
      <c r="IT362" s="223">
        <f t="shared" ref="IT362:IT425" ca="1" si="844">2*IMREAL(K101)*COS(2*PI()*B101*248/Nt_load2)-2*IMAGINARY(K101)*SIN(2*PI()*B101*248/Nt_load2)</f>
        <v>6.472277462794585E-3</v>
      </c>
      <c r="IU362" s="223">
        <f t="shared" ref="IU362:IU425" ca="1" si="845">2*IMREAL(K101)*COS(2*PI()*B101*249/Nt_load2)-2*IMAGINARY(K101)*SIN(2*PI()*B101*249/Nt_load2)</f>
        <v>5.8260758350241896E-3</v>
      </c>
      <c r="IV362" s="223">
        <f t="shared" ref="IV362:IV425" ca="1" si="846">2*IMREAL(K101)*COS(2*PI()*B101*250/Nt_load2)-2*IMAGINARY(K101)*SIN(2*PI()*B101*250/Nt_load2)</f>
        <v>5.1763647970217838E-3</v>
      </c>
      <c r="IW362" s="223">
        <f t="shared" ref="IW362:IW425" ca="1" si="847">2*IMREAL(K101)*COS(2*PI()*B101*251/Nt_load2)-2*IMAGINARY(K101)*SIN(2*PI()*B101*251/Nt_load2)</f>
        <v>4.523535710422375E-3</v>
      </c>
      <c r="IX362" s="223">
        <f t="shared" ref="IX362:IX425" ca="1" si="848">2*IMREAL(K101)*COS(2*PI()*B101*252/Nt_load2)-2*IMAGINARY(K101)*SIN(2*PI()*B101*252/Nt_load2)</f>
        <v>3.867981815056926E-3</v>
      </c>
      <c r="IY362" s="223">
        <f t="shared" ref="IY362:IY425" ca="1" si="849">2*IMREAL(K101)*COS(2*PI()*B101*253/Nt_load2)-2*IMAGINARY(K101)*SIN(2*PI()*B101*253/Nt_load2)</f>
        <v>3.2100979920792424E-3</v>
      </c>
      <c r="IZ362" s="223">
        <f t="shared" ref="IZ362:IZ425" ca="1" si="850">2*IMREAL(K101)*COS(2*PI()*B101*254/Nt_load2)-2*IMAGINARY(K101)*SIN(2*PI()*B101*254/Nt_load2)</f>
        <v>2.5502805261044259E-3</v>
      </c>
      <c r="JA362" s="223">
        <f t="shared" ref="JA362:JA425" ca="1" si="851">2*IMREAL(K101)*COS(2*PI()*B101*255/Nt_load2)-2*IMAGINARY(K101)*SIN(2*PI()*B101*255/Nt_load2)</f>
        <v>1.8889268665018152E-3</v>
      </c>
      <c r="JB362" s="223">
        <f t="shared" ref="JB362:JB425" ca="1" si="852">2*IMREAL(K101)*COS(2*PI()*B101*256/Nt_load2)-2*IMAGINARY(K101)*SIN(2*PI()*B101*256/Nt_load2)</f>
        <v>1.2264353879863487E-3</v>
      </c>
    </row>
    <row r="363" spans="1:262">
      <c r="B363" s="230">
        <v>2</v>
      </c>
      <c r="C363" s="229">
        <f t="shared" ref="C363:C426" si="853">C362+Div_Nt_load2</f>
        <v>3.9062500000000001E-5</v>
      </c>
      <c r="D363" s="226">
        <f t="shared" ca="1" si="597"/>
        <v>54.36713591443894</v>
      </c>
      <c r="E363" s="225">
        <f ca="1">H361</f>
        <v>0.36713591443893878</v>
      </c>
      <c r="F363" s="224">
        <v>2</v>
      </c>
      <c r="G363" s="223">
        <f t="shared" ref="G363:G425" ca="1" si="854">2*IMREAL(K102)*COS(2*PI()*B102*1/Nt_load2)-2*IMAGINARY(K102)*SIN(2*PI()*B102*1/Nt_load2)</f>
        <v>-4.0081555752330428E-6</v>
      </c>
      <c r="H363" s="223">
        <f t="shared" ca="1" si="598"/>
        <v>7.3541487196004547E-6</v>
      </c>
      <c r="I363" s="223">
        <f t="shared" ca="1" si="599"/>
        <v>1.8698736226021079E-5</v>
      </c>
      <c r="J363" s="223">
        <f t="shared" ca="1" si="600"/>
        <v>2.9998276839057368E-5</v>
      </c>
      <c r="K363" s="223">
        <f t="shared" ca="1" si="601"/>
        <v>4.1225548975649633E-5</v>
      </c>
      <c r="L363" s="223">
        <f t="shared" ca="1" si="602"/>
        <v>5.2353505153827939E-5</v>
      </c>
      <c r="M363" s="223">
        <f t="shared" ca="1" si="603"/>
        <v>6.3355337152465213E-5</v>
      </c>
      <c r="N363" s="223">
        <f t="shared" ca="1" si="604"/>
        <v>7.4204540594630065E-5</v>
      </c>
      <c r="O363" s="223">
        <f t="shared" ca="1" si="605"/>
        <v>8.4874978798952318E-5</v>
      </c>
      <c r="P363" s="223">
        <f t="shared" ca="1" si="606"/>
        <v>9.5340945745177774E-5</v>
      </c>
      <c r="Q363" s="223">
        <f t="shared" ca="1" si="607"/>
        <v>1.0557722800222251E-4</v>
      </c>
      <c r="R363" s="223">
        <f t="shared" ca="1" si="608"/>
        <v>1.1555916546953691E-4</v>
      </c>
      <c r="S363" s="223">
        <f t="shared" ca="1" si="609"/>
        <v>1.2526271078544773E-4</v>
      </c>
      <c r="T363" s="223">
        <f t="shared" ca="1" si="610"/>
        <v>1.3466448725935878E-4</v>
      </c>
      <c r="U363" s="223">
        <f t="shared" ca="1" si="611"/>
        <v>1.4374184518824599E-4</v>
      </c>
      <c r="V363" s="223">
        <f t="shared" ca="1" si="612"/>
        <v>1.524729164217761E-4</v>
      </c>
      <c r="W363" s="223">
        <f t="shared" ca="1" si="613"/>
        <v>1.6083666704459597E-4</v>
      </c>
      <c r="X363" s="223">
        <f t="shared" ca="1" si="614"/>
        <v>1.6881294804887715E-4</v>
      </c>
      <c r="Y363" s="223">
        <f t="shared" ca="1" si="615"/>
        <v>1.7638254387504067E-4</v>
      </c>
      <c r="Z363" s="223">
        <f t="shared" ca="1" si="616"/>
        <v>1.8352721870372305E-4</v>
      </c>
      <c r="AA363" s="223">
        <f t="shared" ca="1" si="617"/>
        <v>1.9022976038746234E-4</v>
      </c>
      <c r="AB363" s="223">
        <f t="shared" ca="1" si="618"/>
        <v>1.964740219162691E-4</v>
      </c>
      <c r="AC363" s="223">
        <f t="shared" ca="1" si="619"/>
        <v>2.0224496031718772E-4</v>
      </c>
      <c r="AD363" s="223">
        <f t="shared" ca="1" si="620"/>
        <v>2.075286728941359E-4</v>
      </c>
      <c r="AE363" s="223">
        <f t="shared" ca="1" si="621"/>
        <v>2.1231243072071724E-4</v>
      </c>
      <c r="AF363" s="223">
        <f t="shared" ca="1" si="622"/>
        <v>2.1658470930531975E-4</v>
      </c>
      <c r="AG363" s="223">
        <f t="shared" ca="1" si="623"/>
        <v>2.203352163546257E-4</v>
      </c>
      <c r="AH363" s="223">
        <f t="shared" ca="1" si="624"/>
        <v>2.2355491656864774E-4</v>
      </c>
      <c r="AI363" s="223">
        <f t="shared" ca="1" si="625"/>
        <v>2.2623605340755786E-4</v>
      </c>
      <c r="AJ363" s="223">
        <f t="shared" ca="1" si="626"/>
        <v>2.2837216777787123E-4</v>
      </c>
      <c r="AK363" s="223">
        <f t="shared" ca="1" si="627"/>
        <v>2.2995811359296828E-4</v>
      </c>
      <c r="AL363" s="223">
        <f t="shared" ca="1" si="628"/>
        <v>2.30990070170468E-4</v>
      </c>
      <c r="AM363" s="223">
        <f t="shared" ca="1" si="629"/>
        <v>2.3146555143658645E-4</v>
      </c>
      <c r="AN363" s="223">
        <f t="shared" ca="1" si="630"/>
        <v>2.3138341191530632E-4</v>
      </c>
      <c r="AO363" s="223">
        <f t="shared" ca="1" si="631"/>
        <v>2.3074384948792897E-4</v>
      </c>
      <c r="AP363" s="223">
        <f t="shared" ca="1" si="632"/>
        <v>2.295484049163609E-4</v>
      </c>
      <c r="AQ363" s="223">
        <f t="shared" ca="1" si="633"/>
        <v>2.2779995813128375E-4</v>
      </c>
      <c r="AR363" s="223">
        <f t="shared" ca="1" si="634"/>
        <v>2.2550272129414852E-4</v>
      </c>
      <c r="AS363" s="223">
        <f t="shared" ca="1" si="635"/>
        <v>2.2266222864971008E-4</v>
      </c>
      <c r="AT363" s="223">
        <f t="shared" ca="1" si="636"/>
        <v>2.1928532319354666E-4</v>
      </c>
      <c r="AU363" s="223">
        <f t="shared" ca="1" si="637"/>
        <v>2.1538014018668416E-4</v>
      </c>
      <c r="AV363" s="223">
        <f t="shared" ca="1" si="638"/>
        <v>2.1095608755703968E-4</v>
      </c>
      <c r="AW363" s="223">
        <f t="shared" ca="1" si="639"/>
        <v>2.0602382323489931E-4</v>
      </c>
      <c r="AX363" s="223">
        <f t="shared" ca="1" si="640"/>
        <v>2.005952294770305E-4</v>
      </c>
      <c r="AY363" s="223">
        <f t="shared" ca="1" si="641"/>
        <v>1.9468338424128443E-4</v>
      </c>
      <c r="AZ363" s="223">
        <f t="shared" ca="1" si="642"/>
        <v>1.8830252968065066E-4</v>
      </c>
      <c r="BA363" s="223">
        <f t="shared" ca="1" si="643"/>
        <v>1.8146803783266252E-4</v>
      </c>
      <c r="BB363" s="223">
        <f t="shared" ca="1" si="644"/>
        <v>1.7419637358681266E-4</v>
      </c>
      <c r="BC363" s="223">
        <f t="shared" ca="1" si="645"/>
        <v>1.6650505501919187E-4</v>
      </c>
      <c r="BD363" s="223">
        <f t="shared" ca="1" si="646"/>
        <v>1.5841261118990947E-4</v>
      </c>
      <c r="BE363" s="223">
        <f t="shared" ca="1" si="647"/>
        <v>1.499385375049646E-4</v>
      </c>
      <c r="BF363" s="223">
        <f t="shared" ca="1" si="648"/>
        <v>1.411032487501054E-4</v>
      </c>
      <c r="BG363" s="223">
        <f t="shared" ca="1" si="649"/>
        <v>1.3192802990982236E-4</v>
      </c>
      <c r="BH363" s="223">
        <f t="shared" ca="1" si="650"/>
        <v>1.2243498488995593E-4</v>
      </c>
      <c r="BI363" s="223">
        <f t="shared" ca="1" si="651"/>
        <v>1.1264698326745138E-4</v>
      </c>
      <c r="BJ363" s="223">
        <f t="shared" ca="1" si="652"/>
        <v>1.0258760519554522E-4</v>
      </c>
      <c r="BK363" s="223">
        <f t="shared" ca="1" si="653"/>
        <v>9.2281084597110017E-5</v>
      </c>
      <c r="BL363" s="223">
        <f t="shared" ca="1" si="654"/>
        <v>8.1752250783011896E-5</v>
      </c>
      <c r="BM363" s="223">
        <f t="shared" ca="1" si="655"/>
        <v>7.1026468636126128E-5</v>
      </c>
      <c r="BN363" s="223">
        <f t="shared" ca="1" si="656"/>
        <v>6.0129577505112043E-5</v>
      </c>
      <c r="BO363" s="223">
        <f t="shared" ca="1" si="657"/>
        <v>4.9087828955159072E-5</v>
      </c>
      <c r="BP363" s="223">
        <f t="shared" ca="1" si="658"/>
        <v>3.792782352566722E-5</v>
      </c>
      <c r="BQ363" s="223">
        <f t="shared" ca="1" si="659"/>
        <v>2.6676446647216947E-5</v>
      </c>
      <c r="BR363" s="223">
        <f t="shared" ca="1" si="660"/>
        <v>1.5360803872212867E-5</v>
      </c>
      <c r="BS363" s="223">
        <f t="shared" ca="1" si="661"/>
        <v>4.0081555752331089E-6</v>
      </c>
      <c r="BT363" s="223">
        <f t="shared" ca="1" si="662"/>
        <v>-7.3541487196004513E-6</v>
      </c>
      <c r="BU363" s="223">
        <f t="shared" ca="1" si="663"/>
        <v>-1.8698736226021045E-5</v>
      </c>
      <c r="BV363" s="223">
        <f t="shared" ca="1" si="664"/>
        <v>-2.9998276839057388E-5</v>
      </c>
      <c r="BW363" s="223">
        <f t="shared" ca="1" si="665"/>
        <v>-4.122554897564962E-5</v>
      </c>
      <c r="BX363" s="223">
        <f t="shared" ca="1" si="666"/>
        <v>-5.2353505153827885E-5</v>
      </c>
      <c r="BY363" s="223">
        <f t="shared" ca="1" si="667"/>
        <v>-6.3355337152465227E-5</v>
      </c>
      <c r="BZ363" s="223">
        <f t="shared" ca="1" si="668"/>
        <v>-7.4204540594630038E-5</v>
      </c>
      <c r="CA363" s="223">
        <f t="shared" ca="1" si="669"/>
        <v>-8.4874978798952263E-5</v>
      </c>
      <c r="CB363" s="223">
        <f t="shared" ca="1" si="670"/>
        <v>-9.5340945745177774E-5</v>
      </c>
      <c r="CC363" s="223">
        <f t="shared" ca="1" si="671"/>
        <v>-1.0557722800222249E-4</v>
      </c>
      <c r="CD363" s="223">
        <f t="shared" ca="1" si="672"/>
        <v>-1.1555916546953686E-4</v>
      </c>
      <c r="CE363" s="223">
        <f t="shared" ca="1" si="673"/>
        <v>-1.2526271078544771E-4</v>
      </c>
      <c r="CF363" s="223">
        <f t="shared" ca="1" si="674"/>
        <v>-1.3466448725935873E-4</v>
      </c>
      <c r="CG363" s="223">
        <f t="shared" ca="1" si="675"/>
        <v>-1.4374184518824601E-4</v>
      </c>
      <c r="CH363" s="223">
        <f t="shared" ca="1" si="676"/>
        <v>-1.524729164217761E-4</v>
      </c>
      <c r="CI363" s="223">
        <f t="shared" ca="1" si="677"/>
        <v>-1.6083666704459589E-4</v>
      </c>
      <c r="CJ363" s="223">
        <f t="shared" ca="1" si="678"/>
        <v>-1.6881294804887707E-4</v>
      </c>
      <c r="CK363" s="223">
        <f t="shared" ca="1" si="679"/>
        <v>-1.7638254387504073E-4</v>
      </c>
      <c r="CL363" s="223">
        <f t="shared" ca="1" si="680"/>
        <v>-1.8352721870372305E-4</v>
      </c>
      <c r="CM363" s="223">
        <f t="shared" ca="1" si="681"/>
        <v>-1.9022976038746232E-4</v>
      </c>
      <c r="CN363" s="223">
        <f t="shared" ca="1" si="682"/>
        <v>-1.964740219162691E-4</v>
      </c>
      <c r="CO363" s="223">
        <f t="shared" ca="1" si="683"/>
        <v>-2.0224496031718769E-4</v>
      </c>
      <c r="CP363" s="223">
        <f t="shared" ca="1" si="684"/>
        <v>-2.0752867289413587E-4</v>
      </c>
      <c r="CQ363" s="223">
        <f t="shared" ca="1" si="685"/>
        <v>-2.1231243072071724E-4</v>
      </c>
      <c r="CR363" s="223">
        <f t="shared" ca="1" si="686"/>
        <v>-2.1658470930531972E-4</v>
      </c>
      <c r="CS363" s="223">
        <f t="shared" ca="1" si="687"/>
        <v>-2.203352163546257E-4</v>
      </c>
      <c r="CT363" s="223">
        <f t="shared" ca="1" si="688"/>
        <v>-2.2355491656864769E-4</v>
      </c>
      <c r="CU363" s="223">
        <f t="shared" ca="1" si="689"/>
        <v>-2.2623605340755783E-4</v>
      </c>
      <c r="CV363" s="223">
        <f t="shared" ca="1" si="690"/>
        <v>-2.2837216777787126E-4</v>
      </c>
      <c r="CW363" s="223">
        <f t="shared" ca="1" si="691"/>
        <v>-2.2995811359296828E-4</v>
      </c>
      <c r="CX363" s="223">
        <f t="shared" ca="1" si="692"/>
        <v>-2.30990070170468E-4</v>
      </c>
      <c r="CY363" s="223">
        <f t="shared" ca="1" si="693"/>
        <v>-2.3146555143658645E-4</v>
      </c>
      <c r="CZ363" s="223">
        <f t="shared" ca="1" si="694"/>
        <v>-2.3138341191530632E-4</v>
      </c>
      <c r="DA363" s="223">
        <f t="shared" ca="1" si="695"/>
        <v>-2.3074384948792894E-4</v>
      </c>
      <c r="DB363" s="223">
        <f t="shared" ca="1" si="696"/>
        <v>-2.295484049163609E-4</v>
      </c>
      <c r="DC363" s="223">
        <f t="shared" ca="1" si="697"/>
        <v>-2.2779995813128375E-4</v>
      </c>
      <c r="DD363" s="223">
        <f t="shared" ca="1" si="698"/>
        <v>-2.2550272129414852E-4</v>
      </c>
      <c r="DE363" s="223">
        <f t="shared" ca="1" si="699"/>
        <v>-2.226622286497101E-4</v>
      </c>
      <c r="DF363" s="223">
        <f t="shared" ca="1" si="700"/>
        <v>-2.1928532319354666E-4</v>
      </c>
      <c r="DG363" s="223">
        <f t="shared" ca="1" si="701"/>
        <v>-2.1538014018668413E-4</v>
      </c>
      <c r="DH363" s="223">
        <f t="shared" ca="1" si="702"/>
        <v>-2.1095608755703968E-4</v>
      </c>
      <c r="DI363" s="223">
        <f t="shared" ca="1" si="703"/>
        <v>-2.0602382323489933E-4</v>
      </c>
      <c r="DJ363" s="223">
        <f t="shared" ca="1" si="704"/>
        <v>-2.005952294770305E-4</v>
      </c>
      <c r="DK363" s="223">
        <f t="shared" ca="1" si="705"/>
        <v>-1.9468338424128451E-4</v>
      </c>
      <c r="DL363" s="223">
        <f t="shared" ca="1" si="706"/>
        <v>-1.8830252968065061E-4</v>
      </c>
      <c r="DM363" s="223">
        <f t="shared" ca="1" si="707"/>
        <v>-1.8146803783266252E-4</v>
      </c>
      <c r="DN363" s="223">
        <f t="shared" ca="1" si="708"/>
        <v>-1.7419637358681269E-4</v>
      </c>
      <c r="DO363" s="223">
        <f t="shared" ca="1" si="709"/>
        <v>-1.665050550191919E-4</v>
      </c>
      <c r="DP363" s="223">
        <f t="shared" ca="1" si="710"/>
        <v>-1.5841261118990953E-4</v>
      </c>
      <c r="DQ363" s="223">
        <f t="shared" ca="1" si="711"/>
        <v>-1.4993853750496454E-4</v>
      </c>
      <c r="DR363" s="223">
        <f t="shared" ca="1" si="712"/>
        <v>-1.411032487501054E-4</v>
      </c>
      <c r="DS363" s="223">
        <f t="shared" ca="1" si="713"/>
        <v>-1.3192802990982241E-4</v>
      </c>
      <c r="DT363" s="223">
        <f t="shared" ca="1" si="714"/>
        <v>-1.2243498488995595E-4</v>
      </c>
      <c r="DU363" s="223">
        <f t="shared" ca="1" si="715"/>
        <v>-1.126469832674515E-4</v>
      </c>
      <c r="DV363" s="223">
        <f t="shared" ca="1" si="716"/>
        <v>-1.0258760519554534E-4</v>
      </c>
      <c r="DW363" s="223">
        <f t="shared" ca="1" si="717"/>
        <v>-9.2281084597109936E-5</v>
      </c>
      <c r="DX363" s="223">
        <f t="shared" ca="1" si="718"/>
        <v>-8.1752250783011923E-5</v>
      </c>
      <c r="DY363" s="223">
        <f t="shared" ca="1" si="719"/>
        <v>-7.1026468636126156E-5</v>
      </c>
      <c r="DZ363" s="223">
        <f t="shared" ca="1" si="720"/>
        <v>-6.012957750511207E-5</v>
      </c>
      <c r="EA363" s="223">
        <f t="shared" ca="1" si="721"/>
        <v>-4.9087828955159208E-5</v>
      </c>
      <c r="EB363" s="223">
        <f t="shared" ca="1" si="722"/>
        <v>-3.7927823525667152E-5</v>
      </c>
      <c r="EC363" s="223">
        <f t="shared" ca="1" si="723"/>
        <v>-2.6676446647216977E-5</v>
      </c>
      <c r="ED363" s="223">
        <f t="shared" ca="1" si="724"/>
        <v>-1.5360803872212898E-5</v>
      </c>
      <c r="EE363" s="223">
        <f t="shared" ca="1" si="725"/>
        <v>-4.0081555752331394E-6</v>
      </c>
      <c r="EF363" s="223">
        <f t="shared" ca="1" si="726"/>
        <v>7.3541487196003192E-6</v>
      </c>
      <c r="EG363" s="223">
        <f t="shared" ca="1" si="727"/>
        <v>1.8698736226021116E-5</v>
      </c>
      <c r="EH363" s="223">
        <f t="shared" ca="1" si="728"/>
        <v>2.9998276839057368E-5</v>
      </c>
      <c r="EI363" s="223">
        <f t="shared" ca="1" si="729"/>
        <v>4.1225548975649593E-5</v>
      </c>
      <c r="EJ363" s="223">
        <f t="shared" ca="1" si="730"/>
        <v>5.2353505153827858E-5</v>
      </c>
      <c r="EK363" s="223">
        <f t="shared" ca="1" si="731"/>
        <v>6.3355337152465105E-5</v>
      </c>
      <c r="EL363" s="223">
        <f t="shared" ca="1" si="732"/>
        <v>7.4204540594630106E-5</v>
      </c>
      <c r="EM363" s="223">
        <f t="shared" ca="1" si="733"/>
        <v>8.4874978798952318E-5</v>
      </c>
      <c r="EN363" s="223">
        <f t="shared" ca="1" si="734"/>
        <v>9.5340945745177747E-5</v>
      </c>
      <c r="EO363" s="223">
        <f t="shared" ca="1" si="735"/>
        <v>1.0557722800222246E-4</v>
      </c>
      <c r="EP363" s="223">
        <f t="shared" ca="1" si="736"/>
        <v>1.1555916546953683E-4</v>
      </c>
      <c r="EQ363" s="223">
        <f t="shared" ca="1" si="737"/>
        <v>1.2526271078544762E-4</v>
      </c>
      <c r="ER363" s="223">
        <f t="shared" ca="1" si="738"/>
        <v>1.3466448725935881E-4</v>
      </c>
      <c r="ES363" s="223">
        <f t="shared" ca="1" si="739"/>
        <v>1.4374184518824599E-4</v>
      </c>
      <c r="ET363" s="223">
        <f t="shared" ca="1" si="740"/>
        <v>1.5247291642177607E-4</v>
      </c>
      <c r="EU363" s="223">
        <f t="shared" ca="1" si="741"/>
        <v>1.6083666704459586E-4</v>
      </c>
      <c r="EV363" s="223">
        <f t="shared" ca="1" si="742"/>
        <v>1.6881294804887704E-4</v>
      </c>
      <c r="EW363" s="223">
        <f t="shared" ca="1" si="743"/>
        <v>1.763825438750407E-4</v>
      </c>
      <c r="EX363" s="223">
        <f t="shared" ca="1" si="744"/>
        <v>1.8352721870372305E-4</v>
      </c>
      <c r="EY363" s="223">
        <f t="shared" ca="1" si="745"/>
        <v>1.9022976038746232E-4</v>
      </c>
      <c r="EZ363" s="223">
        <f t="shared" ca="1" si="746"/>
        <v>1.9647402191626907E-4</v>
      </c>
      <c r="FA363" s="223">
        <f t="shared" ca="1" si="747"/>
        <v>2.0224496031718769E-4</v>
      </c>
      <c r="FB363" s="223">
        <f t="shared" ca="1" si="748"/>
        <v>2.0752867289413587E-4</v>
      </c>
      <c r="FC363" s="223">
        <f t="shared" ca="1" si="749"/>
        <v>2.1231243072071724E-4</v>
      </c>
      <c r="FD363" s="223">
        <f t="shared" ca="1" si="750"/>
        <v>2.1658470930531969E-4</v>
      </c>
      <c r="FE363" s="223">
        <f t="shared" ca="1" si="751"/>
        <v>2.2033521635462567E-4</v>
      </c>
      <c r="FF363" s="223">
        <f t="shared" ca="1" si="752"/>
        <v>2.2355491656864769E-4</v>
      </c>
      <c r="FG363" s="223">
        <f t="shared" ca="1" si="753"/>
        <v>2.2623605340755783E-4</v>
      </c>
      <c r="FH363" s="223">
        <f t="shared" ca="1" si="754"/>
        <v>2.2837216777787126E-4</v>
      </c>
      <c r="FI363" s="223">
        <f t="shared" ca="1" si="755"/>
        <v>2.2995811359296828E-4</v>
      </c>
      <c r="FJ363" s="223">
        <f t="shared" ca="1" si="756"/>
        <v>2.30990070170468E-4</v>
      </c>
      <c r="FK363" s="223">
        <f t="shared" ca="1" si="757"/>
        <v>2.3146555143658645E-4</v>
      </c>
      <c r="FL363" s="223">
        <f t="shared" ca="1" si="758"/>
        <v>2.3138341191530632E-4</v>
      </c>
      <c r="FM363" s="223">
        <f t="shared" ca="1" si="759"/>
        <v>2.3074384948792897E-4</v>
      </c>
      <c r="FN363" s="223">
        <f t="shared" ca="1" si="760"/>
        <v>2.2954840491636096E-4</v>
      </c>
      <c r="FO363" s="223">
        <f t="shared" ca="1" si="761"/>
        <v>2.2779995813128383E-4</v>
      </c>
      <c r="FP363" s="223">
        <f t="shared" ca="1" si="762"/>
        <v>2.255027212941485E-4</v>
      </c>
      <c r="FQ363" s="223">
        <f t="shared" ca="1" si="763"/>
        <v>2.2266222864971008E-4</v>
      </c>
      <c r="FR363" s="223">
        <f t="shared" ca="1" si="764"/>
        <v>2.1928532319354666E-4</v>
      </c>
      <c r="FS363" s="223">
        <f t="shared" ca="1" si="765"/>
        <v>2.1538014018668413E-4</v>
      </c>
      <c r="FT363" s="223">
        <f t="shared" ca="1" si="766"/>
        <v>2.1095608755703968E-4</v>
      </c>
      <c r="FU363" s="223">
        <f t="shared" ca="1" si="767"/>
        <v>2.0602382323489933E-4</v>
      </c>
      <c r="FV363" s="223">
        <f t="shared" ca="1" si="768"/>
        <v>2.0059522947703053E-4</v>
      </c>
      <c r="FW363" s="223">
        <f t="shared" ca="1" si="769"/>
        <v>1.9468338424128453E-4</v>
      </c>
      <c r="FX363" s="223">
        <f t="shared" ca="1" si="770"/>
        <v>1.8830252968065077E-4</v>
      </c>
      <c r="FY363" s="223">
        <f t="shared" ca="1" si="771"/>
        <v>1.8146803783266265E-4</v>
      </c>
      <c r="FZ363" s="223">
        <f t="shared" ca="1" si="772"/>
        <v>1.7419637358681282E-4</v>
      </c>
      <c r="GA363" s="223">
        <f t="shared" ca="1" si="773"/>
        <v>1.6650505501919176E-4</v>
      </c>
      <c r="GB363" s="223">
        <f t="shared" ca="1" si="774"/>
        <v>1.5841261118990945E-4</v>
      </c>
      <c r="GC363" s="223">
        <f t="shared" ca="1" si="775"/>
        <v>1.4993853750496457E-4</v>
      </c>
      <c r="GD363" s="223">
        <f t="shared" ca="1" si="776"/>
        <v>1.4110324875010543E-4</v>
      </c>
      <c r="GE363" s="223">
        <f t="shared" ca="1" si="777"/>
        <v>1.3192802990982241E-4</v>
      </c>
      <c r="GF363" s="223">
        <f t="shared" ca="1" si="778"/>
        <v>1.2243498488995598E-4</v>
      </c>
      <c r="GG363" s="223">
        <f t="shared" ca="1" si="779"/>
        <v>1.1264698326745153E-4</v>
      </c>
      <c r="GH363" s="223">
        <f t="shared" ca="1" si="780"/>
        <v>1.0258760519554536E-4</v>
      </c>
      <c r="GI363" s="223">
        <f t="shared" ca="1" si="781"/>
        <v>9.2281084597110139E-5</v>
      </c>
      <c r="GJ363" s="223">
        <f t="shared" ca="1" si="782"/>
        <v>8.1752250783012127E-5</v>
      </c>
      <c r="GK363" s="223">
        <f t="shared" ca="1" si="783"/>
        <v>7.1026468636125993E-5</v>
      </c>
      <c r="GL363" s="223">
        <f t="shared" ca="1" si="784"/>
        <v>6.0129577505111894E-5</v>
      </c>
      <c r="GM363" s="223">
        <f t="shared" ca="1" si="785"/>
        <v>4.9087828955159032E-5</v>
      </c>
      <c r="GN363" s="223">
        <f t="shared" ca="1" si="786"/>
        <v>3.7927823525667179E-5</v>
      </c>
      <c r="GO363" s="223">
        <f t="shared" ca="1" si="787"/>
        <v>2.6676446647217008E-5</v>
      </c>
      <c r="GP363" s="223">
        <f t="shared" ca="1" si="788"/>
        <v>1.5360803872212925E-5</v>
      </c>
      <c r="GQ363" s="223">
        <f t="shared" ca="1" si="789"/>
        <v>4.0081555752331665E-6</v>
      </c>
      <c r="GR363" s="223">
        <f t="shared" ca="1" si="790"/>
        <v>-7.3541487196002887E-6</v>
      </c>
      <c r="GS363" s="223">
        <f t="shared" ca="1" si="791"/>
        <v>-1.8698736226020879E-5</v>
      </c>
      <c r="GT363" s="223">
        <f t="shared" ca="1" si="792"/>
        <v>-2.9998276839057124E-5</v>
      </c>
      <c r="GU363" s="223">
        <f t="shared" ca="1" si="793"/>
        <v>-4.1225548975649362E-5</v>
      </c>
      <c r="GV363" s="223">
        <f t="shared" ca="1" si="794"/>
        <v>-5.2353505153828041E-5</v>
      </c>
      <c r="GW363" s="223">
        <f t="shared" ca="1" si="795"/>
        <v>-6.3355337152465267E-5</v>
      </c>
      <c r="GX363" s="223">
        <f t="shared" ca="1" si="796"/>
        <v>-7.4204540594630079E-5</v>
      </c>
      <c r="GY363" s="223">
        <f t="shared" ca="1" si="797"/>
        <v>-8.487497879895229E-5</v>
      </c>
      <c r="GZ363" s="223">
        <f t="shared" ca="1" si="798"/>
        <v>-9.534094574517772E-5</v>
      </c>
      <c r="HA363" s="223">
        <f t="shared" ca="1" si="799"/>
        <v>-1.0557722800222244E-4</v>
      </c>
      <c r="HB363" s="223">
        <f t="shared" ca="1" si="800"/>
        <v>-1.155591654695368E-4</v>
      </c>
      <c r="HC363" s="223">
        <f t="shared" ca="1" si="801"/>
        <v>-1.252627107854476E-4</v>
      </c>
      <c r="HD363" s="223">
        <f t="shared" ca="1" si="802"/>
        <v>-1.3466448725935859E-4</v>
      </c>
      <c r="HE363" s="223">
        <f t="shared" ca="1" si="803"/>
        <v>-1.437418451882458E-4</v>
      </c>
      <c r="HF363" s="223">
        <f t="shared" ca="1" si="804"/>
        <v>-1.5247291642177621E-4</v>
      </c>
      <c r="HG363" s="223">
        <f t="shared" ca="1" si="805"/>
        <v>-1.6083666704459602E-4</v>
      </c>
      <c r="HH363" s="223">
        <f t="shared" ca="1" si="806"/>
        <v>-1.6881294804887718E-4</v>
      </c>
      <c r="HI363" s="223">
        <f t="shared" ca="1" si="807"/>
        <v>-1.763825438750407E-4</v>
      </c>
      <c r="HJ363" s="223">
        <f t="shared" ca="1" si="808"/>
        <v>-1.8352721870372303E-4</v>
      </c>
      <c r="HK363" s="223">
        <f t="shared" ca="1" si="809"/>
        <v>-1.9022976038746229E-4</v>
      </c>
      <c r="HL363" s="223">
        <f t="shared" ca="1" si="810"/>
        <v>-1.9647402191626907E-4</v>
      </c>
      <c r="HM363" s="223">
        <f t="shared" ca="1" si="811"/>
        <v>-2.0224496031718767E-4</v>
      </c>
      <c r="HN363" s="223">
        <f t="shared" ca="1" si="812"/>
        <v>-2.0752867289413585E-4</v>
      </c>
      <c r="HO363" s="223">
        <f t="shared" ca="1" si="813"/>
        <v>-2.1231243072071716E-4</v>
      </c>
      <c r="HP363" s="223">
        <f t="shared" ca="1" si="814"/>
        <v>-2.1658470930531964E-4</v>
      </c>
      <c r="HQ363" s="223">
        <f t="shared" ca="1" si="815"/>
        <v>-2.2033521635462573E-4</v>
      </c>
      <c r="HR363" s="223">
        <f t="shared" ca="1" si="816"/>
        <v>-2.2355491656864777E-4</v>
      </c>
      <c r="HS363" s="223">
        <f t="shared" ca="1" si="817"/>
        <v>-2.2623605340755786E-4</v>
      </c>
      <c r="HT363" s="223">
        <f t="shared" ca="1" si="818"/>
        <v>-2.2837216777787126E-4</v>
      </c>
      <c r="HU363" s="223">
        <f t="shared" ca="1" si="819"/>
        <v>-2.2995811359296828E-4</v>
      </c>
      <c r="HV363" s="223">
        <f t="shared" ca="1" si="820"/>
        <v>-2.30990070170468E-4</v>
      </c>
      <c r="HW363" s="223">
        <f t="shared" ca="1" si="821"/>
        <v>-2.3146555143658645E-4</v>
      </c>
      <c r="HX363" s="223">
        <f t="shared" ca="1" si="822"/>
        <v>-2.3138341191530632E-4</v>
      </c>
      <c r="HY363" s="223">
        <f t="shared" ca="1" si="823"/>
        <v>-2.3074384948792897E-4</v>
      </c>
      <c r="HZ363" s="223">
        <f t="shared" ca="1" si="824"/>
        <v>-2.2954840491636096E-4</v>
      </c>
      <c r="IA363" s="223">
        <f t="shared" ca="1" si="825"/>
        <v>-2.277999581312838E-4</v>
      </c>
      <c r="IB363" s="223">
        <f t="shared" ca="1" si="826"/>
        <v>-2.255027212941485E-4</v>
      </c>
      <c r="IC363" s="223">
        <f t="shared" ca="1" si="827"/>
        <v>-2.2266222864971005E-4</v>
      </c>
      <c r="ID363" s="223">
        <f t="shared" ca="1" si="828"/>
        <v>-2.1928532319354666E-4</v>
      </c>
      <c r="IE363" s="223">
        <f t="shared" ca="1" si="829"/>
        <v>-2.3727942244952557E-4</v>
      </c>
      <c r="IF363" s="223">
        <f t="shared" ca="1" si="830"/>
        <v>-2.1095608755703968E-4</v>
      </c>
      <c r="IG363" s="223">
        <f t="shared" ca="1" si="831"/>
        <v>-2.0602382323489936E-4</v>
      </c>
      <c r="IH363" s="223">
        <f t="shared" ca="1" si="832"/>
        <v>-2.0059522947703053E-4</v>
      </c>
      <c r="II363" s="223">
        <f t="shared" ca="1" si="833"/>
        <v>-1.9468338424128453E-4</v>
      </c>
      <c r="IJ363" s="223">
        <f t="shared" ca="1" si="834"/>
        <v>-1.8830252968065077E-4</v>
      </c>
      <c r="IK363" s="223">
        <f t="shared" ca="1" si="835"/>
        <v>-1.8146803783266268E-4</v>
      </c>
      <c r="IL363" s="223">
        <f t="shared" ca="1" si="836"/>
        <v>-1.7419637358681285E-4</v>
      </c>
      <c r="IM363" s="223">
        <f t="shared" ca="1" si="837"/>
        <v>-1.6650505501919179E-4</v>
      </c>
      <c r="IN363" s="223">
        <f t="shared" ca="1" si="838"/>
        <v>-1.5841261118990942E-4</v>
      </c>
      <c r="IO363" s="223">
        <f t="shared" ca="1" si="839"/>
        <v>-1.4993853750496457E-4</v>
      </c>
      <c r="IP363" s="223">
        <f t="shared" ca="1" si="840"/>
        <v>-1.4110324875010546E-4</v>
      </c>
      <c r="IQ363" s="223">
        <f t="shared" ca="1" si="841"/>
        <v>-1.3192802990982244E-4</v>
      </c>
      <c r="IR363" s="223">
        <f t="shared" ca="1" si="842"/>
        <v>-1.2243498488995601E-4</v>
      </c>
      <c r="IS363" s="223">
        <f t="shared" ca="1" si="843"/>
        <v>-1.1264698326745156E-4</v>
      </c>
      <c r="IT363" s="223">
        <f t="shared" ca="1" si="844"/>
        <v>-1.0258760519554538E-4</v>
      </c>
      <c r="IU363" s="223">
        <f t="shared" ca="1" si="845"/>
        <v>-9.2281084597110167E-5</v>
      </c>
      <c r="IV363" s="223">
        <f t="shared" ca="1" si="846"/>
        <v>-8.1752250783012154E-5</v>
      </c>
      <c r="IW363" s="223">
        <f t="shared" ca="1" si="847"/>
        <v>-7.1026468636126007E-5</v>
      </c>
      <c r="IX363" s="223">
        <f t="shared" ca="1" si="848"/>
        <v>-6.0129577505111921E-5</v>
      </c>
      <c r="IY363" s="223">
        <f t="shared" ca="1" si="849"/>
        <v>-4.9087828955159059E-5</v>
      </c>
      <c r="IZ363" s="223">
        <f t="shared" ca="1" si="850"/>
        <v>-3.7927823525667206E-5</v>
      </c>
      <c r="JA363" s="223">
        <f t="shared" ca="1" si="851"/>
        <v>-2.6676446647217035E-5</v>
      </c>
      <c r="JB363" s="223">
        <f t="shared" ca="1" si="852"/>
        <v>-1.5360803872212952E-5</v>
      </c>
    </row>
    <row r="364" spans="1:262">
      <c r="B364" s="230">
        <v>3</v>
      </c>
      <c r="C364" s="229">
        <f t="shared" si="853"/>
        <v>5.8593749999999998E-5</v>
      </c>
      <c r="D364" s="226">
        <f t="shared" ca="1" si="597"/>
        <v>54.174805231914846</v>
      </c>
      <c r="E364" s="225">
        <f ca="1">I361</f>
        <v>0.17480523191484335</v>
      </c>
      <c r="F364" s="224">
        <v>3</v>
      </c>
      <c r="G364" s="223">
        <f t="shared" ca="1" si="854"/>
        <v>-1.6749283804398502E-3</v>
      </c>
      <c r="H364" s="223">
        <f t="shared" ca="1" si="598"/>
        <v>3.3199429158844562E-4</v>
      </c>
      <c r="I364" s="223">
        <f t="shared" ca="1" si="599"/>
        <v>2.3371178577857683E-3</v>
      </c>
      <c r="J364" s="223">
        <f t="shared" ca="1" si="600"/>
        <v>4.3295763798177362E-3</v>
      </c>
      <c r="K364" s="223">
        <f t="shared" ca="1" si="601"/>
        <v>6.2985725523216326E-3</v>
      </c>
      <c r="L364" s="223">
        <f t="shared" ca="1" si="602"/>
        <v>8.2334362144396746E-3</v>
      </c>
      <c r="M364" s="223">
        <f t="shared" ca="1" si="603"/>
        <v>1.0123682172345185E-2</v>
      </c>
      <c r="N364" s="223">
        <f t="shared" ca="1" si="604"/>
        <v>1.1959067019416411E-2</v>
      </c>
      <c r="O364" s="223">
        <f t="shared" ca="1" si="605"/>
        <v>1.3729644646144529E-2</v>
      </c>
      <c r="P364" s="223">
        <f t="shared" ca="1" si="606"/>
        <v>1.5425820138962812E-2</v>
      </c>
      <c r="Q364" s="223">
        <f t="shared" ca="1" si="607"/>
        <v>1.7038401775914588E-2</v>
      </c>
      <c r="R364" s="223">
        <f t="shared" ca="1" si="608"/>
        <v>1.8558650837390923E-2</v>
      </c>
      <c r="S364" s="223">
        <f t="shared" ca="1" si="609"/>
        <v>1.9978328962009309E-2</v>
      </c>
      <c r="T364" s="223">
        <f t="shared" ca="1" si="610"/>
        <v>2.1289742791007812E-2</v>
      </c>
      <c r="U364" s="223">
        <f t="shared" ca="1" si="611"/>
        <v>2.2485785659222754E-2</v>
      </c>
      <c r="V364" s="223">
        <f t="shared" ca="1" si="612"/>
        <v>2.3559976106723002E-2</v>
      </c>
      <c r="W364" s="223">
        <f t="shared" ca="1" si="613"/>
        <v>2.4506493002402867E-2</v>
      </c>
      <c r="X364" s="223">
        <f t="shared" ca="1" si="614"/>
        <v>2.5320207089195964E-2</v>
      </c>
      <c r="Y364" s="223">
        <f t="shared" ca="1" si="615"/>
        <v>2.5996708779963636E-2</v>
      </c>
      <c r="Z364" s="223">
        <f t="shared" ca="1" si="616"/>
        <v>2.6532332053429732E-2</v>
      </c>
      <c r="AA364" s="223">
        <f t="shared" ca="1" si="617"/>
        <v>2.692417432066755E-2</v>
      </c>
      <c r="AB364" s="223">
        <f t="shared" ca="1" si="618"/>
        <v>2.7170112154480671E-2</v>
      </c>
      <c r="AC364" s="223">
        <f t="shared" ca="1" si="619"/>
        <v>2.726881279643897E-2</v>
      </c>
      <c r="AD364" s="223">
        <f t="shared" ca="1" si="620"/>
        <v>2.721974137921199E-2</v>
      </c>
      <c r="AE364" s="223">
        <f t="shared" ca="1" si="621"/>
        <v>2.7023163825061369E-2</v>
      </c>
      <c r="AF364" s="223">
        <f t="shared" ca="1" si="622"/>
        <v>2.6680145404785041E-2</v>
      </c>
      <c r="AG364" s="223">
        <f t="shared" ca="1" si="623"/>
        <v>2.6192544964922487E-2</v>
      </c>
      <c r="AH364" s="223">
        <f t="shared" ca="1" si="624"/>
        <v>2.5563004854504311E-2</v>
      </c>
      <c r="AI364" s="223">
        <f t="shared" ca="1" si="625"/>
        <v>2.4794936605933876E-2</v>
      </c>
      <c r="AJ364" s="223">
        <f t="shared" ca="1" si="626"/>
        <v>2.3892502447597618E-2</v>
      </c>
      <c r="AK364" s="223">
        <f t="shared" ca="1" si="627"/>
        <v>2.2860592748388836E-2</v>
      </c>
      <c r="AL364" s="223">
        <f t="shared" ca="1" si="628"/>
        <v>2.1704799516374884E-2</v>
      </c>
      <c r="AM364" s="223">
        <f t="shared" ca="1" si="629"/>
        <v>2.0431386095221014E-2</v>
      </c>
      <c r="AN364" s="223">
        <f t="shared" ca="1" si="630"/>
        <v>1.9047253222588337E-2</v>
      </c>
      <c r="AO364" s="223">
        <f t="shared" ca="1" si="631"/>
        <v>1.7559901634438529E-2</v>
      </c>
      <c r="AP364" s="223">
        <f t="shared" ca="1" si="632"/>
        <v>1.5977391417895833E-2</v>
      </c>
      <c r="AQ364" s="223">
        <f t="shared" ca="1" si="633"/>
        <v>1.4308298332936498E-2</v>
      </c>
      <c r="AR364" s="223">
        <f t="shared" ca="1" si="634"/>
        <v>1.2561667339602546E-2</v>
      </c>
      <c r="AS364" s="223">
        <f t="shared" ca="1" si="635"/>
        <v>1.0746963582579511E-2</v>
      </c>
      <c r="AT364" s="223">
        <f t="shared" ca="1" si="636"/>
        <v>8.8740210987574113E-3</v>
      </c>
      <c r="AU364" s="223">
        <f t="shared" ca="1" si="637"/>
        <v>6.9529895257327001E-3</v>
      </c>
      <c r="AV364" s="223">
        <f t="shared" ca="1" si="638"/>
        <v>4.9942791000428168E-3</v>
      </c>
      <c r="AW364" s="223">
        <f t="shared" ca="1" si="639"/>
        <v>3.0085042431923894E-3</v>
      </c>
      <c r="AX364" s="223">
        <f t="shared" ca="1" si="640"/>
        <v>1.0064260411834021E-3</v>
      </c>
      <c r="AY364" s="223">
        <f t="shared" ca="1" si="641"/>
        <v>-1.0011060707421347E-3</v>
      </c>
      <c r="AZ364" s="223">
        <f t="shared" ca="1" si="642"/>
        <v>-3.00321310213188E-3</v>
      </c>
      <c r="BA364" s="223">
        <f t="shared" ca="1" si="643"/>
        <v>-4.9890454615149106E-3</v>
      </c>
      <c r="BB364" s="223">
        <f t="shared" ca="1" si="644"/>
        <v>-6.9478417512780352E-3</v>
      </c>
      <c r="BC364" s="223">
        <f t="shared" ca="1" si="645"/>
        <v>-8.8689870846117742E-3</v>
      </c>
      <c r="BD364" s="223">
        <f t="shared" ca="1" si="646"/>
        <v>-1.0742070608501717E-2</v>
      </c>
      <c r="BE364" s="223">
        <f t="shared" ca="1" si="647"/>
        <v>-1.2556941921043063E-2</v>
      </c>
      <c r="BF364" s="223">
        <f t="shared" ca="1" si="648"/>
        <v>-1.4303766077347922E-2</v>
      </c>
      <c r="BG364" s="223">
        <f t="shared" ca="1" si="649"/>
        <v>-1.5973076885963881E-2</v>
      </c>
      <c r="BH364" s="223">
        <f t="shared" ca="1" si="650"/>
        <v>-1.7555828206985574E-2</v>
      </c>
      <c r="BI364" s="223">
        <f t="shared" ca="1" si="651"/>
        <v>-1.9043442973870662E-2</v>
      </c>
      <c r="BJ364" s="223">
        <f t="shared" ca="1" si="652"/>
        <v>-2.0427859673306577E-2</v>
      </c>
      <c r="BK364" s="223">
        <f t="shared" ca="1" si="653"/>
        <v>-2.1701576031249559E-2</v>
      </c>
      <c r="BL364" s="223">
        <f t="shared" ca="1" si="654"/>
        <v>-2.2857689668397796E-2</v>
      </c>
      <c r="BM364" s="223">
        <f t="shared" ca="1" si="655"/>
        <v>-2.3889935504782894E-2</v>
      </c>
      <c r="BN364" s="223">
        <f t="shared" ca="1" si="656"/>
        <v>-2.479271971078096E-2</v>
      </c>
      <c r="BO364" s="223">
        <f t="shared" ca="1" si="657"/>
        <v>-2.5561150020560131E-2</v>
      </c>
      <c r="BP364" s="223">
        <f t="shared" ca="1" si="658"/>
        <v>-2.6191062243692886E-2</v>
      </c>
      <c r="BQ364" s="223">
        <f t="shared" ca="1" si="659"/>
        <v>-2.6679042831264835E-2</v>
      </c>
      <c r="BR364" s="223">
        <f t="shared" ca="1" si="660"/>
        <v>-2.7022447374191998E-2</v>
      </c>
      <c r="BS364" s="223">
        <f t="shared" ca="1" si="661"/>
        <v>-2.7219414933502783E-2</v>
      </c>
      <c r="BT364" s="223">
        <f t="shared" ca="1" si="662"/>
        <v>-2.7268878124927506E-2</v>
      </c>
      <c r="BU364" s="223">
        <f t="shared" ca="1" si="663"/>
        <v>-2.7170568903146217E-2</v>
      </c>
      <c r="BV364" s="223">
        <f t="shared" ca="1" si="664"/>
        <v>-2.6925020014349509E-2</v>
      </c>
      <c r="BW364" s="223">
        <f t="shared" ca="1" si="665"/>
        <v>-2.653356210924078E-2</v>
      </c>
      <c r="BX364" s="223">
        <f t="shared" ca="1" si="666"/>
        <v>-2.5998316532124741E-2</v>
      </c>
      <c r="BY364" s="223">
        <f t="shared" ca="1" si="667"/>
        <v>-2.5322183825158873E-2</v>
      </c>
      <c r="BZ364" s="223">
        <f t="shared" ca="1" si="668"/>
        <v>-2.4508828010064133E-2</v>
      </c>
      <c r="CA364" s="223">
        <f t="shared" ca="1" si="669"/>
        <v>-2.3562656732473781E-2</v>
      </c>
      <c r="CB364" s="223">
        <f t="shared" ca="1" si="670"/>
        <v>-2.2488797376519862E-2</v>
      </c>
      <c r="CC364" s="223">
        <f t="shared" ca="1" si="671"/>
        <v>-2.129306927909427E-2</v>
      </c>
      <c r="CD364" s="223">
        <f t="shared" ca="1" si="672"/>
        <v>-1.9981952194357964E-2</v>
      </c>
      <c r="CE364" s="223">
        <f t="shared" ca="1" si="673"/>
        <v>-1.8562551179391731E-2</v>
      </c>
      <c r="CF364" s="223">
        <f t="shared" ca="1" si="674"/>
        <v>-1.7042558091276333E-2</v>
      </c>
      <c r="CG364" s="223">
        <f t="shared" ca="1" si="675"/>
        <v>-1.543020990425243E-2</v>
      </c>
      <c r="CH364" s="223">
        <f t="shared" ca="1" si="676"/>
        <v>-1.373424407284358E-2</v>
      </c>
      <c r="CI364" s="223">
        <f t="shared" ca="1" si="677"/>
        <v>-1.1963851182833085E-2</v>
      </c>
      <c r="CJ364" s="223">
        <f t="shared" ca="1" si="678"/>
        <v>-1.0128625146683432E-2</v>
      </c>
      <c r="CK364" s="223">
        <f t="shared" ca="1" si="679"/>
        <v>-8.2385112132932845E-3</v>
      </c>
      <c r="CL364" s="223">
        <f t="shared" ca="1" si="680"/>
        <v>-6.3037520738320864E-3</v>
      </c>
      <c r="CM364" s="223">
        <f t="shared" ca="1" si="681"/>
        <v>-4.3348323557092219E-3</v>
      </c>
      <c r="CN364" s="223">
        <f t="shared" ca="1" si="682"/>
        <v>-2.3424218054695391E-3</v>
      </c>
      <c r="CO364" s="223">
        <f t="shared" ca="1" si="683"/>
        <v>-3.3731746851245557E-4</v>
      </c>
      <c r="CP364" s="223">
        <f t="shared" ca="1" si="684"/>
        <v>1.6696148210325898E-3</v>
      </c>
      <c r="CQ364" s="223">
        <f t="shared" ca="1" si="685"/>
        <v>3.6674993232026338E-3</v>
      </c>
      <c r="CR364" s="223">
        <f t="shared" ca="1" si="686"/>
        <v>5.6455093287784957E-3</v>
      </c>
      <c r="CS364" s="223">
        <f t="shared" ca="1" si="687"/>
        <v>7.5929258301600123E-3</v>
      </c>
      <c r="CT364" s="223">
        <f t="shared" ca="1" si="688"/>
        <v>9.4991956085968832E-3</v>
      </c>
      <c r="CU364" s="223">
        <f t="shared" ca="1" si="689"/>
        <v>1.1353988422995577E-2</v>
      </c>
      <c r="CV364" s="223">
        <f t="shared" ca="1" si="690"/>
        <v>1.3147252990390761E-2</v>
      </c>
      <c r="CW364" s="223">
        <f t="shared" ca="1" si="691"/>
        <v>1.4869271454718596E-2</v>
      </c>
      <c r="CX364" s="223">
        <f t="shared" ca="1" si="692"/>
        <v>1.6510712048720663E-2</v>
      </c>
      <c r="CY364" s="223">
        <f t="shared" ca="1" si="693"/>
        <v>1.8062679663599368E-2</v>
      </c>
      <c r="CZ364" s="223">
        <f t="shared" ca="1" si="694"/>
        <v>1.9516764052383163E-2</v>
      </c>
      <c r="DA364" s="223">
        <f t="shared" ca="1" si="695"/>
        <v>2.0865085405783516E-2</v>
      </c>
      <c r="DB364" s="223">
        <f t="shared" ca="1" si="696"/>
        <v>2.2100337053564269E-2</v>
      </c>
      <c r="DC364" s="223">
        <f t="shared" ca="1" si="697"/>
        <v>2.3215825060020664E-2</v>
      </c>
      <c r="DD364" s="223">
        <f t="shared" ca="1" si="698"/>
        <v>2.4205504498996923E-2</v>
      </c>
      <c r="DE364" s="223">
        <f t="shared" ca="1" si="699"/>
        <v>2.5064012211864786E-2</v>
      </c>
      <c r="DF364" s="223">
        <f t="shared" ca="1" si="700"/>
        <v>2.5786695870944877E-2</v>
      </c>
      <c r="DG364" s="223">
        <f t="shared" ca="1" si="701"/>
        <v>2.6369639190873446E-2</v>
      </c>
      <c r="DH364" s="223">
        <f t="shared" ca="1" si="702"/>
        <v>2.6809683151292053E-2</v>
      </c>
      <c r="DI364" s="223">
        <f t="shared" ca="1" si="703"/>
        <v>2.7104443115852625E-2</v>
      </c>
      <c r="DJ364" s="223">
        <f t="shared" ca="1" si="704"/>
        <v>2.7252321754768438E-2</v>
      </c>
      <c r="DK364" s="223">
        <f t="shared" ca="1" si="705"/>
        <v>2.725251770088262E-2</v>
      </c>
      <c r="DL364" s="223">
        <f t="shared" ca="1" si="706"/>
        <v>2.71050298923462E-2</v>
      </c>
      <c r="DM364" s="223">
        <f t="shared" ca="1" si="707"/>
        <v>2.6810657578372352E-2</v>
      </c>
      <c r="DN364" s="223">
        <f t="shared" ca="1" si="708"/>
        <v>2.6370995988035703E-2</v>
      </c>
      <c r="DO364" s="223">
        <f t="shared" ca="1" si="709"/>
        <v>2.5788427685587725E-2</v>
      </c>
      <c r="DP364" s="223">
        <f t="shared" ca="1" si="710"/>
        <v>2.5066109659134601E-2</v>
      </c>
      <c r="DQ364" s="223">
        <f t="shared" ca="1" si="711"/>
        <v>2.4207956212645227E-2</v>
      </c>
      <c r="DR364" s="223">
        <f t="shared" ca="1" si="712"/>
        <v>2.3218617753998808E-2</v>
      </c>
      <c r="DS364" s="223">
        <f t="shared" ca="1" si="713"/>
        <v>2.2103455594021579E-2</v>
      </c>
      <c r="DT364" s="223">
        <f t="shared" ca="1" si="714"/>
        <v>2.086851289307905E-2</v>
      </c>
      <c r="DU364" s="223">
        <f t="shared" ca="1" si="715"/>
        <v>1.9520481912666338E-2</v>
      </c>
      <c r="DV364" s="223">
        <f t="shared" ca="1" si="716"/>
        <v>1.806666774946316E-2</v>
      </c>
      <c r="DW364" s="223">
        <f t="shared" ca="1" si="717"/>
        <v>1.6514948748382226E-2</v>
      </c>
      <c r="DX364" s="223">
        <f t="shared" ca="1" si="718"/>
        <v>1.487373380913542E-2</v>
      </c>
      <c r="DY364" s="223">
        <f t="shared" ca="1" si="719"/>
        <v>1.3151916817677613E-2</v>
      </c>
      <c r="DZ364" s="223">
        <f t="shared" ca="1" si="720"/>
        <v>1.1358828449468327E-2</v>
      </c>
      <c r="EA364" s="223">
        <f t="shared" ca="1" si="721"/>
        <v>9.5041856057326776E-3</v>
      </c>
      <c r="EB364" s="223">
        <f t="shared" ca="1" si="722"/>
        <v>7.5980387567320231E-3</v>
      </c>
      <c r="EC364" s="223">
        <f t="shared" ca="1" si="723"/>
        <v>5.6507174773947032E-3</v>
      </c>
      <c r="ED364" s="223">
        <f t="shared" ca="1" si="724"/>
        <v>3.6727744704543701E-3</v>
      </c>
      <c r="EE364" s="223">
        <f t="shared" ca="1" si="725"/>
        <v>1.6749283804398428E-3</v>
      </c>
      <c r="EF364" s="223">
        <f t="shared" ca="1" si="726"/>
        <v>-3.3199429158842176E-4</v>
      </c>
      <c r="EG364" s="223">
        <f t="shared" ca="1" si="727"/>
        <v>-2.3371178577857622E-3</v>
      </c>
      <c r="EH364" s="223">
        <f t="shared" ca="1" si="728"/>
        <v>-4.3295763798177492E-3</v>
      </c>
      <c r="EI364" s="223">
        <f t="shared" ca="1" si="729"/>
        <v>-6.2985725523216143E-3</v>
      </c>
      <c r="EJ364" s="223">
        <f t="shared" ca="1" si="730"/>
        <v>-8.2334362144396711E-3</v>
      </c>
      <c r="EK364" s="223">
        <f t="shared" ca="1" si="731"/>
        <v>-1.0123682172345154E-2</v>
      </c>
      <c r="EL364" s="223">
        <f t="shared" ca="1" si="732"/>
        <v>-1.1959067019416399E-2</v>
      </c>
      <c r="EM364" s="223">
        <f t="shared" ca="1" si="733"/>
        <v>-1.3729644646144529E-2</v>
      </c>
      <c r="EN364" s="223">
        <f t="shared" ca="1" si="734"/>
        <v>-1.5425820138962787E-2</v>
      </c>
      <c r="EO364" s="223">
        <f t="shared" ca="1" si="735"/>
        <v>-1.7038401775914581E-2</v>
      </c>
      <c r="EP364" s="223">
        <f t="shared" ca="1" si="736"/>
        <v>-1.8558650837390927E-2</v>
      </c>
      <c r="EQ364" s="223">
        <f t="shared" ca="1" si="737"/>
        <v>-1.9978328962009288E-2</v>
      </c>
      <c r="ER364" s="223">
        <f t="shared" ca="1" si="738"/>
        <v>-2.1289742791007805E-2</v>
      </c>
      <c r="ES364" s="223">
        <f t="shared" ca="1" si="739"/>
        <v>-2.2485785659222761E-2</v>
      </c>
      <c r="ET364" s="223">
        <f t="shared" ca="1" si="740"/>
        <v>-2.3559976106722988E-2</v>
      </c>
      <c r="EU364" s="223">
        <f t="shared" ca="1" si="741"/>
        <v>-2.4506493002402863E-2</v>
      </c>
      <c r="EV364" s="223">
        <f t="shared" ca="1" si="742"/>
        <v>-2.5320207089195967E-2</v>
      </c>
      <c r="EW364" s="223">
        <f t="shared" ca="1" si="743"/>
        <v>-2.5996708779963629E-2</v>
      </c>
      <c r="EX364" s="223">
        <f t="shared" ca="1" si="744"/>
        <v>-2.6532332053429735E-2</v>
      </c>
      <c r="EY364" s="223">
        <f t="shared" ca="1" si="745"/>
        <v>-2.692417432066754E-2</v>
      </c>
      <c r="EZ364" s="223">
        <f t="shared" ca="1" si="746"/>
        <v>-2.7170112154480671E-2</v>
      </c>
      <c r="FA364" s="223">
        <f t="shared" ca="1" si="747"/>
        <v>-2.726881279643897E-2</v>
      </c>
      <c r="FB364" s="223">
        <f t="shared" ca="1" si="748"/>
        <v>-2.7219741379211994E-2</v>
      </c>
      <c r="FC364" s="223">
        <f t="shared" ca="1" si="749"/>
        <v>-2.7023163825061373E-2</v>
      </c>
      <c r="FD364" s="223">
        <f t="shared" ca="1" si="750"/>
        <v>-2.6680145404785038E-2</v>
      </c>
      <c r="FE364" s="223">
        <f t="shared" ca="1" si="751"/>
        <v>-2.6192544964922491E-2</v>
      </c>
      <c r="FF364" s="223">
        <f t="shared" ca="1" si="752"/>
        <v>-2.5563004854504315E-2</v>
      </c>
      <c r="FG364" s="223">
        <f t="shared" ca="1" si="753"/>
        <v>-2.4794936605933866E-2</v>
      </c>
      <c r="FH364" s="223">
        <f t="shared" ca="1" si="754"/>
        <v>-2.3892502447597629E-2</v>
      </c>
      <c r="FI364" s="223">
        <f t="shared" ca="1" si="755"/>
        <v>-2.2860592748388836E-2</v>
      </c>
      <c r="FJ364" s="223">
        <f t="shared" ca="1" si="756"/>
        <v>-2.1704799516374908E-2</v>
      </c>
      <c r="FK364" s="223">
        <f t="shared" ca="1" si="757"/>
        <v>-2.0431386095221028E-2</v>
      </c>
      <c r="FL364" s="223">
        <f t="shared" ca="1" si="758"/>
        <v>-1.9047253222588333E-2</v>
      </c>
      <c r="FM364" s="223">
        <f t="shared" ca="1" si="759"/>
        <v>-1.7559901634438557E-2</v>
      </c>
      <c r="FN364" s="223">
        <f t="shared" ca="1" si="760"/>
        <v>-1.597739141789584E-2</v>
      </c>
      <c r="FO364" s="223">
        <f t="shared" ca="1" si="761"/>
        <v>-1.4308298332936498E-2</v>
      </c>
      <c r="FP364" s="223">
        <f t="shared" ca="1" si="762"/>
        <v>-1.2561667339602563E-2</v>
      </c>
      <c r="FQ364" s="223">
        <f t="shared" ca="1" si="763"/>
        <v>-1.0746963582579519E-2</v>
      </c>
      <c r="FR364" s="223">
        <f t="shared" ca="1" si="764"/>
        <v>-8.8740210987573974E-3</v>
      </c>
      <c r="FS364" s="223">
        <f t="shared" ca="1" si="765"/>
        <v>-6.9529895257327218E-3</v>
      </c>
      <c r="FT364" s="223">
        <f t="shared" ca="1" si="766"/>
        <v>-4.9942791000428272E-3</v>
      </c>
      <c r="FU364" s="223">
        <f t="shared" ca="1" si="767"/>
        <v>-3.0085042431923755E-3</v>
      </c>
      <c r="FV364" s="223">
        <f t="shared" ca="1" si="768"/>
        <v>-1.0064260411834238E-3</v>
      </c>
      <c r="FW364" s="223">
        <f t="shared" ca="1" si="769"/>
        <v>1.0011060707421373E-3</v>
      </c>
      <c r="FX364" s="223">
        <f t="shared" ca="1" si="770"/>
        <v>3.0032131021318462E-3</v>
      </c>
      <c r="FY364" s="223">
        <f t="shared" ca="1" si="771"/>
        <v>4.9890454615149002E-3</v>
      </c>
      <c r="FZ364" s="223">
        <f t="shared" ca="1" si="772"/>
        <v>6.9478417512780378E-3</v>
      </c>
      <c r="GA364" s="223">
        <f t="shared" ca="1" si="773"/>
        <v>8.868987084611743E-3</v>
      </c>
      <c r="GB364" s="223">
        <f t="shared" ca="1" si="774"/>
        <v>1.0742070608501707E-2</v>
      </c>
      <c r="GC364" s="223">
        <f t="shared" ca="1" si="775"/>
        <v>1.2556941921043063E-2</v>
      </c>
      <c r="GD364" s="223">
        <f t="shared" ca="1" si="776"/>
        <v>1.4303766077347905E-2</v>
      </c>
      <c r="GE364" s="223">
        <f t="shared" ca="1" si="777"/>
        <v>1.5973076885963878E-2</v>
      </c>
      <c r="GF364" s="223">
        <f t="shared" ca="1" si="778"/>
        <v>1.755582820698558E-2</v>
      </c>
      <c r="GG364" s="223">
        <f t="shared" ca="1" si="779"/>
        <v>1.9043442973870655E-2</v>
      </c>
      <c r="GH364" s="223">
        <f t="shared" ca="1" si="780"/>
        <v>2.042785967330657E-2</v>
      </c>
      <c r="GI364" s="223">
        <f t="shared" ca="1" si="781"/>
        <v>2.1701576031249566E-2</v>
      </c>
      <c r="GJ364" s="223">
        <f t="shared" ca="1" si="782"/>
        <v>2.2857689668397792E-2</v>
      </c>
      <c r="GK364" s="223">
        <f t="shared" ca="1" si="783"/>
        <v>2.3889935504782887E-2</v>
      </c>
      <c r="GL364" s="223">
        <f t="shared" ca="1" si="784"/>
        <v>2.4792719710780949E-2</v>
      </c>
      <c r="GM364" s="223">
        <f t="shared" ca="1" si="785"/>
        <v>2.5561150020560124E-2</v>
      </c>
      <c r="GN364" s="223">
        <f t="shared" ca="1" si="786"/>
        <v>2.6191062243692893E-2</v>
      </c>
      <c r="GO364" s="223">
        <f t="shared" ca="1" si="787"/>
        <v>2.6679042831264828E-2</v>
      </c>
      <c r="GP364" s="223">
        <f t="shared" ca="1" si="788"/>
        <v>2.7022447374191995E-2</v>
      </c>
      <c r="GQ364" s="223">
        <f t="shared" ca="1" si="789"/>
        <v>2.7219414933502786E-2</v>
      </c>
      <c r="GR364" s="223">
        <f t="shared" ca="1" si="790"/>
        <v>2.7268878124927509E-2</v>
      </c>
      <c r="GS364" s="223">
        <f t="shared" ca="1" si="791"/>
        <v>2.717056890314622E-2</v>
      </c>
      <c r="GT364" s="223">
        <f t="shared" ca="1" si="792"/>
        <v>2.6925020014349509E-2</v>
      </c>
      <c r="GU364" s="223">
        <f t="shared" ca="1" si="793"/>
        <v>2.6533562109240783E-2</v>
      </c>
      <c r="GV364" s="223">
        <f t="shared" ca="1" si="794"/>
        <v>2.5998316532124744E-2</v>
      </c>
      <c r="GW364" s="223">
        <f t="shared" ca="1" si="795"/>
        <v>2.5322183825158887E-2</v>
      </c>
      <c r="GX364" s="223">
        <f t="shared" ca="1" si="796"/>
        <v>2.4508828010064137E-2</v>
      </c>
      <c r="GY364" s="223">
        <f t="shared" ca="1" si="797"/>
        <v>2.3562656732473788E-2</v>
      </c>
      <c r="GZ364" s="223">
        <f t="shared" ca="1" si="798"/>
        <v>2.2488797376519883E-2</v>
      </c>
      <c r="HA364" s="223">
        <f t="shared" ca="1" si="799"/>
        <v>2.1293069279094273E-2</v>
      </c>
      <c r="HB364" s="223">
        <f t="shared" ca="1" si="800"/>
        <v>1.9981952194357951E-2</v>
      </c>
      <c r="HC364" s="223">
        <f t="shared" ca="1" si="801"/>
        <v>1.8562551179391755E-2</v>
      </c>
      <c r="HD364" s="223">
        <f t="shared" ca="1" si="802"/>
        <v>1.704255809127634E-2</v>
      </c>
      <c r="HE364" s="223">
        <f t="shared" ca="1" si="803"/>
        <v>1.5430209904252418E-2</v>
      </c>
      <c r="HF364" s="223">
        <f t="shared" ca="1" si="804"/>
        <v>1.373424407284359E-2</v>
      </c>
      <c r="HG364" s="223">
        <f t="shared" ca="1" si="805"/>
        <v>1.1963851182833093E-2</v>
      </c>
      <c r="HH364" s="223">
        <f t="shared" ca="1" si="806"/>
        <v>1.0128625146683418E-2</v>
      </c>
      <c r="HI364" s="223">
        <f t="shared" ca="1" si="807"/>
        <v>8.2385112132932949E-3</v>
      </c>
      <c r="HJ364" s="223">
        <f t="shared" ca="1" si="808"/>
        <v>6.303752073832096E-3</v>
      </c>
      <c r="HK364" s="223">
        <f t="shared" ca="1" si="809"/>
        <v>4.3348323557092557E-3</v>
      </c>
      <c r="HL364" s="223">
        <f t="shared" ca="1" si="810"/>
        <v>2.3424218054695495E-3</v>
      </c>
      <c r="HM364" s="223">
        <f t="shared" ca="1" si="811"/>
        <v>3.3731746851244125E-4</v>
      </c>
      <c r="HN364" s="223">
        <f t="shared" ca="1" si="812"/>
        <v>-1.6696148210325564E-3</v>
      </c>
      <c r="HO364" s="223">
        <f t="shared" ca="1" si="813"/>
        <v>-3.6674993232026238E-3</v>
      </c>
      <c r="HP364" s="223">
        <f t="shared" ca="1" si="814"/>
        <v>-5.6455093287785087E-3</v>
      </c>
      <c r="HQ364" s="223">
        <f t="shared" ca="1" si="815"/>
        <v>-7.5929258301600244E-3</v>
      </c>
      <c r="HR364" s="223">
        <f t="shared" ca="1" si="816"/>
        <v>-9.4991956085968294E-3</v>
      </c>
      <c r="HS364" s="223">
        <f t="shared" ca="1" si="817"/>
        <v>-1.1353988422995547E-2</v>
      </c>
      <c r="HT364" s="223">
        <f t="shared" ca="1" si="818"/>
        <v>-1.314725299039075E-2</v>
      </c>
      <c r="HU364" s="223">
        <f t="shared" ca="1" si="819"/>
        <v>-1.4869271454718586E-2</v>
      </c>
      <c r="HV364" s="223">
        <f t="shared" ca="1" si="820"/>
        <v>-1.651071204872067E-2</v>
      </c>
      <c r="HW364" s="223">
        <f t="shared" ca="1" si="821"/>
        <v>-1.8062679663599396E-2</v>
      </c>
      <c r="HX364" s="223">
        <f t="shared" ca="1" si="822"/>
        <v>-1.9516764052383125E-2</v>
      </c>
      <c r="HY364" s="223">
        <f t="shared" ca="1" si="823"/>
        <v>-2.0865085405783496E-2</v>
      </c>
      <c r="HZ364" s="223">
        <f t="shared" ca="1" si="824"/>
        <v>-2.2100337053564265E-2</v>
      </c>
      <c r="IA364" s="223">
        <f t="shared" ca="1" si="825"/>
        <v>-2.3215825060020671E-2</v>
      </c>
      <c r="IB364" s="223">
        <f t="shared" ca="1" si="826"/>
        <v>-2.4205504498996926E-2</v>
      </c>
      <c r="IC364" s="223">
        <f t="shared" ca="1" si="827"/>
        <v>-2.5064012211864758E-2</v>
      </c>
      <c r="ID364" s="223">
        <f t="shared" ca="1" si="828"/>
        <v>-2.5786695870944867E-2</v>
      </c>
      <c r="IE364" s="223">
        <f t="shared" ca="1" si="829"/>
        <v>-1.7200741972187031E-2</v>
      </c>
      <c r="IF364" s="223">
        <f t="shared" ca="1" si="830"/>
        <v>-2.6809683151292049E-2</v>
      </c>
      <c r="IG364" s="223">
        <f t="shared" ca="1" si="831"/>
        <v>-2.7104443115852625E-2</v>
      </c>
      <c r="IH364" s="223">
        <f t="shared" ca="1" si="832"/>
        <v>-2.7252321754768442E-2</v>
      </c>
      <c r="II364" s="223">
        <f t="shared" ca="1" si="833"/>
        <v>-2.7252517700882623E-2</v>
      </c>
      <c r="IJ364" s="223">
        <f t="shared" ca="1" si="834"/>
        <v>-2.7105029892346196E-2</v>
      </c>
      <c r="IK364" s="223">
        <f t="shared" ca="1" si="835"/>
        <v>-2.6810657578372355E-2</v>
      </c>
      <c r="IL364" s="223">
        <f t="shared" ca="1" si="836"/>
        <v>-2.6370995988035703E-2</v>
      </c>
      <c r="IM364" s="223">
        <f t="shared" ca="1" si="837"/>
        <v>-2.5788427685587711E-2</v>
      </c>
      <c r="IN364" s="223">
        <f t="shared" ca="1" si="838"/>
        <v>-2.506610965913459E-2</v>
      </c>
      <c r="IO364" s="223">
        <f t="shared" ca="1" si="839"/>
        <v>-2.4207956212645251E-2</v>
      </c>
      <c r="IP364" s="223">
        <f t="shared" ca="1" si="840"/>
        <v>-2.3218617753998808E-2</v>
      </c>
      <c r="IQ364" s="223">
        <f t="shared" ca="1" si="841"/>
        <v>-2.2103455594021583E-2</v>
      </c>
      <c r="IR364" s="223">
        <f t="shared" ca="1" si="842"/>
        <v>-2.0868512893079061E-2</v>
      </c>
      <c r="IS364" s="223">
        <f t="shared" ca="1" si="843"/>
        <v>-1.952048191266631E-2</v>
      </c>
      <c r="IT364" s="223">
        <f t="shared" ca="1" si="844"/>
        <v>-1.8066667749463205E-2</v>
      </c>
      <c r="IU364" s="223">
        <f t="shared" ca="1" si="845"/>
        <v>-1.6514948748382271E-2</v>
      </c>
      <c r="IV364" s="223">
        <f t="shared" ca="1" si="846"/>
        <v>-1.4873733809135429E-2</v>
      </c>
      <c r="IW364" s="223">
        <f t="shared" ca="1" si="847"/>
        <v>-1.3151916817677621E-2</v>
      </c>
      <c r="IX364" s="223">
        <f t="shared" ca="1" si="848"/>
        <v>-1.1358828449468292E-2</v>
      </c>
      <c r="IY364" s="223">
        <f t="shared" ca="1" si="849"/>
        <v>-9.5041856057326412E-3</v>
      </c>
      <c r="IZ364" s="223">
        <f t="shared" ca="1" si="850"/>
        <v>-7.5980387567320794E-3</v>
      </c>
      <c r="JA364" s="223">
        <f t="shared" ca="1" si="851"/>
        <v>-5.6507174773947136E-3</v>
      </c>
      <c r="JB364" s="223">
        <f t="shared" ca="1" si="852"/>
        <v>-3.6727744704543801E-3</v>
      </c>
    </row>
    <row r="365" spans="1:262">
      <c r="B365" s="230">
        <v>4</v>
      </c>
      <c r="C365" s="229">
        <f t="shared" si="853"/>
        <v>7.8125000000000002E-5</v>
      </c>
      <c r="D365" s="226">
        <f t="shared" ca="1" si="597"/>
        <v>53.96133029933948</v>
      </c>
      <c r="E365" s="225">
        <f ca="1">J361</f>
        <v>-3.8669700660519175E-2</v>
      </c>
      <c r="F365" s="224">
        <v>4</v>
      </c>
      <c r="G365" s="223">
        <f t="shared" ca="1" si="854"/>
        <v>-8.4042462327043341E-5</v>
      </c>
      <c r="H365" s="223">
        <f t="shared" ca="1" si="598"/>
        <v>1.5896901372111877E-7</v>
      </c>
      <c r="I365" s="223">
        <f t="shared" ca="1" si="599"/>
        <v>8.4358869395982134E-5</v>
      </c>
      <c r="J365" s="223">
        <f t="shared" ca="1" si="600"/>
        <v>1.6774634775071104E-4</v>
      </c>
      <c r="K365" s="223">
        <f t="shared" ca="1" si="601"/>
        <v>2.4951833707711904E-4</v>
      </c>
      <c r="L365" s="223">
        <f t="shared" ca="1" si="602"/>
        <v>3.2888732841687663E-4</v>
      </c>
      <c r="M365" s="223">
        <f t="shared" ca="1" si="603"/>
        <v>4.050889549958778E-4</v>
      </c>
      <c r="N365" s="223">
        <f t="shared" ca="1" si="604"/>
        <v>4.7738935349412042E-4</v>
      </c>
      <c r="O365" s="223">
        <f t="shared" ca="1" si="605"/>
        <v>5.4509223155064829E-4</v>
      </c>
      <c r="P365" s="223">
        <f t="shared" ca="1" si="606"/>
        <v>6.0754557343961895E-4</v>
      </c>
      <c r="Q365" s="223">
        <f t="shared" ca="1" si="607"/>
        <v>6.6414791933817234E-4</v>
      </c>
      <c r="R365" s="223">
        <f t="shared" ca="1" si="608"/>
        <v>7.1435415771331577E-4</v>
      </c>
      <c r="S365" s="223">
        <f t="shared" ca="1" si="609"/>
        <v>7.576807750439749E-4</v>
      </c>
      <c r="T365" s="223">
        <f t="shared" ca="1" si="610"/>
        <v>7.9371051232051684E-4</v>
      </c>
      <c r="U365" s="223">
        <f t="shared" ca="1" si="611"/>
        <v>8.2209638347711109E-4</v>
      </c>
      <c r="V365" s="223">
        <f t="shared" ca="1" si="612"/>
        <v>8.4256501705722399E-4</v>
      </c>
      <c r="W365" s="223">
        <f t="shared" ca="1" si="613"/>
        <v>8.5491928893018554E-4</v>
      </c>
      <c r="X365" s="223">
        <f t="shared" ca="1" si="614"/>
        <v>8.5904022070432714E-4</v>
      </c>
      <c r="Y365" s="223">
        <f t="shared" ca="1" si="615"/>
        <v>8.5488812555393361E-4</v>
      </c>
      <c r="Z365" s="223">
        <f t="shared" ca="1" si="616"/>
        <v>8.4250299042506907E-4</v>
      </c>
      <c r="AA365" s="223">
        <f t="shared" ca="1" si="617"/>
        <v>8.2200409093942828E-4</v>
      </c>
      <c r="AB365" s="223">
        <f t="shared" ca="1" si="618"/>
        <v>7.9358884270489601E-4</v>
      </c>
      <c r="AC365" s="223">
        <f t="shared" ca="1" si="619"/>
        <v>7.5753090009532571E-4</v>
      </c>
      <c r="AD365" s="223">
        <f t="shared" ca="1" si="620"/>
        <v>7.1417752080932392E-4</v>
      </c>
      <c r="AE365" s="223">
        <f t="shared" ca="1" si="621"/>
        <v>6.6394622158878281E-4</v>
      </c>
      <c r="AF365" s="223">
        <f t="shared" ca="1" si="622"/>
        <v>6.0732075730441748E-4</v>
      </c>
      <c r="AG365" s="223">
        <f t="shared" ca="1" si="623"/>
        <v>5.4484646213191399E-4</v>
      </c>
      <c r="AH365" s="223">
        <f t="shared" ca="1" si="624"/>
        <v>4.7712499768570683E-4</v>
      </c>
      <c r="AI365" s="223">
        <f t="shared" ca="1" si="625"/>
        <v>4.0480855868873155E-4</v>
      </c>
      <c r="AJ365" s="223">
        <f t="shared" ca="1" si="626"/>
        <v>3.2859359198071604E-4</v>
      </c>
      <c r="AK365" s="223">
        <f t="shared" ca="1" si="627"/>
        <v>2.4921408935439659E-4</v>
      </c>
      <c r="AL365" s="223">
        <f t="shared" ca="1" si="628"/>
        <v>1.674345188133153E-4</v>
      </c>
      <c r="AM365" s="223">
        <f t="shared" ca="1" si="629"/>
        <v>8.4042462327043354E-5</v>
      </c>
      <c r="AN365" s="223">
        <f t="shared" ca="1" si="630"/>
        <v>-1.5896901372120008E-7</v>
      </c>
      <c r="AO365" s="223">
        <f t="shared" ca="1" si="631"/>
        <v>-8.4358869395981945E-5</v>
      </c>
      <c r="AP365" s="223">
        <f t="shared" ca="1" si="632"/>
        <v>-1.6774634775071091E-4</v>
      </c>
      <c r="AQ365" s="223">
        <f t="shared" ca="1" si="633"/>
        <v>-2.4951833707711904E-4</v>
      </c>
      <c r="AR365" s="223">
        <f t="shared" ca="1" si="634"/>
        <v>-3.2888732841687641E-4</v>
      </c>
      <c r="AS365" s="223">
        <f t="shared" ca="1" si="635"/>
        <v>-4.0508895499587758E-4</v>
      </c>
      <c r="AT365" s="223">
        <f t="shared" ca="1" si="636"/>
        <v>-4.7738935349412042E-4</v>
      </c>
      <c r="AU365" s="223">
        <f t="shared" ca="1" si="637"/>
        <v>-5.4509223155064786E-4</v>
      </c>
      <c r="AV365" s="223">
        <f t="shared" ca="1" si="638"/>
        <v>-6.0754557343961895E-4</v>
      </c>
      <c r="AW365" s="223">
        <f t="shared" ca="1" si="639"/>
        <v>-6.6414791933817234E-4</v>
      </c>
      <c r="AX365" s="223">
        <f t="shared" ca="1" si="640"/>
        <v>-7.1435415771331544E-4</v>
      </c>
      <c r="AY365" s="223">
        <f t="shared" ca="1" si="641"/>
        <v>-7.5768077504397469E-4</v>
      </c>
      <c r="AZ365" s="223">
        <f t="shared" ca="1" si="642"/>
        <v>-7.9371051232051673E-4</v>
      </c>
      <c r="BA365" s="223">
        <f t="shared" ca="1" si="643"/>
        <v>-8.220963834771112E-4</v>
      </c>
      <c r="BB365" s="223">
        <f t="shared" ca="1" si="644"/>
        <v>-8.4256501705722399E-4</v>
      </c>
      <c r="BC365" s="223">
        <f t="shared" ca="1" si="645"/>
        <v>-8.5491928893018543E-4</v>
      </c>
      <c r="BD365" s="223">
        <f t="shared" ca="1" si="646"/>
        <v>-8.5904022070432714E-4</v>
      </c>
      <c r="BE365" s="223">
        <f t="shared" ca="1" si="647"/>
        <v>-8.5488812555393361E-4</v>
      </c>
      <c r="BF365" s="223">
        <f t="shared" ca="1" si="648"/>
        <v>-8.4250299042506896E-4</v>
      </c>
      <c r="BG365" s="223">
        <f t="shared" ca="1" si="649"/>
        <v>-8.2200409093942828E-4</v>
      </c>
      <c r="BH365" s="223">
        <f t="shared" ca="1" si="650"/>
        <v>-7.9358884270489601E-4</v>
      </c>
      <c r="BI365" s="223">
        <f t="shared" ca="1" si="651"/>
        <v>-7.575309000953256E-4</v>
      </c>
      <c r="BJ365" s="223">
        <f t="shared" ca="1" si="652"/>
        <v>-7.1417752080932403E-4</v>
      </c>
      <c r="BK365" s="223">
        <f t="shared" ca="1" si="653"/>
        <v>-6.6394622158878324E-4</v>
      </c>
      <c r="BL365" s="223">
        <f t="shared" ca="1" si="654"/>
        <v>-6.0732075730441737E-4</v>
      </c>
      <c r="BM365" s="223">
        <f t="shared" ca="1" si="655"/>
        <v>-5.4484646213191399E-4</v>
      </c>
      <c r="BN365" s="223">
        <f t="shared" ca="1" si="656"/>
        <v>-4.7712499768570726E-4</v>
      </c>
      <c r="BO365" s="223">
        <f t="shared" ca="1" si="657"/>
        <v>-4.0480855868873166E-4</v>
      </c>
      <c r="BP365" s="223">
        <f t="shared" ca="1" si="658"/>
        <v>-3.2859359198071609E-4</v>
      </c>
      <c r="BQ365" s="223">
        <f t="shared" ca="1" si="659"/>
        <v>-2.4921408935439638E-4</v>
      </c>
      <c r="BR365" s="223">
        <f t="shared" ca="1" si="660"/>
        <v>-1.6743451881331541E-4</v>
      </c>
      <c r="BS365" s="223">
        <f t="shared" ca="1" si="661"/>
        <v>-8.4042462327043829E-5</v>
      </c>
      <c r="BT365" s="223">
        <f t="shared" ca="1" si="662"/>
        <v>1.5896901372111877E-7</v>
      </c>
      <c r="BU365" s="223">
        <f t="shared" ca="1" si="663"/>
        <v>8.4358869395981836E-5</v>
      </c>
      <c r="BV365" s="223">
        <f t="shared" ca="1" si="664"/>
        <v>1.6774634775071115E-4</v>
      </c>
      <c r="BW365" s="223">
        <f t="shared" ca="1" si="665"/>
        <v>2.4951833707711899E-4</v>
      </c>
      <c r="BX365" s="223">
        <f t="shared" ca="1" si="666"/>
        <v>3.2888732841687631E-4</v>
      </c>
      <c r="BY365" s="223">
        <f t="shared" ca="1" si="667"/>
        <v>4.050889549958779E-4</v>
      </c>
      <c r="BZ365" s="223">
        <f t="shared" ca="1" si="668"/>
        <v>4.7738935349412031E-4</v>
      </c>
      <c r="CA365" s="223">
        <f t="shared" ca="1" si="669"/>
        <v>5.4509223155064775E-4</v>
      </c>
      <c r="CB365" s="223">
        <f t="shared" ca="1" si="670"/>
        <v>6.0754557343961895E-4</v>
      </c>
      <c r="CC365" s="223">
        <f t="shared" ca="1" si="671"/>
        <v>6.6414791933817224E-4</v>
      </c>
      <c r="CD365" s="223">
        <f t="shared" ca="1" si="672"/>
        <v>7.1435415771331544E-4</v>
      </c>
      <c r="CE365" s="223">
        <f t="shared" ca="1" si="673"/>
        <v>7.5768077504397469E-4</v>
      </c>
      <c r="CF365" s="223">
        <f t="shared" ca="1" si="674"/>
        <v>7.9371051232051673E-4</v>
      </c>
      <c r="CG365" s="223">
        <f t="shared" ca="1" si="675"/>
        <v>8.220963834771112E-4</v>
      </c>
      <c r="CH365" s="223">
        <f t="shared" ca="1" si="676"/>
        <v>8.4256501705722399E-4</v>
      </c>
      <c r="CI365" s="223">
        <f t="shared" ca="1" si="677"/>
        <v>8.5491928893018543E-4</v>
      </c>
      <c r="CJ365" s="223">
        <f t="shared" ca="1" si="678"/>
        <v>8.5904022070432725E-4</v>
      </c>
      <c r="CK365" s="223">
        <f t="shared" ca="1" si="679"/>
        <v>8.5488812555393351E-4</v>
      </c>
      <c r="CL365" s="223">
        <f t="shared" ca="1" si="680"/>
        <v>8.4250299042506907E-4</v>
      </c>
      <c r="CM365" s="223">
        <f t="shared" ca="1" si="681"/>
        <v>8.2200409093942817E-4</v>
      </c>
      <c r="CN365" s="223">
        <f t="shared" ca="1" si="682"/>
        <v>7.9358884270489612E-4</v>
      </c>
      <c r="CO365" s="223">
        <f t="shared" ca="1" si="683"/>
        <v>7.5753090009532604E-4</v>
      </c>
      <c r="CP365" s="223">
        <f t="shared" ca="1" si="684"/>
        <v>7.1417752080932446E-4</v>
      </c>
      <c r="CQ365" s="223">
        <f t="shared" ca="1" si="685"/>
        <v>6.639462215887827E-4</v>
      </c>
      <c r="CR365" s="223">
        <f t="shared" ca="1" si="686"/>
        <v>6.0732075730441748E-4</v>
      </c>
      <c r="CS365" s="223">
        <f t="shared" ca="1" si="687"/>
        <v>5.448464621319141E-4</v>
      </c>
      <c r="CT365" s="223">
        <f t="shared" ca="1" si="688"/>
        <v>4.7712499768570737E-4</v>
      </c>
      <c r="CU365" s="223">
        <f t="shared" ca="1" si="689"/>
        <v>4.0480855868873231E-4</v>
      </c>
      <c r="CV365" s="223">
        <f t="shared" ca="1" si="690"/>
        <v>3.2859359198071549E-4</v>
      </c>
      <c r="CW365" s="223">
        <f t="shared" ca="1" si="691"/>
        <v>2.4921408935439648E-4</v>
      </c>
      <c r="CX365" s="223">
        <f t="shared" ca="1" si="692"/>
        <v>1.6743451881331549E-4</v>
      </c>
      <c r="CY365" s="223">
        <f t="shared" ca="1" si="693"/>
        <v>8.4042462327043937E-5</v>
      </c>
      <c r="CZ365" s="223">
        <f t="shared" ca="1" si="694"/>
        <v>-1.589690137202514E-7</v>
      </c>
      <c r="DA365" s="223">
        <f t="shared" ca="1" si="695"/>
        <v>-8.4358869395982514E-5</v>
      </c>
      <c r="DB365" s="223">
        <f t="shared" ca="1" si="696"/>
        <v>-1.6774634775071104E-4</v>
      </c>
      <c r="DC365" s="223">
        <f t="shared" ca="1" si="697"/>
        <v>-2.4951833707711883E-4</v>
      </c>
      <c r="DD365" s="223">
        <f t="shared" ca="1" si="698"/>
        <v>-3.288873284168762E-4</v>
      </c>
      <c r="DE365" s="223">
        <f t="shared" ca="1" si="699"/>
        <v>-4.0508895499587704E-4</v>
      </c>
      <c r="DF365" s="223">
        <f t="shared" ca="1" si="700"/>
        <v>-4.7738935349412085E-4</v>
      </c>
      <c r="DG365" s="223">
        <f t="shared" ca="1" si="701"/>
        <v>-5.4509223155064829E-4</v>
      </c>
      <c r="DH365" s="223">
        <f t="shared" ca="1" si="702"/>
        <v>-6.0754557343961884E-4</v>
      </c>
      <c r="DI365" s="223">
        <f t="shared" ca="1" si="703"/>
        <v>-6.6414791933817213E-4</v>
      </c>
      <c r="DJ365" s="223">
        <f t="shared" ca="1" si="704"/>
        <v>-7.1435415771331544E-4</v>
      </c>
      <c r="DK365" s="223">
        <f t="shared" ca="1" si="705"/>
        <v>-7.5768077504397436E-4</v>
      </c>
      <c r="DL365" s="223">
        <f t="shared" ca="1" si="706"/>
        <v>-7.9371051232051705E-4</v>
      </c>
      <c r="DM365" s="223">
        <f t="shared" ca="1" si="707"/>
        <v>-8.220963834771112E-4</v>
      </c>
      <c r="DN365" s="223">
        <f t="shared" ca="1" si="708"/>
        <v>-8.4256501705722389E-4</v>
      </c>
      <c r="DO365" s="223">
        <f t="shared" ca="1" si="709"/>
        <v>-8.5491928893018543E-4</v>
      </c>
      <c r="DP365" s="223">
        <f t="shared" ca="1" si="710"/>
        <v>-8.5904022070432725E-4</v>
      </c>
      <c r="DQ365" s="223">
        <f t="shared" ca="1" si="711"/>
        <v>-8.5488812555393351E-4</v>
      </c>
      <c r="DR365" s="223">
        <f t="shared" ca="1" si="712"/>
        <v>-8.4250299042506907E-4</v>
      </c>
      <c r="DS365" s="223">
        <f t="shared" ca="1" si="713"/>
        <v>-8.2200409093942817E-4</v>
      </c>
      <c r="DT365" s="223">
        <f t="shared" ca="1" si="714"/>
        <v>-7.9358884270489612E-4</v>
      </c>
      <c r="DU365" s="223">
        <f t="shared" ca="1" si="715"/>
        <v>-7.5753090009532604E-4</v>
      </c>
      <c r="DV365" s="223">
        <f t="shared" ca="1" si="716"/>
        <v>-7.1417752080932457E-4</v>
      </c>
      <c r="DW365" s="223">
        <f t="shared" ca="1" si="717"/>
        <v>-6.639462215887827E-4</v>
      </c>
      <c r="DX365" s="223">
        <f t="shared" ca="1" si="718"/>
        <v>-6.0732075730441759E-4</v>
      </c>
      <c r="DY365" s="223">
        <f t="shared" ca="1" si="719"/>
        <v>-5.4484646213191421E-4</v>
      </c>
      <c r="DZ365" s="223">
        <f t="shared" ca="1" si="720"/>
        <v>-4.7712499768570737E-4</v>
      </c>
      <c r="EA365" s="223">
        <f t="shared" ca="1" si="721"/>
        <v>-4.0480855868873242E-4</v>
      </c>
      <c r="EB365" s="223">
        <f t="shared" ca="1" si="722"/>
        <v>-3.285935919807156E-4</v>
      </c>
      <c r="EC365" s="223">
        <f t="shared" ca="1" si="723"/>
        <v>-2.4921408935439659E-4</v>
      </c>
      <c r="ED365" s="223">
        <f t="shared" ca="1" si="724"/>
        <v>-1.674345188133156E-4</v>
      </c>
      <c r="EE365" s="223">
        <f t="shared" ca="1" si="725"/>
        <v>-8.4042462327044032E-5</v>
      </c>
      <c r="EF365" s="223">
        <f t="shared" ca="1" si="726"/>
        <v>1.5896901372014298E-7</v>
      </c>
      <c r="EG365" s="223">
        <f t="shared" ca="1" si="727"/>
        <v>8.4358869395982405E-5</v>
      </c>
      <c r="EH365" s="223">
        <f t="shared" ca="1" si="728"/>
        <v>1.6774634775071099E-4</v>
      </c>
      <c r="EI365" s="223">
        <f t="shared" ca="1" si="729"/>
        <v>2.4951833707711872E-4</v>
      </c>
      <c r="EJ365" s="223">
        <f t="shared" ca="1" si="730"/>
        <v>3.2888732841687609E-4</v>
      </c>
      <c r="EK365" s="223">
        <f t="shared" ca="1" si="731"/>
        <v>4.0508895499587704E-4</v>
      </c>
      <c r="EL365" s="223">
        <f t="shared" ca="1" si="732"/>
        <v>4.7738935349412069E-4</v>
      </c>
      <c r="EM365" s="223">
        <f t="shared" ca="1" si="733"/>
        <v>5.4509223155064829E-4</v>
      </c>
      <c r="EN365" s="223">
        <f t="shared" ca="1" si="734"/>
        <v>6.0754557343961873E-4</v>
      </c>
      <c r="EO365" s="223">
        <f t="shared" ca="1" si="735"/>
        <v>6.6414791933817202E-4</v>
      </c>
      <c r="EP365" s="223">
        <f t="shared" ca="1" si="736"/>
        <v>7.1435415771331544E-4</v>
      </c>
      <c r="EQ365" s="223">
        <f t="shared" ca="1" si="737"/>
        <v>7.5768077504397436E-4</v>
      </c>
      <c r="ER365" s="223">
        <f t="shared" ca="1" si="738"/>
        <v>7.9371051232051694E-4</v>
      </c>
      <c r="ES365" s="223">
        <f t="shared" ca="1" si="739"/>
        <v>8.2209638347711109E-4</v>
      </c>
      <c r="ET365" s="223">
        <f t="shared" ca="1" si="740"/>
        <v>8.4256501705722389E-4</v>
      </c>
      <c r="EU365" s="223">
        <f t="shared" ca="1" si="741"/>
        <v>8.5491928893018543E-4</v>
      </c>
      <c r="EV365" s="223">
        <f t="shared" ca="1" si="742"/>
        <v>8.5904022070432725E-4</v>
      </c>
      <c r="EW365" s="223">
        <f t="shared" ca="1" si="743"/>
        <v>8.5488812555393361E-4</v>
      </c>
      <c r="EX365" s="223">
        <f t="shared" ca="1" si="744"/>
        <v>8.4250299042506918E-4</v>
      </c>
      <c r="EY365" s="223">
        <f t="shared" ca="1" si="745"/>
        <v>8.2200409093942828E-4</v>
      </c>
      <c r="EZ365" s="223">
        <f t="shared" ca="1" si="746"/>
        <v>7.9358884270489623E-4</v>
      </c>
      <c r="FA365" s="223">
        <f t="shared" ca="1" si="747"/>
        <v>7.5753090009532615E-4</v>
      </c>
      <c r="FB365" s="223">
        <f t="shared" ca="1" si="748"/>
        <v>7.1417752080932457E-4</v>
      </c>
      <c r="FC365" s="223">
        <f t="shared" ca="1" si="749"/>
        <v>6.6394622158878281E-4</v>
      </c>
      <c r="FD365" s="223">
        <f t="shared" ca="1" si="750"/>
        <v>6.073207573044177E-4</v>
      </c>
      <c r="FE365" s="223">
        <f t="shared" ca="1" si="751"/>
        <v>5.4484646213191421E-4</v>
      </c>
      <c r="FF365" s="223">
        <f t="shared" ca="1" si="752"/>
        <v>4.7712499768570748E-4</v>
      </c>
      <c r="FG365" s="223">
        <f t="shared" ca="1" si="753"/>
        <v>4.0480855868873253E-4</v>
      </c>
      <c r="FH365" s="223">
        <f t="shared" ca="1" si="754"/>
        <v>3.2859359198071571E-4</v>
      </c>
      <c r="FI365" s="223">
        <f t="shared" ca="1" si="755"/>
        <v>2.492140893543967E-4</v>
      </c>
      <c r="FJ365" s="223">
        <f t="shared" ca="1" si="756"/>
        <v>1.6743451881331571E-4</v>
      </c>
      <c r="FK365" s="223">
        <f t="shared" ca="1" si="757"/>
        <v>8.4042462327044127E-5</v>
      </c>
      <c r="FL365" s="223">
        <f t="shared" ca="1" si="758"/>
        <v>-1.5896901372003456E-7</v>
      </c>
      <c r="FM365" s="223">
        <f t="shared" ca="1" si="759"/>
        <v>-8.4358869395980779E-5</v>
      </c>
      <c r="FN365" s="223">
        <f t="shared" ca="1" si="760"/>
        <v>-1.6774634775070934E-4</v>
      </c>
      <c r="FO365" s="223">
        <f t="shared" ca="1" si="761"/>
        <v>-2.495183370771172E-4</v>
      </c>
      <c r="FP365" s="223">
        <f t="shared" ca="1" si="762"/>
        <v>-3.2888732841687734E-4</v>
      </c>
      <c r="FQ365" s="223">
        <f t="shared" ca="1" si="763"/>
        <v>-4.0508895499587834E-4</v>
      </c>
      <c r="FR365" s="223">
        <f t="shared" ca="1" si="764"/>
        <v>-4.7738935349412058E-4</v>
      </c>
      <c r="FS365" s="223">
        <f t="shared" ca="1" si="765"/>
        <v>-5.4509223155064818E-4</v>
      </c>
      <c r="FT365" s="223">
        <f t="shared" ca="1" si="766"/>
        <v>-6.0754557343961873E-4</v>
      </c>
      <c r="FU365" s="223">
        <f t="shared" ca="1" si="767"/>
        <v>-6.6414791933817202E-4</v>
      </c>
      <c r="FV365" s="223">
        <f t="shared" ca="1" si="768"/>
        <v>-7.1435415771331522E-4</v>
      </c>
      <c r="FW365" s="223">
        <f t="shared" ca="1" si="769"/>
        <v>-7.5768077504397425E-4</v>
      </c>
      <c r="FX365" s="223">
        <f t="shared" ca="1" si="770"/>
        <v>-7.937105123205164E-4</v>
      </c>
      <c r="FY365" s="223">
        <f t="shared" ca="1" si="771"/>
        <v>-8.2209638347711077E-4</v>
      </c>
      <c r="FZ365" s="223">
        <f t="shared" ca="1" si="772"/>
        <v>-8.4256501705722356E-4</v>
      </c>
      <c r="GA365" s="223">
        <f t="shared" ca="1" si="773"/>
        <v>-8.5491928893018554E-4</v>
      </c>
      <c r="GB365" s="223">
        <f t="shared" ca="1" si="774"/>
        <v>-8.5904022070432714E-4</v>
      </c>
      <c r="GC365" s="223">
        <f t="shared" ca="1" si="775"/>
        <v>-8.5488812555393361E-4</v>
      </c>
      <c r="GD365" s="223">
        <f t="shared" ca="1" si="776"/>
        <v>-8.4250299042506918E-4</v>
      </c>
      <c r="GE365" s="223">
        <f t="shared" ca="1" si="777"/>
        <v>-8.2200409093942828E-4</v>
      </c>
      <c r="GF365" s="223">
        <f t="shared" ca="1" si="778"/>
        <v>-7.9358884270489633E-4</v>
      </c>
      <c r="GG365" s="223">
        <f t="shared" ca="1" si="779"/>
        <v>-7.5753090009532615E-4</v>
      </c>
      <c r="GH365" s="223">
        <f t="shared" ca="1" si="780"/>
        <v>-7.1417752080932468E-4</v>
      </c>
      <c r="GI365" s="223">
        <f t="shared" ca="1" si="781"/>
        <v>-6.6394622158878389E-4</v>
      </c>
      <c r="GJ365" s="223">
        <f t="shared" ca="1" si="782"/>
        <v>-6.0732075730441878E-4</v>
      </c>
      <c r="GK365" s="223">
        <f t="shared" ca="1" si="783"/>
        <v>-5.4484646213191323E-4</v>
      </c>
      <c r="GL365" s="223">
        <f t="shared" ca="1" si="784"/>
        <v>-4.771249976857064E-4</v>
      </c>
      <c r="GM365" s="223">
        <f t="shared" ca="1" si="785"/>
        <v>-4.0480855868873134E-4</v>
      </c>
      <c r="GN365" s="223">
        <f t="shared" ca="1" si="786"/>
        <v>-3.2859359198071582E-4</v>
      </c>
      <c r="GO365" s="223">
        <f t="shared" ca="1" si="787"/>
        <v>-2.4921408935439676E-4</v>
      </c>
      <c r="GP365" s="223">
        <f t="shared" ca="1" si="788"/>
        <v>-1.6743451881331582E-4</v>
      </c>
      <c r="GQ365" s="223">
        <f t="shared" ca="1" si="789"/>
        <v>-8.4042462327044262E-5</v>
      </c>
      <c r="GR365" s="223">
        <f t="shared" ca="1" si="790"/>
        <v>1.5896901371989904E-7</v>
      </c>
      <c r="GS365" s="223">
        <f t="shared" ca="1" si="791"/>
        <v>8.4358869395980671E-5</v>
      </c>
      <c r="GT365" s="223">
        <f t="shared" ca="1" si="792"/>
        <v>1.6774634775070923E-4</v>
      </c>
      <c r="GU365" s="223">
        <f t="shared" ca="1" si="793"/>
        <v>2.4951833707711709E-4</v>
      </c>
      <c r="GV365" s="223">
        <f t="shared" ca="1" si="794"/>
        <v>3.2888732841687728E-4</v>
      </c>
      <c r="GW365" s="223">
        <f t="shared" ca="1" si="795"/>
        <v>4.0508895499587818E-4</v>
      </c>
      <c r="GX365" s="223">
        <f t="shared" ca="1" si="796"/>
        <v>4.7738935349412042E-4</v>
      </c>
      <c r="GY365" s="223">
        <f t="shared" ca="1" si="797"/>
        <v>5.4509223155064807E-4</v>
      </c>
      <c r="GZ365" s="223">
        <f t="shared" ca="1" si="798"/>
        <v>6.0754557343961862E-4</v>
      </c>
      <c r="HA365" s="223">
        <f t="shared" ca="1" si="799"/>
        <v>6.6414791933817191E-4</v>
      </c>
      <c r="HB365" s="223">
        <f t="shared" ca="1" si="800"/>
        <v>7.1435415771331522E-4</v>
      </c>
      <c r="HC365" s="223">
        <f t="shared" ca="1" si="801"/>
        <v>7.5768077504397415E-4</v>
      </c>
      <c r="HD365" s="223">
        <f t="shared" ca="1" si="802"/>
        <v>7.937105123205164E-4</v>
      </c>
      <c r="HE365" s="223">
        <f t="shared" ca="1" si="803"/>
        <v>8.2209638347711077E-4</v>
      </c>
      <c r="HF365" s="223">
        <f t="shared" ca="1" si="804"/>
        <v>8.4256501705722421E-4</v>
      </c>
      <c r="HG365" s="223">
        <f t="shared" ca="1" si="805"/>
        <v>8.5491928893018554E-4</v>
      </c>
      <c r="HH365" s="223">
        <f t="shared" ca="1" si="806"/>
        <v>8.5904022070432725E-4</v>
      </c>
      <c r="HI365" s="223">
        <f t="shared" ca="1" si="807"/>
        <v>8.5488812555393351E-4</v>
      </c>
      <c r="HJ365" s="223">
        <f t="shared" ca="1" si="808"/>
        <v>8.4250299042506918E-4</v>
      </c>
      <c r="HK365" s="223">
        <f t="shared" ca="1" si="809"/>
        <v>8.2200409093942839E-4</v>
      </c>
      <c r="HL365" s="223">
        <f t="shared" ca="1" si="810"/>
        <v>7.9358884270489623E-4</v>
      </c>
      <c r="HM365" s="223">
        <f t="shared" ca="1" si="811"/>
        <v>7.5753090009532615E-4</v>
      </c>
      <c r="HN365" s="223">
        <f t="shared" ca="1" si="812"/>
        <v>7.1417752080932468E-4</v>
      </c>
      <c r="HO365" s="223">
        <f t="shared" ca="1" si="813"/>
        <v>6.6394622158878389E-4</v>
      </c>
      <c r="HP365" s="223">
        <f t="shared" ca="1" si="814"/>
        <v>6.0732075730441889E-4</v>
      </c>
      <c r="HQ365" s="223">
        <f t="shared" ca="1" si="815"/>
        <v>5.4484646213191323E-4</v>
      </c>
      <c r="HR365" s="223">
        <f t="shared" ca="1" si="816"/>
        <v>4.771249976857065E-4</v>
      </c>
      <c r="HS365" s="223">
        <f t="shared" ca="1" si="817"/>
        <v>4.0480855868873144E-4</v>
      </c>
      <c r="HT365" s="223">
        <f t="shared" ca="1" si="818"/>
        <v>3.2859359198071593E-4</v>
      </c>
      <c r="HU365" s="223">
        <f t="shared" ca="1" si="819"/>
        <v>2.4921408935439686E-4</v>
      </c>
      <c r="HV365" s="223">
        <f t="shared" ca="1" si="820"/>
        <v>1.6743451881331593E-4</v>
      </c>
      <c r="HW365" s="223">
        <f t="shared" ca="1" si="821"/>
        <v>8.4042462327044371E-5</v>
      </c>
      <c r="HX365" s="223">
        <f t="shared" ca="1" si="822"/>
        <v>-1.5896901371981772E-7</v>
      </c>
      <c r="HY365" s="223">
        <f t="shared" ca="1" si="823"/>
        <v>-8.4358869395980562E-5</v>
      </c>
      <c r="HZ365" s="223">
        <f t="shared" ca="1" si="824"/>
        <v>-1.6774634775070915E-4</v>
      </c>
      <c r="IA365" s="223">
        <f t="shared" ca="1" si="825"/>
        <v>-2.4951833707711698E-4</v>
      </c>
      <c r="IB365" s="223">
        <f t="shared" ca="1" si="826"/>
        <v>-3.2888732841687717E-4</v>
      </c>
      <c r="IC365" s="223">
        <f t="shared" ca="1" si="827"/>
        <v>-4.0508895499587807E-4</v>
      </c>
      <c r="ID365" s="223">
        <f t="shared" ca="1" si="828"/>
        <v>-4.7738935349412042E-4</v>
      </c>
      <c r="IE365" s="223">
        <f t="shared" ca="1" si="829"/>
        <v>1.8880514778601574E-4</v>
      </c>
      <c r="IF365" s="223">
        <f t="shared" ca="1" si="830"/>
        <v>-6.0754557343961862E-4</v>
      </c>
      <c r="IG365" s="223">
        <f t="shared" ca="1" si="831"/>
        <v>-6.6414791933817191E-4</v>
      </c>
      <c r="IH365" s="223">
        <f t="shared" ca="1" si="832"/>
        <v>-7.1435415771331522E-4</v>
      </c>
      <c r="II365" s="223">
        <f t="shared" ca="1" si="833"/>
        <v>-7.5768077504397415E-4</v>
      </c>
      <c r="IJ365" s="223">
        <f t="shared" ca="1" si="834"/>
        <v>-7.9371051232051629E-4</v>
      </c>
      <c r="IK365" s="223">
        <f t="shared" ca="1" si="835"/>
        <v>-8.2209638347711066E-4</v>
      </c>
      <c r="IL365" s="223">
        <f t="shared" ca="1" si="836"/>
        <v>-8.4256501705722356E-4</v>
      </c>
      <c r="IM365" s="223">
        <f t="shared" ca="1" si="837"/>
        <v>-8.5491928893018554E-4</v>
      </c>
      <c r="IN365" s="223">
        <f t="shared" ca="1" si="838"/>
        <v>-8.5904022070432725E-4</v>
      </c>
      <c r="IO365" s="223">
        <f t="shared" ca="1" si="839"/>
        <v>-8.5488812555393361E-4</v>
      </c>
      <c r="IP365" s="223">
        <f t="shared" ca="1" si="840"/>
        <v>-8.4250299042506918E-4</v>
      </c>
      <c r="IQ365" s="223">
        <f t="shared" ca="1" si="841"/>
        <v>-8.2200409093942839E-4</v>
      </c>
      <c r="IR365" s="223">
        <f t="shared" ca="1" si="842"/>
        <v>-7.9358884270489633E-4</v>
      </c>
      <c r="IS365" s="223">
        <f t="shared" ca="1" si="843"/>
        <v>-7.5753090009532615E-4</v>
      </c>
      <c r="IT365" s="223">
        <f t="shared" ca="1" si="844"/>
        <v>-7.1417752080932479E-4</v>
      </c>
      <c r="IU365" s="223">
        <f t="shared" ca="1" si="845"/>
        <v>-6.63946221588784E-4</v>
      </c>
      <c r="IV365" s="223">
        <f t="shared" ca="1" si="846"/>
        <v>-6.07320757304419E-4</v>
      </c>
      <c r="IW365" s="223">
        <f t="shared" ca="1" si="847"/>
        <v>-5.4484646213191334E-4</v>
      </c>
      <c r="IX365" s="223">
        <f t="shared" ca="1" si="848"/>
        <v>-4.771249976857065E-4</v>
      </c>
      <c r="IY365" s="223">
        <f t="shared" ca="1" si="849"/>
        <v>-4.0480855868873144E-4</v>
      </c>
      <c r="IZ365" s="223">
        <f t="shared" ca="1" si="850"/>
        <v>-3.2859359198071604E-4</v>
      </c>
      <c r="JA365" s="223">
        <f t="shared" ca="1" si="851"/>
        <v>-2.4921408935439697E-4</v>
      </c>
      <c r="JB365" s="223">
        <f t="shared" ca="1" si="852"/>
        <v>-1.6743451881331601E-4</v>
      </c>
    </row>
    <row r="366" spans="1:262">
      <c r="B366" s="230">
        <v>5</v>
      </c>
      <c r="C366" s="229">
        <f t="shared" si="853"/>
        <v>9.7656250000000005E-5</v>
      </c>
      <c r="D366" s="226">
        <f t="shared" ca="1" si="597"/>
        <v>53.945557674398252</v>
      </c>
      <c r="E366" s="225">
        <f ca="1">K361</f>
        <v>-5.4442325601751239E-2</v>
      </c>
      <c r="F366" s="224">
        <v>5</v>
      </c>
      <c r="G366" s="223">
        <f t="shared" ca="1" si="854"/>
        <v>2.49576062304079E-3</v>
      </c>
      <c r="H366" s="223">
        <f t="shared" ca="1" si="598"/>
        <v>-6.0864794048222023E-4</v>
      </c>
      <c r="I366" s="223">
        <f t="shared" ca="1" si="599"/>
        <v>-3.7039018724493045E-3</v>
      </c>
      <c r="J366" s="223">
        <f t="shared" ca="1" si="600"/>
        <v>-6.743445672653333E-3</v>
      </c>
      <c r="K366" s="223">
        <f t="shared" ca="1" si="601"/>
        <v>-9.6815617731240283E-3</v>
      </c>
      <c r="L366" s="223">
        <f t="shared" ca="1" si="602"/>
        <v>-1.2474058172904255E-2</v>
      </c>
      <c r="M366" s="223">
        <f t="shared" ca="1" si="603"/>
        <v>-1.5078933126878472E-2</v>
      </c>
      <c r="N366" s="223">
        <f t="shared" ca="1" si="604"/>
        <v>-1.7457006891114582E-2</v>
      </c>
      <c r="O366" s="223">
        <f t="shared" ca="1" si="605"/>
        <v>-1.9572511022681278E-2</v>
      </c>
      <c r="P366" s="223">
        <f t="shared" ca="1" si="606"/>
        <v>-2.1393626370323087E-2</v>
      </c>
      <c r="Q366" s="223">
        <f t="shared" ca="1" si="607"/>
        <v>-2.2892961664112615E-2</v>
      </c>
      <c r="R366" s="223">
        <f t="shared" ca="1" si="608"/>
        <v>-2.4047965505646106E-2</v>
      </c>
      <c r="S366" s="223">
        <f t="shared" ca="1" si="609"/>
        <v>-2.4841265562066346E-2</v>
      </c>
      <c r="T366" s="223">
        <f t="shared" ca="1" si="610"/>
        <v>-2.5260929862119034E-2</v>
      </c>
      <c r="U366" s="223">
        <f t="shared" ca="1" si="611"/>
        <v>-2.530064626410676E-2</v>
      </c>
      <c r="V366" s="223">
        <f t="shared" ca="1" si="612"/>
        <v>-2.4959817396375501E-2</v>
      </c>
      <c r="W366" s="223">
        <f t="shared" ca="1" si="613"/>
        <v>-2.424356964234033E-2</v>
      </c>
      <c r="X366" s="223">
        <f t="shared" ca="1" si="614"/>
        <v>-2.3162676034907185E-2</v>
      </c>
      <c r="Y366" s="223">
        <f t="shared" ca="1" si="615"/>
        <v>-2.1733394220030424E-2</v>
      </c>
      <c r="Z366" s="223">
        <f t="shared" ca="1" si="616"/>
        <v>-1.9977221926584993E-2</v>
      </c>
      <c r="AA366" s="223">
        <f t="shared" ca="1" si="617"/>
        <v>-1.7920573620514014E-2</v>
      </c>
      <c r="AB366" s="223">
        <f t="shared" ca="1" si="618"/>
        <v>-1.5594383206674341E-2</v>
      </c>
      <c r="AC366" s="223">
        <f t="shared" ca="1" si="619"/>
        <v>-1.3033638754114165E-2</v>
      </c>
      <c r="AD366" s="223">
        <f t="shared" ca="1" si="620"/>
        <v>-1.0276856242947543E-2</v>
      </c>
      <c r="AE366" s="223">
        <f t="shared" ca="1" si="621"/>
        <v>-7.3655002481626741E-3</v>
      </c>
      <c r="AF366" s="223">
        <f t="shared" ca="1" si="622"/>
        <v>-4.3433602738188054E-3</v>
      </c>
      <c r="AG366" s="223">
        <f t="shared" ca="1" si="623"/>
        <v>-1.2558921181457516E-3</v>
      </c>
      <c r="AH366" s="223">
        <f t="shared" ca="1" si="624"/>
        <v>1.850465823971836E-3</v>
      </c>
      <c r="AI366" s="223">
        <f t="shared" ca="1" si="625"/>
        <v>4.9289910376785259E-3</v>
      </c>
      <c r="AJ366" s="223">
        <f t="shared" ca="1" si="626"/>
        <v>7.9333796382609553E-3</v>
      </c>
      <c r="AK366" s="223">
        <f t="shared" ca="1" si="627"/>
        <v>1.0818442824673705E-2</v>
      </c>
      <c r="AL366" s="223">
        <f t="shared" ca="1" si="628"/>
        <v>1.3540786561168869E-2</v>
      </c>
      <c r="AM366" s="223">
        <f t="shared" ca="1" si="629"/>
        <v>1.6059464263984975E-2</v>
      </c>
      <c r="AN366" s="223">
        <f t="shared" ca="1" si="630"/>
        <v>1.8336592676079996E-2</v>
      </c>
      <c r="AO366" s="223">
        <f t="shared" ca="1" si="631"/>
        <v>2.0337921666578988E-2</v>
      </c>
      <c r="AP366" s="223">
        <f t="shared" ca="1" si="632"/>
        <v>2.2033349384622685E-2</v>
      </c>
      <c r="AQ366" s="223">
        <f t="shared" ca="1" si="633"/>
        <v>2.3397375019223194E-2</v>
      </c>
      <c r="AR366" s="223">
        <f t="shared" ca="1" si="634"/>
        <v>2.4409482355197562E-2</v>
      </c>
      <c r="AS366" s="223">
        <f t="shared" ca="1" si="635"/>
        <v>2.5054448356140596E-2</v>
      </c>
      <c r="AT366" s="223">
        <f t="shared" ca="1" si="636"/>
        <v>2.5322572133062111E-2</v>
      </c>
      <c r="AU366" s="223">
        <f t="shared" ca="1" si="637"/>
        <v>2.5209820854786895E-2</v>
      </c>
      <c r="AV366" s="223">
        <f t="shared" ca="1" si="638"/>
        <v>2.4717890405489391E-2</v>
      </c>
      <c r="AW366" s="223">
        <f t="shared" ca="1" si="639"/>
        <v>2.385417987701717E-2</v>
      </c>
      <c r="AX366" s="223">
        <f t="shared" ca="1" si="640"/>
        <v>2.263168027966243E-2</v>
      </c>
      <c r="AY366" s="223">
        <f t="shared" ca="1" si="641"/>
        <v>2.1068779145275177E-2</v>
      </c>
      <c r="AZ366" s="223">
        <f t="shared" ca="1" si="642"/>
        <v>1.9188983961668994E-2</v>
      </c>
      <c r="BA366" s="223">
        <f t="shared" ca="1" si="643"/>
        <v>1.7020568598123544E-2</v>
      </c>
      <c r="BB366" s="223">
        <f t="shared" ca="1" si="644"/>
        <v>1.4596148040073148E-2</v>
      </c>
      <c r="BC366" s="223">
        <f t="shared" ca="1" si="645"/>
        <v>1.1952187829367782E-2</v>
      </c>
      <c r="BD366" s="223">
        <f t="shared" ca="1" si="646"/>
        <v>9.1284555885814776E-3</v>
      </c>
      <c r="BE366" s="223">
        <f t="shared" ca="1" si="647"/>
        <v>6.1674228789528737E-3</v>
      </c>
      <c r="BF366" s="223">
        <f t="shared" ca="1" si="648"/>
        <v>3.1136263885717108E-3</v>
      </c>
      <c r="BG366" s="223">
        <f t="shared" ca="1" si="649"/>
        <v>1.299805913493237E-5</v>
      </c>
      <c r="BH366" s="223">
        <f t="shared" ca="1" si="650"/>
        <v>-3.0878257732098397E-3</v>
      </c>
      <c r="BI366" s="223">
        <f t="shared" ca="1" si="651"/>
        <v>-6.1422058317693621E-3</v>
      </c>
      <c r="BJ366" s="223">
        <f t="shared" ca="1" si="652"/>
        <v>-9.1042013974380175E-3</v>
      </c>
      <c r="BK366" s="223">
        <f t="shared" ca="1" si="653"/>
        <v>-1.1929261299875073E-2</v>
      </c>
      <c r="BL366" s="223">
        <f t="shared" ca="1" si="654"/>
        <v>-1.4574894008574793E-2</v>
      </c>
      <c r="BM366" s="223">
        <f t="shared" ca="1" si="655"/>
        <v>-1.7001306745036623E-2</v>
      </c>
      <c r="BN366" s="223">
        <f t="shared" ca="1" si="656"/>
        <v>-1.91720040031929E-2</v>
      </c>
      <c r="BO366" s="223">
        <f t="shared" ca="1" si="657"/>
        <v>-2.1054336475790386E-2</v>
      </c>
      <c r="BP366" s="223">
        <f t="shared" ca="1" si="658"/>
        <v>-2.2619992130361255E-2</v>
      </c>
      <c r="BQ366" s="223">
        <f t="shared" ca="1" si="659"/>
        <v>-2.3845422048544465E-2</v>
      </c>
      <c r="BR366" s="223">
        <f t="shared" ca="1" si="660"/>
        <v>-2.4712194623737201E-2</v>
      </c>
      <c r="BS366" s="223">
        <f t="shared" ca="1" si="661"/>
        <v>-2.5207272789614411E-2</v>
      </c>
      <c r="BT366" s="223">
        <f t="shared" ca="1" si="662"/>
        <v>-2.5323210109741281E-2</v>
      </c>
      <c r="BU366" s="223">
        <f t="shared" ca="1" si="663"/>
        <v>-2.5058262778908338E-2</v>
      </c>
      <c r="BV366" s="223">
        <f t="shared" ca="1" si="664"/>
        <v>-2.4416415851584963E-2</v>
      </c>
      <c r="BW366" s="223">
        <f t="shared" ca="1" si="665"/>
        <v>-2.3407323302990876E-2</v>
      </c>
      <c r="BX366" s="223">
        <f t="shared" ca="1" si="666"/>
        <v>-2.2046162824322906E-2</v>
      </c>
      <c r="BY366" s="223">
        <f t="shared" ca="1" si="667"/>
        <v>-2.0353407536151863E-2</v>
      </c>
      <c r="BZ366" s="223">
        <f t="shared" ca="1" si="668"/>
        <v>-1.8354518053632848E-2</v>
      </c>
      <c r="CA366" s="223">
        <f t="shared" ca="1" si="669"/>
        <v>-1.6079559535154438E-2</v>
      </c>
      <c r="CB366" s="223">
        <f t="shared" ca="1" si="670"/>
        <v>-1.3562749474371836E-2</v>
      </c>
      <c r="CC366" s="223">
        <f t="shared" ca="1" si="671"/>
        <v>-1.0841943037252444E-2</v>
      </c>
      <c r="CD366" s="223">
        <f t="shared" ca="1" si="672"/>
        <v>-7.9580636851442222E-3</v>
      </c>
      <c r="CE366" s="223">
        <f t="shared" ca="1" si="673"/>
        <v>-4.9544876478252202E-3</v>
      </c>
      <c r="CF366" s="223">
        <f t="shared" ca="1" si="674"/>
        <v>-1.8763915046330869E-3</v>
      </c>
      <c r="CG366" s="223">
        <f t="shared" ca="1" si="675"/>
        <v>1.2299273133388267E-3</v>
      </c>
      <c r="CH366" s="223">
        <f t="shared" ca="1" si="676"/>
        <v>4.3177468796986073E-3</v>
      </c>
      <c r="CI366" s="223">
        <f t="shared" ca="1" si="677"/>
        <v>7.3406235140177425E-3</v>
      </c>
      <c r="CJ366" s="223">
        <f t="shared" ca="1" si="678"/>
        <v>1.0253090338014787E-2</v>
      </c>
      <c r="CK366" s="223">
        <f t="shared" ca="1" si="679"/>
        <v>1.3011341139725151E-2</v>
      </c>
      <c r="CL366" s="223">
        <f t="shared" ca="1" si="680"/>
        <v>1.5573889259704144E-2</v>
      </c>
      <c r="CM366" s="223">
        <f t="shared" ca="1" si="681"/>
        <v>1.7902191589000846E-2</v>
      </c>
      <c r="CN366" s="223">
        <f t="shared" ca="1" si="682"/>
        <v>1.9961228293392894E-2</v>
      </c>
      <c r="CO366" s="223">
        <f t="shared" ca="1" si="683"/>
        <v>2.1720029544289515E-2</v>
      </c>
      <c r="CP366" s="223">
        <f t="shared" ca="1" si="684"/>
        <v>2.3152141333780484E-2</v>
      </c>
      <c r="CQ366" s="223">
        <f t="shared" ca="1" si="685"/>
        <v>2.4236023367538485E-2</v>
      </c>
      <c r="CR366" s="223">
        <f t="shared" ca="1" si="686"/>
        <v>2.4955373050895648E-2</v>
      </c>
      <c r="CS366" s="223">
        <f t="shared" ca="1" si="687"/>
        <v>2.5299370695041717E-2</v>
      </c>
      <c r="CT366" s="223">
        <f t="shared" ca="1" si="688"/>
        <v>2.5262842255214836E-2</v>
      </c>
      <c r="CU366" s="223">
        <f t="shared" ca="1" si="689"/>
        <v>2.4846337153150787E-2</v>
      </c>
      <c r="CV366" s="223">
        <f t="shared" ca="1" si="690"/>
        <v>2.4056120013268616E-2</v>
      </c>
      <c r="CW366" s="223">
        <f t="shared" ca="1" si="691"/>
        <v>2.2904076436888309E-2</v>
      </c>
      <c r="CX366" s="223">
        <f t="shared" ca="1" si="692"/>
        <v>2.1407534231723781E-2</v>
      </c>
      <c r="CY366" s="223">
        <f t="shared" ca="1" si="693"/>
        <v>1.9589002785526013E-2</v>
      </c>
      <c r="CZ366" s="223">
        <f t="shared" ca="1" si="694"/>
        <v>1.7475834503939601E-2</v>
      </c>
      <c r="DA366" s="223">
        <f t="shared" ca="1" si="695"/>
        <v>1.5099813404862087E-2</v>
      </c>
      <c r="DB366" s="223">
        <f t="shared" ca="1" si="696"/>
        <v>1.2496677057230211E-2</v>
      </c>
      <c r="DC366" s="223">
        <f t="shared" ca="1" si="697"/>
        <v>9.7055790547183104E-3</v>
      </c>
      <c r="DD366" s="223">
        <f t="shared" ca="1" si="698"/>
        <v>6.7685001092454202E-3</v>
      </c>
      <c r="DE366" s="223">
        <f t="shared" ca="1" si="699"/>
        <v>3.7296166219921139E-3</v>
      </c>
      <c r="DF366" s="223">
        <f t="shared" ca="1" si="700"/>
        <v>6.3463622920731551E-4</v>
      </c>
      <c r="DG366" s="223">
        <f t="shared" ca="1" si="701"/>
        <v>-2.4698896831858433E-3</v>
      </c>
      <c r="DH366" s="223">
        <f t="shared" ca="1" si="702"/>
        <v>-5.5372661557641983E-3</v>
      </c>
      <c r="DI366" s="223">
        <f t="shared" ca="1" si="703"/>
        <v>-8.521356991258236E-3</v>
      </c>
      <c r="DJ366" s="223">
        <f t="shared" ca="1" si="704"/>
        <v>-1.1377278685902638E-2</v>
      </c>
      <c r="DK366" s="223">
        <f t="shared" ca="1" si="705"/>
        <v>-1.4062075519110744E-2</v>
      </c>
      <c r="DL366" s="223">
        <f t="shared" ca="1" si="706"/>
        <v>-1.6535365647495255E-2</v>
      </c>
      <c r="DM366" s="223">
        <f t="shared" ca="1" si="707"/>
        <v>-1.8759948485380429E-2</v>
      </c>
      <c r="DN366" s="223">
        <f t="shared" ca="1" si="708"/>
        <v>-2.0702364236237003E-2</v>
      </c>
      <c r="DO366" s="223">
        <f t="shared" ca="1" si="709"/>
        <v>-2.2333397159166553E-2</v>
      </c>
      <c r="DP366" s="223">
        <f t="shared" ca="1" si="710"/>
        <v>-2.3628515000838544E-2</v>
      </c>
      <c r="DQ366" s="223">
        <f t="shared" ca="1" si="711"/>
        <v>-2.4568237983415182E-2</v>
      </c>
      <c r="DR366" s="223">
        <f t="shared" ca="1" si="712"/>
        <v>-2.5138431798541971E-2</v>
      </c>
      <c r="DS366" s="223">
        <f t="shared" ca="1" si="713"/>
        <v>-2.533052020050151E-2</v>
      </c>
      <c r="DT366" s="223">
        <f t="shared" ca="1" si="714"/>
        <v>-2.5141614000931945E-2</v>
      </c>
      <c r="DU366" s="223">
        <f t="shared" ca="1" si="715"/>
        <v>-2.4574554524909198E-2</v>
      </c>
      <c r="DV366" s="223">
        <f t="shared" ca="1" si="716"/>
        <v>-2.3637870874773047E-2</v>
      </c>
      <c r="DW366" s="223">
        <f t="shared" ca="1" si="717"/>
        <v>-2.2345651644489116E-2</v>
      </c>
      <c r="DX366" s="223">
        <f t="shared" ca="1" si="718"/>
        <v>-2.0717333014081869E-2</v>
      </c>
      <c r="DY366" s="223">
        <f t="shared" ca="1" si="719"/>
        <v>-1.8777406411395827E-2</v>
      </c>
      <c r="DZ366" s="223">
        <f t="shared" ca="1" si="720"/>
        <v>-1.6555050138224038E-2</v>
      </c>
      <c r="EA366" s="223">
        <f t="shared" ca="1" si="721"/>
        <v>-1.4083690501489976E-2</v>
      </c>
      <c r="EB366" s="223">
        <f t="shared" ca="1" si="722"/>
        <v>-1.1400499050478047E-2</v>
      </c>
      <c r="EC366" s="223">
        <f t="shared" ca="1" si="723"/>
        <v>-8.5458334821330376E-3</v>
      </c>
      <c r="ED366" s="223">
        <f t="shared" ca="1" si="724"/>
        <v>-5.5626306237328551E-3</v>
      </c>
      <c r="EE366" s="223">
        <f t="shared" ca="1" si="725"/>
        <v>-2.4957606230407931E-3</v>
      </c>
      <c r="EF366" s="223">
        <f t="shared" ca="1" si="726"/>
        <v>6.0864794048218381E-4</v>
      </c>
      <c r="EG366" s="223">
        <f t="shared" ca="1" si="727"/>
        <v>3.7039018724492794E-3</v>
      </c>
      <c r="EH366" s="223">
        <f t="shared" ca="1" si="728"/>
        <v>6.7434456726532784E-3</v>
      </c>
      <c r="EI366" s="223">
        <f t="shared" ca="1" si="729"/>
        <v>9.6815617731240249E-3</v>
      </c>
      <c r="EJ366" s="223">
        <f t="shared" ca="1" si="730"/>
        <v>1.2474058172904225E-2</v>
      </c>
      <c r="EK366" s="223">
        <f t="shared" ca="1" si="731"/>
        <v>1.5078933126878493E-2</v>
      </c>
      <c r="EL366" s="223">
        <f t="shared" ca="1" si="732"/>
        <v>1.7457006891114575E-2</v>
      </c>
      <c r="EM366" s="223">
        <f t="shared" ca="1" si="733"/>
        <v>1.9572511022681247E-2</v>
      </c>
      <c r="EN366" s="223">
        <f t="shared" ca="1" si="734"/>
        <v>2.1393626370323091E-2</v>
      </c>
      <c r="EO366" s="223">
        <f t="shared" ca="1" si="735"/>
        <v>2.2892961664112602E-2</v>
      </c>
      <c r="EP366" s="223">
        <f t="shared" ca="1" si="736"/>
        <v>2.4047965505646092E-2</v>
      </c>
      <c r="EQ366" s="223">
        <f t="shared" ca="1" si="737"/>
        <v>2.4841265562066346E-2</v>
      </c>
      <c r="ER366" s="223">
        <f t="shared" ca="1" si="738"/>
        <v>2.526092986211903E-2</v>
      </c>
      <c r="ES366" s="223">
        <f t="shared" ca="1" si="739"/>
        <v>2.530064626410676E-2</v>
      </c>
      <c r="ET366" s="223">
        <f t="shared" ca="1" si="740"/>
        <v>2.4959817396375504E-2</v>
      </c>
      <c r="EU366" s="223">
        <f t="shared" ca="1" si="741"/>
        <v>2.424356964234034E-2</v>
      </c>
      <c r="EV366" s="223">
        <f t="shared" ca="1" si="742"/>
        <v>2.3162676034907178E-2</v>
      </c>
      <c r="EW366" s="223">
        <f t="shared" ca="1" si="743"/>
        <v>2.1733394220030431E-2</v>
      </c>
      <c r="EX366" s="223">
        <f t="shared" ca="1" si="744"/>
        <v>1.9977221926585024E-2</v>
      </c>
      <c r="EY366" s="223">
        <f t="shared" ca="1" si="745"/>
        <v>1.7920573620514007E-2</v>
      </c>
      <c r="EZ366" s="223">
        <f t="shared" ca="1" si="746"/>
        <v>1.5594383206674362E-2</v>
      </c>
      <c r="FA366" s="223">
        <f t="shared" ca="1" si="747"/>
        <v>1.3033638754114217E-2</v>
      </c>
      <c r="FB366" s="223">
        <f t="shared" ca="1" si="748"/>
        <v>1.0276856242947536E-2</v>
      </c>
      <c r="FC366" s="223">
        <f t="shared" ca="1" si="749"/>
        <v>7.3655002481626992E-3</v>
      </c>
      <c r="FD366" s="223">
        <f t="shared" ca="1" si="750"/>
        <v>4.3433602738187759E-3</v>
      </c>
      <c r="FE366" s="223">
        <f t="shared" ca="1" si="751"/>
        <v>1.255892118145756E-3</v>
      </c>
      <c r="FF366" s="223">
        <f t="shared" ca="1" si="752"/>
        <v>-1.8504658239717987E-3</v>
      </c>
      <c r="FG366" s="223">
        <f t="shared" ca="1" si="753"/>
        <v>-4.9289910376785432E-3</v>
      </c>
      <c r="FH366" s="223">
        <f t="shared" ca="1" si="754"/>
        <v>-7.9333796382609397E-3</v>
      </c>
      <c r="FI366" s="223">
        <f t="shared" ca="1" si="755"/>
        <v>-1.0818442824673659E-2</v>
      </c>
      <c r="FJ366" s="223">
        <f t="shared" ca="1" si="756"/>
        <v>-1.3540786561168874E-2</v>
      </c>
      <c r="FK366" s="223">
        <f t="shared" ca="1" si="757"/>
        <v>-1.6059464263984965E-2</v>
      </c>
      <c r="FL366" s="223">
        <f t="shared" ca="1" si="758"/>
        <v>-1.8336592676079958E-2</v>
      </c>
      <c r="FM366" s="223">
        <f t="shared" ca="1" si="759"/>
        <v>-2.0337921666578995E-2</v>
      </c>
      <c r="FN366" s="223">
        <f t="shared" ca="1" si="760"/>
        <v>-2.2033349384622668E-2</v>
      </c>
      <c r="FO366" s="223">
        <f t="shared" ca="1" si="761"/>
        <v>-2.3397375019223204E-2</v>
      </c>
      <c r="FP366" s="223">
        <f t="shared" ca="1" si="762"/>
        <v>-2.4409482355197559E-2</v>
      </c>
      <c r="FQ366" s="223">
        <f t="shared" ca="1" si="763"/>
        <v>-2.5054448356140589E-2</v>
      </c>
      <c r="FR366" s="223">
        <f t="shared" ca="1" si="764"/>
        <v>-2.5322572133062111E-2</v>
      </c>
      <c r="FS366" s="223">
        <f t="shared" ca="1" si="765"/>
        <v>-2.5209820854786895E-2</v>
      </c>
      <c r="FT366" s="223">
        <f t="shared" ca="1" si="766"/>
        <v>-2.4717890405489405E-2</v>
      </c>
      <c r="FU366" s="223">
        <f t="shared" ca="1" si="767"/>
        <v>-2.3854179877017167E-2</v>
      </c>
      <c r="FV366" s="223">
        <f t="shared" ca="1" si="768"/>
        <v>-2.2631680279662447E-2</v>
      </c>
      <c r="FW366" s="223">
        <f t="shared" ca="1" si="769"/>
        <v>-2.1068779145275163E-2</v>
      </c>
      <c r="FX366" s="223">
        <f t="shared" ca="1" si="770"/>
        <v>-1.9188983961669001E-2</v>
      </c>
      <c r="FY366" s="223">
        <f t="shared" ca="1" si="771"/>
        <v>-1.7020568598123568E-2</v>
      </c>
      <c r="FZ366" s="223">
        <f t="shared" ca="1" si="772"/>
        <v>-1.4596148040073125E-2</v>
      </c>
      <c r="GA366" s="223">
        <f t="shared" ca="1" si="773"/>
        <v>-1.1952187829367796E-2</v>
      </c>
      <c r="GB366" s="223">
        <f t="shared" ca="1" si="774"/>
        <v>-9.128455588581514E-3</v>
      </c>
      <c r="GC366" s="223">
        <f t="shared" ca="1" si="775"/>
        <v>-6.1674228789528667E-3</v>
      </c>
      <c r="GD366" s="223">
        <f t="shared" ca="1" si="776"/>
        <v>-3.1136263885717269E-3</v>
      </c>
      <c r="GE366" s="223">
        <f t="shared" ca="1" si="777"/>
        <v>-1.2998059134993953E-5</v>
      </c>
      <c r="GF366" s="223">
        <f t="shared" ca="1" si="778"/>
        <v>3.0878257732098466E-3</v>
      </c>
      <c r="GG366" s="223">
        <f t="shared" ca="1" si="779"/>
        <v>6.1422058317693257E-3</v>
      </c>
      <c r="GH366" s="223">
        <f t="shared" ca="1" si="780"/>
        <v>9.1042013974380435E-3</v>
      </c>
      <c r="GI366" s="223">
        <f t="shared" ca="1" si="781"/>
        <v>1.1929261299875061E-2</v>
      </c>
      <c r="GJ366" s="223">
        <f t="shared" ca="1" si="782"/>
        <v>1.4574894008574764E-2</v>
      </c>
      <c r="GK366" s="223">
        <f t="shared" ca="1" si="783"/>
        <v>1.7001306745036627E-2</v>
      </c>
      <c r="GL366" s="223">
        <f t="shared" ca="1" si="784"/>
        <v>1.9172004003192893E-2</v>
      </c>
      <c r="GM366" s="223">
        <f t="shared" ca="1" si="785"/>
        <v>2.1054336475790351E-2</v>
      </c>
      <c r="GN366" s="223">
        <f t="shared" ca="1" si="786"/>
        <v>2.2619992130361258E-2</v>
      </c>
      <c r="GO366" s="223">
        <f t="shared" ca="1" si="787"/>
        <v>2.3845422048544458E-2</v>
      </c>
      <c r="GP366" s="223">
        <f t="shared" ca="1" si="788"/>
        <v>2.4712194623737187E-2</v>
      </c>
      <c r="GQ366" s="223">
        <f t="shared" ca="1" si="789"/>
        <v>2.5207272789614415E-2</v>
      </c>
      <c r="GR366" s="223">
        <f t="shared" ca="1" si="790"/>
        <v>2.5323210109741281E-2</v>
      </c>
      <c r="GS366" s="223">
        <f t="shared" ca="1" si="791"/>
        <v>2.5058262778908331E-2</v>
      </c>
      <c r="GT366" s="223">
        <f t="shared" ca="1" si="792"/>
        <v>2.4416415851584963E-2</v>
      </c>
      <c r="GU366" s="223">
        <f t="shared" ca="1" si="793"/>
        <v>2.3407323302990897E-2</v>
      </c>
      <c r="GV366" s="223">
        <f t="shared" ca="1" si="794"/>
        <v>2.2046162824322892E-2</v>
      </c>
      <c r="GW366" s="223">
        <f t="shared" ca="1" si="795"/>
        <v>2.035340753615187E-2</v>
      </c>
      <c r="GX366" s="223">
        <f t="shared" ca="1" si="796"/>
        <v>1.835451805363289E-2</v>
      </c>
      <c r="GY366" s="223">
        <f t="shared" ca="1" si="797"/>
        <v>1.6079559535154449E-2</v>
      </c>
      <c r="GZ366" s="223">
        <f t="shared" ca="1" si="798"/>
        <v>1.3562749474371848E-2</v>
      </c>
      <c r="HA366" s="223">
        <f t="shared" ca="1" si="799"/>
        <v>1.0841943037252416E-2</v>
      </c>
      <c r="HB366" s="223">
        <f t="shared" ca="1" si="800"/>
        <v>7.9580636851442378E-3</v>
      </c>
      <c r="HC366" s="223">
        <f t="shared" ca="1" si="801"/>
        <v>4.95448764782528E-3</v>
      </c>
      <c r="HD366" s="223">
        <f t="shared" ca="1" si="802"/>
        <v>1.8763915046330565E-3</v>
      </c>
      <c r="HE366" s="223">
        <f t="shared" ca="1" si="803"/>
        <v>-1.2299273133388119E-3</v>
      </c>
      <c r="HF366" s="223">
        <f t="shared" ca="1" si="804"/>
        <v>-4.3177468796985483E-3</v>
      </c>
      <c r="HG366" s="223">
        <f t="shared" ca="1" si="805"/>
        <v>-7.3406235140177712E-3</v>
      </c>
      <c r="HH366" s="223">
        <f t="shared" ca="1" si="806"/>
        <v>-1.0253090338014775E-2</v>
      </c>
      <c r="HI366" s="223">
        <f t="shared" ca="1" si="807"/>
        <v>-1.3011341139725099E-2</v>
      </c>
      <c r="HJ366" s="223">
        <f t="shared" ca="1" si="808"/>
        <v>-1.557388925970413E-2</v>
      </c>
      <c r="HK366" s="223">
        <f t="shared" ca="1" si="809"/>
        <v>-1.7902191589000839E-2</v>
      </c>
      <c r="HL366" s="223">
        <f t="shared" ca="1" si="810"/>
        <v>-1.9961228293392915E-2</v>
      </c>
      <c r="HM366" s="223">
        <f t="shared" ca="1" si="811"/>
        <v>-2.1720029544289508E-2</v>
      </c>
      <c r="HN366" s="223">
        <f t="shared" ca="1" si="812"/>
        <v>-2.3152141333780456E-2</v>
      </c>
      <c r="HO366" s="223">
        <f t="shared" ca="1" si="813"/>
        <v>-2.4236023367538495E-2</v>
      </c>
      <c r="HP366" s="223">
        <f t="shared" ca="1" si="814"/>
        <v>-2.4955373050895645E-2</v>
      </c>
      <c r="HQ366" s="223">
        <f t="shared" ca="1" si="815"/>
        <v>-2.5299370695041713E-2</v>
      </c>
      <c r="HR366" s="223">
        <f t="shared" ca="1" si="816"/>
        <v>-2.5262842255214839E-2</v>
      </c>
      <c r="HS366" s="223">
        <f t="shared" ca="1" si="817"/>
        <v>-2.484633715315079E-2</v>
      </c>
      <c r="HT366" s="223">
        <f t="shared" ca="1" si="818"/>
        <v>-2.4056120013268609E-2</v>
      </c>
      <c r="HU366" s="223">
        <f t="shared" ca="1" si="819"/>
        <v>-2.2904076436888316E-2</v>
      </c>
      <c r="HV366" s="223">
        <f t="shared" ca="1" si="820"/>
        <v>-2.1407534231723788E-2</v>
      </c>
      <c r="HW366" s="223">
        <f t="shared" ca="1" si="821"/>
        <v>-1.9589002785525993E-2</v>
      </c>
      <c r="HX366" s="223">
        <f t="shared" ca="1" si="822"/>
        <v>-1.7475834503939611E-2</v>
      </c>
      <c r="HY366" s="223">
        <f t="shared" ca="1" si="823"/>
        <v>-1.5099813404862137E-2</v>
      </c>
      <c r="HZ366" s="223">
        <f t="shared" ca="1" si="824"/>
        <v>-1.2496677057230185E-2</v>
      </c>
      <c r="IA366" s="223">
        <f t="shared" ca="1" si="825"/>
        <v>-9.7055790547183243E-3</v>
      </c>
      <c r="IB366" s="223">
        <f t="shared" ca="1" si="826"/>
        <v>-6.7685001092454783E-3</v>
      </c>
      <c r="IC366" s="223">
        <f t="shared" ca="1" si="827"/>
        <v>-3.7296166219921286E-3</v>
      </c>
      <c r="ID366" s="223">
        <f t="shared" ca="1" si="828"/>
        <v>-6.3463622920733112E-4</v>
      </c>
      <c r="IE366" s="223">
        <f t="shared" ca="1" si="829"/>
        <v>-2.4763644885900809E-2</v>
      </c>
      <c r="IF366" s="223">
        <f t="shared" ca="1" si="830"/>
        <v>5.5372661557641836E-3</v>
      </c>
      <c r="IG366" s="223">
        <f t="shared" ca="1" si="831"/>
        <v>8.521356991258177E-3</v>
      </c>
      <c r="IH366" s="223">
        <f t="shared" ca="1" si="832"/>
        <v>1.1377278685902662E-2</v>
      </c>
      <c r="II366" s="223">
        <f t="shared" ca="1" si="833"/>
        <v>1.4062075519110732E-2</v>
      </c>
      <c r="IJ366" s="223">
        <f t="shared" ca="1" si="834"/>
        <v>1.653536564749521E-2</v>
      </c>
      <c r="IK366" s="223">
        <f t="shared" ca="1" si="835"/>
        <v>1.8759948485380415E-2</v>
      </c>
      <c r="IL366" s="223">
        <f t="shared" ca="1" si="836"/>
        <v>2.0702364236236993E-2</v>
      </c>
      <c r="IM366" s="223">
        <f t="shared" ca="1" si="837"/>
        <v>2.2333397159166525E-2</v>
      </c>
      <c r="IN366" s="223">
        <f t="shared" ca="1" si="838"/>
        <v>2.3628515000838537E-2</v>
      </c>
      <c r="IO366" s="223">
        <f t="shared" ca="1" si="839"/>
        <v>2.4568237983415179E-2</v>
      </c>
      <c r="IP366" s="223">
        <f t="shared" ca="1" si="840"/>
        <v>2.5138431798541975E-2</v>
      </c>
      <c r="IQ366" s="223">
        <f t="shared" ca="1" si="841"/>
        <v>2.533052020050151E-2</v>
      </c>
      <c r="IR366" s="223">
        <f t="shared" ca="1" si="842"/>
        <v>2.5141614000931952E-2</v>
      </c>
      <c r="IS366" s="223">
        <f t="shared" ca="1" si="843"/>
        <v>2.4574554524909187E-2</v>
      </c>
      <c r="IT366" s="223">
        <f t="shared" ca="1" si="844"/>
        <v>2.3637870874773058E-2</v>
      </c>
      <c r="IU366" s="223">
        <f t="shared" ca="1" si="845"/>
        <v>2.2345651644489147E-2</v>
      </c>
      <c r="IV366" s="223">
        <f t="shared" ca="1" si="846"/>
        <v>2.0717333014081876E-2</v>
      </c>
      <c r="IW366" s="223">
        <f t="shared" ca="1" si="847"/>
        <v>1.8777406411395841E-2</v>
      </c>
      <c r="IX366" s="223">
        <f t="shared" ca="1" si="848"/>
        <v>1.6555050138224017E-2</v>
      </c>
      <c r="IY366" s="223">
        <f t="shared" ca="1" si="849"/>
        <v>1.4083690501489988E-2</v>
      </c>
      <c r="IZ366" s="223">
        <f t="shared" ca="1" si="850"/>
        <v>1.1400499050478099E-2</v>
      </c>
      <c r="JA366" s="223">
        <f t="shared" ca="1" si="851"/>
        <v>8.5458334821330098E-3</v>
      </c>
      <c r="JB366" s="223">
        <f t="shared" ca="1" si="852"/>
        <v>5.5626306237328707E-3</v>
      </c>
    </row>
    <row r="367" spans="1:262">
      <c r="B367" s="230">
        <v>6</v>
      </c>
      <c r="C367" s="229">
        <f t="shared" si="853"/>
        <v>1.1718750000000001E-4</v>
      </c>
      <c r="D367" s="226">
        <f t="shared" ca="1" si="597"/>
        <v>54.027164469412895</v>
      </c>
      <c r="E367" s="225">
        <f ca="1">L361</f>
        <v>2.7164469412897935E-2</v>
      </c>
      <c r="F367" s="224">
        <v>6</v>
      </c>
      <c r="G367" s="223">
        <f t="shared" ca="1" si="854"/>
        <v>-6.4787207626888232E-5</v>
      </c>
      <c r="H367" s="223">
        <f t="shared" ca="1" si="598"/>
        <v>3.419977049385752E-5</v>
      </c>
      <c r="I367" s="223">
        <f t="shared" ca="1" si="599"/>
        <v>1.3244642686430921E-4</v>
      </c>
      <c r="J367" s="223">
        <f t="shared" ca="1" si="600"/>
        <v>2.2782601807202845E-4</v>
      </c>
      <c r="K367" s="223">
        <f t="shared" ca="1" si="601"/>
        <v>3.1827386400701518E-4</v>
      </c>
      <c r="L367" s="223">
        <f t="shared" ca="1" si="602"/>
        <v>4.0183204195090084E-4</v>
      </c>
      <c r="M367" s="223">
        <f t="shared" ca="1" si="603"/>
        <v>4.7669176969101194E-4</v>
      </c>
      <c r="N367" s="223">
        <f t="shared" ca="1" si="604"/>
        <v>5.4123256019287971E-4</v>
      </c>
      <c r="O367" s="223">
        <f t="shared" ca="1" si="605"/>
        <v>5.9405730025078012E-4</v>
      </c>
      <c r="P367" s="223">
        <f t="shared" ca="1" si="606"/>
        <v>6.3402249376945364E-4</v>
      </c>
      <c r="Q367" s="223">
        <f t="shared" ca="1" si="607"/>
        <v>6.6026301500129048E-4</v>
      </c>
      <c r="R367" s="223">
        <f t="shared" ca="1" si="608"/>
        <v>6.7221083590614694E-4</v>
      </c>
      <c r="S367" s="223">
        <f t="shared" ca="1" si="609"/>
        <v>6.6960732224301061E-4</v>
      </c>
      <c r="T367" s="223">
        <f t="shared" ca="1" si="610"/>
        <v>6.5250883222026036E-4</v>
      </c>
      <c r="U367" s="223">
        <f t="shared" ca="1" si="611"/>
        <v>6.212854965106533E-4</v>
      </c>
      <c r="V367" s="223">
        <f t="shared" ca="1" si="612"/>
        <v>5.7661320604002805E-4</v>
      </c>
      <c r="W367" s="223">
        <f t="shared" ca="1" si="613"/>
        <v>5.1945898098990279E-4</v>
      </c>
      <c r="X367" s="223">
        <f t="shared" ca="1" si="614"/>
        <v>4.5106003773087917E-4</v>
      </c>
      <c r="Y367" s="223">
        <f t="shared" ca="1" si="615"/>
        <v>3.7289700682452415E-4</v>
      </c>
      <c r="Z367" s="223">
        <f t="shared" ca="1" si="616"/>
        <v>2.8666188184311265E-4</v>
      </c>
      <c r="AA367" s="223">
        <f t="shared" ca="1" si="617"/>
        <v>1.9422139281848874E-4</v>
      </c>
      <c r="AB367" s="223">
        <f t="shared" ca="1" si="618"/>
        <v>9.7576597174270553E-5</v>
      </c>
      <c r="AC367" s="223">
        <f t="shared" ca="1" si="619"/>
        <v>-1.1804371243202057E-6</v>
      </c>
      <c r="AD367" s="223">
        <f t="shared" ca="1" si="620"/>
        <v>-9.9911918524006447E-5</v>
      </c>
      <c r="AE367" s="223">
        <f t="shared" ca="1" si="621"/>
        <v>-1.9648060861460423E-4</v>
      </c>
      <c r="AF367" s="223">
        <f t="shared" ca="1" si="622"/>
        <v>-2.8879608688629418E-4</v>
      </c>
      <c r="AG367" s="223">
        <f t="shared" ca="1" si="623"/>
        <v>-3.7486000202073604E-4</v>
      </c>
      <c r="AH367" s="223">
        <f t="shared" ca="1" si="624"/>
        <v>-4.5280933016223087E-4</v>
      </c>
      <c r="AI367" s="223">
        <f t="shared" ca="1" si="625"/>
        <v>-5.2095670375799496E-4</v>
      </c>
      <c r="AJ367" s="223">
        <f t="shared" ca="1" si="626"/>
        <v>-5.7782693796994914E-4</v>
      </c>
      <c r="AK367" s="223">
        <f t="shared" ca="1" si="627"/>
        <v>-6.2218896397150535E-4</v>
      </c>
      <c r="AL367" s="223">
        <f t="shared" ca="1" si="628"/>
        <v>-6.53082477869924E-4</v>
      </c>
      <c r="AM367" s="223">
        <f t="shared" ca="1" si="629"/>
        <v>-6.6983872838554E-4</v>
      </c>
      <c r="AN367" s="223">
        <f t="shared" ca="1" si="630"/>
        <v>-6.7209499329738665E-4</v>
      </c>
      <c r="AO367" s="223">
        <f t="shared" ca="1" si="631"/>
        <v>-6.5980243128388363E-4</v>
      </c>
      <c r="AP367" s="223">
        <f t="shared" ca="1" si="632"/>
        <v>-6.3322713918995187E-4</v>
      </c>
      <c r="AQ367" s="223">
        <f t="shared" ca="1" si="633"/>
        <v>-5.9294439183391447E-4</v>
      </c>
      <c r="AR367" s="223">
        <f t="shared" ca="1" si="634"/>
        <v>-5.3982618904497074E-4</v>
      </c>
      <c r="AS367" s="223">
        <f t="shared" ca="1" si="635"/>
        <v>-4.7502237950026955E-4</v>
      </c>
      <c r="AT367" s="223">
        <f t="shared" ca="1" si="636"/>
        <v>-3.9993576997351444E-4</v>
      </c>
      <c r="AU367" s="223">
        <f t="shared" ca="1" si="637"/>
        <v>-3.161917588046869E-4</v>
      </c>
      <c r="AV367" s="223">
        <f t="shared" ca="1" si="638"/>
        <v>-2.2560315093457747E-4</v>
      </c>
      <c r="AW367" s="223">
        <f t="shared" ca="1" si="639"/>
        <v>-1.3013091615235982E-4</v>
      </c>
      <c r="AX367" s="223">
        <f t="shared" ca="1" si="640"/>
        <v>-3.1841740021643555E-5</v>
      </c>
      <c r="AY367" s="223">
        <f t="shared" ca="1" si="641"/>
        <v>6.7136713620728647E-5</v>
      </c>
      <c r="AZ367" s="223">
        <f t="shared" ca="1" si="642"/>
        <v>1.6466186016135886E-4</v>
      </c>
      <c r="BA367" s="223">
        <f t="shared" ca="1" si="643"/>
        <v>2.5862257469671428E-4</v>
      </c>
      <c r="BB367" s="223">
        <f t="shared" ca="1" si="644"/>
        <v>3.4698489151184514E-4</v>
      </c>
      <c r="BC367" s="223">
        <f t="shared" ca="1" si="645"/>
        <v>4.278360332956758E-4</v>
      </c>
      <c r="BD367" s="223">
        <f t="shared" ca="1" si="646"/>
        <v>4.9942581699333936E-4</v>
      </c>
      <c r="BE367" s="223">
        <f t="shared" ca="1" si="647"/>
        <v>5.602045399838864E-4</v>
      </c>
      <c r="BF367" s="223">
        <f t="shared" ca="1" si="648"/>
        <v>6.0885652646203278E-4</v>
      </c>
      <c r="BG367" s="223">
        <f t="shared" ca="1" si="649"/>
        <v>6.4432860784609984E-4</v>
      </c>
      <c r="BH367" s="223">
        <f t="shared" ca="1" si="650"/>
        <v>6.6585292069730895E-4</v>
      </c>
      <c r="BI367" s="223">
        <f t="shared" ca="1" si="651"/>
        <v>6.729635286443406E-4</v>
      </c>
      <c r="BJ367" s="223">
        <f t="shared" ca="1" si="652"/>
        <v>6.655065084986765E-4</v>
      </c>
      <c r="BK367" s="223">
        <f t="shared" ca="1" si="653"/>
        <v>6.4364328222679484E-4</v>
      </c>
      <c r="BL367" s="223">
        <f t="shared" ca="1" si="654"/>
        <v>6.0784712265207861E-4</v>
      </c>
      <c r="BM367" s="223">
        <f t="shared" ca="1" si="655"/>
        <v>5.5889290852743901E-4</v>
      </c>
      <c r="BN367" s="223">
        <f t="shared" ca="1" si="656"/>
        <v>4.978403507503973E-4</v>
      </c>
      <c r="BO367" s="223">
        <f t="shared" ca="1" si="657"/>
        <v>4.2601105282240212E-4</v>
      </c>
      <c r="BP367" s="223">
        <f t="shared" ca="1" si="658"/>
        <v>3.4495990212417402E-4</v>
      </c>
      <c r="BQ367" s="223">
        <f t="shared" ca="1" si="659"/>
        <v>2.564414112995626E-4</v>
      </c>
      <c r="BR367" s="223">
        <f t="shared" ca="1" si="660"/>
        <v>1.6237173835531566E-4</v>
      </c>
      <c r="BS367" s="223">
        <f t="shared" ca="1" si="661"/>
        <v>6.4787207626888828E-5</v>
      </c>
      <c r="BT367" s="223">
        <f t="shared" ca="1" si="662"/>
        <v>-3.4199770493857819E-5</v>
      </c>
      <c r="BU367" s="223">
        <f t="shared" ca="1" si="663"/>
        <v>-1.3244642686430916E-4</v>
      </c>
      <c r="BV367" s="223">
        <f t="shared" ca="1" si="664"/>
        <v>-2.2782601807202807E-4</v>
      </c>
      <c r="BW367" s="223">
        <f t="shared" ca="1" si="665"/>
        <v>-3.1827386400701458E-4</v>
      </c>
      <c r="BX367" s="223">
        <f t="shared" ca="1" si="666"/>
        <v>-4.0183204195090095E-4</v>
      </c>
      <c r="BY367" s="223">
        <f t="shared" ca="1" si="667"/>
        <v>-4.7669176969101178E-4</v>
      </c>
      <c r="BZ367" s="223">
        <f t="shared" ca="1" si="668"/>
        <v>-5.4123256019287939E-4</v>
      </c>
      <c r="CA367" s="223">
        <f t="shared" ca="1" si="669"/>
        <v>-5.9405730025078034E-4</v>
      </c>
      <c r="CB367" s="223">
        <f t="shared" ca="1" si="670"/>
        <v>-6.3402249376945375E-4</v>
      </c>
      <c r="CC367" s="223">
        <f t="shared" ca="1" si="671"/>
        <v>-6.6026301500129037E-4</v>
      </c>
      <c r="CD367" s="223">
        <f t="shared" ca="1" si="672"/>
        <v>-6.7221083590614694E-4</v>
      </c>
      <c r="CE367" s="223">
        <f t="shared" ca="1" si="673"/>
        <v>-6.696073222430105E-4</v>
      </c>
      <c r="CF367" s="223">
        <f t="shared" ca="1" si="674"/>
        <v>-6.5250883222026036E-4</v>
      </c>
      <c r="CG367" s="223">
        <f t="shared" ca="1" si="675"/>
        <v>-6.2128549651065351E-4</v>
      </c>
      <c r="CH367" s="223">
        <f t="shared" ca="1" si="676"/>
        <v>-5.7661320604002848E-4</v>
      </c>
      <c r="CI367" s="223">
        <f t="shared" ca="1" si="677"/>
        <v>-5.1945898098990279E-4</v>
      </c>
      <c r="CJ367" s="223">
        <f t="shared" ca="1" si="678"/>
        <v>-4.5106003773087927E-4</v>
      </c>
      <c r="CK367" s="223">
        <f t="shared" ca="1" si="679"/>
        <v>-3.7289700682452452E-4</v>
      </c>
      <c r="CL367" s="223">
        <f t="shared" ca="1" si="680"/>
        <v>-2.8666188184311233E-4</v>
      </c>
      <c r="CM367" s="223">
        <f t="shared" ca="1" si="681"/>
        <v>-1.9422139281848896E-4</v>
      </c>
      <c r="CN367" s="223">
        <f t="shared" ca="1" si="682"/>
        <v>-9.7576597174271081E-5</v>
      </c>
      <c r="CO367" s="223">
        <f t="shared" ca="1" si="683"/>
        <v>1.1804371243193655E-6</v>
      </c>
      <c r="CP367" s="223">
        <f t="shared" ca="1" si="684"/>
        <v>9.9911918524006528E-5</v>
      </c>
      <c r="CQ367" s="223">
        <f t="shared" ca="1" si="685"/>
        <v>1.9648060861460399E-4</v>
      </c>
      <c r="CR367" s="223">
        <f t="shared" ca="1" si="686"/>
        <v>2.8879608688629375E-4</v>
      </c>
      <c r="CS367" s="223">
        <f t="shared" ca="1" si="687"/>
        <v>3.7486000202073631E-4</v>
      </c>
      <c r="CT367" s="223">
        <f t="shared" ca="1" si="688"/>
        <v>4.528093301622306E-4</v>
      </c>
      <c r="CU367" s="223">
        <f t="shared" ca="1" si="689"/>
        <v>5.2095670375799496E-4</v>
      </c>
      <c r="CV367" s="223">
        <f t="shared" ca="1" si="690"/>
        <v>5.7782693796994871E-4</v>
      </c>
      <c r="CW367" s="223">
        <f t="shared" ca="1" si="691"/>
        <v>6.2218896397150546E-4</v>
      </c>
      <c r="CX367" s="223">
        <f t="shared" ca="1" si="692"/>
        <v>6.5308247786992389E-4</v>
      </c>
      <c r="CY367" s="223">
        <f t="shared" ca="1" si="693"/>
        <v>6.6983872838554E-4</v>
      </c>
      <c r="CZ367" s="223">
        <f t="shared" ca="1" si="694"/>
        <v>6.7209499329738665E-4</v>
      </c>
      <c r="DA367" s="223">
        <f t="shared" ca="1" si="695"/>
        <v>6.5980243128388363E-4</v>
      </c>
      <c r="DB367" s="223">
        <f t="shared" ca="1" si="696"/>
        <v>6.3322713918995187E-4</v>
      </c>
      <c r="DC367" s="223">
        <f t="shared" ca="1" si="697"/>
        <v>5.929443918339149E-4</v>
      </c>
      <c r="DD367" s="223">
        <f t="shared" ca="1" si="698"/>
        <v>5.3982618904497052E-4</v>
      </c>
      <c r="DE367" s="223">
        <f t="shared" ca="1" si="699"/>
        <v>4.7502237950026972E-4</v>
      </c>
      <c r="DF367" s="223">
        <f t="shared" ca="1" si="700"/>
        <v>3.9993576997351466E-4</v>
      </c>
      <c r="DG367" s="223">
        <f t="shared" ca="1" si="701"/>
        <v>3.1619175880468657E-4</v>
      </c>
      <c r="DH367" s="223">
        <f t="shared" ca="1" si="702"/>
        <v>2.2560315093457769E-4</v>
      </c>
      <c r="DI367" s="223">
        <f t="shared" ca="1" si="703"/>
        <v>1.3013091615236003E-4</v>
      </c>
      <c r="DJ367" s="223">
        <f t="shared" ca="1" si="704"/>
        <v>3.1841740021644422E-5</v>
      </c>
      <c r="DK367" s="223">
        <f t="shared" ca="1" si="705"/>
        <v>-6.7136713620728999E-5</v>
      </c>
      <c r="DL367" s="223">
        <f t="shared" ca="1" si="706"/>
        <v>-1.6466186016135743E-4</v>
      </c>
      <c r="DM367" s="223">
        <f t="shared" ca="1" si="707"/>
        <v>-2.5862257469671401E-4</v>
      </c>
      <c r="DN367" s="223">
        <f t="shared" ca="1" si="708"/>
        <v>-3.4698489151184541E-4</v>
      </c>
      <c r="DO367" s="223">
        <f t="shared" ca="1" si="709"/>
        <v>-4.2783603329567477E-4</v>
      </c>
      <c r="DP367" s="223">
        <f t="shared" ca="1" si="710"/>
        <v>-4.9942581699333936E-4</v>
      </c>
      <c r="DQ367" s="223">
        <f t="shared" ca="1" si="711"/>
        <v>-5.6020453998388651E-4</v>
      </c>
      <c r="DR367" s="223">
        <f t="shared" ca="1" si="712"/>
        <v>-6.0885652646203246E-4</v>
      </c>
      <c r="DS367" s="223">
        <f t="shared" ca="1" si="713"/>
        <v>-6.4432860784609974E-4</v>
      </c>
      <c r="DT367" s="223">
        <f t="shared" ca="1" si="714"/>
        <v>-6.6585292069730906E-4</v>
      </c>
      <c r="DU367" s="223">
        <f t="shared" ca="1" si="715"/>
        <v>-6.729635286443406E-4</v>
      </c>
      <c r="DV367" s="223">
        <f t="shared" ca="1" si="716"/>
        <v>-6.655065084986766E-4</v>
      </c>
      <c r="DW367" s="223">
        <f t="shared" ca="1" si="717"/>
        <v>-6.4364328222679462E-4</v>
      </c>
      <c r="DX367" s="223">
        <f t="shared" ca="1" si="718"/>
        <v>-6.0784712265207861E-4</v>
      </c>
      <c r="DY367" s="223">
        <f t="shared" ca="1" si="719"/>
        <v>-5.5889290852743911E-4</v>
      </c>
      <c r="DZ367" s="223">
        <f t="shared" ca="1" si="720"/>
        <v>-4.9784035075039828E-4</v>
      </c>
      <c r="EA367" s="223">
        <f t="shared" ca="1" si="721"/>
        <v>-4.2601105282240228E-4</v>
      </c>
      <c r="EB367" s="223">
        <f t="shared" ca="1" si="722"/>
        <v>-3.449599021241732E-4</v>
      </c>
      <c r="EC367" s="223">
        <f t="shared" ca="1" si="723"/>
        <v>-2.5644141129956395E-4</v>
      </c>
      <c r="ED367" s="223">
        <f t="shared" ca="1" si="724"/>
        <v>-1.623717383553159E-4</v>
      </c>
      <c r="EE367" s="223">
        <f t="shared" ca="1" si="725"/>
        <v>-6.4787207626887866E-5</v>
      </c>
      <c r="EF367" s="223">
        <f t="shared" ca="1" si="726"/>
        <v>3.4199770493856382E-5</v>
      </c>
      <c r="EG367" s="223">
        <f t="shared" ca="1" si="727"/>
        <v>1.3244642686430891E-4</v>
      </c>
      <c r="EH367" s="223">
        <f t="shared" ca="1" si="728"/>
        <v>2.2782601807202896E-4</v>
      </c>
      <c r="EI367" s="223">
        <f t="shared" ca="1" si="729"/>
        <v>3.1827386400701436E-4</v>
      </c>
      <c r="EJ367" s="223">
        <f t="shared" ca="1" si="730"/>
        <v>4.0183204195090073E-4</v>
      </c>
      <c r="EK367" s="223">
        <f t="shared" ca="1" si="731"/>
        <v>4.766917696910107E-4</v>
      </c>
      <c r="EL367" s="223">
        <f t="shared" ca="1" si="732"/>
        <v>5.4123256019287928E-4</v>
      </c>
      <c r="EM367" s="223">
        <f t="shared" ca="1" si="733"/>
        <v>5.9405730025078012E-4</v>
      </c>
      <c r="EN367" s="223">
        <f t="shared" ca="1" si="734"/>
        <v>6.3402249376945331E-4</v>
      </c>
      <c r="EO367" s="223">
        <f t="shared" ca="1" si="735"/>
        <v>6.6026301500129037E-4</v>
      </c>
      <c r="EP367" s="223">
        <f t="shared" ca="1" si="736"/>
        <v>6.7221083590614694E-4</v>
      </c>
      <c r="EQ367" s="223">
        <f t="shared" ca="1" si="737"/>
        <v>6.6960732224301072E-4</v>
      </c>
      <c r="ER367" s="223">
        <f t="shared" ca="1" si="738"/>
        <v>6.5250883222026047E-4</v>
      </c>
      <c r="ES367" s="223">
        <f t="shared" ca="1" si="739"/>
        <v>6.2128549651065319E-4</v>
      </c>
      <c r="ET367" s="223">
        <f t="shared" ca="1" si="740"/>
        <v>5.7661320604002859E-4</v>
      </c>
      <c r="EU367" s="223">
        <f t="shared" ca="1" si="741"/>
        <v>5.1945898098990301E-4</v>
      </c>
      <c r="EV367" s="223">
        <f t="shared" ca="1" si="742"/>
        <v>4.5106003773087862E-4</v>
      </c>
      <c r="EW367" s="223">
        <f t="shared" ca="1" si="743"/>
        <v>3.7289700682452485E-4</v>
      </c>
      <c r="EX367" s="223">
        <f t="shared" ca="1" si="744"/>
        <v>2.8666188184311254E-4</v>
      </c>
      <c r="EY367" s="223">
        <f t="shared" ca="1" si="745"/>
        <v>1.9422139281849036E-4</v>
      </c>
      <c r="EZ367" s="223">
        <f t="shared" ca="1" si="746"/>
        <v>9.7576597174271352E-5</v>
      </c>
      <c r="FA367" s="223">
        <f t="shared" ca="1" si="747"/>
        <v>-1.1804371243203141E-6</v>
      </c>
      <c r="FB367" s="223">
        <f t="shared" ca="1" si="748"/>
        <v>-9.9911918524005038E-5</v>
      </c>
      <c r="FC367" s="223">
        <f t="shared" ca="1" si="749"/>
        <v>-1.9648060861460374E-4</v>
      </c>
      <c r="FD367" s="223">
        <f t="shared" ca="1" si="750"/>
        <v>-2.8879608688629451E-4</v>
      </c>
      <c r="FE367" s="223">
        <f t="shared" ca="1" si="751"/>
        <v>-3.7486000202073511E-4</v>
      </c>
      <c r="FF367" s="223">
        <f t="shared" ca="1" si="752"/>
        <v>-4.5280933016223054E-4</v>
      </c>
      <c r="FG367" s="223">
        <f t="shared" ca="1" si="753"/>
        <v>-5.209567037579955E-4</v>
      </c>
      <c r="FH367" s="223">
        <f t="shared" ca="1" si="754"/>
        <v>-5.7782693796994871E-4</v>
      </c>
      <c r="FI367" s="223">
        <f t="shared" ca="1" si="755"/>
        <v>-6.2218896397150535E-4</v>
      </c>
      <c r="FJ367" s="223">
        <f t="shared" ca="1" si="756"/>
        <v>-6.5308247786992357E-4</v>
      </c>
      <c r="FK367" s="223">
        <f t="shared" ca="1" si="757"/>
        <v>-6.6983872838554E-4</v>
      </c>
      <c r="FL367" s="223">
        <f t="shared" ca="1" si="758"/>
        <v>-6.7209499329738676E-4</v>
      </c>
      <c r="FM367" s="223">
        <f t="shared" ca="1" si="759"/>
        <v>-6.5980243128388395E-4</v>
      </c>
      <c r="FN367" s="223">
        <f t="shared" ca="1" si="760"/>
        <v>-6.3322713918995209E-4</v>
      </c>
      <c r="FO367" s="223">
        <f t="shared" ca="1" si="761"/>
        <v>-5.9294439183391447E-4</v>
      </c>
      <c r="FP367" s="223">
        <f t="shared" ca="1" si="762"/>
        <v>-5.3982618904497128E-4</v>
      </c>
      <c r="FQ367" s="223">
        <f t="shared" ca="1" si="763"/>
        <v>-4.7502237950026993E-4</v>
      </c>
      <c r="FR367" s="223">
        <f t="shared" ca="1" si="764"/>
        <v>-3.999357699735139E-4</v>
      </c>
      <c r="FS367" s="223">
        <f t="shared" ca="1" si="765"/>
        <v>-3.1619175880468788E-4</v>
      </c>
      <c r="FT367" s="223">
        <f t="shared" ca="1" si="766"/>
        <v>-2.2560315093457793E-4</v>
      </c>
      <c r="FU367" s="223">
        <f t="shared" ca="1" si="767"/>
        <v>-1.3013091615235911E-4</v>
      </c>
      <c r="FV367" s="223">
        <f t="shared" ca="1" si="768"/>
        <v>-3.1841740021644666E-5</v>
      </c>
      <c r="FW367" s="223">
        <f t="shared" ca="1" si="769"/>
        <v>6.7136713620728728E-5</v>
      </c>
      <c r="FX367" s="223">
        <f t="shared" ca="1" si="770"/>
        <v>1.6466186016135718E-4</v>
      </c>
      <c r="FY367" s="223">
        <f t="shared" ca="1" si="771"/>
        <v>2.5862257469671385E-4</v>
      </c>
      <c r="FZ367" s="223">
        <f t="shared" ca="1" si="772"/>
        <v>3.4698489151184519E-4</v>
      </c>
      <c r="GA367" s="223">
        <f t="shared" ca="1" si="773"/>
        <v>4.2783603329567461E-4</v>
      </c>
      <c r="GB367" s="223">
        <f t="shared" ca="1" si="774"/>
        <v>4.9942581699333904E-4</v>
      </c>
      <c r="GC367" s="223">
        <f t="shared" ca="1" si="775"/>
        <v>5.602045399838864E-4</v>
      </c>
      <c r="GD367" s="223">
        <f t="shared" ca="1" si="776"/>
        <v>6.0885652646203235E-4</v>
      </c>
      <c r="GE367" s="223">
        <f t="shared" ca="1" si="777"/>
        <v>6.4432860784609963E-4</v>
      </c>
      <c r="GF367" s="223">
        <f t="shared" ca="1" si="778"/>
        <v>6.6585292069730895E-4</v>
      </c>
      <c r="GG367" s="223">
        <f t="shared" ca="1" si="779"/>
        <v>6.729635286443406E-4</v>
      </c>
      <c r="GH367" s="223">
        <f t="shared" ca="1" si="780"/>
        <v>6.655065084986766E-4</v>
      </c>
      <c r="GI367" s="223">
        <f t="shared" ca="1" si="781"/>
        <v>6.4364328222679473E-4</v>
      </c>
      <c r="GJ367" s="223">
        <f t="shared" ca="1" si="782"/>
        <v>6.0784712265207872E-4</v>
      </c>
      <c r="GK367" s="223">
        <f t="shared" ca="1" si="783"/>
        <v>5.5889290852743922E-4</v>
      </c>
      <c r="GL367" s="223">
        <f t="shared" ca="1" si="784"/>
        <v>4.978403507503985E-4</v>
      </c>
      <c r="GM367" s="223">
        <f t="shared" ca="1" si="785"/>
        <v>4.260110528224025E-4</v>
      </c>
      <c r="GN367" s="223">
        <f t="shared" ca="1" si="786"/>
        <v>3.4495990212417337E-4</v>
      </c>
      <c r="GO367" s="223">
        <f t="shared" ca="1" si="787"/>
        <v>2.5644141129956417E-4</v>
      </c>
      <c r="GP367" s="223">
        <f t="shared" ca="1" si="788"/>
        <v>1.6237173835531615E-4</v>
      </c>
      <c r="GQ367" s="223">
        <f t="shared" ca="1" si="789"/>
        <v>6.4787207626888096E-5</v>
      </c>
      <c r="GR367" s="223">
        <f t="shared" ca="1" si="790"/>
        <v>-3.4199770493856111E-5</v>
      </c>
      <c r="GS367" s="223">
        <f t="shared" ca="1" si="791"/>
        <v>-1.3244642686430867E-4</v>
      </c>
      <c r="GT367" s="223">
        <f t="shared" ca="1" si="792"/>
        <v>-2.2782601807202877E-4</v>
      </c>
      <c r="GU367" s="223">
        <f t="shared" ca="1" si="793"/>
        <v>-3.1827386400701415E-4</v>
      </c>
      <c r="GV367" s="223">
        <f t="shared" ca="1" si="794"/>
        <v>-4.0183204195090057E-4</v>
      </c>
      <c r="GW367" s="223">
        <f t="shared" ca="1" si="795"/>
        <v>-4.7669176969101053E-4</v>
      </c>
      <c r="GX367" s="223">
        <f t="shared" ca="1" si="796"/>
        <v>-5.4123256019287917E-4</v>
      </c>
      <c r="GY367" s="223">
        <f t="shared" ca="1" si="797"/>
        <v>-5.9405730025078012E-4</v>
      </c>
      <c r="GZ367" s="223">
        <f t="shared" ca="1" si="798"/>
        <v>-6.340224937694531E-4</v>
      </c>
      <c r="HA367" s="223">
        <f t="shared" ca="1" si="799"/>
        <v>-6.6026301500129027E-4</v>
      </c>
      <c r="HB367" s="223">
        <f t="shared" ca="1" si="800"/>
        <v>-6.7221083590614694E-4</v>
      </c>
      <c r="HC367" s="223">
        <f t="shared" ca="1" si="801"/>
        <v>-6.6960732224301072E-4</v>
      </c>
      <c r="HD367" s="223">
        <f t="shared" ca="1" si="802"/>
        <v>-6.5250883222026047E-4</v>
      </c>
      <c r="HE367" s="223">
        <f t="shared" ca="1" si="803"/>
        <v>-6.212854965106533E-4</v>
      </c>
      <c r="HF367" s="223">
        <f t="shared" ca="1" si="804"/>
        <v>-5.766132060400287E-4</v>
      </c>
      <c r="HG367" s="223">
        <f t="shared" ca="1" si="805"/>
        <v>-5.1945898098990312E-4</v>
      </c>
      <c r="HH367" s="223">
        <f t="shared" ca="1" si="806"/>
        <v>-4.5106003773087884E-4</v>
      </c>
      <c r="HI367" s="223">
        <f t="shared" ca="1" si="807"/>
        <v>-3.7289700682452501E-4</v>
      </c>
      <c r="HJ367" s="223">
        <f t="shared" ca="1" si="808"/>
        <v>-2.8666188184311276E-4</v>
      </c>
      <c r="HK367" s="223">
        <f t="shared" ca="1" si="809"/>
        <v>-1.9422139281849061E-4</v>
      </c>
      <c r="HL367" s="223">
        <f t="shared" ca="1" si="810"/>
        <v>-9.7576597174271583E-5</v>
      </c>
      <c r="HM367" s="223">
        <f t="shared" ca="1" si="811"/>
        <v>1.1804371243200973E-6</v>
      </c>
      <c r="HN367" s="223">
        <f t="shared" ca="1" si="812"/>
        <v>9.9911918524004794E-5</v>
      </c>
      <c r="HO367" s="223">
        <f t="shared" ca="1" si="813"/>
        <v>1.9648060861460358E-4</v>
      </c>
      <c r="HP367" s="223">
        <f t="shared" ca="1" si="814"/>
        <v>2.8879608688629429E-4</v>
      </c>
      <c r="HQ367" s="223">
        <f t="shared" ca="1" si="815"/>
        <v>3.7486000202073685E-4</v>
      </c>
      <c r="HR367" s="223">
        <f t="shared" ca="1" si="816"/>
        <v>4.5280933016222848E-4</v>
      </c>
      <c r="HS367" s="223">
        <f t="shared" ca="1" si="817"/>
        <v>5.2095670375799377E-4</v>
      </c>
      <c r="HT367" s="223">
        <f t="shared" ca="1" si="818"/>
        <v>5.7782693796994849E-4</v>
      </c>
      <c r="HU367" s="223">
        <f t="shared" ca="1" si="819"/>
        <v>6.2218896397150535E-4</v>
      </c>
      <c r="HV367" s="223">
        <f t="shared" ca="1" si="820"/>
        <v>6.5308247786992411E-4</v>
      </c>
      <c r="HW367" s="223">
        <f t="shared" ca="1" si="821"/>
        <v>6.6983872838554011E-4</v>
      </c>
      <c r="HX367" s="223">
        <f t="shared" ca="1" si="822"/>
        <v>6.7209499329738687E-4</v>
      </c>
      <c r="HY367" s="223">
        <f t="shared" ca="1" si="823"/>
        <v>6.5980243128388395E-4</v>
      </c>
      <c r="HZ367" s="223">
        <f t="shared" ca="1" si="824"/>
        <v>6.3322713918995209E-4</v>
      </c>
      <c r="IA367" s="223">
        <f t="shared" ca="1" si="825"/>
        <v>5.9294439183391458E-4</v>
      </c>
      <c r="IB367" s="223">
        <f t="shared" ca="1" si="826"/>
        <v>5.3982618904497009E-4</v>
      </c>
      <c r="IC367" s="223">
        <f t="shared" ca="1" si="827"/>
        <v>4.7502237950027178E-4</v>
      </c>
      <c r="ID367" s="223">
        <f t="shared" ca="1" si="828"/>
        <v>3.9993576997351602E-4</v>
      </c>
      <c r="IE367" s="223">
        <f t="shared" ca="1" si="829"/>
        <v>8.0351950701870582E-4</v>
      </c>
      <c r="IF367" s="223">
        <f t="shared" ca="1" si="830"/>
        <v>2.2560315093457815E-4</v>
      </c>
      <c r="IG367" s="223">
        <f t="shared" ca="1" si="831"/>
        <v>1.3013091615235936E-4</v>
      </c>
      <c r="IH367" s="223">
        <f t="shared" ca="1" si="832"/>
        <v>3.1841740021642498E-5</v>
      </c>
      <c r="II367" s="223">
        <f t="shared" ca="1" si="833"/>
        <v>-6.7136713620726099E-5</v>
      </c>
      <c r="IJ367" s="223">
        <f t="shared" ca="1" si="834"/>
        <v>-1.6466186016135694E-4</v>
      </c>
      <c r="IK367" s="223">
        <f t="shared" ca="1" si="835"/>
        <v>-2.5862257469671358E-4</v>
      </c>
      <c r="IL367" s="223">
        <f t="shared" ca="1" si="836"/>
        <v>-3.4698489151184492E-4</v>
      </c>
      <c r="IM367" s="223">
        <f t="shared" ca="1" si="837"/>
        <v>-4.2783603329567624E-4</v>
      </c>
      <c r="IN367" s="223">
        <f t="shared" ca="1" si="838"/>
        <v>-4.9942581699334056E-4</v>
      </c>
      <c r="IO367" s="223">
        <f t="shared" ca="1" si="839"/>
        <v>-5.6020453998388499E-4</v>
      </c>
      <c r="IP367" s="223">
        <f t="shared" ca="1" si="840"/>
        <v>-6.0885652646203224E-4</v>
      </c>
      <c r="IQ367" s="223">
        <f t="shared" ca="1" si="841"/>
        <v>-6.4432860784609952E-4</v>
      </c>
      <c r="IR367" s="223">
        <f t="shared" ca="1" si="842"/>
        <v>-6.6585292069730906E-4</v>
      </c>
      <c r="IS367" s="223">
        <f t="shared" ca="1" si="843"/>
        <v>-6.729635286443406E-4</v>
      </c>
      <c r="IT367" s="223">
        <f t="shared" ca="1" si="844"/>
        <v>-6.6550650849867704E-4</v>
      </c>
      <c r="IU367" s="223">
        <f t="shared" ca="1" si="845"/>
        <v>-6.4364328222679549E-4</v>
      </c>
      <c r="IV367" s="223">
        <f t="shared" ca="1" si="846"/>
        <v>-6.0784712265207893E-4</v>
      </c>
      <c r="IW367" s="223">
        <f t="shared" ca="1" si="847"/>
        <v>-5.5889290852743933E-4</v>
      </c>
      <c r="IX367" s="223">
        <f t="shared" ca="1" si="848"/>
        <v>-4.9784035075039709E-4</v>
      </c>
      <c r="IY367" s="223">
        <f t="shared" ca="1" si="849"/>
        <v>-4.2601105282240082E-4</v>
      </c>
      <c r="IZ367" s="223">
        <f t="shared" ca="1" si="850"/>
        <v>-3.449599021241757E-4</v>
      </c>
      <c r="JA367" s="223">
        <f t="shared" ca="1" si="851"/>
        <v>-2.5644141129956444E-4</v>
      </c>
      <c r="JB367" s="223">
        <f t="shared" ca="1" si="852"/>
        <v>-1.6237173835531636E-4</v>
      </c>
    </row>
    <row r="368" spans="1:262">
      <c r="B368" s="230">
        <v>7</v>
      </c>
      <c r="C368" s="229">
        <f t="shared" si="853"/>
        <v>1.3671875000000001E-4</v>
      </c>
      <c r="D368" s="226">
        <f t="shared" ca="1" si="597"/>
        <v>54.028189250631463</v>
      </c>
      <c r="E368" s="225">
        <f ca="1">M361</f>
        <v>2.8189250631462603E-2</v>
      </c>
      <c r="F368" s="224">
        <v>7</v>
      </c>
      <c r="G368" s="223">
        <f t="shared" ca="1" si="854"/>
        <v>-3.4807549247157839E-3</v>
      </c>
      <c r="H368" s="223">
        <f t="shared" ca="1" si="598"/>
        <v>1.0589928857284922E-3</v>
      </c>
      <c r="I368" s="223">
        <f t="shared" ca="1" si="599"/>
        <v>5.5675589522302437E-3</v>
      </c>
      <c r="J368" s="223">
        <f t="shared" ca="1" si="600"/>
        <v>9.9121898309012281E-3</v>
      </c>
      <c r="K368" s="223">
        <f t="shared" ca="1" si="601"/>
        <v>1.396495910277375E-2</v>
      </c>
      <c r="L368" s="223">
        <f t="shared" ca="1" si="602"/>
        <v>1.7606534130776591E-2</v>
      </c>
      <c r="M368" s="223">
        <f t="shared" ca="1" si="603"/>
        <v>2.0729689775250214E-2</v>
      </c>
      <c r="N368" s="223">
        <f t="shared" ca="1" si="604"/>
        <v>2.3242465607648755E-2</v>
      </c>
      <c r="O368" s="223">
        <f t="shared" ca="1" si="605"/>
        <v>2.5070873659170222E-2</v>
      </c>
      <c r="P368" s="223">
        <f t="shared" ca="1" si="606"/>
        <v>2.6161076975427733E-2</v>
      </c>
      <c r="Q368" s="223">
        <f t="shared" ca="1" si="607"/>
        <v>2.6480974830239878E-2</v>
      </c>
      <c r="R368" s="223">
        <f t="shared" ca="1" si="608"/>
        <v>2.6021147922371549E-2</v>
      </c>
      <c r="S368" s="223">
        <f t="shared" ca="1" si="609"/>
        <v>2.4795135724176395E-2</v>
      </c>
      <c r="T368" s="223">
        <f t="shared" ca="1" si="610"/>
        <v>2.2839037815689113E-2</v>
      </c>
      <c r="U368" s="223">
        <f t="shared" ca="1" si="611"/>
        <v>2.0210450942771692E-2</v>
      </c>
      <c r="V368" s="223">
        <f t="shared" ca="1" si="612"/>
        <v>1.6986773097333787E-2</v>
      </c>
      <c r="W368" s="223">
        <f t="shared" ca="1" si="613"/>
        <v>1.3262924555502162E-2</v>
      </c>
      <c r="X368" s="223">
        <f t="shared" ca="1" si="614"/>
        <v>9.1485529771213377E-3</v>
      </c>
      <c r="Y368" s="223">
        <f t="shared" ca="1" si="615"/>
        <v>4.7648048616347281E-3</v>
      </c>
      <c r="Z368" s="223">
        <f t="shared" ca="1" si="616"/>
        <v>2.4075842390832575E-4</v>
      </c>
      <c r="AA368" s="223">
        <f t="shared" ca="1" si="617"/>
        <v>-4.2903770770473968E-3</v>
      </c>
      <c r="AB368" s="223">
        <f t="shared" ca="1" si="618"/>
        <v>-8.6951836467739456E-3</v>
      </c>
      <c r="AC368" s="223">
        <f t="shared" ca="1" si="619"/>
        <v>-1.2843963010217223E-2</v>
      </c>
      <c r="AD368" s="223">
        <f t="shared" ca="1" si="620"/>
        <v>-1.6614555540501254E-2</v>
      </c>
      <c r="AE368" s="223">
        <f t="shared" ca="1" si="621"/>
        <v>-1.9895937214353149E-2</v>
      </c>
      <c r="AF368" s="223">
        <f t="shared" ca="1" si="622"/>
        <v>-2.259148868285131E-2</v>
      </c>
      <c r="AG368" s="223">
        <f t="shared" ca="1" si="623"/>
        <v>-2.4621840200639216E-2</v>
      </c>
      <c r="AH368" s="223">
        <f t="shared" ca="1" si="624"/>
        <v>-2.5927208645474806E-2</v>
      </c>
      <c r="AI368" s="223">
        <f t="shared" ca="1" si="625"/>
        <v>-2.6469157815239976E-2</v>
      </c>
      <c r="AJ368" s="223">
        <f t="shared" ca="1" si="626"/>
        <v>-2.6231730170966118E-2</v>
      </c>
      <c r="AK368" s="223">
        <f t="shared" ca="1" si="627"/>
        <v>-2.5221916702024737E-2</v>
      </c>
      <c r="AL368" s="223">
        <f t="shared" ca="1" si="628"/>
        <v>-2.3469451078436263E-2</v>
      </c>
      <c r="AM368" s="223">
        <f t="shared" ca="1" si="629"/>
        <v>-2.1025934151423811E-2</v>
      </c>
      <c r="AN368" s="223">
        <f t="shared" ca="1" si="630"/>
        <v>-1.7963314581043707E-2</v>
      </c>
      <c r="AO368" s="223">
        <f t="shared" ca="1" si="631"/>
        <v>-1.4371770328379444E-2</v>
      </c>
      <c r="AP368" s="223">
        <f t="shared" ca="1" si="632"/>
        <v>-1.0357053391158368E-2</v>
      </c>
      <c r="AQ368" s="223">
        <f t="shared" ca="1" si="633"/>
        <v>-6.0373759662943876E-3</v>
      </c>
      <c r="AR368" s="223">
        <f t="shared" ca="1" si="634"/>
        <v>-1.5399297254139917E-3</v>
      </c>
      <c r="AS368" s="223">
        <f t="shared" ca="1" si="635"/>
        <v>3.0028593076932945E-3</v>
      </c>
      <c r="AT368" s="223">
        <f t="shared" ca="1" si="636"/>
        <v>7.457230003633443E-3</v>
      </c>
      <c r="AU368" s="223">
        <f t="shared" ca="1" si="637"/>
        <v>1.1692024685770797E-2</v>
      </c>
      <c r="AV368" s="223">
        <f t="shared" ca="1" si="638"/>
        <v>1.5582551030665658E-2</v>
      </c>
      <c r="AW368" s="223">
        <f t="shared" ca="1" si="639"/>
        <v>1.9014253598028441E-2</v>
      </c>
      <c r="AX368" s="223">
        <f t="shared" ca="1" si="640"/>
        <v>2.1886086883036168E-2</v>
      </c>
      <c r="AY368" s="223">
        <f t="shared" ca="1" si="641"/>
        <v>2.4113490572446369E-2</v>
      </c>
      <c r="AZ368" s="223">
        <f t="shared" ca="1" si="642"/>
        <v>2.5630879398939668E-2</v>
      </c>
      <c r="BA368" s="223">
        <f t="shared" ca="1" si="643"/>
        <v>2.6393574280638758E-2</v>
      </c>
      <c r="BB368" s="223">
        <f t="shared" ca="1" si="644"/>
        <v>2.6379117883950629E-2</v>
      </c>
      <c r="BC368" s="223">
        <f t="shared" ca="1" si="645"/>
        <v>2.5587935873358905E-2</v>
      </c>
      <c r="BD368" s="223">
        <f t="shared" ca="1" si="646"/>
        <v>2.4043324377854336E-2</v>
      </c>
      <c r="BE368" s="223">
        <f t="shared" ca="1" si="647"/>
        <v>2.1790764043050841E-2</v>
      </c>
      <c r="BF368" s="223">
        <f t="shared" ca="1" si="648"/>
        <v>1.8896580866527353E-2</v>
      </c>
      <c r="BG368" s="223">
        <f t="shared" ca="1" si="649"/>
        <v>1.5445993247717249E-2</v>
      </c>
      <c r="BH368" s="223">
        <f t="shared" ca="1" si="650"/>
        <v>1.1540602756405361E-2</v>
      </c>
      <c r="BI368" s="223">
        <f t="shared" ca="1" si="651"/>
        <v>7.2954025034395308E-3</v>
      </c>
      <c r="BJ368" s="223">
        <f t="shared" ca="1" si="652"/>
        <v>2.8353912013292454E-3</v>
      </c>
      <c r="BK368" s="223">
        <f t="shared" ca="1" si="653"/>
        <v>-1.7081073872475218E-3</v>
      </c>
      <c r="BL368" s="223">
        <f t="shared" ca="1" si="654"/>
        <v>-6.2013112402379894E-3</v>
      </c>
      <c r="BM368" s="223">
        <f t="shared" ca="1" si="655"/>
        <v>-1.0511919249755936E-2</v>
      </c>
      <c r="BN368" s="223">
        <f t="shared" ca="1" si="656"/>
        <v>-1.451300679052692E-2</v>
      </c>
      <c r="BO368" s="223">
        <f t="shared" ca="1" si="657"/>
        <v>-1.8086762979334182E-2</v>
      </c>
      <c r="BP368" s="223">
        <f t="shared" ca="1" si="658"/>
        <v>-2.1127959582924977E-2</v>
      </c>
      <c r="BQ368" s="223">
        <f t="shared" ca="1" si="659"/>
        <v>-2.3547049433372172E-2</v>
      </c>
      <c r="BR368" s="223">
        <f t="shared" ca="1" si="660"/>
        <v>-2.5272803118932596E-2</v>
      </c>
      <c r="BS368" s="223">
        <f t="shared" ca="1" si="661"/>
        <v>-2.6254406313791404E-2</v>
      </c>
      <c r="BT368" s="223">
        <f t="shared" ca="1" si="662"/>
        <v>-2.646295599141486E-2</v>
      </c>
      <c r="BU368" s="223">
        <f t="shared" ca="1" si="663"/>
        <v>-2.5892311465935684E-2</v>
      </c>
      <c r="BV368" s="223">
        <f t="shared" ca="1" si="664"/>
        <v>-2.4559275202899654E-2</v>
      </c>
      <c r="BW368" s="223">
        <f t="shared" ca="1" si="665"/>
        <v>-2.2503098075452636E-2</v>
      </c>
      <c r="BX368" s="223">
        <f t="shared" ca="1" si="666"/>
        <v>-1.9784323633558532E-2</v>
      </c>
      <c r="BY368" s="223">
        <f t="shared" ca="1" si="667"/>
        <v>-1.648300541641208E-2</v>
      </c>
      <c r="BZ368" s="223">
        <f t="shared" ca="1" si="668"/>
        <v>-1.2696349798774757E-2</v>
      </c>
      <c r="CA368" s="223">
        <f t="shared" ca="1" si="669"/>
        <v>-8.5358537769521636E-3</v>
      </c>
      <c r="CB368" s="223">
        <f t="shared" ca="1" si="670"/>
        <v>-4.1240219714895349E-3</v>
      </c>
      <c r="CC368" s="223">
        <f t="shared" ca="1" si="671"/>
        <v>4.0924048649335684E-4</v>
      </c>
      <c r="CD368" s="223">
        <f t="shared" ca="1" si="672"/>
        <v>4.9304529748940926E-3</v>
      </c>
      <c r="CE368" s="223">
        <f t="shared" ca="1" si="673"/>
        <v>9.3064896795330299E-3</v>
      </c>
      <c r="CF368" s="223">
        <f t="shared" ca="1" si="674"/>
        <v>1.3408499445840539E-2</v>
      </c>
      <c r="CG368" s="223">
        <f t="shared" ca="1" si="675"/>
        <v>1.7115699764409315E-2</v>
      </c>
      <c r="CH368" s="223">
        <f t="shared" ca="1" si="676"/>
        <v>2.0318933177587834E-2</v>
      </c>
      <c r="CI368" s="223">
        <f t="shared" ca="1" si="677"/>
        <v>2.2923881389735043E-2</v>
      </c>
      <c r="CJ368" s="223">
        <f t="shared" ca="1" si="678"/>
        <v>2.4853842442575907E-2</v>
      </c>
      <c r="CK368" s="223">
        <f t="shared" ca="1" si="679"/>
        <v>2.6051989182519733E-2</v>
      </c>
      <c r="CL368" s="223">
        <f t="shared" ca="1" si="680"/>
        <v>2.6483042520014582E-2</v>
      </c>
      <c r="CM368" s="223">
        <f t="shared" ca="1" si="681"/>
        <v>2.6134310212292382E-2</v>
      </c>
      <c r="CN368" s="223">
        <f t="shared" ca="1" si="682"/>
        <v>2.5016060582842746E-2</v>
      </c>
      <c r="CO368" s="223">
        <f t="shared" ca="1" si="683"/>
        <v>2.3161220173552065E-2</v>
      </c>
      <c r="CP368" s="223">
        <f t="shared" ca="1" si="684"/>
        <v>2.0624404232054382E-2</v>
      </c>
      <c r="CQ368" s="223">
        <f t="shared" ca="1" si="685"/>
        <v>1.7480308581318015E-2</v>
      </c>
      <c r="CR368" s="223">
        <f t="shared" ca="1" si="686"/>
        <v>1.3821510222410006E-2</v>
      </c>
      <c r="CS368" s="223">
        <f t="shared" ca="1" si="687"/>
        <v>9.7557414310635859E-3</v>
      </c>
      <c r="CT368" s="223">
        <f t="shared" ca="1" si="688"/>
        <v>5.4027176114988468E-3</v>
      </c>
      <c r="CU368" s="223">
        <f t="shared" ca="1" si="689"/>
        <v>8.9061231043800326E-4</v>
      </c>
      <c r="CV368" s="223">
        <f t="shared" ca="1" si="690"/>
        <v>-3.6477168164769994E-3</v>
      </c>
      <c r="CW368" s="223">
        <f t="shared" ca="1" si="691"/>
        <v>-8.0786399605199052E-3</v>
      </c>
      <c r="CX368" s="223">
        <f t="shared" ca="1" si="692"/>
        <v>-1.2271689851543286E-2</v>
      </c>
      <c r="CY368" s="223">
        <f t="shared" ca="1" si="693"/>
        <v>-1.6103403329593823E-2</v>
      </c>
      <c r="CZ368" s="223">
        <f t="shared" ca="1" si="694"/>
        <v>-1.9460956682497567E-2</v>
      </c>
      <c r="DA368" s="223">
        <f t="shared" ca="1" si="695"/>
        <v>-2.2245487707935153E-2</v>
      </c>
      <c r="DB368" s="223">
        <f t="shared" ca="1" si="696"/>
        <v>-2.4375006682835539E-2</v>
      </c>
      <c r="DC368" s="223">
        <f t="shared" ca="1" si="697"/>
        <v>-2.5786810527422613E-2</v>
      </c>
      <c r="DD368" s="223">
        <f t="shared" ca="1" si="698"/>
        <v>-2.6439329079543026E-2</v>
      </c>
      <c r="DE368" s="223">
        <f t="shared" ca="1" si="699"/>
        <v>-2.6313349116252441E-2</v>
      </c>
      <c r="DF368" s="223">
        <f t="shared" ca="1" si="700"/>
        <v>-2.5412580081693649E-2</v>
      </c>
      <c r="DG368" s="223">
        <f t="shared" ca="1" si="701"/>
        <v>-2.3763544863570119E-2</v>
      </c>
      <c r="DH368" s="223">
        <f t="shared" ca="1" si="702"/>
        <v>-2.1414798834270755E-2</v>
      </c>
      <c r="DI368" s="223">
        <f t="shared" ca="1" si="703"/>
        <v>-1.8435500151757354E-2</v>
      </c>
      <c r="DJ368" s="223">
        <f t="shared" ca="1" si="704"/>
        <v>-1.4913373417298151E-2</v>
      </c>
      <c r="DK368" s="223">
        <f t="shared" ca="1" si="705"/>
        <v>-1.0952126649565505E-2</v>
      </c>
      <c r="DL368" s="223">
        <f t="shared" ca="1" si="706"/>
        <v>-6.6683976315598387E-3</v>
      </c>
      <c r="DM368" s="223">
        <f t="shared" ca="1" si="707"/>
        <v>-2.1883195443051402E-3</v>
      </c>
      <c r="DN368" s="223">
        <f t="shared" ca="1" si="708"/>
        <v>2.356192988746706E-3</v>
      </c>
      <c r="DO368" s="223">
        <f t="shared" ca="1" si="709"/>
        <v>6.8313280902365563E-3</v>
      </c>
      <c r="DP368" s="223">
        <f t="shared" ca="1" si="710"/>
        <v>1.1105316681520538E-2</v>
      </c>
      <c r="DQ368" s="223">
        <f t="shared" ca="1" si="711"/>
        <v>1.5052312385665716E-2</v>
      </c>
      <c r="DR368" s="223">
        <f t="shared" ca="1" si="712"/>
        <v>1.8556097038180612E-2</v>
      </c>
      <c r="DS368" s="223">
        <f t="shared" ca="1" si="713"/>
        <v>2.1513502697772302E-2</v>
      </c>
      <c r="DT368" s="223">
        <f t="shared" ca="1" si="714"/>
        <v>2.3837449396997824E-2</v>
      </c>
      <c r="DU368" s="223">
        <f t="shared" ca="1" si="715"/>
        <v>2.5459509187107109E-2</v>
      </c>
      <c r="DV368" s="223">
        <f t="shared" ca="1" si="716"/>
        <v>2.6331920979507137E-2</v>
      </c>
      <c r="DW368" s="223">
        <f t="shared" ca="1" si="717"/>
        <v>2.6428996857414271E-2</v>
      </c>
      <c r="DX368" s="223">
        <f t="shared" ca="1" si="718"/>
        <v>2.5747878449248605E-2</v>
      </c>
      <c r="DY368" s="223">
        <f t="shared" ca="1" si="719"/>
        <v>2.4308621092571151E-2</v>
      </c>
      <c r="DZ368" s="223">
        <f t="shared" ca="1" si="720"/>
        <v>2.2153603310380552E-2</v>
      </c>
      <c r="EA368" s="223">
        <f t="shared" ca="1" si="721"/>
        <v>1.934627898757204E-2</v>
      </c>
      <c r="EB368" s="223">
        <f t="shared" ca="1" si="722"/>
        <v>1.596930898936683E-2</v>
      </c>
      <c r="EC368" s="223">
        <f t="shared" ca="1" si="723"/>
        <v>1.2122127235675708E-2</v>
      </c>
      <c r="ED368" s="223">
        <f t="shared" ca="1" si="724"/>
        <v>7.9180128976438415E-3</v>
      </c>
      <c r="EE368" s="223">
        <f t="shared" ca="1" si="725"/>
        <v>3.4807549247157987E-3</v>
      </c>
      <c r="EF368" s="223">
        <f t="shared" ca="1" si="726"/>
        <v>-1.0589928857284861E-3</v>
      </c>
      <c r="EG368" s="223">
        <f t="shared" ca="1" si="727"/>
        <v>-5.5675589522302463E-3</v>
      </c>
      <c r="EH368" s="223">
        <f t="shared" ca="1" si="728"/>
        <v>-9.9121898309012316E-3</v>
      </c>
      <c r="EI368" s="223">
        <f t="shared" ca="1" si="729"/>
        <v>-1.3964959102773768E-2</v>
      </c>
      <c r="EJ368" s="223">
        <f t="shared" ca="1" si="730"/>
        <v>-1.7606534130776536E-2</v>
      </c>
      <c r="EK368" s="223">
        <f t="shared" ca="1" si="731"/>
        <v>-2.0729689775250176E-2</v>
      </c>
      <c r="EL368" s="223">
        <f t="shared" ca="1" si="732"/>
        <v>-2.3242465607648734E-2</v>
      </c>
      <c r="EM368" s="223">
        <f t="shared" ca="1" si="733"/>
        <v>-2.5070873659170205E-2</v>
      </c>
      <c r="EN368" s="223">
        <f t="shared" ca="1" si="734"/>
        <v>-2.6161076975427727E-2</v>
      </c>
      <c r="EO368" s="223">
        <f t="shared" ca="1" si="735"/>
        <v>-2.6480974830239878E-2</v>
      </c>
      <c r="EP368" s="223">
        <f t="shared" ca="1" si="736"/>
        <v>-2.6021147922371552E-2</v>
      </c>
      <c r="EQ368" s="223">
        <f t="shared" ca="1" si="737"/>
        <v>-2.4795135724176395E-2</v>
      </c>
      <c r="ER368" s="223">
        <f t="shared" ca="1" si="738"/>
        <v>-2.2839037815689113E-2</v>
      </c>
      <c r="ES368" s="223">
        <f t="shared" ca="1" si="739"/>
        <v>-2.0210450942771692E-2</v>
      </c>
      <c r="ET368" s="223">
        <f t="shared" ca="1" si="740"/>
        <v>-1.6986773097333777E-2</v>
      </c>
      <c r="EU368" s="223">
        <f t="shared" ca="1" si="741"/>
        <v>-1.3262924555502141E-2</v>
      </c>
      <c r="EV368" s="223">
        <f t="shared" ca="1" si="742"/>
        <v>-9.1485529771214019E-3</v>
      </c>
      <c r="EW368" s="223">
        <f t="shared" ca="1" si="743"/>
        <v>-4.7648048616347853E-3</v>
      </c>
      <c r="EX368" s="223">
        <f t="shared" ca="1" si="744"/>
        <v>-2.4075842390837172E-4</v>
      </c>
      <c r="EY368" s="223">
        <f t="shared" ca="1" si="745"/>
        <v>4.2903770770473526E-3</v>
      </c>
      <c r="EZ368" s="223">
        <f t="shared" ca="1" si="746"/>
        <v>8.6951836467739144E-3</v>
      </c>
      <c r="FA368" s="223">
        <f t="shared" ca="1" si="747"/>
        <v>1.28439630102172E-2</v>
      </c>
      <c r="FB368" s="223">
        <f t="shared" ca="1" si="748"/>
        <v>1.6614555540501234E-2</v>
      </c>
      <c r="FC368" s="223">
        <f t="shared" ca="1" si="749"/>
        <v>1.9895937214353149E-2</v>
      </c>
      <c r="FD368" s="223">
        <f t="shared" ca="1" si="750"/>
        <v>2.259148868285131E-2</v>
      </c>
      <c r="FE368" s="223">
        <f t="shared" ca="1" si="751"/>
        <v>2.4621840200639216E-2</v>
      </c>
      <c r="FF368" s="223">
        <f t="shared" ca="1" si="752"/>
        <v>2.5927208645474809E-2</v>
      </c>
      <c r="FG368" s="223">
        <f t="shared" ca="1" si="753"/>
        <v>2.6469157815239976E-2</v>
      </c>
      <c r="FH368" s="223">
        <f t="shared" ca="1" si="754"/>
        <v>2.6231730170966128E-2</v>
      </c>
      <c r="FI368" s="223">
        <f t="shared" ca="1" si="755"/>
        <v>2.5221916702024751E-2</v>
      </c>
      <c r="FJ368" s="223">
        <f t="shared" ca="1" si="756"/>
        <v>2.3469451078436284E-2</v>
      </c>
      <c r="FK368" s="223">
        <f t="shared" ca="1" si="757"/>
        <v>2.1025934151423838E-2</v>
      </c>
      <c r="FL368" s="223">
        <f t="shared" ca="1" si="758"/>
        <v>1.7963314581043721E-2</v>
      </c>
      <c r="FM368" s="223">
        <f t="shared" ca="1" si="759"/>
        <v>1.4371770328379462E-2</v>
      </c>
      <c r="FN368" s="223">
        <f t="shared" ca="1" si="760"/>
        <v>1.0357053391158388E-2</v>
      </c>
      <c r="FO368" s="223">
        <f t="shared" ca="1" si="761"/>
        <v>6.0373759662943867E-3</v>
      </c>
      <c r="FP368" s="223">
        <f t="shared" ca="1" si="762"/>
        <v>1.5399297254139908E-3</v>
      </c>
      <c r="FQ368" s="223">
        <f t="shared" ca="1" si="763"/>
        <v>-3.0028593076932945E-3</v>
      </c>
      <c r="FR368" s="223">
        <f t="shared" ca="1" si="764"/>
        <v>-7.4572300036334655E-3</v>
      </c>
      <c r="FS368" s="223">
        <f t="shared" ca="1" si="765"/>
        <v>-1.1692024685770731E-2</v>
      </c>
      <c r="FT368" s="223">
        <f t="shared" ca="1" si="766"/>
        <v>-1.5582551030665604E-2</v>
      </c>
      <c r="FU368" s="223">
        <f t="shared" ca="1" si="767"/>
        <v>-1.9014253598028406E-2</v>
      </c>
      <c r="FV368" s="223">
        <f t="shared" ca="1" si="768"/>
        <v>-2.188608688303614E-2</v>
      </c>
      <c r="FW368" s="223">
        <f t="shared" ca="1" si="769"/>
        <v>-2.4113490572446352E-2</v>
      </c>
      <c r="FX368" s="223">
        <f t="shared" ca="1" si="770"/>
        <v>-2.5630879398939665E-2</v>
      </c>
      <c r="FY368" s="223">
        <f t="shared" ca="1" si="771"/>
        <v>-2.6393574280638755E-2</v>
      </c>
      <c r="FZ368" s="223">
        <f t="shared" ca="1" si="772"/>
        <v>-2.6379117883950629E-2</v>
      </c>
      <c r="GA368" s="223">
        <f t="shared" ca="1" si="773"/>
        <v>-2.5587935873358909E-2</v>
      </c>
      <c r="GB368" s="223">
        <f t="shared" ca="1" si="774"/>
        <v>-2.4043324377854329E-2</v>
      </c>
      <c r="GC368" s="223">
        <f t="shared" ca="1" si="775"/>
        <v>-2.1790764043050827E-2</v>
      </c>
      <c r="GD368" s="223">
        <f t="shared" ca="1" si="776"/>
        <v>-1.8896580866527336E-2</v>
      </c>
      <c r="GE368" s="223">
        <f t="shared" ca="1" si="777"/>
        <v>-1.5445993247717307E-2</v>
      </c>
      <c r="GF368" s="223">
        <f t="shared" ca="1" si="778"/>
        <v>-1.1540602756405423E-2</v>
      </c>
      <c r="GG368" s="223">
        <f t="shared" ca="1" si="779"/>
        <v>-7.2954025034395967E-3</v>
      </c>
      <c r="GH368" s="223">
        <f t="shared" ca="1" si="780"/>
        <v>-2.835391201329268E-3</v>
      </c>
      <c r="GI368" s="223">
        <f t="shared" ca="1" si="781"/>
        <v>1.7081073872475001E-3</v>
      </c>
      <c r="GJ368" s="223">
        <f t="shared" ca="1" si="782"/>
        <v>6.2013112402379686E-3</v>
      </c>
      <c r="GK368" s="223">
        <f t="shared" ca="1" si="783"/>
        <v>1.0511919249755825E-2</v>
      </c>
      <c r="GL368" s="223">
        <f t="shared" ca="1" si="784"/>
        <v>1.4513006790526901E-2</v>
      </c>
      <c r="GM368" s="223">
        <f t="shared" ca="1" si="785"/>
        <v>1.8086762979334092E-2</v>
      </c>
      <c r="GN368" s="223">
        <f t="shared" ca="1" si="786"/>
        <v>2.1127959582924991E-2</v>
      </c>
      <c r="GO368" s="223">
        <f t="shared" ca="1" si="787"/>
        <v>2.3547049433372137E-2</v>
      </c>
      <c r="GP368" s="223">
        <f t="shared" ca="1" si="788"/>
        <v>2.5272803118932603E-2</v>
      </c>
      <c r="GQ368" s="223">
        <f t="shared" ca="1" si="789"/>
        <v>2.6254406313791397E-2</v>
      </c>
      <c r="GR368" s="223">
        <f t="shared" ca="1" si="790"/>
        <v>2.6462955991414856E-2</v>
      </c>
      <c r="GS368" s="223">
        <f t="shared" ca="1" si="791"/>
        <v>2.5892311465935687E-2</v>
      </c>
      <c r="GT368" s="223">
        <f t="shared" ca="1" si="792"/>
        <v>2.4559275202899633E-2</v>
      </c>
      <c r="GU368" s="223">
        <f t="shared" ca="1" si="793"/>
        <v>2.250309807545265E-2</v>
      </c>
      <c r="GV368" s="223">
        <f t="shared" ca="1" si="794"/>
        <v>1.9784323633558608E-2</v>
      </c>
      <c r="GW368" s="223">
        <f t="shared" ca="1" si="795"/>
        <v>1.6483005416412098E-2</v>
      </c>
      <c r="GX368" s="223">
        <f t="shared" ca="1" si="796"/>
        <v>1.269634979877486E-2</v>
      </c>
      <c r="GY368" s="223">
        <f t="shared" ca="1" si="797"/>
        <v>8.535853776952141E-3</v>
      </c>
      <c r="GZ368" s="223">
        <f t="shared" ca="1" si="798"/>
        <v>4.1240219714896043E-3</v>
      </c>
      <c r="HA368" s="223">
        <f t="shared" ca="1" si="799"/>
        <v>-4.0924048649338199E-4</v>
      </c>
      <c r="HB368" s="223">
        <f t="shared" ca="1" si="800"/>
        <v>-4.9304529748940241E-3</v>
      </c>
      <c r="HC368" s="223">
        <f t="shared" ca="1" si="801"/>
        <v>-9.3064896795330525E-3</v>
      </c>
      <c r="HD368" s="223">
        <f t="shared" ca="1" si="802"/>
        <v>-1.3408499445840476E-2</v>
      </c>
      <c r="HE368" s="223">
        <f t="shared" ca="1" si="803"/>
        <v>-1.7115699764409371E-2</v>
      </c>
      <c r="HF368" s="223">
        <f t="shared" ca="1" si="804"/>
        <v>-2.0318933177587824E-2</v>
      </c>
      <c r="HG368" s="223">
        <f t="shared" ca="1" si="805"/>
        <v>-2.2923881389735081E-2</v>
      </c>
      <c r="HH368" s="223">
        <f t="shared" ca="1" si="806"/>
        <v>-2.4853842442575897E-2</v>
      </c>
      <c r="HI368" s="223">
        <f t="shared" ca="1" si="807"/>
        <v>-2.6051989182519712E-2</v>
      </c>
      <c r="HJ368" s="223">
        <f t="shared" ca="1" si="808"/>
        <v>-2.6483042520014585E-2</v>
      </c>
      <c r="HK368" s="223">
        <f t="shared" ca="1" si="809"/>
        <v>-2.6134310212292389E-2</v>
      </c>
      <c r="HL368" s="223">
        <f t="shared" ca="1" si="810"/>
        <v>-2.5016060582842739E-2</v>
      </c>
      <c r="HM368" s="223">
        <f t="shared" ca="1" si="811"/>
        <v>-2.3161220173552099E-2</v>
      </c>
      <c r="HN368" s="223">
        <f t="shared" ca="1" si="812"/>
        <v>-2.0624404232054364E-2</v>
      </c>
      <c r="HO368" s="223">
        <f t="shared" ca="1" si="813"/>
        <v>-1.748030858131807E-2</v>
      </c>
      <c r="HP368" s="223">
        <f t="shared" ca="1" si="814"/>
        <v>-1.3821510222409985E-2</v>
      </c>
      <c r="HQ368" s="223">
        <f t="shared" ca="1" si="815"/>
        <v>-9.7557414310636068E-3</v>
      </c>
      <c r="HR368" s="223">
        <f t="shared" ca="1" si="816"/>
        <v>-5.4027176114987774E-3</v>
      </c>
      <c r="HS368" s="223">
        <f t="shared" ca="1" si="817"/>
        <v>-8.9061231043802667E-4</v>
      </c>
      <c r="HT368" s="223">
        <f t="shared" ca="1" si="818"/>
        <v>3.6477168164768831E-3</v>
      </c>
      <c r="HU368" s="223">
        <f t="shared" ca="1" si="819"/>
        <v>8.0786399605198844E-3</v>
      </c>
      <c r="HV368" s="223">
        <f t="shared" ca="1" si="820"/>
        <v>1.2271689851543182E-2</v>
      </c>
      <c r="HW368" s="223">
        <f t="shared" ca="1" si="821"/>
        <v>1.6103403329593802E-2</v>
      </c>
      <c r="HX368" s="223">
        <f t="shared" ca="1" si="822"/>
        <v>1.9460956682497491E-2</v>
      </c>
      <c r="HY368" s="223">
        <f t="shared" ca="1" si="823"/>
        <v>2.2245487707935194E-2</v>
      </c>
      <c r="HZ368" s="223">
        <f t="shared" ca="1" si="824"/>
        <v>2.4375006682835529E-2</v>
      </c>
      <c r="IA368" s="223">
        <f t="shared" ca="1" si="825"/>
        <v>2.578681052742263E-2</v>
      </c>
      <c r="IB368" s="223">
        <f t="shared" ca="1" si="826"/>
        <v>2.6439329079543026E-2</v>
      </c>
      <c r="IC368" s="223">
        <f t="shared" ca="1" si="827"/>
        <v>2.6313349116252435E-2</v>
      </c>
      <c r="ID368" s="223">
        <f t="shared" ca="1" si="828"/>
        <v>2.5412580081693652E-2</v>
      </c>
      <c r="IE368" s="223">
        <f t="shared" ca="1" si="829"/>
        <v>2.0012077982648254E-2</v>
      </c>
      <c r="IF368" s="223">
        <f t="shared" ca="1" si="830"/>
        <v>2.1414798834270769E-2</v>
      </c>
      <c r="IG368" s="223">
        <f t="shared" ca="1" si="831"/>
        <v>1.8435500151757437E-2</v>
      </c>
      <c r="IH368" s="223">
        <f t="shared" ca="1" si="832"/>
        <v>1.4913373417298172E-2</v>
      </c>
      <c r="II368" s="223">
        <f t="shared" ca="1" si="833"/>
        <v>1.0952126649565613E-2</v>
      </c>
      <c r="IJ368" s="223">
        <f t="shared" ca="1" si="834"/>
        <v>6.6683976315598604E-3</v>
      </c>
      <c r="IK368" s="223">
        <f t="shared" ca="1" si="835"/>
        <v>2.1883195443051628E-3</v>
      </c>
      <c r="IL368" s="223">
        <f t="shared" ca="1" si="836"/>
        <v>-2.356192988746778E-3</v>
      </c>
      <c r="IM368" s="223">
        <f t="shared" ca="1" si="837"/>
        <v>-6.8313280902365337E-3</v>
      </c>
      <c r="IN368" s="223">
        <f t="shared" ca="1" si="838"/>
        <v>-1.1105316681520604E-2</v>
      </c>
      <c r="IO368" s="223">
        <f t="shared" ca="1" si="839"/>
        <v>-1.5052312385665699E-2</v>
      </c>
      <c r="IP368" s="223">
        <f t="shared" ca="1" si="840"/>
        <v>-1.8556097038180661E-2</v>
      </c>
      <c r="IQ368" s="223">
        <f t="shared" ca="1" si="841"/>
        <v>-2.1513502697772288E-2</v>
      </c>
      <c r="IR368" s="223">
        <f t="shared" ca="1" si="842"/>
        <v>-2.3837449396997772E-2</v>
      </c>
      <c r="IS368" s="223">
        <f t="shared" ca="1" si="843"/>
        <v>-2.5459509187107102E-2</v>
      </c>
      <c r="IT368" s="223">
        <f t="shared" ca="1" si="844"/>
        <v>-2.6331920979507123E-2</v>
      </c>
      <c r="IU368" s="223">
        <f t="shared" ca="1" si="845"/>
        <v>-2.6428996857414275E-2</v>
      </c>
      <c r="IV368" s="223">
        <f t="shared" ca="1" si="846"/>
        <v>-2.5747878449248633E-2</v>
      </c>
      <c r="IW368" s="223">
        <f t="shared" ca="1" si="847"/>
        <v>-2.430862109257112E-2</v>
      </c>
      <c r="IX368" s="223">
        <f t="shared" ca="1" si="848"/>
        <v>-2.2153603310380566E-2</v>
      </c>
      <c r="IY368" s="223">
        <f t="shared" ca="1" si="849"/>
        <v>-1.9346278987571991E-2</v>
      </c>
      <c r="IZ368" s="223">
        <f t="shared" ca="1" si="850"/>
        <v>-1.5969308989366847E-2</v>
      </c>
      <c r="JA368" s="223">
        <f t="shared" ca="1" si="851"/>
        <v>-1.2122127235675646E-2</v>
      </c>
      <c r="JB368" s="223">
        <f t="shared" ca="1" si="852"/>
        <v>-7.9180128976438641E-3</v>
      </c>
    </row>
    <row r="369" spans="2:262">
      <c r="B369" s="230">
        <v>8</v>
      </c>
      <c r="C369" s="229">
        <f t="shared" si="853"/>
        <v>1.5625E-4</v>
      </c>
      <c r="D369" s="226">
        <f t="shared" ca="1" si="597"/>
        <v>53.975293444864498</v>
      </c>
      <c r="E369" s="225">
        <f ca="1">N361</f>
        <v>-2.4706555135503655E-2</v>
      </c>
      <c r="F369" s="224">
        <v>8</v>
      </c>
      <c r="G369" s="223">
        <f t="shared" ca="1" si="854"/>
        <v>-2.7263388258438089E-4</v>
      </c>
      <c r="H369" s="223">
        <f t="shared" ca="1" si="598"/>
        <v>4.8988209392403291E-5</v>
      </c>
      <c r="I369" s="223">
        <f t="shared" ca="1" si="599"/>
        <v>3.6872771195514139E-4</v>
      </c>
      <c r="J369" s="223">
        <f t="shared" ca="1" si="600"/>
        <v>6.7429721533232676E-4</v>
      </c>
      <c r="K369" s="223">
        <f t="shared" ca="1" si="601"/>
        <v>9.5395385487452599E-4</v>
      </c>
      <c r="L369" s="223">
        <f t="shared" ca="1" si="602"/>
        <v>1.1969505827573821E-3</v>
      </c>
      <c r="M369" s="223">
        <f t="shared" ca="1" si="603"/>
        <v>1.3939491710024921E-3</v>
      </c>
      <c r="N369" s="223">
        <f t="shared" ca="1" si="604"/>
        <v>1.537379074341678E-3</v>
      </c>
      <c r="O369" s="223">
        <f t="shared" ca="1" si="605"/>
        <v>1.6217283620260305E-3</v>
      </c>
      <c r="P369" s="223">
        <f t="shared" ca="1" si="606"/>
        <v>1.6437555382334663E-3</v>
      </c>
      <c r="Q369" s="223">
        <f t="shared" ca="1" si="607"/>
        <v>1.6026141109353159E-3</v>
      </c>
      <c r="R369" s="223">
        <f t="shared" ca="1" si="608"/>
        <v>1.4998851221102688E-3</v>
      </c>
      <c r="S369" s="223">
        <f t="shared" ca="1" si="609"/>
        <v>1.3395163891877912E-3</v>
      </c>
      <c r="T369" s="223">
        <f t="shared" ca="1" si="610"/>
        <v>1.1276707926382726E-3</v>
      </c>
      <c r="U369" s="223">
        <f t="shared" ca="1" si="611"/>
        <v>8.7248943993273168E-4</v>
      </c>
      <c r="V369" s="223">
        <f t="shared" ca="1" si="612"/>
        <v>5.8377880734829018E-4</v>
      </c>
      <c r="W369" s="223">
        <f t="shared" ca="1" si="613"/>
        <v>2.7263388258438073E-4</v>
      </c>
      <c r="X369" s="223">
        <f t="shared" ca="1" si="614"/>
        <v>-4.8988209392402966E-5</v>
      </c>
      <c r="Y369" s="223">
        <f t="shared" ca="1" si="615"/>
        <v>-3.6872771195514096E-4</v>
      </c>
      <c r="Z369" s="223">
        <f t="shared" ca="1" si="616"/>
        <v>-6.7429721533232654E-4</v>
      </c>
      <c r="AA369" s="223">
        <f t="shared" ca="1" si="617"/>
        <v>-9.5395385487452599E-4</v>
      </c>
      <c r="AB369" s="223">
        <f t="shared" ca="1" si="618"/>
        <v>-1.1969505827573814E-3</v>
      </c>
      <c r="AC369" s="223">
        <f t="shared" ca="1" si="619"/>
        <v>-1.3939491710024917E-3</v>
      </c>
      <c r="AD369" s="223">
        <f t="shared" ca="1" si="620"/>
        <v>-1.537379074341678E-3</v>
      </c>
      <c r="AE369" s="223">
        <f t="shared" ca="1" si="621"/>
        <v>-1.6217283620260307E-3</v>
      </c>
      <c r="AF369" s="223">
        <f t="shared" ca="1" si="622"/>
        <v>-1.6437555382334663E-3</v>
      </c>
      <c r="AG369" s="223">
        <f t="shared" ca="1" si="623"/>
        <v>-1.6026141109353159E-3</v>
      </c>
      <c r="AH369" s="223">
        <f t="shared" ca="1" si="624"/>
        <v>-1.499885122110269E-3</v>
      </c>
      <c r="AI369" s="223">
        <f t="shared" ca="1" si="625"/>
        <v>-1.3395163891877912E-3</v>
      </c>
      <c r="AJ369" s="223">
        <f t="shared" ca="1" si="626"/>
        <v>-1.1276707926382733E-3</v>
      </c>
      <c r="AK369" s="223">
        <f t="shared" ca="1" si="627"/>
        <v>-8.7248943993273168E-4</v>
      </c>
      <c r="AL369" s="223">
        <f t="shared" ca="1" si="628"/>
        <v>-5.8377880734829029E-4</v>
      </c>
      <c r="AM369" s="223">
        <f t="shared" ca="1" si="629"/>
        <v>-2.7263388258438089E-4</v>
      </c>
      <c r="AN369" s="223">
        <f t="shared" ca="1" si="630"/>
        <v>4.8988209392403508E-5</v>
      </c>
      <c r="AO369" s="223">
        <f t="shared" ca="1" si="631"/>
        <v>3.6872771195514074E-4</v>
      </c>
      <c r="AP369" s="223">
        <f t="shared" ca="1" si="632"/>
        <v>6.7429721533232654E-4</v>
      </c>
      <c r="AQ369" s="223">
        <f t="shared" ca="1" si="633"/>
        <v>9.5395385487452599E-4</v>
      </c>
      <c r="AR369" s="223">
        <f t="shared" ca="1" si="634"/>
        <v>1.1969505827573814E-3</v>
      </c>
      <c r="AS369" s="223">
        <f t="shared" ca="1" si="635"/>
        <v>1.3939491710024917E-3</v>
      </c>
      <c r="AT369" s="223">
        <f t="shared" ca="1" si="636"/>
        <v>1.5373790743416777E-3</v>
      </c>
      <c r="AU369" s="223">
        <f t="shared" ca="1" si="637"/>
        <v>1.6217283620260305E-3</v>
      </c>
      <c r="AV369" s="223">
        <f t="shared" ca="1" si="638"/>
        <v>1.6437555382334665E-3</v>
      </c>
      <c r="AW369" s="223">
        <f t="shared" ca="1" si="639"/>
        <v>1.6026141109353161E-3</v>
      </c>
      <c r="AX369" s="223">
        <f t="shared" ca="1" si="640"/>
        <v>1.4998851221102697E-3</v>
      </c>
      <c r="AY369" s="223">
        <f t="shared" ca="1" si="641"/>
        <v>1.3395163891877914E-3</v>
      </c>
      <c r="AZ369" s="223">
        <f t="shared" ca="1" si="642"/>
        <v>1.1276707926382735E-3</v>
      </c>
      <c r="BA369" s="223">
        <f t="shared" ca="1" si="643"/>
        <v>8.7248943993273082E-4</v>
      </c>
      <c r="BB369" s="223">
        <f t="shared" ca="1" si="644"/>
        <v>5.8377880734829051E-4</v>
      </c>
      <c r="BC369" s="223">
        <f t="shared" ca="1" si="645"/>
        <v>2.7263388258438252E-4</v>
      </c>
      <c r="BD369" s="223">
        <f t="shared" ca="1" si="646"/>
        <v>-4.8988209392403291E-5</v>
      </c>
      <c r="BE369" s="223">
        <f t="shared" ca="1" si="647"/>
        <v>-3.6872771195514058E-4</v>
      </c>
      <c r="BF369" s="223">
        <f t="shared" ca="1" si="648"/>
        <v>-6.7429721533232784E-4</v>
      </c>
      <c r="BG369" s="223">
        <f t="shared" ca="1" si="649"/>
        <v>-9.5395385487452567E-4</v>
      </c>
      <c r="BH369" s="223">
        <f t="shared" ca="1" si="650"/>
        <v>-1.196950582757381E-3</v>
      </c>
      <c r="BI369" s="223">
        <f t="shared" ca="1" si="651"/>
        <v>-1.3939491710024926E-3</v>
      </c>
      <c r="BJ369" s="223">
        <f t="shared" ca="1" si="652"/>
        <v>-1.5373790743416777E-3</v>
      </c>
      <c r="BK369" s="223">
        <f t="shared" ca="1" si="653"/>
        <v>-1.6217283620260305E-3</v>
      </c>
      <c r="BL369" s="223">
        <f t="shared" ca="1" si="654"/>
        <v>-1.6437555382334663E-3</v>
      </c>
      <c r="BM369" s="223">
        <f t="shared" ca="1" si="655"/>
        <v>-1.6026141109353159E-3</v>
      </c>
      <c r="BN369" s="223">
        <f t="shared" ca="1" si="656"/>
        <v>-1.4998851221102699E-3</v>
      </c>
      <c r="BO369" s="223">
        <f t="shared" ca="1" si="657"/>
        <v>-1.3395163891877916E-3</v>
      </c>
      <c r="BP369" s="223">
        <f t="shared" ca="1" si="658"/>
        <v>-1.1276707926382735E-3</v>
      </c>
      <c r="BQ369" s="223">
        <f t="shared" ca="1" si="659"/>
        <v>-8.7248943993273082E-4</v>
      </c>
      <c r="BR369" s="223">
        <f t="shared" ca="1" si="660"/>
        <v>-5.8377880734829073E-4</v>
      </c>
      <c r="BS369" s="223">
        <f t="shared" ca="1" si="661"/>
        <v>-2.7263388258438274E-4</v>
      </c>
      <c r="BT369" s="223">
        <f t="shared" ca="1" si="662"/>
        <v>4.8988209392403182E-5</v>
      </c>
      <c r="BU369" s="223">
        <f t="shared" ca="1" si="663"/>
        <v>3.6872771195514025E-4</v>
      </c>
      <c r="BV369" s="223">
        <f t="shared" ca="1" si="664"/>
        <v>6.7429721533232752E-4</v>
      </c>
      <c r="BW369" s="223">
        <f t="shared" ca="1" si="665"/>
        <v>9.5395385487452534E-4</v>
      </c>
      <c r="BX369" s="223">
        <f t="shared" ca="1" si="666"/>
        <v>1.196950582757381E-3</v>
      </c>
      <c r="BY369" s="223">
        <f t="shared" ca="1" si="667"/>
        <v>1.3939491710024923E-3</v>
      </c>
      <c r="BZ369" s="223">
        <f t="shared" ca="1" si="668"/>
        <v>1.5373790743416777E-3</v>
      </c>
      <c r="CA369" s="223">
        <f t="shared" ca="1" si="669"/>
        <v>1.6217283620260303E-3</v>
      </c>
      <c r="CB369" s="223">
        <f t="shared" ca="1" si="670"/>
        <v>1.6437555382334663E-3</v>
      </c>
      <c r="CC369" s="223">
        <f t="shared" ca="1" si="671"/>
        <v>1.6026141109353161E-3</v>
      </c>
      <c r="CD369" s="223">
        <f t="shared" ca="1" si="672"/>
        <v>1.4998851221102697E-3</v>
      </c>
      <c r="CE369" s="223">
        <f t="shared" ca="1" si="673"/>
        <v>1.3395163891877916E-3</v>
      </c>
      <c r="CF369" s="223">
        <f t="shared" ca="1" si="674"/>
        <v>1.1276707926382739E-3</v>
      </c>
      <c r="CG369" s="223">
        <f t="shared" ca="1" si="675"/>
        <v>8.7248943993273103E-4</v>
      </c>
      <c r="CH369" s="223">
        <f t="shared" ca="1" si="676"/>
        <v>5.8377880734829094E-4</v>
      </c>
      <c r="CI369" s="223">
        <f t="shared" ca="1" si="677"/>
        <v>2.726338825843829E-4</v>
      </c>
      <c r="CJ369" s="223">
        <f t="shared" ca="1" si="678"/>
        <v>-4.898820939239993E-5</v>
      </c>
      <c r="CK369" s="223">
        <f t="shared" ca="1" si="679"/>
        <v>-3.6872771195514291E-4</v>
      </c>
      <c r="CL369" s="223">
        <f t="shared" ca="1" si="680"/>
        <v>-6.7429721533232719E-4</v>
      </c>
      <c r="CM369" s="223">
        <f t="shared" ca="1" si="681"/>
        <v>-9.5395385487452534E-4</v>
      </c>
      <c r="CN369" s="223">
        <f t="shared" ca="1" si="682"/>
        <v>-1.1969505827573808E-3</v>
      </c>
      <c r="CO369" s="223">
        <f t="shared" ca="1" si="683"/>
        <v>-1.3939491710024908E-3</v>
      </c>
      <c r="CP369" s="223">
        <f t="shared" ca="1" si="684"/>
        <v>-1.5373790743416764E-3</v>
      </c>
      <c r="CQ369" s="223">
        <f t="shared" ca="1" si="685"/>
        <v>-1.6217283620260307E-3</v>
      </c>
      <c r="CR369" s="223">
        <f t="shared" ca="1" si="686"/>
        <v>-1.6437555382334663E-3</v>
      </c>
      <c r="CS369" s="223">
        <f t="shared" ca="1" si="687"/>
        <v>-1.6026141109353163E-3</v>
      </c>
      <c r="CT369" s="223">
        <f t="shared" ca="1" si="688"/>
        <v>-1.4998851221102699E-3</v>
      </c>
      <c r="CU369" s="223">
        <f t="shared" ca="1" si="689"/>
        <v>-1.3395163891877933E-3</v>
      </c>
      <c r="CV369" s="223">
        <f t="shared" ca="1" si="690"/>
        <v>-1.1276707926382717E-3</v>
      </c>
      <c r="CW369" s="223">
        <f t="shared" ca="1" si="691"/>
        <v>-8.7248943993273125E-4</v>
      </c>
      <c r="CX369" s="223">
        <f t="shared" ca="1" si="692"/>
        <v>-5.8377880734829105E-4</v>
      </c>
      <c r="CY369" s="223">
        <f t="shared" ca="1" si="693"/>
        <v>-2.7263388258438323E-4</v>
      </c>
      <c r="CZ369" s="223">
        <f t="shared" ca="1" si="694"/>
        <v>4.8988209392399713E-5</v>
      </c>
      <c r="DA369" s="223">
        <f t="shared" ca="1" si="695"/>
        <v>3.6872771195514274E-4</v>
      </c>
      <c r="DB369" s="223">
        <f t="shared" ca="1" si="696"/>
        <v>6.7429721533232697E-4</v>
      </c>
      <c r="DC369" s="223">
        <f t="shared" ca="1" si="697"/>
        <v>9.5395385487452512E-4</v>
      </c>
      <c r="DD369" s="223">
        <f t="shared" ca="1" si="698"/>
        <v>1.1969505827573806E-3</v>
      </c>
      <c r="DE369" s="223">
        <f t="shared" ca="1" si="699"/>
        <v>1.3939491710024906E-3</v>
      </c>
      <c r="DF369" s="223">
        <f t="shared" ca="1" si="700"/>
        <v>1.5373790743416786E-3</v>
      </c>
      <c r="DG369" s="223">
        <f t="shared" ca="1" si="701"/>
        <v>1.6217283620260307E-3</v>
      </c>
      <c r="DH369" s="223">
        <f t="shared" ca="1" si="702"/>
        <v>1.6437555382334663E-3</v>
      </c>
      <c r="DI369" s="223">
        <f t="shared" ca="1" si="703"/>
        <v>1.6026141109353163E-3</v>
      </c>
      <c r="DJ369" s="223">
        <f t="shared" ca="1" si="704"/>
        <v>1.4998851221102699E-3</v>
      </c>
      <c r="DK369" s="223">
        <f t="shared" ca="1" si="705"/>
        <v>1.3395163891877933E-3</v>
      </c>
      <c r="DL369" s="223">
        <f t="shared" ca="1" si="706"/>
        <v>1.127670792638272E-3</v>
      </c>
      <c r="DM369" s="223">
        <f t="shared" ca="1" si="707"/>
        <v>8.7248943993273147E-4</v>
      </c>
      <c r="DN369" s="223">
        <f t="shared" ca="1" si="708"/>
        <v>5.8377880734829127E-4</v>
      </c>
      <c r="DO369" s="223">
        <f t="shared" ca="1" si="709"/>
        <v>2.7263388258438339E-4</v>
      </c>
      <c r="DP369" s="223">
        <f t="shared" ca="1" si="710"/>
        <v>-4.8988209392399496E-5</v>
      </c>
      <c r="DQ369" s="223">
        <f t="shared" ca="1" si="711"/>
        <v>-3.6872771195514247E-4</v>
      </c>
      <c r="DR369" s="223">
        <f t="shared" ca="1" si="712"/>
        <v>-6.7429721533232697E-4</v>
      </c>
      <c r="DS369" s="223">
        <f t="shared" ca="1" si="713"/>
        <v>-9.5395385487452512E-4</v>
      </c>
      <c r="DT369" s="223">
        <f t="shared" ca="1" si="714"/>
        <v>-1.1969505827573806E-3</v>
      </c>
      <c r="DU369" s="223">
        <f t="shared" ca="1" si="715"/>
        <v>-1.3939491710024906E-3</v>
      </c>
      <c r="DV369" s="223">
        <f t="shared" ca="1" si="716"/>
        <v>-1.5373790743416764E-3</v>
      </c>
      <c r="DW369" s="223">
        <f t="shared" ca="1" si="717"/>
        <v>-1.6217283620260307E-3</v>
      </c>
      <c r="DX369" s="223">
        <f t="shared" ca="1" si="718"/>
        <v>-1.6437555382334663E-3</v>
      </c>
      <c r="DY369" s="223">
        <f t="shared" ca="1" si="719"/>
        <v>-1.6026141109353161E-3</v>
      </c>
      <c r="DZ369" s="223">
        <f t="shared" ca="1" si="720"/>
        <v>-1.4998851221102701E-3</v>
      </c>
      <c r="EA369" s="223">
        <f t="shared" ca="1" si="721"/>
        <v>-1.3395163891877936E-3</v>
      </c>
      <c r="EB369" s="223">
        <f t="shared" ca="1" si="722"/>
        <v>-1.1276707926382722E-3</v>
      </c>
      <c r="EC369" s="223">
        <f t="shared" ca="1" si="723"/>
        <v>-8.7248943993273168E-4</v>
      </c>
      <c r="ED369" s="223">
        <f t="shared" ca="1" si="724"/>
        <v>-5.8377880734829149E-4</v>
      </c>
      <c r="EE369" s="223">
        <f t="shared" ca="1" si="725"/>
        <v>-2.7263388258438361E-4</v>
      </c>
      <c r="EF369" s="223">
        <f t="shared" ca="1" si="726"/>
        <v>4.8988209392399388E-5</v>
      </c>
      <c r="EG369" s="223">
        <f t="shared" ca="1" si="727"/>
        <v>3.6872771195514247E-4</v>
      </c>
      <c r="EH369" s="223">
        <f t="shared" ca="1" si="728"/>
        <v>6.7429721533232676E-4</v>
      </c>
      <c r="EI369" s="223">
        <f t="shared" ca="1" si="729"/>
        <v>9.5395385487452469E-4</v>
      </c>
      <c r="EJ369" s="223">
        <f t="shared" ca="1" si="730"/>
        <v>1.1969505827573806E-3</v>
      </c>
      <c r="EK369" s="223">
        <f t="shared" ca="1" si="731"/>
        <v>1.3939491710024904E-3</v>
      </c>
      <c r="EL369" s="223">
        <f t="shared" ca="1" si="732"/>
        <v>1.5373790743416784E-3</v>
      </c>
      <c r="EM369" s="223">
        <f t="shared" ca="1" si="733"/>
        <v>1.6217283620260307E-3</v>
      </c>
      <c r="EN369" s="223">
        <f t="shared" ca="1" si="734"/>
        <v>1.6437555382334663E-3</v>
      </c>
      <c r="EO369" s="223">
        <f t="shared" ca="1" si="735"/>
        <v>1.6026141109353161E-3</v>
      </c>
      <c r="EP369" s="223">
        <f t="shared" ca="1" si="736"/>
        <v>1.4998851221102701E-3</v>
      </c>
      <c r="EQ369" s="223">
        <f t="shared" ca="1" si="737"/>
        <v>1.3395163891877938E-3</v>
      </c>
      <c r="ER369" s="223">
        <f t="shared" ca="1" si="738"/>
        <v>1.1276707926382722E-3</v>
      </c>
      <c r="ES369" s="223">
        <f t="shared" ca="1" si="739"/>
        <v>8.7248943993273168E-4</v>
      </c>
      <c r="ET369" s="223">
        <f t="shared" ca="1" si="740"/>
        <v>5.837788073482917E-4</v>
      </c>
      <c r="EU369" s="223">
        <f t="shared" ca="1" si="741"/>
        <v>2.7263388258438377E-4</v>
      </c>
      <c r="EV369" s="223">
        <f t="shared" ca="1" si="742"/>
        <v>-4.8988209392399062E-5</v>
      </c>
      <c r="EW369" s="223">
        <f t="shared" ca="1" si="743"/>
        <v>-3.687277119551422E-4</v>
      </c>
      <c r="EX369" s="223">
        <f t="shared" ca="1" si="744"/>
        <v>-6.7429721533232654E-4</v>
      </c>
      <c r="EY369" s="223">
        <f t="shared" ca="1" si="745"/>
        <v>-9.5395385487452469E-4</v>
      </c>
      <c r="EZ369" s="223">
        <f t="shared" ca="1" si="746"/>
        <v>-1.1969505827573806E-3</v>
      </c>
      <c r="FA369" s="223">
        <f t="shared" ca="1" si="747"/>
        <v>-1.3939491710024902E-3</v>
      </c>
      <c r="FB369" s="223">
        <f t="shared" ca="1" si="748"/>
        <v>-1.5373790743416762E-3</v>
      </c>
      <c r="FC369" s="223">
        <f t="shared" ca="1" si="749"/>
        <v>-1.6217283620260305E-3</v>
      </c>
      <c r="FD369" s="223">
        <f t="shared" ca="1" si="750"/>
        <v>-1.6437555382334665E-3</v>
      </c>
      <c r="FE369" s="223">
        <f t="shared" ca="1" si="751"/>
        <v>-1.6026141109353163E-3</v>
      </c>
      <c r="FF369" s="223">
        <f t="shared" ca="1" si="752"/>
        <v>-1.4998851221102701E-3</v>
      </c>
      <c r="FG369" s="223">
        <f t="shared" ca="1" si="753"/>
        <v>-1.3395163891877938E-3</v>
      </c>
      <c r="FH369" s="223">
        <f t="shared" ca="1" si="754"/>
        <v>-1.1276707926382724E-3</v>
      </c>
      <c r="FI369" s="223">
        <f t="shared" ca="1" si="755"/>
        <v>-8.724894399327319E-4</v>
      </c>
      <c r="FJ369" s="223">
        <f t="shared" ca="1" si="756"/>
        <v>-5.8377880734829181E-4</v>
      </c>
      <c r="FK369" s="223">
        <f t="shared" ca="1" si="757"/>
        <v>-2.7263388258438393E-4</v>
      </c>
      <c r="FL369" s="223">
        <f t="shared" ca="1" si="758"/>
        <v>4.8988209392398954E-5</v>
      </c>
      <c r="FM369" s="223">
        <f t="shared" ca="1" si="759"/>
        <v>3.6872771195513624E-4</v>
      </c>
      <c r="FN369" s="223">
        <f t="shared" ca="1" si="760"/>
        <v>6.7429721533232112E-4</v>
      </c>
      <c r="FO369" s="223">
        <f t="shared" ca="1" si="761"/>
        <v>9.539538548745197E-4</v>
      </c>
      <c r="FP369" s="223">
        <f t="shared" ca="1" si="762"/>
        <v>1.196950582757384E-3</v>
      </c>
      <c r="FQ369" s="223">
        <f t="shared" ca="1" si="763"/>
        <v>1.3939491710024932E-3</v>
      </c>
      <c r="FR369" s="223">
        <f t="shared" ca="1" si="764"/>
        <v>1.5373790743416782E-3</v>
      </c>
      <c r="FS369" s="223">
        <f t="shared" ca="1" si="765"/>
        <v>1.6217283620260305E-3</v>
      </c>
      <c r="FT369" s="223">
        <f t="shared" ca="1" si="766"/>
        <v>1.6437555382334663E-3</v>
      </c>
      <c r="FU369" s="223">
        <f t="shared" ca="1" si="767"/>
        <v>1.6026141109353165E-3</v>
      </c>
      <c r="FV369" s="223">
        <f t="shared" ca="1" si="768"/>
        <v>1.4998851221102703E-3</v>
      </c>
      <c r="FW369" s="223">
        <f t="shared" ca="1" si="769"/>
        <v>1.3395163891877942E-3</v>
      </c>
      <c r="FX369" s="223">
        <f t="shared" ca="1" si="770"/>
        <v>1.1276707926382767E-3</v>
      </c>
      <c r="FY369" s="223">
        <f t="shared" ca="1" si="771"/>
        <v>8.724894399327371E-4</v>
      </c>
      <c r="FZ369" s="223">
        <f t="shared" ca="1" si="772"/>
        <v>5.8377880734829745E-4</v>
      </c>
      <c r="GA369" s="223">
        <f t="shared" ca="1" si="773"/>
        <v>2.7263388258437835E-4</v>
      </c>
      <c r="GB369" s="223">
        <f t="shared" ca="1" si="774"/>
        <v>-4.8988209392404592E-5</v>
      </c>
      <c r="GC369" s="223">
        <f t="shared" ca="1" si="775"/>
        <v>-3.6872771195514177E-4</v>
      </c>
      <c r="GD369" s="223">
        <f t="shared" ca="1" si="776"/>
        <v>-6.7429721533232611E-4</v>
      </c>
      <c r="GE369" s="223">
        <f t="shared" ca="1" si="777"/>
        <v>-9.5395385487452437E-4</v>
      </c>
      <c r="GF369" s="223">
        <f t="shared" ca="1" si="778"/>
        <v>-1.1969505827573801E-3</v>
      </c>
      <c r="GG369" s="223">
        <f t="shared" ca="1" si="779"/>
        <v>-1.3939491710024902E-3</v>
      </c>
      <c r="GH369" s="223">
        <f t="shared" ca="1" si="780"/>
        <v>-1.537379074341676E-3</v>
      </c>
      <c r="GI369" s="223">
        <f t="shared" ca="1" si="781"/>
        <v>-1.6217283620260296E-3</v>
      </c>
      <c r="GJ369" s="223">
        <f t="shared" ca="1" si="782"/>
        <v>-1.6437555382334665E-3</v>
      </c>
      <c r="GK369" s="223">
        <f t="shared" ca="1" si="783"/>
        <v>-1.602614110935315E-3</v>
      </c>
      <c r="GL369" s="223">
        <f t="shared" ca="1" si="784"/>
        <v>-1.4998851221102679E-3</v>
      </c>
      <c r="GM369" s="223">
        <f t="shared" ca="1" si="785"/>
        <v>-1.3395163891877907E-3</v>
      </c>
      <c r="GN369" s="223">
        <f t="shared" ca="1" si="786"/>
        <v>-1.1276707926382726E-3</v>
      </c>
      <c r="GO369" s="223">
        <f t="shared" ca="1" si="787"/>
        <v>-8.7248943993273233E-4</v>
      </c>
      <c r="GP369" s="223">
        <f t="shared" ca="1" si="788"/>
        <v>-5.8377880734829224E-4</v>
      </c>
      <c r="GQ369" s="223">
        <f t="shared" ca="1" si="789"/>
        <v>-2.7263388258438431E-4</v>
      </c>
      <c r="GR369" s="223">
        <f t="shared" ca="1" si="790"/>
        <v>4.8988209392398629E-5</v>
      </c>
      <c r="GS369" s="223">
        <f t="shared" ca="1" si="791"/>
        <v>3.6872771195513586E-4</v>
      </c>
      <c r="GT369" s="223">
        <f t="shared" ca="1" si="792"/>
        <v>6.7429721533232068E-4</v>
      </c>
      <c r="GU369" s="223">
        <f t="shared" ca="1" si="793"/>
        <v>9.5395385487451949E-4</v>
      </c>
      <c r="GV369" s="223">
        <f t="shared" ca="1" si="794"/>
        <v>1.196950582757384E-3</v>
      </c>
      <c r="GW369" s="223">
        <f t="shared" ca="1" si="795"/>
        <v>1.3939491710024932E-3</v>
      </c>
      <c r="GX369" s="223">
        <f t="shared" ca="1" si="796"/>
        <v>1.5373790743416782E-3</v>
      </c>
      <c r="GY369" s="223">
        <f t="shared" ca="1" si="797"/>
        <v>1.6217283620260305E-3</v>
      </c>
      <c r="GZ369" s="223">
        <f t="shared" ca="1" si="798"/>
        <v>1.6437555382334665E-3</v>
      </c>
      <c r="HA369" s="223">
        <f t="shared" ca="1" si="799"/>
        <v>1.6026141109353165E-3</v>
      </c>
      <c r="HB369" s="223">
        <f t="shared" ca="1" si="800"/>
        <v>1.4998851221102705E-3</v>
      </c>
      <c r="HC369" s="223">
        <f t="shared" ca="1" si="801"/>
        <v>1.3395163891877942E-3</v>
      </c>
      <c r="HD369" s="223">
        <f t="shared" ca="1" si="802"/>
        <v>1.127670792638277E-3</v>
      </c>
      <c r="HE369" s="223">
        <f t="shared" ca="1" si="803"/>
        <v>8.7248943993273732E-4</v>
      </c>
      <c r="HF369" s="223">
        <f t="shared" ca="1" si="804"/>
        <v>5.8377880734828693E-4</v>
      </c>
      <c r="HG369" s="223">
        <f t="shared" ca="1" si="805"/>
        <v>2.7263388258437883E-4</v>
      </c>
      <c r="HH369" s="223">
        <f t="shared" ca="1" si="806"/>
        <v>-4.8988209392404158E-5</v>
      </c>
      <c r="HI369" s="223">
        <f t="shared" ca="1" si="807"/>
        <v>-3.6872771195514139E-4</v>
      </c>
      <c r="HJ369" s="223">
        <f t="shared" ca="1" si="808"/>
        <v>-6.7429721533232578E-4</v>
      </c>
      <c r="HK369" s="223">
        <f t="shared" ca="1" si="809"/>
        <v>-9.5395385487452404E-4</v>
      </c>
      <c r="HL369" s="223">
        <f t="shared" ca="1" si="810"/>
        <v>-1.1969505827573797E-3</v>
      </c>
      <c r="HM369" s="223">
        <f t="shared" ca="1" si="811"/>
        <v>-1.3939491710024897E-3</v>
      </c>
      <c r="HN369" s="223">
        <f t="shared" ca="1" si="812"/>
        <v>-1.537379074341676E-3</v>
      </c>
      <c r="HO369" s="223">
        <f t="shared" ca="1" si="813"/>
        <v>-1.6217283620260296E-3</v>
      </c>
      <c r="HP369" s="223">
        <f t="shared" ca="1" si="814"/>
        <v>-1.6437555382334667E-3</v>
      </c>
      <c r="HQ369" s="223">
        <f t="shared" ca="1" si="815"/>
        <v>-1.6026141109353152E-3</v>
      </c>
      <c r="HR369" s="223">
        <f t="shared" ca="1" si="816"/>
        <v>-1.4998851221102681E-3</v>
      </c>
      <c r="HS369" s="223">
        <f t="shared" ca="1" si="817"/>
        <v>-1.3395163891877909E-3</v>
      </c>
      <c r="HT369" s="223">
        <f t="shared" ca="1" si="818"/>
        <v>-1.127670792638273E-3</v>
      </c>
      <c r="HU369" s="223">
        <f t="shared" ca="1" si="819"/>
        <v>-8.7248943993273266E-4</v>
      </c>
      <c r="HV369" s="223">
        <f t="shared" ca="1" si="820"/>
        <v>-5.8377880734829257E-4</v>
      </c>
      <c r="HW369" s="223">
        <f t="shared" ca="1" si="821"/>
        <v>-2.7263388258438469E-4</v>
      </c>
      <c r="HX369" s="223">
        <f t="shared" ca="1" si="822"/>
        <v>4.8988209392398087E-5</v>
      </c>
      <c r="HY369" s="223">
        <f t="shared" ca="1" si="823"/>
        <v>3.6872771195513537E-4</v>
      </c>
      <c r="HZ369" s="223">
        <f t="shared" ca="1" si="824"/>
        <v>6.7429721533232003E-4</v>
      </c>
      <c r="IA369" s="223">
        <f t="shared" ca="1" si="825"/>
        <v>9.5395385487451916E-4</v>
      </c>
      <c r="IB369" s="223">
        <f t="shared" ca="1" si="826"/>
        <v>1.1969505827573836E-3</v>
      </c>
      <c r="IC369" s="223">
        <f t="shared" ca="1" si="827"/>
        <v>1.3939491710024928E-3</v>
      </c>
      <c r="ID369" s="223">
        <f t="shared" ca="1" si="828"/>
        <v>1.537379074341678E-3</v>
      </c>
      <c r="IE369" s="223">
        <f t="shared" ca="1" si="829"/>
        <v>-1.8603818316240795E-4</v>
      </c>
      <c r="IF369" s="223">
        <f t="shared" ca="1" si="830"/>
        <v>1.6437555382334663E-3</v>
      </c>
      <c r="IG369" s="223">
        <f t="shared" ca="1" si="831"/>
        <v>1.6026141109353163E-3</v>
      </c>
      <c r="IH369" s="223">
        <f t="shared" ca="1" si="832"/>
        <v>1.4998851221102707E-3</v>
      </c>
      <c r="II369" s="223">
        <f t="shared" ca="1" si="833"/>
        <v>1.3395163891877946E-3</v>
      </c>
      <c r="IJ369" s="223">
        <f t="shared" ca="1" si="834"/>
        <v>1.1276707926382774E-3</v>
      </c>
      <c r="IK369" s="223">
        <f t="shared" ca="1" si="835"/>
        <v>8.7248943993273776E-4</v>
      </c>
      <c r="IL369" s="223">
        <f t="shared" ca="1" si="836"/>
        <v>5.8377880734829821E-4</v>
      </c>
      <c r="IM369" s="223">
        <f t="shared" ca="1" si="837"/>
        <v>2.7263388258437916E-4</v>
      </c>
      <c r="IN369" s="223">
        <f t="shared" ca="1" si="838"/>
        <v>-4.8988209392403725E-5</v>
      </c>
      <c r="IO369" s="223">
        <f t="shared" ca="1" si="839"/>
        <v>-3.6872771195514096E-4</v>
      </c>
      <c r="IP369" s="223">
        <f t="shared" ca="1" si="840"/>
        <v>-6.7429721533232546E-4</v>
      </c>
      <c r="IQ369" s="223">
        <f t="shared" ca="1" si="841"/>
        <v>-9.5395385487452361E-4</v>
      </c>
      <c r="IR369" s="223">
        <f t="shared" ca="1" si="842"/>
        <v>-1.1969505827573795E-3</v>
      </c>
      <c r="IS369" s="223">
        <f t="shared" ca="1" si="843"/>
        <v>-1.3939491710024895E-3</v>
      </c>
      <c r="IT369" s="223">
        <f t="shared" ca="1" si="844"/>
        <v>-1.5373790743416758E-3</v>
      </c>
      <c r="IU369" s="223">
        <f t="shared" ca="1" si="845"/>
        <v>-1.6217283620260294E-3</v>
      </c>
      <c r="IV369" s="223">
        <f t="shared" ca="1" si="846"/>
        <v>-1.6437555382334665E-3</v>
      </c>
      <c r="IW369" s="223">
        <f t="shared" ca="1" si="847"/>
        <v>-1.6026141109353152E-3</v>
      </c>
      <c r="IX369" s="223">
        <f t="shared" ca="1" si="848"/>
        <v>-1.4998851221102684E-3</v>
      </c>
      <c r="IY369" s="223">
        <f t="shared" ca="1" si="849"/>
        <v>-1.3395163891877912E-3</v>
      </c>
      <c r="IZ369" s="223">
        <f t="shared" ca="1" si="850"/>
        <v>-1.127670792638273E-3</v>
      </c>
      <c r="JA369" s="223">
        <f t="shared" ca="1" si="851"/>
        <v>-8.7248943993273298E-4</v>
      </c>
      <c r="JB369" s="223">
        <f t="shared" ca="1" si="852"/>
        <v>-5.83778807348293E-4</v>
      </c>
    </row>
    <row r="370" spans="2:262">
      <c r="B370" s="230">
        <v>9</v>
      </c>
      <c r="C370" s="229">
        <f t="shared" si="853"/>
        <v>1.7578124999999999E-4</v>
      </c>
      <c r="D370" s="226">
        <f t="shared" ca="1" si="597"/>
        <v>53.981983802366187</v>
      </c>
      <c r="E370" s="225">
        <f ca="1">O361</f>
        <v>-1.8016197633810294E-2</v>
      </c>
      <c r="F370" s="224">
        <v>9</v>
      </c>
      <c r="G370" s="223">
        <f t="shared" ca="1" si="854"/>
        <v>3.6311465194315672E-3</v>
      </c>
      <c r="H370" s="223">
        <f t="shared" ca="1" si="598"/>
        <v>-1.4542642755836438E-3</v>
      </c>
      <c r="I370" s="223">
        <f t="shared" ca="1" si="599"/>
        <v>-6.4690040220833625E-3</v>
      </c>
      <c r="J370" s="223">
        <f t="shared" ca="1" si="600"/>
        <v>-1.1169377731565448E-2</v>
      </c>
      <c r="K370" s="223">
        <f t="shared" ca="1" si="601"/>
        <v>-1.5326967265703267E-2</v>
      </c>
      <c r="L370" s="223">
        <f t="shared" ca="1" si="602"/>
        <v>-1.8739731484789513E-2</v>
      </c>
      <c r="M370" s="223">
        <f t="shared" ca="1" si="603"/>
        <v>-2.1241824586415142E-2</v>
      </c>
      <c r="N370" s="223">
        <f t="shared" ca="1" si="604"/>
        <v>-2.2711655504950565E-2</v>
      </c>
      <c r="O370" s="223">
        <f t="shared" ca="1" si="605"/>
        <v>-2.3077796719347936E-2</v>
      </c>
      <c r="P370" s="223">
        <f t="shared" ca="1" si="606"/>
        <v>-2.2322455326377333E-2</v>
      </c>
      <c r="Q370" s="223">
        <f t="shared" ca="1" si="607"/>
        <v>-2.048233769992458E-2</v>
      </c>
      <c r="R370" s="223">
        <f t="shared" ca="1" si="608"/>
        <v>-1.7646865717592414E-2</v>
      </c>
      <c r="S370" s="223">
        <f t="shared" ca="1" si="609"/>
        <v>-1.3953831238393017E-2</v>
      </c>
      <c r="T370" s="223">
        <f t="shared" ca="1" si="610"/>
        <v>-9.5827000054040396E-3</v>
      </c>
      <c r="U370" s="223">
        <f t="shared" ca="1" si="611"/>
        <v>-4.7458903751928742E-3</v>
      </c>
      <c r="V370" s="223">
        <f t="shared" ca="1" si="612"/>
        <v>3.2154930939397308E-4</v>
      </c>
      <c r="W370" s="223">
        <f t="shared" ca="1" si="613"/>
        <v>5.3733630673691102E-3</v>
      </c>
      <c r="X370" s="223">
        <f t="shared" ca="1" si="614"/>
        <v>1.016405427121082E-2</v>
      </c>
      <c r="Y370" s="223">
        <f t="shared" ca="1" si="615"/>
        <v>1.4460815737126102E-2</v>
      </c>
      <c r="Z370" s="223">
        <f t="shared" ca="1" si="616"/>
        <v>1.8054843162406402E-2</v>
      </c>
      <c r="AA370" s="223">
        <f t="shared" ca="1" si="617"/>
        <v>2.0771482125016876E-2</v>
      </c>
      <c r="AB370" s="223">
        <f t="shared" ca="1" si="618"/>
        <v>2.2478715544465972E-2</v>
      </c>
      <c r="AC370" s="223">
        <f t="shared" ca="1" si="619"/>
        <v>2.3093579149514383E-2</v>
      </c>
      <c r="AD370" s="223">
        <f t="shared" ca="1" si="620"/>
        <v>2.2586193188323098E-2</v>
      </c>
      <c r="AE370" s="223">
        <f t="shared" ca="1" si="621"/>
        <v>2.0981214457102722E-2</v>
      </c>
      <c r="AF370" s="223">
        <f t="shared" ca="1" si="622"/>
        <v>1.8356638084857487E-2</v>
      </c>
      <c r="AG370" s="223">
        <f t="shared" ca="1" si="623"/>
        <v>1.4840007302380932E-2</v>
      </c>
      <c r="AH370" s="223">
        <f t="shared" ca="1" si="624"/>
        <v>1.0602215384583292E-2</v>
      </c>
      <c r="AI370" s="223">
        <f t="shared" ca="1" si="625"/>
        <v>5.8492009653494416E-3</v>
      </c>
      <c r="AJ370" s="223">
        <f t="shared" ca="1" si="626"/>
        <v>8.1194029724642423E-4</v>
      </c>
      <c r="AK370" s="223">
        <f t="shared" ca="1" si="627"/>
        <v>-4.2647772103745355E-3</v>
      </c>
      <c r="AL370" s="223">
        <f t="shared" ca="1" si="628"/>
        <v>-9.1342447138508427E-3</v>
      </c>
      <c r="AM370" s="223">
        <f t="shared" ca="1" si="629"/>
        <v>-1.3559826836820339E-2</v>
      </c>
      <c r="AN370" s="223">
        <f t="shared" ca="1" si="630"/>
        <v>-1.7326459141427566E-2</v>
      </c>
      <c r="AO370" s="223">
        <f t="shared" ca="1" si="631"/>
        <v>-2.0251099343812487E-2</v>
      </c>
      <c r="AP370" s="223">
        <f t="shared" ca="1" si="632"/>
        <v>-2.2191622389331808E-2</v>
      </c>
      <c r="AQ370" s="223">
        <f t="shared" ca="1" si="633"/>
        <v>-2.3053727124751008E-2</v>
      </c>
      <c r="AR370" s="223">
        <f t="shared" ca="1" si="634"/>
        <v>-2.2795518932561321E-2</v>
      </c>
      <c r="AS370" s="223">
        <f t="shared" ca="1" si="635"/>
        <v>-2.1429545630916355E-2</v>
      </c>
      <c r="AT370" s="223">
        <f t="shared" ca="1" si="636"/>
        <v>-1.9022187703124541E-2</v>
      </c>
      <c r="AU370" s="223">
        <f t="shared" ca="1" si="637"/>
        <v>-1.5690432488946283E-2</v>
      </c>
      <c r="AV370" s="223">
        <f t="shared" ca="1" si="638"/>
        <v>-1.1596189098256696E-2</v>
      </c>
      <c r="AW370" s="223">
        <f t="shared" ca="1" si="639"/>
        <v>-6.9384203180509595E-3</v>
      </c>
      <c r="AX370" s="223">
        <f t="shared" ca="1" si="640"/>
        <v>-1.9434738685931551E-3</v>
      </c>
      <c r="AY370" s="223">
        <f t="shared" ca="1" si="641"/>
        <v>3.1459171315297955E-3</v>
      </c>
      <c r="AZ370" s="223">
        <f t="shared" ca="1" si="642"/>
        <v>8.082429960909833E-3</v>
      </c>
      <c r="BA370" s="223">
        <f t="shared" ca="1" si="643"/>
        <v>1.2626171125964099E-2</v>
      </c>
      <c r="BB370" s="223">
        <f t="shared" ca="1" si="644"/>
        <v>1.6556334162758438E-2</v>
      </c>
      <c r="BC370" s="223">
        <f t="shared" ca="1" si="645"/>
        <v>1.9681929890502034E-2</v>
      </c>
      <c r="BD370" s="223">
        <f t="shared" ca="1" si="646"/>
        <v>2.1851067672105196E-2</v>
      </c>
      <c r="BE370" s="223">
        <f t="shared" ca="1" si="647"/>
        <v>2.2958336652076101E-2</v>
      </c>
      <c r="BF370" s="223">
        <f t="shared" ca="1" si="648"/>
        <v>2.2949928275039354E-2</v>
      </c>
      <c r="BG370" s="223">
        <f t="shared" ca="1" si="649"/>
        <v>2.1826251152298599E-2</v>
      </c>
      <c r="BH370" s="223">
        <f t="shared" ca="1" si="650"/>
        <v>1.9641911205067905E-2</v>
      </c>
      <c r="BI370" s="223">
        <f t="shared" ca="1" si="651"/>
        <v>1.650305804932619E-2</v>
      </c>
      <c r="BJ370" s="223">
        <f t="shared" ca="1" si="652"/>
        <v>1.2562226576686191E-2</v>
      </c>
      <c r="BK370" s="223">
        <f t="shared" ca="1" si="653"/>
        <v>8.0109244084724685E-3</v>
      </c>
      <c r="BL370" s="223">
        <f t="shared" ca="1" si="654"/>
        <v>3.0703254411623016E-3</v>
      </c>
      <c r="BM370" s="223">
        <f t="shared" ca="1" si="655"/>
        <v>-2.0194782627654222E-3</v>
      </c>
      <c r="BN370" s="223">
        <f t="shared" ca="1" si="656"/>
        <v>-7.0111439262557614E-3</v>
      </c>
      <c r="BO370" s="223">
        <f t="shared" ca="1" si="657"/>
        <v>-1.1662097862943453E-2</v>
      </c>
      <c r="BP370" s="223">
        <f t="shared" ca="1" si="658"/>
        <v>-1.5746323524927636E-2</v>
      </c>
      <c r="BQ370" s="223">
        <f t="shared" ca="1" si="659"/>
        <v>-1.9065344944151914E-2</v>
      </c>
      <c r="BR370" s="223">
        <f t="shared" ca="1" si="660"/>
        <v>-2.1457871818928997E-2</v>
      </c>
      <c r="BS370" s="223">
        <f t="shared" ca="1" si="661"/>
        <v>-2.2807637535493554E-2</v>
      </c>
      <c r="BT370" s="223">
        <f t="shared" ca="1" si="662"/>
        <v>-2.3049049230126517E-2</v>
      </c>
      <c r="BU370" s="223">
        <f t="shared" ca="1" si="663"/>
        <v>-2.2170375322901139E-2</v>
      </c>
      <c r="BV370" s="223">
        <f t="shared" ca="1" si="664"/>
        <v>-2.0214315622490028E-2</v>
      </c>
      <c r="BW370" s="223">
        <f t="shared" ca="1" si="665"/>
        <v>-1.7275926297368106E-2</v>
      </c>
      <c r="BX370" s="223">
        <f t="shared" ca="1" si="666"/>
        <v>-1.3498000550971358E-2</v>
      </c>
      <c r="BY370" s="223">
        <f t="shared" ca="1" si="667"/>
        <v>-9.0641294803198973E-3</v>
      </c>
      <c r="BZ370" s="223">
        <f t="shared" ca="1" si="668"/>
        <v>-4.1897803308148978E-3</v>
      </c>
      <c r="CA370" s="223">
        <f t="shared" ca="1" si="669"/>
        <v>8.8817429398068467E-4</v>
      </c>
      <c r="CB370" s="223">
        <f t="shared" ca="1" si="670"/>
        <v>5.9229674317796566E-3</v>
      </c>
      <c r="CC370" s="223">
        <f t="shared" ca="1" si="671"/>
        <v>1.066992958469188E-2</v>
      </c>
      <c r="CD370" s="223">
        <f t="shared" ca="1" si="672"/>
        <v>1.4898378614510238E-2</v>
      </c>
      <c r="CE370" s="223">
        <f t="shared" ca="1" si="673"/>
        <v>1.8402829911904325E-2</v>
      </c>
      <c r="CF370" s="223">
        <f t="shared" ca="1" si="674"/>
        <v>2.1012982073053407E-2</v>
      </c>
      <c r="CG370" s="223">
        <f t="shared" ca="1" si="675"/>
        <v>2.2601992822374885E-2</v>
      </c>
      <c r="CH370" s="223">
        <f t="shared" ca="1" si="676"/>
        <v>2.309264300676003E-2</v>
      </c>
      <c r="CI370" s="223">
        <f t="shared" ca="1" si="677"/>
        <v>2.2461089117455292E-2</v>
      </c>
      <c r="CJ370" s="223">
        <f t="shared" ca="1" si="678"/>
        <v>2.0738021983012639E-2</v>
      </c>
      <c r="CK370" s="223">
        <f t="shared" ca="1" si="679"/>
        <v>1.8007175325767264E-2</v>
      </c>
      <c r="CL370" s="223">
        <f t="shared" ca="1" si="680"/>
        <v>1.4401256659644018E-2</v>
      </c>
      <c r="CM370" s="223">
        <f t="shared" ca="1" si="681"/>
        <v>1.009549827032522E-2</v>
      </c>
      <c r="CN370" s="223">
        <f t="shared" ca="1" si="682"/>
        <v>5.2991416726691082E-3</v>
      </c>
      <c r="CO370" s="223">
        <f t="shared" ca="1" si="683"/>
        <v>2.4526936447321745E-4</v>
      </c>
      <c r="CP370" s="223">
        <f t="shared" ca="1" si="684"/>
        <v>-4.8205219899697602E-3</v>
      </c>
      <c r="CQ370" s="223">
        <f t="shared" ca="1" si="685"/>
        <v>-9.6520565114952619E-3</v>
      </c>
      <c r="CR370" s="223">
        <f t="shared" ca="1" si="686"/>
        <v>-1.4014542205066599E-2</v>
      </c>
      <c r="CS370" s="223">
        <f t="shared" ca="1" si="687"/>
        <v>-1.7695980850501475E-2</v>
      </c>
      <c r="CT370" s="223">
        <f t="shared" ca="1" si="688"/>
        <v>-2.0517470212843954E-2</v>
      </c>
      <c r="CU370" s="223">
        <f t="shared" ca="1" si="689"/>
        <v>-2.2341897928846371E-2</v>
      </c>
      <c r="CV370" s="223">
        <f t="shared" ca="1" si="690"/>
        <v>-2.3080604583713613E-2</v>
      </c>
      <c r="CW370" s="223">
        <f t="shared" ca="1" si="691"/>
        <v>-2.2697692180966428E-2</v>
      </c>
      <c r="CX370" s="223">
        <f t="shared" ca="1" si="692"/>
        <v>-2.1211768632141994E-2</v>
      </c>
      <c r="CY370" s="223">
        <f t="shared" ca="1" si="693"/>
        <v>-1.8695043491564318E-2</v>
      </c>
      <c r="CZ370" s="223">
        <f t="shared" ca="1" si="694"/>
        <v>-1.5269818879622522E-2</v>
      </c>
      <c r="DA370" s="223">
        <f t="shared" ca="1" si="695"/>
        <v>-1.1102546120736082E-2</v>
      </c>
      <c r="DB370" s="223">
        <f t="shared" ca="1" si="696"/>
        <v>-6.3957369180839465E-3</v>
      </c>
      <c r="DC370" s="223">
        <f t="shared" ca="1" si="697"/>
        <v>-1.3781221475449596E-3</v>
      </c>
      <c r="DD370" s="223">
        <f t="shared" ca="1" si="698"/>
        <v>3.7064634884580883E-3</v>
      </c>
      <c r="DE370" s="223">
        <f t="shared" ca="1" si="699"/>
        <v>8.6109307887421473E-3</v>
      </c>
      <c r="DF370" s="223">
        <f t="shared" ca="1" si="700"/>
        <v>1.3096943535922107E-2</v>
      </c>
      <c r="DG370" s="223">
        <f t="shared" ca="1" si="701"/>
        <v>1.6946500621244857E-2</v>
      </c>
      <c r="DH370" s="223">
        <f t="shared" ca="1" si="702"/>
        <v>1.9972529969773656E-2</v>
      </c>
      <c r="DI370" s="223">
        <f t="shared" ca="1" si="703"/>
        <v>2.202797944628811E-2</v>
      </c>
      <c r="DJ370" s="223">
        <f t="shared" ca="1" si="704"/>
        <v>2.3012962962602839E-2</v>
      </c>
      <c r="DK370" s="223">
        <f t="shared" ca="1" si="705"/>
        <v>2.2879614515930596E-2</v>
      </c>
      <c r="DL370" s="223">
        <f t="shared" ca="1" si="706"/>
        <v>2.1634414272704985E-2</v>
      </c>
      <c r="DM370" s="223">
        <f t="shared" ca="1" si="707"/>
        <v>1.9337873660097826E-2</v>
      </c>
      <c r="DN370" s="223">
        <f t="shared" ca="1" si="708"/>
        <v>1.6101594768441779E-2</v>
      </c>
      <c r="DO370" s="223">
        <f t="shared" ca="1" si="709"/>
        <v>1.2082846965073977E-2</v>
      </c>
      <c r="DP370" s="223">
        <f t="shared" ca="1" si="710"/>
        <v>7.4769242730626491E-3</v>
      </c>
      <c r="DQ370" s="223">
        <f t="shared" ca="1" si="711"/>
        <v>2.5076549136541062E-3</v>
      </c>
      <c r="DR370" s="223">
        <f t="shared" ca="1" si="712"/>
        <v>-2.5834757917548613E-3</v>
      </c>
      <c r="DS370" s="223">
        <f t="shared" ca="1" si="713"/>
        <v>-7.5490605794905708E-3</v>
      </c>
      <c r="DT370" s="223">
        <f t="shared" ca="1" si="714"/>
        <v>-1.2147793182642738E-2</v>
      </c>
      <c r="DU370" s="223">
        <f t="shared" ca="1" si="715"/>
        <v>-1.6156194787653566E-2</v>
      </c>
      <c r="DV370" s="223">
        <f t="shared" ca="1" si="716"/>
        <v>-1.9379474152619116E-2</v>
      </c>
      <c r="DW370" s="223">
        <f t="shared" ca="1" si="717"/>
        <v>-2.1660993631820641E-2</v>
      </c>
      <c r="DX370" s="223">
        <f t="shared" ca="1" si="718"/>
        <v>-2.2889881098017657E-2</v>
      </c>
      <c r="DY370" s="223">
        <f t="shared" ca="1" si="719"/>
        <v>-2.3006417855508325E-2</v>
      </c>
      <c r="DZ370" s="223">
        <f t="shared" ca="1" si="720"/>
        <v>-2.2004940714334172E-2</v>
      </c>
      <c r="EA370" s="223">
        <f t="shared" ca="1" si="721"/>
        <v>-1.9934117197186428E-2</v>
      </c>
      <c r="EB370" s="223">
        <f t="shared" ca="1" si="722"/>
        <v>-1.6894580505130791E-2</v>
      </c>
      <c r="EC370" s="223">
        <f t="shared" ca="1" si="723"/>
        <v>-1.3034039172740538E-2</v>
      </c>
      <c r="ED370" s="223">
        <f t="shared" ca="1" si="724"/>
        <v>-8.5400990625664041E-3</v>
      </c>
      <c r="EE370" s="223">
        <f t="shared" ca="1" si="725"/>
        <v>-3.6311465194316279E-3</v>
      </c>
      <c r="EF370" s="223">
        <f t="shared" ca="1" si="726"/>
        <v>1.454264275583623E-3</v>
      </c>
      <c r="EG370" s="223">
        <f t="shared" ca="1" si="727"/>
        <v>6.4690040220833087E-3</v>
      </c>
      <c r="EH370" s="223">
        <f t="shared" ca="1" si="728"/>
        <v>1.1169377731565434E-2</v>
      </c>
      <c r="EI370" s="223">
        <f t="shared" ca="1" si="729"/>
        <v>1.5326967265703231E-2</v>
      </c>
      <c r="EJ370" s="223">
        <f t="shared" ca="1" si="730"/>
        <v>1.8739731484789506E-2</v>
      </c>
      <c r="EK370" s="223">
        <f t="shared" ca="1" si="731"/>
        <v>2.1241824586415124E-2</v>
      </c>
      <c r="EL370" s="223">
        <f t="shared" ca="1" si="732"/>
        <v>2.2711655504950565E-2</v>
      </c>
      <c r="EM370" s="223">
        <f t="shared" ca="1" si="733"/>
        <v>2.307779671934794E-2</v>
      </c>
      <c r="EN370" s="223">
        <f t="shared" ca="1" si="734"/>
        <v>2.2322455326377333E-2</v>
      </c>
      <c r="EO370" s="223">
        <f t="shared" ca="1" si="735"/>
        <v>2.0482337699924597E-2</v>
      </c>
      <c r="EP370" s="223">
        <f t="shared" ca="1" si="736"/>
        <v>1.76468657175924E-2</v>
      </c>
      <c r="EQ370" s="223">
        <f t="shared" ca="1" si="737"/>
        <v>1.395383123839304E-2</v>
      </c>
      <c r="ER370" s="223">
        <f t="shared" ca="1" si="738"/>
        <v>9.5827000054041021E-3</v>
      </c>
      <c r="ES370" s="223">
        <f t="shared" ca="1" si="739"/>
        <v>4.745890375192888E-3</v>
      </c>
      <c r="ET370" s="223">
        <f t="shared" ca="1" si="740"/>
        <v>-3.2154930939391757E-4</v>
      </c>
      <c r="EU370" s="223">
        <f t="shared" ca="1" si="741"/>
        <v>-5.3733630673690946E-3</v>
      </c>
      <c r="EV370" s="223">
        <f t="shared" ca="1" si="742"/>
        <v>-1.0164054271210851E-2</v>
      </c>
      <c r="EW370" s="223">
        <f t="shared" ca="1" si="743"/>
        <v>-1.4460815737126034E-2</v>
      </c>
      <c r="EX370" s="223">
        <f t="shared" ca="1" si="744"/>
        <v>-1.8054843162406374E-2</v>
      </c>
      <c r="EY370" s="223">
        <f t="shared" ca="1" si="745"/>
        <v>-2.0771482125016873E-2</v>
      </c>
      <c r="EZ370" s="223">
        <f t="shared" ca="1" si="746"/>
        <v>-2.2478715544465983E-2</v>
      </c>
      <c r="FA370" s="223">
        <f t="shared" ca="1" si="747"/>
        <v>-2.3093579149514383E-2</v>
      </c>
      <c r="FB370" s="223">
        <f t="shared" ca="1" si="748"/>
        <v>-2.2586193188323105E-2</v>
      </c>
      <c r="FC370" s="223">
        <f t="shared" ca="1" si="749"/>
        <v>-2.0981214457102715E-2</v>
      </c>
      <c r="FD370" s="223">
        <f t="shared" ca="1" si="750"/>
        <v>-1.8356638084857553E-2</v>
      </c>
      <c r="FE370" s="223">
        <f t="shared" ca="1" si="751"/>
        <v>-1.484000730238098E-2</v>
      </c>
      <c r="FF370" s="223">
        <f t="shared" ca="1" si="752"/>
        <v>-1.0602215384583316E-2</v>
      </c>
      <c r="FG370" s="223">
        <f t="shared" ca="1" si="753"/>
        <v>-5.8492009653494069E-3</v>
      </c>
      <c r="FH370" s="223">
        <f t="shared" ca="1" si="754"/>
        <v>-8.119402972465127E-4</v>
      </c>
      <c r="FI370" s="223">
        <f t="shared" ca="1" si="755"/>
        <v>4.2647772103744904E-3</v>
      </c>
      <c r="FJ370" s="223">
        <f t="shared" ca="1" si="756"/>
        <v>9.1342447138508358E-3</v>
      </c>
      <c r="FK370" s="223">
        <f t="shared" ca="1" si="757"/>
        <v>1.3559826836820364E-2</v>
      </c>
      <c r="FL370" s="223">
        <f t="shared" ca="1" si="758"/>
        <v>1.7326459141427511E-2</v>
      </c>
      <c r="FM370" s="223">
        <f t="shared" ca="1" si="759"/>
        <v>2.0251099343812463E-2</v>
      </c>
      <c r="FN370" s="223">
        <f t="shared" ca="1" si="760"/>
        <v>2.2191622389331814E-2</v>
      </c>
      <c r="FO370" s="223">
        <f t="shared" ca="1" si="761"/>
        <v>2.3053727124751015E-2</v>
      </c>
      <c r="FP370" s="223">
        <f t="shared" ca="1" si="762"/>
        <v>2.2795518932561331E-2</v>
      </c>
      <c r="FQ370" s="223">
        <f t="shared" ca="1" si="763"/>
        <v>2.1429545630916366E-2</v>
      </c>
      <c r="FR370" s="223">
        <f t="shared" ca="1" si="764"/>
        <v>1.902218770312453E-2</v>
      </c>
      <c r="FS370" s="223">
        <f t="shared" ca="1" si="765"/>
        <v>1.569043248894636E-2</v>
      </c>
      <c r="FT370" s="223">
        <f t="shared" ca="1" si="766"/>
        <v>1.1596189098256753E-2</v>
      </c>
      <c r="FU370" s="223">
        <f t="shared" ca="1" si="767"/>
        <v>6.9384203180509838E-3</v>
      </c>
      <c r="FV370" s="223">
        <f t="shared" ca="1" si="768"/>
        <v>1.9434738685931404E-3</v>
      </c>
      <c r="FW370" s="223">
        <f t="shared" ca="1" si="769"/>
        <v>-3.1459171315297296E-3</v>
      </c>
      <c r="FX370" s="223">
        <f t="shared" ca="1" si="770"/>
        <v>-8.0824299609098121E-3</v>
      </c>
      <c r="FY370" s="223">
        <f t="shared" ca="1" si="771"/>
        <v>-1.2626171125964109E-2</v>
      </c>
      <c r="FZ370" s="223">
        <f t="shared" ca="1" si="772"/>
        <v>-1.6556334162758479E-2</v>
      </c>
      <c r="GA370" s="223">
        <f t="shared" ca="1" si="773"/>
        <v>-1.9681929890501999E-2</v>
      </c>
      <c r="GB370" s="223">
        <f t="shared" ca="1" si="774"/>
        <v>-2.1851067672105186E-2</v>
      </c>
      <c r="GC370" s="223">
        <f t="shared" ca="1" si="775"/>
        <v>-2.2958336652076108E-2</v>
      </c>
      <c r="GD370" s="223">
        <f t="shared" ca="1" si="776"/>
        <v>-2.2949928275039368E-2</v>
      </c>
      <c r="GE370" s="223">
        <f t="shared" ca="1" si="777"/>
        <v>-2.182625115229862E-2</v>
      </c>
      <c r="GF370" s="223">
        <f t="shared" ca="1" si="778"/>
        <v>-1.9641911205067916E-2</v>
      </c>
      <c r="GG370" s="223">
        <f t="shared" ca="1" si="779"/>
        <v>-1.650305804932618E-2</v>
      </c>
      <c r="GH370" s="223">
        <f t="shared" ca="1" si="780"/>
        <v>-1.2562226576686281E-2</v>
      </c>
      <c r="GI370" s="223">
        <f t="shared" ca="1" si="781"/>
        <v>-8.0109244084725292E-3</v>
      </c>
      <c r="GJ370" s="223">
        <f t="shared" ca="1" si="782"/>
        <v>-3.0703254411622851E-3</v>
      </c>
      <c r="GK370" s="223">
        <f t="shared" ca="1" si="783"/>
        <v>2.0194782627654785E-3</v>
      </c>
      <c r="GL370" s="223">
        <f t="shared" ca="1" si="784"/>
        <v>7.0111439262556989E-3</v>
      </c>
      <c r="GM370" s="223">
        <f t="shared" ca="1" si="785"/>
        <v>1.166209786294343E-2</v>
      </c>
      <c r="GN370" s="223">
        <f t="shared" ca="1" si="786"/>
        <v>1.5746323524927646E-2</v>
      </c>
      <c r="GO370" s="223">
        <f t="shared" ca="1" si="787"/>
        <v>1.9065344944151949E-2</v>
      </c>
      <c r="GP370" s="223">
        <f t="shared" ca="1" si="788"/>
        <v>2.1457871818928973E-2</v>
      </c>
      <c r="GQ370" s="223">
        <f t="shared" ca="1" si="789"/>
        <v>2.2807637535493551E-2</v>
      </c>
      <c r="GR370" s="223">
        <f t="shared" ca="1" si="790"/>
        <v>2.3049049230126514E-2</v>
      </c>
      <c r="GS370" s="223">
        <f t="shared" ca="1" si="791"/>
        <v>2.217037532290117E-2</v>
      </c>
      <c r="GT370" s="223">
        <f t="shared" ca="1" si="792"/>
        <v>2.021431562249006E-2</v>
      </c>
      <c r="GU370" s="223">
        <f t="shared" ca="1" si="793"/>
        <v>1.7275926297368127E-2</v>
      </c>
      <c r="GV370" s="223">
        <f t="shared" ca="1" si="794"/>
        <v>1.3498000550971343E-2</v>
      </c>
      <c r="GW370" s="223">
        <f t="shared" ca="1" si="795"/>
        <v>9.0641294803199598E-3</v>
      </c>
      <c r="GX370" s="223">
        <f t="shared" ca="1" si="796"/>
        <v>4.1897803308149229E-3</v>
      </c>
      <c r="GY370" s="223">
        <f t="shared" ca="1" si="797"/>
        <v>-8.8817429398065778E-4</v>
      </c>
      <c r="GZ370" s="223">
        <f t="shared" ca="1" si="798"/>
        <v>-5.9229674317797104E-3</v>
      </c>
      <c r="HA370" s="223">
        <f t="shared" ca="1" si="799"/>
        <v>-1.0669929584691788E-2</v>
      </c>
      <c r="HB370" s="223">
        <f t="shared" ca="1" si="800"/>
        <v>-1.4898378614510214E-2</v>
      </c>
      <c r="HC370" s="223">
        <f t="shared" ca="1" si="801"/>
        <v>-1.840282991190436E-2</v>
      </c>
      <c r="HD370" s="223">
        <f t="shared" ca="1" si="802"/>
        <v>-2.1012982073053358E-2</v>
      </c>
      <c r="HE370" s="223">
        <f t="shared" ca="1" si="803"/>
        <v>-2.2601992822374878E-2</v>
      </c>
      <c r="HF370" s="223">
        <f t="shared" ca="1" si="804"/>
        <v>-2.309264300676003E-2</v>
      </c>
      <c r="HG370" s="223">
        <f t="shared" ca="1" si="805"/>
        <v>-2.2461089117455282E-2</v>
      </c>
      <c r="HH370" s="223">
        <f t="shared" ca="1" si="806"/>
        <v>-2.0738021983012687E-2</v>
      </c>
      <c r="HI370" s="223">
        <f t="shared" ca="1" si="807"/>
        <v>-1.8007175325767281E-2</v>
      </c>
      <c r="HJ370" s="223">
        <f t="shared" ca="1" si="808"/>
        <v>-1.4401256659644035E-2</v>
      </c>
      <c r="HK370" s="223">
        <f t="shared" ca="1" si="809"/>
        <v>-1.009549827032517E-2</v>
      </c>
      <c r="HL370" s="223">
        <f t="shared" ca="1" si="810"/>
        <v>-5.299141672669214E-3</v>
      </c>
      <c r="HM370" s="223">
        <f t="shared" ca="1" si="811"/>
        <v>-2.4526936447324347E-4</v>
      </c>
      <c r="HN370" s="223">
        <f t="shared" ca="1" si="812"/>
        <v>4.820521989969735E-3</v>
      </c>
      <c r="HO370" s="223">
        <f t="shared" ca="1" si="813"/>
        <v>9.652056511495314E-3</v>
      </c>
      <c r="HP370" s="223">
        <f t="shared" ca="1" si="814"/>
        <v>1.401454220506658E-2</v>
      </c>
      <c r="HQ370" s="223">
        <f t="shared" ca="1" si="815"/>
        <v>1.7695980850501457E-2</v>
      </c>
      <c r="HR370" s="223">
        <f t="shared" ca="1" si="816"/>
        <v>2.0517470212843981E-2</v>
      </c>
      <c r="HS370" s="223">
        <f t="shared" ca="1" si="817"/>
        <v>2.2341897928846347E-2</v>
      </c>
      <c r="HT370" s="223">
        <f t="shared" ca="1" si="818"/>
        <v>2.308060458371361E-2</v>
      </c>
      <c r="HU370" s="223">
        <f t="shared" ca="1" si="819"/>
        <v>2.2697692180966435E-2</v>
      </c>
      <c r="HV370" s="223">
        <f t="shared" ca="1" si="820"/>
        <v>2.121176863214197E-2</v>
      </c>
      <c r="HW370" s="223">
        <f t="shared" ca="1" si="821"/>
        <v>1.8695043491564381E-2</v>
      </c>
      <c r="HX370" s="223">
        <f t="shared" ca="1" si="822"/>
        <v>1.5269818879622539E-2</v>
      </c>
      <c r="HY370" s="223">
        <f t="shared" ca="1" si="823"/>
        <v>1.1102546120736106E-2</v>
      </c>
      <c r="HZ370" s="223">
        <f t="shared" ca="1" si="824"/>
        <v>6.3957369180838927E-3</v>
      </c>
      <c r="IA370" s="223">
        <f t="shared" ca="1" si="825"/>
        <v>1.378122147545068E-3</v>
      </c>
      <c r="IB370" s="223">
        <f t="shared" ca="1" si="826"/>
        <v>-3.706463488458064E-3</v>
      </c>
      <c r="IC370" s="223">
        <f t="shared" ca="1" si="827"/>
        <v>-8.6109307887421993E-3</v>
      </c>
      <c r="ID370" s="223">
        <f t="shared" ca="1" si="828"/>
        <v>-1.3096943535922015E-2</v>
      </c>
      <c r="IE370" s="223">
        <f t="shared" ca="1" si="829"/>
        <v>2.1202298773028171E-2</v>
      </c>
      <c r="IF370" s="223">
        <f t="shared" ca="1" si="830"/>
        <v>-1.9972529969773643E-2</v>
      </c>
      <c r="IG370" s="223">
        <f t="shared" ca="1" si="831"/>
        <v>-2.2027979446288128E-2</v>
      </c>
      <c r="IH370" s="223">
        <f t="shared" ca="1" si="832"/>
        <v>-2.3012962962602829E-2</v>
      </c>
      <c r="II370" s="223">
        <f t="shared" ca="1" si="833"/>
        <v>-2.28796145159306E-2</v>
      </c>
      <c r="IJ370" s="223">
        <f t="shared" ca="1" si="834"/>
        <v>-2.1634414272704995E-2</v>
      </c>
      <c r="IK370" s="223">
        <f t="shared" ca="1" si="835"/>
        <v>-1.9337873660097798E-2</v>
      </c>
      <c r="IL370" s="223">
        <f t="shared" ca="1" si="836"/>
        <v>-1.6101594768441856E-2</v>
      </c>
      <c r="IM370" s="223">
        <f t="shared" ca="1" si="837"/>
        <v>-1.2082846965074001E-2</v>
      </c>
      <c r="IN370" s="223">
        <f t="shared" ca="1" si="838"/>
        <v>-7.4769242730626725E-3</v>
      </c>
      <c r="IO370" s="223">
        <f t="shared" ca="1" si="839"/>
        <v>-2.5076549136540506E-3</v>
      </c>
      <c r="IP370" s="223">
        <f t="shared" ca="1" si="840"/>
        <v>2.5834757917548353E-3</v>
      </c>
      <c r="IQ370" s="223">
        <f t="shared" ca="1" si="841"/>
        <v>7.5490605794905448E-3</v>
      </c>
      <c r="IR370" s="223">
        <f t="shared" ca="1" si="842"/>
        <v>1.2147793182642785E-2</v>
      </c>
      <c r="IS370" s="223">
        <f t="shared" ca="1" si="843"/>
        <v>1.615619478765349E-2</v>
      </c>
      <c r="IT370" s="223">
        <f t="shared" ca="1" si="844"/>
        <v>1.9379474152619106E-2</v>
      </c>
      <c r="IU370" s="223">
        <f t="shared" ca="1" si="845"/>
        <v>2.166099363182063E-2</v>
      </c>
      <c r="IV370" s="223">
        <f t="shared" ca="1" si="846"/>
        <v>2.2889881098017664E-2</v>
      </c>
      <c r="IW370" s="223">
        <f t="shared" ca="1" si="847"/>
        <v>2.3006417855508336E-2</v>
      </c>
      <c r="IX370" s="223">
        <f t="shared" ca="1" si="848"/>
        <v>2.2004940714334176E-2</v>
      </c>
      <c r="IY370" s="223">
        <f t="shared" ca="1" si="849"/>
        <v>1.9934117197186442E-2</v>
      </c>
      <c r="IZ370" s="223">
        <f t="shared" ca="1" si="850"/>
        <v>1.6894580505130749E-2</v>
      </c>
      <c r="JA370" s="223">
        <f t="shared" ca="1" si="851"/>
        <v>1.3034039172740628E-2</v>
      </c>
      <c r="JB370" s="223">
        <f t="shared" ca="1" si="852"/>
        <v>8.5400990625664266E-3</v>
      </c>
    </row>
    <row r="371" spans="2:262">
      <c r="B371" s="230">
        <v>10</v>
      </c>
      <c r="C371" s="229">
        <f t="shared" si="853"/>
        <v>1.9531249999999998E-4</v>
      </c>
      <c r="D371" s="226">
        <f t="shared" ca="1" si="597"/>
        <v>53.991510313227558</v>
      </c>
      <c r="E371" s="225">
        <f ca="1">P361</f>
        <v>-8.4896867724396259E-3</v>
      </c>
      <c r="F371" s="224">
        <v>10</v>
      </c>
      <c r="G371" s="223">
        <f t="shared" ca="1" si="854"/>
        <v>-1.6398672409095411E-4</v>
      </c>
      <c r="H371" s="223">
        <f t="shared" ca="1" si="598"/>
        <v>9.621646684163977E-5</v>
      </c>
      <c r="I371" s="223">
        <f t="shared" ca="1" si="599"/>
        <v>3.5065268390764825E-4</v>
      </c>
      <c r="J371" s="223">
        <f t="shared" ca="1" si="600"/>
        <v>5.84071657972293E-4</v>
      </c>
      <c r="K371" s="223">
        <f t="shared" ca="1" si="601"/>
        <v>7.8248284076890874E-4</v>
      </c>
      <c r="L371" s="223">
        <f t="shared" ca="1" si="602"/>
        <v>9.3399396329628946E-4</v>
      </c>
      <c r="M371" s="223">
        <f t="shared" ca="1" si="603"/>
        <v>1.0295238286159687E-3</v>
      </c>
      <c r="N371" s="223">
        <f t="shared" ca="1" si="604"/>
        <v>1.0633466160356966E-3</v>
      </c>
      <c r="O371" s="223">
        <f t="shared" ca="1" si="605"/>
        <v>1.0334350724505999E-3</v>
      </c>
      <c r="P371" s="223">
        <f t="shared" ca="1" si="606"/>
        <v>9.4158202081320299E-4</v>
      </c>
      <c r="Q371" s="223">
        <f t="shared" ca="1" si="607"/>
        <v>7.9329290281916504E-4</v>
      </c>
      <c r="R371" s="223">
        <f t="shared" ca="1" si="608"/>
        <v>5.9745579653082209E-4</v>
      </c>
      <c r="S371" s="223">
        <f t="shared" ca="1" si="609"/>
        <v>3.6580868725511015E-4</v>
      </c>
      <c r="T371" s="223">
        <f t="shared" ca="1" si="610"/>
        <v>1.12235922124229E-4</v>
      </c>
      <c r="U371" s="223">
        <f t="shared" ca="1" si="611"/>
        <v>-1.4806398287188803E-4</v>
      </c>
      <c r="V371" s="223">
        <f t="shared" ca="1" si="612"/>
        <v>-3.9948930384061499E-4</v>
      </c>
      <c r="W371" s="223">
        <f t="shared" ca="1" si="613"/>
        <v>-6.2697023721276746E-4</v>
      </c>
      <c r="X371" s="223">
        <f t="shared" ca="1" si="614"/>
        <v>-8.1687214599774748E-4</v>
      </c>
      <c r="Y371" s="223">
        <f t="shared" ca="1" si="615"/>
        <v>-9.5781278575105574E-4</v>
      </c>
      <c r="Z371" s="223">
        <f t="shared" ca="1" si="616"/>
        <v>-1.0413445277779603E-3</v>
      </c>
      <c r="AA371" s="223">
        <f t="shared" ca="1" si="617"/>
        <v>-1.0624606888244149E-3</v>
      </c>
      <c r="AB371" s="223">
        <f t="shared" ca="1" si="618"/>
        <v>-1.0198956191226111E-3</v>
      </c>
      <c r="AC371" s="223">
        <f t="shared" ca="1" si="619"/>
        <v>-9.1620056226584851E-4</v>
      </c>
      <c r="AD371" s="223">
        <f t="shared" ca="1" si="620"/>
        <v>-7.5759074006196336E-4</v>
      </c>
      <c r="AE371" s="223">
        <f t="shared" ca="1" si="621"/>
        <v>-5.535728277159277E-4</v>
      </c>
      <c r="AF371" s="223">
        <f t="shared" ca="1" si="622"/>
        <v>-3.1637514754549403E-4</v>
      </c>
      <c r="AG371" s="223">
        <f t="shared" ca="1" si="623"/>
        <v>-6.0214733990400959E-5</v>
      </c>
      <c r="AH371" s="223">
        <f t="shared" ca="1" si="624"/>
        <v>1.9955479979852445E-4</v>
      </c>
      <c r="AI371" s="223">
        <f t="shared" ca="1" si="625"/>
        <v>4.4736351904949907E-4</v>
      </c>
      <c r="AJ371" s="223">
        <f t="shared" ca="1" si="626"/>
        <v>6.6835839023568922E-4</v>
      </c>
      <c r="AK371" s="223">
        <f t="shared" ca="1" si="627"/>
        <v>8.4929353467732812E-4</v>
      </c>
      <c r="AL371" s="223">
        <f t="shared" ca="1" si="628"/>
        <v>9.7932415331045586E-4</v>
      </c>
      <c r="AM371" s="223">
        <f t="shared" ca="1" si="629"/>
        <v>1.0506565367615264E-3</v>
      </c>
      <c r="AN371" s="223">
        <f t="shared" ca="1" si="630"/>
        <v>1.0590152007531901E-3</v>
      </c>
      <c r="AO371" s="223">
        <f t="shared" ca="1" si="631"/>
        <v>1.0038991479158507E-3</v>
      </c>
      <c r="AP371" s="223">
        <f t="shared" ca="1" si="632"/>
        <v>8.8861189631430444E-4</v>
      </c>
      <c r="AQ371" s="223">
        <f t="shared" ca="1" si="633"/>
        <v>7.200634748548403E-4</v>
      </c>
      <c r="AR371" s="223">
        <f t="shared" ca="1" si="634"/>
        <v>5.0835625347181164E-4</v>
      </c>
      <c r="AS371" s="223">
        <f t="shared" ca="1" si="635"/>
        <v>2.6617943239425068E-4</v>
      </c>
      <c r="AT371" s="223">
        <f t="shared" ca="1" si="636"/>
        <v>8.0484832882013165E-6</v>
      </c>
      <c r="AU371" s="223">
        <f t="shared" ca="1" si="637"/>
        <v>-2.5056487173351013E-4</v>
      </c>
      <c r="AV371" s="223">
        <f t="shared" ca="1" si="638"/>
        <v>-4.9415999635657741E-4</v>
      </c>
      <c r="AW371" s="223">
        <f t="shared" ca="1" si="639"/>
        <v>-7.0813640935525211E-4</v>
      </c>
      <c r="AX371" s="223">
        <f t="shared" ca="1" si="640"/>
        <v>-8.796689008425438E-4</v>
      </c>
      <c r="AY371" s="223">
        <f t="shared" ca="1" si="641"/>
        <v>-9.9847624320586635E-4</v>
      </c>
      <c r="AZ371" s="223">
        <f t="shared" ca="1" si="642"/>
        <v>-1.0574374221213904E-3</v>
      </c>
      <c r="BA371" s="223">
        <f t="shared" ca="1" si="643"/>
        <v>-1.0530184523045742E-3</v>
      </c>
      <c r="BB371" s="223">
        <f t="shared" ca="1" si="644"/>
        <v>-9.8548419573058063E-4</v>
      </c>
      <c r="BC371" s="223">
        <f t="shared" ca="1" si="645"/>
        <v>-8.5888248647132985E-4</v>
      </c>
      <c r="BD371" s="223">
        <f t="shared" ca="1" si="646"/>
        <v>-6.8080151366668056E-4</v>
      </c>
      <c r="BE371" s="223">
        <f t="shared" ca="1" si="647"/>
        <v>-4.6191500448633391E-4</v>
      </c>
      <c r="BF371" s="223">
        <f t="shared" ca="1" si="648"/>
        <v>-2.1534246767580489E-4</v>
      </c>
      <c r="BG371" s="223">
        <f t="shared" ca="1" si="649"/>
        <v>4.4137156915202431E-5</v>
      </c>
      <c r="BH371" s="223">
        <f t="shared" ca="1" si="650"/>
        <v>3.0097131094559927E-4</v>
      </c>
      <c r="BI371" s="223">
        <f t="shared" ca="1" si="651"/>
        <v>5.3976599894912805E-4</v>
      </c>
      <c r="BJ371" s="223">
        <f t="shared" ca="1" si="652"/>
        <v>7.4620846583925448E-4</v>
      </c>
      <c r="BK371" s="223">
        <f t="shared" ca="1" si="653"/>
        <v>9.0792506757573339E-4</v>
      </c>
      <c r="BL371" s="223">
        <f t="shared" ca="1" si="654"/>
        <v>1.0152229163752039E-3</v>
      </c>
      <c r="BM371" s="223">
        <f t="shared" ca="1" si="655"/>
        <v>1.0616708481107847E-3</v>
      </c>
      <c r="BN371" s="223">
        <f t="shared" ca="1" si="656"/>
        <v>1.0444848901708336E-3</v>
      </c>
      <c r="BO371" s="223">
        <f t="shared" ca="1" si="657"/>
        <v>9.6469512579957378E-4</v>
      </c>
      <c r="BP371" s="223">
        <f t="shared" ca="1" si="658"/>
        <v>8.270839534892248E-4</v>
      </c>
      <c r="BQ371" s="223">
        <f t="shared" ca="1" si="659"/>
        <v>6.3989944200092629E-4</v>
      </c>
      <c r="BR371" s="223">
        <f t="shared" ca="1" si="660"/>
        <v>4.1436096179607259E-4</v>
      </c>
      <c r="BS371" s="223">
        <f t="shared" ca="1" si="661"/>
        <v>1.6398672409095557E-4</v>
      </c>
      <c r="BT371" s="223">
        <f t="shared" ca="1" si="662"/>
        <v>-9.621646684163733E-5</v>
      </c>
      <c r="BU371" s="223">
        <f t="shared" ca="1" si="663"/>
        <v>-3.50652683907647E-4</v>
      </c>
      <c r="BV371" s="223">
        <f t="shared" ca="1" si="664"/>
        <v>-5.8407165797229267E-4</v>
      </c>
      <c r="BW371" s="223">
        <f t="shared" ca="1" si="665"/>
        <v>-7.8248284076890906E-4</v>
      </c>
      <c r="BX371" s="223">
        <f t="shared" ca="1" si="666"/>
        <v>-9.3399396329628848E-4</v>
      </c>
      <c r="BY371" s="223">
        <f t="shared" ca="1" si="667"/>
        <v>-1.0295238286159684E-3</v>
      </c>
      <c r="BZ371" s="223">
        <f t="shared" ca="1" si="668"/>
        <v>-1.0633466160356966E-3</v>
      </c>
      <c r="CA371" s="223">
        <f t="shared" ca="1" si="669"/>
        <v>-1.0334350724505996E-3</v>
      </c>
      <c r="CB371" s="223">
        <f t="shared" ca="1" si="670"/>
        <v>-9.4158202081320408E-4</v>
      </c>
      <c r="CC371" s="223">
        <f t="shared" ca="1" si="671"/>
        <v>-7.9329290281916591E-4</v>
      </c>
      <c r="CD371" s="223">
        <f t="shared" ca="1" si="672"/>
        <v>-5.9745579653082176E-4</v>
      </c>
      <c r="CE371" s="223">
        <f t="shared" ca="1" si="673"/>
        <v>-3.6580868725510901E-4</v>
      </c>
      <c r="CF371" s="223">
        <f t="shared" ca="1" si="674"/>
        <v>-1.1223592212423051E-4</v>
      </c>
      <c r="CG371" s="223">
        <f t="shared" ca="1" si="675"/>
        <v>1.4806398287188732E-4</v>
      </c>
      <c r="CH371" s="223">
        <f t="shared" ca="1" si="676"/>
        <v>3.9948930384061521E-4</v>
      </c>
      <c r="CI371" s="223">
        <f t="shared" ca="1" si="677"/>
        <v>6.269702372127654E-4</v>
      </c>
      <c r="CJ371" s="223">
        <f t="shared" ca="1" si="678"/>
        <v>8.1687214599774651E-4</v>
      </c>
      <c r="CK371" s="223">
        <f t="shared" ca="1" si="679"/>
        <v>9.5781278575105553E-4</v>
      </c>
      <c r="CL371" s="223">
        <f t="shared" ca="1" si="680"/>
        <v>1.0413445277779603E-3</v>
      </c>
      <c r="CM371" s="223">
        <f t="shared" ca="1" si="681"/>
        <v>1.0624606888244151E-3</v>
      </c>
      <c r="CN371" s="223">
        <f t="shared" ca="1" si="682"/>
        <v>1.0198956191226115E-3</v>
      </c>
      <c r="CO371" s="223">
        <f t="shared" ca="1" si="683"/>
        <v>9.1620056226584883E-4</v>
      </c>
      <c r="CP371" s="223">
        <f t="shared" ca="1" si="684"/>
        <v>7.5759074006196249E-4</v>
      </c>
      <c r="CQ371" s="223">
        <f t="shared" ca="1" si="685"/>
        <v>5.5357282771592901E-4</v>
      </c>
      <c r="CR371" s="223">
        <f t="shared" ca="1" si="686"/>
        <v>3.1637514754549468E-4</v>
      </c>
      <c r="CS371" s="223">
        <f t="shared" ca="1" si="687"/>
        <v>6.0214733990400688E-5</v>
      </c>
      <c r="CT371" s="223">
        <f t="shared" ca="1" si="688"/>
        <v>-1.9955479979852559E-4</v>
      </c>
      <c r="CU371" s="223">
        <f t="shared" ca="1" si="689"/>
        <v>-4.4736351904949766E-4</v>
      </c>
      <c r="CV371" s="223">
        <f t="shared" ca="1" si="690"/>
        <v>-6.6835839023568879E-4</v>
      </c>
      <c r="CW371" s="223">
        <f t="shared" ca="1" si="691"/>
        <v>-8.4929353467732844E-4</v>
      </c>
      <c r="CX371" s="223">
        <f t="shared" ca="1" si="692"/>
        <v>-9.7932415331045499E-4</v>
      </c>
      <c r="CY371" s="223">
        <f t="shared" ca="1" si="693"/>
        <v>-1.0506565367615261E-3</v>
      </c>
      <c r="CZ371" s="223">
        <f t="shared" ca="1" si="694"/>
        <v>-1.0590152007531901E-3</v>
      </c>
      <c r="DA371" s="223">
        <f t="shared" ca="1" si="695"/>
        <v>-1.0038991479158503E-3</v>
      </c>
      <c r="DB371" s="223">
        <f t="shared" ca="1" si="696"/>
        <v>-8.8861189631430596E-4</v>
      </c>
      <c r="DC371" s="223">
        <f t="shared" ca="1" si="697"/>
        <v>-7.2006347485484073E-4</v>
      </c>
      <c r="DD371" s="223">
        <f t="shared" ca="1" si="698"/>
        <v>-5.0835625347181218E-4</v>
      </c>
      <c r="DE371" s="223">
        <f t="shared" ca="1" si="699"/>
        <v>-2.6617943239424949E-4</v>
      </c>
      <c r="DF371" s="223">
        <f t="shared" ca="1" si="700"/>
        <v>-8.0484832882038644E-6</v>
      </c>
      <c r="DG371" s="223">
        <f t="shared" ca="1" si="701"/>
        <v>2.5056487173350959E-4</v>
      </c>
      <c r="DH371" s="223">
        <f t="shared" ca="1" si="702"/>
        <v>4.9415999635657676E-4</v>
      </c>
      <c r="DI371" s="223">
        <f t="shared" ca="1" si="703"/>
        <v>7.0813640935525309E-4</v>
      </c>
      <c r="DJ371" s="223">
        <f t="shared" ca="1" si="704"/>
        <v>8.7966890084254228E-4</v>
      </c>
      <c r="DK371" s="223">
        <f t="shared" ca="1" si="705"/>
        <v>9.9847624320586591E-4</v>
      </c>
      <c r="DL371" s="223">
        <f t="shared" ca="1" si="706"/>
        <v>1.0574374221213904E-3</v>
      </c>
      <c r="DM371" s="223">
        <f t="shared" ca="1" si="707"/>
        <v>1.0530184523045742E-3</v>
      </c>
      <c r="DN371" s="223">
        <f t="shared" ca="1" si="708"/>
        <v>9.8548419573058084E-4</v>
      </c>
      <c r="DO371" s="223">
        <f t="shared" ca="1" si="709"/>
        <v>8.5888248647133028E-4</v>
      </c>
      <c r="DP371" s="223">
        <f t="shared" ca="1" si="710"/>
        <v>6.8080151366667948E-4</v>
      </c>
      <c r="DQ371" s="223">
        <f t="shared" ca="1" si="711"/>
        <v>4.6191500448633619E-4</v>
      </c>
      <c r="DR371" s="223">
        <f t="shared" ca="1" si="712"/>
        <v>2.1534246767580554E-4</v>
      </c>
      <c r="DS371" s="223">
        <f t="shared" ca="1" si="713"/>
        <v>-4.4137156915201781E-5</v>
      </c>
      <c r="DT371" s="223">
        <f t="shared" ca="1" si="714"/>
        <v>-3.0097131094560046E-4</v>
      </c>
      <c r="DU371" s="223">
        <f t="shared" ca="1" si="715"/>
        <v>-5.3976599894912589E-4</v>
      </c>
      <c r="DV371" s="223">
        <f t="shared" ca="1" si="716"/>
        <v>-7.4620846583925405E-4</v>
      </c>
      <c r="DW371" s="223">
        <f t="shared" ca="1" si="717"/>
        <v>-9.0792506757573306E-4</v>
      </c>
      <c r="DX371" s="223">
        <f t="shared" ca="1" si="718"/>
        <v>-1.0152229163752041E-3</v>
      </c>
      <c r="DY371" s="223">
        <f t="shared" ca="1" si="719"/>
        <v>-1.0616708481107845E-3</v>
      </c>
      <c r="DZ371" s="223">
        <f t="shared" ca="1" si="720"/>
        <v>-1.0444848901708338E-3</v>
      </c>
      <c r="EA371" s="223">
        <f t="shared" ca="1" si="721"/>
        <v>-9.6469512579957411E-4</v>
      </c>
      <c r="EB371" s="223">
        <f t="shared" ca="1" si="722"/>
        <v>-8.2708395348922393E-4</v>
      </c>
      <c r="EC371" s="223">
        <f t="shared" ca="1" si="723"/>
        <v>-6.3989944200092835E-4</v>
      </c>
      <c r="ED371" s="223">
        <f t="shared" ca="1" si="724"/>
        <v>-4.1436096179607319E-4</v>
      </c>
      <c r="EE371" s="223">
        <f t="shared" ca="1" si="725"/>
        <v>-1.639867240909544E-4</v>
      </c>
      <c r="EF371" s="223">
        <f t="shared" ca="1" si="726"/>
        <v>9.6216466841636734E-5</v>
      </c>
      <c r="EG371" s="223">
        <f t="shared" ca="1" si="727"/>
        <v>3.5065268390764624E-4</v>
      </c>
      <c r="EH371" s="223">
        <f t="shared" ca="1" si="728"/>
        <v>5.8407165797228898E-4</v>
      </c>
      <c r="EI371" s="223">
        <f t="shared" ca="1" si="729"/>
        <v>7.8248284076890852E-4</v>
      </c>
      <c r="EJ371" s="223">
        <f t="shared" ca="1" si="730"/>
        <v>9.3399396329628816E-4</v>
      </c>
      <c r="EK371" s="223">
        <f t="shared" ca="1" si="731"/>
        <v>1.0295238286159691E-3</v>
      </c>
      <c r="EL371" s="223">
        <f t="shared" ca="1" si="732"/>
        <v>1.0633466160356966E-3</v>
      </c>
      <c r="EM371" s="223">
        <f t="shared" ca="1" si="733"/>
        <v>1.0334350724506007E-3</v>
      </c>
      <c r="EN371" s="223">
        <f t="shared" ca="1" si="734"/>
        <v>9.4158202081320256E-4</v>
      </c>
      <c r="EO371" s="223">
        <f t="shared" ca="1" si="735"/>
        <v>7.9329290281916634E-4</v>
      </c>
      <c r="EP371" s="223">
        <f t="shared" ca="1" si="736"/>
        <v>5.9745579653082545E-4</v>
      </c>
      <c r="EQ371" s="223">
        <f t="shared" ca="1" si="737"/>
        <v>3.6580868725510961E-4</v>
      </c>
      <c r="ER371" s="223">
        <f t="shared" ca="1" si="738"/>
        <v>1.1223592212423122E-4</v>
      </c>
      <c r="ES371" s="223">
        <f t="shared" ca="1" si="739"/>
        <v>-1.4806398287189041E-4</v>
      </c>
      <c r="ET371" s="223">
        <f t="shared" ca="1" si="740"/>
        <v>-3.9948930384061456E-4</v>
      </c>
      <c r="EU371" s="223">
        <f t="shared" ca="1" si="741"/>
        <v>-6.2697023721276475E-4</v>
      </c>
      <c r="EV371" s="223">
        <f t="shared" ca="1" si="742"/>
        <v>-8.1687214599774857E-4</v>
      </c>
      <c r="EW371" s="223">
        <f t="shared" ca="1" si="743"/>
        <v>-9.5781278575105531E-4</v>
      </c>
      <c r="EX371" s="223">
        <f t="shared" ca="1" si="744"/>
        <v>-1.0413445277779594E-3</v>
      </c>
      <c r="EY371" s="223">
        <f t="shared" ca="1" si="745"/>
        <v>-1.0624606888244149E-3</v>
      </c>
      <c r="EZ371" s="223">
        <f t="shared" ca="1" si="746"/>
        <v>-1.0198956191226117E-3</v>
      </c>
      <c r="FA371" s="223">
        <f t="shared" ca="1" si="747"/>
        <v>-9.1620056226585111E-4</v>
      </c>
      <c r="FB371" s="223">
        <f t="shared" ca="1" si="748"/>
        <v>-7.5759074006196293E-4</v>
      </c>
      <c r="FC371" s="223">
        <f t="shared" ca="1" si="749"/>
        <v>-5.5357282771592955E-4</v>
      </c>
      <c r="FD371" s="223">
        <f t="shared" ca="1" si="750"/>
        <v>-3.1637514754549165E-4</v>
      </c>
      <c r="FE371" s="223">
        <f t="shared" ca="1" si="751"/>
        <v>-6.0214733990401339E-5</v>
      </c>
      <c r="FF371" s="223">
        <f t="shared" ca="1" si="752"/>
        <v>1.9955479979852131E-4</v>
      </c>
      <c r="FG371" s="223">
        <f t="shared" ca="1" si="753"/>
        <v>4.4736351904950053E-4</v>
      </c>
      <c r="FH371" s="223">
        <f t="shared" ca="1" si="754"/>
        <v>6.6835839023568814E-4</v>
      </c>
      <c r="FI371" s="223">
        <f t="shared" ca="1" si="755"/>
        <v>8.4929353467732573E-4</v>
      </c>
      <c r="FJ371" s="223">
        <f t="shared" ca="1" si="756"/>
        <v>9.7932415331045608E-4</v>
      </c>
      <c r="FK371" s="223">
        <f t="shared" ca="1" si="757"/>
        <v>1.0506565367615261E-3</v>
      </c>
      <c r="FL371" s="223">
        <f t="shared" ca="1" si="758"/>
        <v>1.0590152007531905E-3</v>
      </c>
      <c r="FM371" s="223">
        <f t="shared" ca="1" si="759"/>
        <v>1.0038991479158505E-3</v>
      </c>
      <c r="FN371" s="223">
        <f t="shared" ca="1" si="760"/>
        <v>8.8861189631430628E-4</v>
      </c>
      <c r="FO371" s="223">
        <f t="shared" ca="1" si="761"/>
        <v>7.2006347485483856E-4</v>
      </c>
      <c r="FP371" s="223">
        <f t="shared" ca="1" si="762"/>
        <v>5.0835625347181283E-4</v>
      </c>
      <c r="FQ371" s="223">
        <f t="shared" ca="1" si="763"/>
        <v>2.6617943239425383E-4</v>
      </c>
      <c r="FR371" s="223">
        <f t="shared" ca="1" si="764"/>
        <v>8.0484832882007744E-6</v>
      </c>
      <c r="FS371" s="223">
        <f t="shared" ca="1" si="765"/>
        <v>-2.5056487173350889E-4</v>
      </c>
      <c r="FT371" s="223">
        <f t="shared" ca="1" si="766"/>
        <v>-4.9415999635657286E-4</v>
      </c>
      <c r="FU371" s="223">
        <f t="shared" ca="1" si="767"/>
        <v>-7.0813640935525255E-4</v>
      </c>
      <c r="FV371" s="223">
        <f t="shared" ca="1" si="768"/>
        <v>-8.7966890084254195E-4</v>
      </c>
      <c r="FW371" s="223">
        <f t="shared" ca="1" si="769"/>
        <v>-9.9847624320586722E-4</v>
      </c>
      <c r="FX371" s="223">
        <f t="shared" ca="1" si="770"/>
        <v>-1.0574374221213902E-3</v>
      </c>
      <c r="FY371" s="223">
        <f t="shared" ca="1" si="771"/>
        <v>-1.0530184523045746E-3</v>
      </c>
      <c r="FZ371" s="223">
        <f t="shared" ca="1" si="772"/>
        <v>-9.8548419573057954E-4</v>
      </c>
      <c r="GA371" s="223">
        <f t="shared" ca="1" si="773"/>
        <v>-8.588824864713305E-4</v>
      </c>
      <c r="GB371" s="223">
        <f t="shared" ca="1" si="774"/>
        <v>-6.8080151366668295E-4</v>
      </c>
      <c r="GC371" s="223">
        <f t="shared" ca="1" si="775"/>
        <v>-4.6191500448633337E-4</v>
      </c>
      <c r="GD371" s="223">
        <f t="shared" ca="1" si="776"/>
        <v>-2.1534246767580619E-4</v>
      </c>
      <c r="GE371" s="223">
        <f t="shared" ca="1" si="777"/>
        <v>4.4137156915197444E-5</v>
      </c>
      <c r="GF371" s="223">
        <f t="shared" ca="1" si="778"/>
        <v>3.0097131094559976E-4</v>
      </c>
      <c r="GG371" s="223">
        <f t="shared" ca="1" si="779"/>
        <v>5.3976599894912534E-4</v>
      </c>
      <c r="GH371" s="223">
        <f t="shared" ca="1" si="780"/>
        <v>7.4620846583925622E-4</v>
      </c>
      <c r="GI371" s="223">
        <f t="shared" ca="1" si="781"/>
        <v>9.0792506757573273E-4</v>
      </c>
      <c r="GJ371" s="223">
        <f t="shared" ca="1" si="782"/>
        <v>1.0152229163752028E-3</v>
      </c>
      <c r="GK371" s="223">
        <f t="shared" ca="1" si="783"/>
        <v>1.0616708481107847E-3</v>
      </c>
      <c r="GL371" s="223">
        <f t="shared" ca="1" si="784"/>
        <v>1.0444848901708338E-3</v>
      </c>
      <c r="GM371" s="223">
        <f t="shared" ca="1" si="785"/>
        <v>9.6469512579957595E-4</v>
      </c>
      <c r="GN371" s="223">
        <f t="shared" ca="1" si="786"/>
        <v>8.2708395348922437E-4</v>
      </c>
      <c r="GO371" s="223">
        <f t="shared" ca="1" si="787"/>
        <v>6.3989944200092889E-4</v>
      </c>
      <c r="GP371" s="223">
        <f t="shared" ca="1" si="788"/>
        <v>4.1436096179607725E-4</v>
      </c>
      <c r="GQ371" s="223">
        <f t="shared" ca="1" si="789"/>
        <v>1.6398672409095505E-4</v>
      </c>
      <c r="GR371" s="223">
        <f t="shared" ca="1" si="790"/>
        <v>-9.6216466841636029E-5</v>
      </c>
      <c r="GS371" s="223">
        <f t="shared" ca="1" si="791"/>
        <v>-3.5065268390764928E-4</v>
      </c>
      <c r="GT371" s="223">
        <f t="shared" ca="1" si="792"/>
        <v>-5.8407165797229159E-4</v>
      </c>
      <c r="GU371" s="223">
        <f t="shared" ca="1" si="793"/>
        <v>-7.8248284076890559E-4</v>
      </c>
      <c r="GV371" s="223">
        <f t="shared" ca="1" si="794"/>
        <v>-9.3399396329628967E-4</v>
      </c>
      <c r="GW371" s="223">
        <f t="shared" ca="1" si="795"/>
        <v>-1.0295238286159682E-3</v>
      </c>
      <c r="GX371" s="223">
        <f t="shared" ca="1" si="796"/>
        <v>-1.0633466160356964E-3</v>
      </c>
      <c r="GY371" s="223">
        <f t="shared" ca="1" si="797"/>
        <v>-1.0334350724506001E-3</v>
      </c>
      <c r="GZ371" s="223">
        <f t="shared" ca="1" si="798"/>
        <v>-9.4158202081320451E-4</v>
      </c>
      <c r="HA371" s="223">
        <f t="shared" ca="1" si="799"/>
        <v>-7.9329290281916418E-4</v>
      </c>
      <c r="HB371" s="223">
        <f t="shared" ca="1" si="800"/>
        <v>-5.9745579653082284E-4</v>
      </c>
      <c r="HC371" s="223">
        <f t="shared" ca="1" si="801"/>
        <v>-3.6580868725511384E-4</v>
      </c>
      <c r="HD371" s="223">
        <f t="shared" ca="1" si="802"/>
        <v>-1.1223592212422808E-4</v>
      </c>
      <c r="HE371" s="223">
        <f t="shared" ca="1" si="803"/>
        <v>1.4806398287188607E-4</v>
      </c>
      <c r="HF371" s="223">
        <f t="shared" ca="1" si="804"/>
        <v>3.9948930384061055E-4</v>
      </c>
      <c r="HG371" s="223">
        <f t="shared" ca="1" si="805"/>
        <v>6.2697023721276736E-4</v>
      </c>
      <c r="HH371" s="223">
        <f t="shared" ca="1" si="806"/>
        <v>8.1687214599774575E-4</v>
      </c>
      <c r="HI371" s="223">
        <f t="shared" ca="1" si="807"/>
        <v>9.5781278575105336E-4</v>
      </c>
      <c r="HJ371" s="223">
        <f t="shared" ca="1" si="808"/>
        <v>1.04134452777796E-3</v>
      </c>
      <c r="HK371" s="223">
        <f t="shared" ca="1" si="809"/>
        <v>1.0624606888244151E-3</v>
      </c>
      <c r="HL371" s="223">
        <f t="shared" ca="1" si="810"/>
        <v>1.0198956191226109E-3</v>
      </c>
      <c r="HM371" s="223">
        <f t="shared" ca="1" si="811"/>
        <v>9.1620056226584959E-4</v>
      </c>
      <c r="HN371" s="223">
        <f t="shared" ca="1" si="812"/>
        <v>7.5759074006196607E-4</v>
      </c>
      <c r="HO371" s="223">
        <f t="shared" ca="1" si="813"/>
        <v>5.5357282771592684E-4</v>
      </c>
      <c r="HP371" s="223">
        <f t="shared" ca="1" si="814"/>
        <v>3.1637514754549593E-4</v>
      </c>
      <c r="HQ371" s="223">
        <f t="shared" ca="1" si="815"/>
        <v>6.021473399040573E-5</v>
      </c>
      <c r="HR371" s="223">
        <f t="shared" ca="1" si="816"/>
        <v>-1.9955479979852435E-4</v>
      </c>
      <c r="HS371" s="223">
        <f t="shared" ca="1" si="817"/>
        <v>-4.4736351904949641E-4</v>
      </c>
      <c r="HT371" s="223">
        <f t="shared" ca="1" si="818"/>
        <v>-6.6835839023569052E-4</v>
      </c>
      <c r="HU371" s="223">
        <f t="shared" ca="1" si="819"/>
        <v>-8.4929353467732757E-4</v>
      </c>
      <c r="HV371" s="223">
        <f t="shared" ca="1" si="820"/>
        <v>-9.7932415331045456E-4</v>
      </c>
      <c r="HW371" s="223">
        <f t="shared" ca="1" si="821"/>
        <v>-1.0506565367615266E-3</v>
      </c>
      <c r="HX371" s="223">
        <f t="shared" ca="1" si="822"/>
        <v>-1.0590152007531903E-3</v>
      </c>
      <c r="HY371" s="223">
        <f t="shared" ca="1" si="823"/>
        <v>-1.003899147915852E-3</v>
      </c>
      <c r="HZ371" s="223">
        <f t="shared" ca="1" si="824"/>
        <v>-8.8861189631430455E-4</v>
      </c>
      <c r="IA371" s="223">
        <f t="shared" ca="1" si="825"/>
        <v>-7.2006347485484182E-4</v>
      </c>
      <c r="IB371" s="223">
        <f t="shared" ca="1" si="826"/>
        <v>-5.0835625347181673E-4</v>
      </c>
      <c r="IC371" s="223">
        <f t="shared" ca="1" si="827"/>
        <v>-2.6617943239425074E-4</v>
      </c>
      <c r="ID371" s="223">
        <f t="shared" ca="1" si="828"/>
        <v>-8.0484832882051654E-6</v>
      </c>
      <c r="IE371" s="223">
        <f t="shared" ca="1" si="829"/>
        <v>-1.2827928809855957E-3</v>
      </c>
      <c r="IF371" s="223">
        <f t="shared" ca="1" si="830"/>
        <v>4.9415999635657568E-4</v>
      </c>
      <c r="IG371" s="223">
        <f t="shared" ca="1" si="831"/>
        <v>7.0813640935524919E-4</v>
      </c>
      <c r="IH371" s="223">
        <f t="shared" ca="1" si="832"/>
        <v>8.7966890084254369E-4</v>
      </c>
      <c r="II371" s="223">
        <f t="shared" ca="1" si="833"/>
        <v>9.984762432058657E-4</v>
      </c>
      <c r="IJ371" s="223">
        <f t="shared" ca="1" si="834"/>
        <v>1.0574374221213898E-3</v>
      </c>
      <c r="IK371" s="223">
        <f t="shared" ca="1" si="835"/>
        <v>1.0530184523045742E-3</v>
      </c>
      <c r="IL371" s="223">
        <f t="shared" ca="1" si="836"/>
        <v>9.8548419573058128E-4</v>
      </c>
      <c r="IM371" s="223">
        <f t="shared" ca="1" si="837"/>
        <v>8.588824864713331E-4</v>
      </c>
      <c r="IN371" s="223">
        <f t="shared" ca="1" si="838"/>
        <v>6.8080151366668056E-4</v>
      </c>
      <c r="IO371" s="223">
        <f t="shared" ca="1" si="839"/>
        <v>4.6191500448633733E-4</v>
      </c>
      <c r="IP371" s="223">
        <f t="shared" ca="1" si="840"/>
        <v>2.153424676758031E-4</v>
      </c>
      <c r="IQ371" s="223">
        <f t="shared" ca="1" si="841"/>
        <v>-4.4137156915200534E-5</v>
      </c>
      <c r="IR371" s="223">
        <f t="shared" ca="1" si="842"/>
        <v>-3.0097131094559553E-4</v>
      </c>
      <c r="IS371" s="223">
        <f t="shared" ca="1" si="843"/>
        <v>-5.3976599894912805E-4</v>
      </c>
      <c r="IT371" s="223">
        <f t="shared" ca="1" si="844"/>
        <v>-7.4620846583925296E-4</v>
      </c>
      <c r="IU371" s="223">
        <f t="shared" ca="1" si="845"/>
        <v>-9.0792506757573035E-4</v>
      </c>
      <c r="IV371" s="223">
        <f t="shared" ca="1" si="846"/>
        <v>-1.0152229163752039E-3</v>
      </c>
      <c r="IW371" s="223">
        <f t="shared" ca="1" si="847"/>
        <v>-1.0616708481107845E-3</v>
      </c>
      <c r="IX371" s="223">
        <f t="shared" ca="1" si="848"/>
        <v>-1.0444848901708334E-3</v>
      </c>
      <c r="IY371" s="223">
        <f t="shared" ca="1" si="849"/>
        <v>-9.6469512579957454E-4</v>
      </c>
      <c r="IZ371" s="223">
        <f t="shared" ca="1" si="850"/>
        <v>-8.2708395348922718E-4</v>
      </c>
      <c r="JA371" s="223">
        <f t="shared" ca="1" si="851"/>
        <v>-6.398994420009264E-4</v>
      </c>
      <c r="JB371" s="223">
        <f t="shared" ca="1" si="852"/>
        <v>-4.1436096179607438E-4</v>
      </c>
    </row>
    <row r="372" spans="2:262">
      <c r="B372" s="230">
        <v>11</v>
      </c>
      <c r="C372" s="229">
        <f t="shared" si="853"/>
        <v>2.1484374999999997E-4</v>
      </c>
      <c r="D372" s="226">
        <f t="shared" ca="1" si="597"/>
        <v>54.027007018470123</v>
      </c>
      <c r="E372" s="225">
        <f ca="1">Q361</f>
        <v>2.7007018470120325E-2</v>
      </c>
      <c r="F372" s="224">
        <v>11</v>
      </c>
      <c r="G372" s="223">
        <f t="shared" ca="1" si="854"/>
        <v>-4.5090466105290493E-3</v>
      </c>
      <c r="H372" s="223">
        <f t="shared" ca="1" si="598"/>
        <v>2.2752262339808208E-3</v>
      </c>
      <c r="I372" s="223">
        <f t="shared" ca="1" si="599"/>
        <v>8.8946637876902712E-3</v>
      </c>
      <c r="J372" s="223">
        <f t="shared" ca="1" si="600"/>
        <v>1.4869701909765767E-2</v>
      </c>
      <c r="K372" s="223">
        <f t="shared" ca="1" si="601"/>
        <v>1.9767461824599708E-2</v>
      </c>
      <c r="L372" s="223">
        <f t="shared" ca="1" si="602"/>
        <v>2.3233111266382746E-2</v>
      </c>
      <c r="M372" s="223">
        <f t="shared" ca="1" si="603"/>
        <v>2.5015571320404436E-2</v>
      </c>
      <c r="N372" s="223">
        <f t="shared" ca="1" si="604"/>
        <v>2.49857065552265E-2</v>
      </c>
      <c r="O372" s="223">
        <f t="shared" ca="1" si="605"/>
        <v>2.3145680609426622E-2</v>
      </c>
      <c r="P372" s="223">
        <f t="shared" ca="1" si="606"/>
        <v>1.9628799440595479E-2</v>
      </c>
      <c r="Q372" s="223">
        <f t="shared" ca="1" si="607"/>
        <v>1.4689853592863063E-2</v>
      </c>
      <c r="R372" s="223">
        <f t="shared" ca="1" si="608"/>
        <v>8.6866591650856615E-3</v>
      </c>
      <c r="S372" s="223">
        <f t="shared" ca="1" si="609"/>
        <v>2.0541347972012555E-3</v>
      </c>
      <c r="T372" s="223">
        <f t="shared" ca="1" si="610"/>
        <v>-4.7272072581653838E-3</v>
      </c>
      <c r="U372" s="223">
        <f t="shared" ca="1" si="611"/>
        <v>-1.1166073224149819E-2</v>
      </c>
      <c r="V372" s="223">
        <f t="shared" ca="1" si="612"/>
        <v>-1.6795980986544445E-2</v>
      </c>
      <c r="W372" s="223">
        <f t="shared" ca="1" si="613"/>
        <v>-2.1209055728623815E-2</v>
      </c>
      <c r="X372" s="223">
        <f t="shared" ca="1" si="614"/>
        <v>-2.4085579592194151E-2</v>
      </c>
      <c r="Y372" s="223">
        <f t="shared" ca="1" si="615"/>
        <v>-2.521715455491181E-2</v>
      </c>
      <c r="Z372" s="223">
        <f t="shared" ca="1" si="616"/>
        <v>-2.452180042278277E-2</v>
      </c>
      <c r="AA372" s="223">
        <f t="shared" ca="1" si="617"/>
        <v>-2.204989412046926E-2</v>
      </c>
      <c r="AB372" s="223">
        <f t="shared" ca="1" si="618"/>
        <v>-1.7980519990480951E-2</v>
      </c>
      <c r="AC372" s="223">
        <f t="shared" ca="1" si="619"/>
        <v>-1.2608495514294727E-2</v>
      </c>
      <c r="AD372" s="223">
        <f t="shared" ca="1" si="620"/>
        <v>-6.3230124142518978E-3</v>
      </c>
      <c r="AE372" s="223">
        <f t="shared" ca="1" si="621"/>
        <v>4.20559457127892E-4</v>
      </c>
      <c r="AF372" s="223">
        <f t="shared" ca="1" si="622"/>
        <v>7.133662692299465E-3</v>
      </c>
      <c r="AG372" s="223">
        <f t="shared" ca="1" si="623"/>
        <v>1.332994727146428E-2</v>
      </c>
      <c r="AH372" s="223">
        <f t="shared" ca="1" si="624"/>
        <v>1.8560505584805535E-2</v>
      </c>
      <c r="AI372" s="223">
        <f t="shared" ca="1" si="625"/>
        <v>2.2446394831932056E-2</v>
      </c>
      <c r="AJ372" s="223">
        <f t="shared" ca="1" si="626"/>
        <v>2.4706090620015612E-2</v>
      </c>
      <c r="AK372" s="223">
        <f t="shared" ca="1" si="627"/>
        <v>2.5175882805956472E-2</v>
      </c>
      <c r="AL372" s="223">
        <f t="shared" ca="1" si="628"/>
        <v>2.382173594728797E-2</v>
      </c>
      <c r="AM372" s="223">
        <f t="shared" ca="1" si="629"/>
        <v>2.0741755097433538E-2</v>
      </c>
      <c r="AN372" s="223">
        <f t="shared" ca="1" si="630"/>
        <v>1.615907830370604E-2</v>
      </c>
      <c r="AO372" s="223">
        <f t="shared" ca="1" si="631"/>
        <v>1.0405710731418976E-2</v>
      </c>
      <c r="AP372" s="223">
        <f t="shared" ca="1" si="632"/>
        <v>3.8984715973587013E-3</v>
      </c>
      <c r="AQ372" s="223">
        <f t="shared" ca="1" si="633"/>
        <v>-2.89120349398371E-3</v>
      </c>
      <c r="AR372" s="223">
        <f t="shared" ca="1" si="634"/>
        <v>-9.4714170550499986E-3</v>
      </c>
      <c r="AS372" s="223">
        <f t="shared" ca="1" si="635"/>
        <v>-1.5365446639664132E-2</v>
      </c>
      <c r="AT372" s="223">
        <f t="shared" ca="1" si="636"/>
        <v>-2.0146282368080512E-2</v>
      </c>
      <c r="AU372" s="223">
        <f t="shared" ca="1" si="637"/>
        <v>-2.3467562882561223E-2</v>
      </c>
      <c r="AV372" s="223">
        <f t="shared" ca="1" si="638"/>
        <v>-2.5088668489443383E-2</v>
      </c>
      <c r="AW372" s="223">
        <f t="shared" ca="1" si="639"/>
        <v>-2.4892153543042306E-2</v>
      </c>
      <c r="AX372" s="223">
        <f t="shared" ca="1" si="640"/>
        <v>-2.2892255132335282E-2</v>
      </c>
      <c r="AY372" s="223">
        <f t="shared" ca="1" si="641"/>
        <v>-1.9233861634212826E-2</v>
      </c>
      <c r="AZ372" s="223">
        <f t="shared" ca="1" si="642"/>
        <v>-1.4182015859415691E-2</v>
      </c>
      <c r="BA372" s="223">
        <f t="shared" ca="1" si="643"/>
        <v>-8.1027132658595524E-3</v>
      </c>
      <c r="BB372" s="223">
        <f t="shared" ca="1" si="644"/>
        <v>-1.436386367861588E-3</v>
      </c>
      <c r="BC372" s="223">
        <f t="shared" ca="1" si="645"/>
        <v>5.3340036606998667E-3</v>
      </c>
      <c r="BD372" s="223">
        <f t="shared" ca="1" si="646"/>
        <v>1.1717956493957172E-2</v>
      </c>
      <c r="BE372" s="223">
        <f t="shared" ca="1" si="647"/>
        <v>1.7252968357116472E-2</v>
      </c>
      <c r="BF372" s="223">
        <f t="shared" ca="1" si="648"/>
        <v>2.1538039439072679E-2</v>
      </c>
      <c r="BG372" s="223">
        <f t="shared" ca="1" si="649"/>
        <v>2.4262725473956512E-2</v>
      </c>
      <c r="BH372" s="223">
        <f t="shared" ca="1" si="650"/>
        <v>2.5229628766456534E-2</v>
      </c>
      <c r="BI372" s="223">
        <f t="shared" ca="1" si="651"/>
        <v>2.4368699234073352E-2</v>
      </c>
      <c r="BJ372" s="223">
        <f t="shared" ca="1" si="652"/>
        <v>2.1742309386278601E-2</v>
      </c>
      <c r="BK372" s="223">
        <f t="shared" ca="1" si="653"/>
        <v>1.7540735569156356E-2</v>
      </c>
      <c r="BL372" s="223">
        <f t="shared" ca="1" si="654"/>
        <v>1.2068372849720694E-2</v>
      </c>
      <c r="BM372" s="223">
        <f t="shared" ca="1" si="655"/>
        <v>5.7216822421562686E-3</v>
      </c>
      <c r="BN372" s="223">
        <f t="shared" ca="1" si="656"/>
        <v>-1.0395320475666929E-3</v>
      </c>
      <c r="BO372" s="223">
        <f t="shared" ca="1" si="657"/>
        <v>-7.7254344563004798E-3</v>
      </c>
      <c r="BP372" s="223">
        <f t="shared" ca="1" si="658"/>
        <v>-1.3851645606140928E-2</v>
      </c>
      <c r="BQ372" s="223">
        <f t="shared" ca="1" si="659"/>
        <v>-1.8974334557857905E-2</v>
      </c>
      <c r="BR372" s="223">
        <f t="shared" ca="1" si="660"/>
        <v>-2.2722373416376573E-2</v>
      </c>
      <c r="BS372" s="223">
        <f t="shared" ca="1" si="661"/>
        <v>-2.4824224755682699E-2</v>
      </c>
      <c r="BT372" s="223">
        <f t="shared" ca="1" si="662"/>
        <v>-2.5127613926530699E-2</v>
      </c>
      <c r="BU372" s="223">
        <f t="shared" ca="1" si="663"/>
        <v>-2.3610561030194224E-2</v>
      </c>
      <c r="BV372" s="223">
        <f t="shared" ca="1" si="664"/>
        <v>-2.0382973315276741E-2</v>
      </c>
      <c r="BW372" s="223">
        <f t="shared" ca="1" si="665"/>
        <v>-1.5678682631827475E-2</v>
      </c>
      <c r="BX372" s="223">
        <f t="shared" ca="1" si="666"/>
        <v>-9.8385048122392113E-3</v>
      </c>
      <c r="BY372" s="223">
        <f t="shared" ca="1" si="667"/>
        <v>-3.2855482906713473E-3</v>
      </c>
      <c r="BZ372" s="223">
        <f t="shared" ca="1" si="668"/>
        <v>3.505439201110884E-3</v>
      </c>
      <c r="CA372" s="223">
        <f t="shared" ca="1" si="669"/>
        <v>1.0042465094934862E-2</v>
      </c>
      <c r="CB372" s="223">
        <f t="shared" ca="1" si="670"/>
        <v>1.5851935799057817E-2</v>
      </c>
      <c r="CC372" s="223">
        <f t="shared" ca="1" si="671"/>
        <v>2.0512967544380811E-2</v>
      </c>
      <c r="CD372" s="223">
        <f t="shared" ca="1" si="672"/>
        <v>2.3687878516367944E-2</v>
      </c>
      <c r="CE372" s="223">
        <f t="shared" ca="1" si="673"/>
        <v>2.5146653182710029E-2</v>
      </c>
      <c r="CF372" s="223">
        <f t="shared" ca="1" si="674"/>
        <v>2.4783606428341355E-2</v>
      </c>
      <c r="CG372" s="223">
        <f t="shared" ca="1" si="675"/>
        <v>2.2625040216748778E-2</v>
      </c>
      <c r="CH372" s="223">
        <f t="shared" ca="1" si="676"/>
        <v>1.8827338068782132E-2</v>
      </c>
      <c r="CI372" s="223">
        <f t="shared" ca="1" si="677"/>
        <v>1.3665635409914337E-2</v>
      </c>
      <c r="CJ372" s="223">
        <f t="shared" ca="1" si="678"/>
        <v>7.5138865951420554E-3</v>
      </c>
      <c r="CK372" s="223">
        <f t="shared" ca="1" si="679"/>
        <v>8.1777271308386759E-4</v>
      </c>
      <c r="CL372" s="223">
        <f t="shared" ca="1" si="680"/>
        <v>-5.9375870588803878E-3</v>
      </c>
      <c r="CM372" s="223">
        <f t="shared" ca="1" si="681"/>
        <v>-1.2262781304935182E-2</v>
      </c>
      <c r="CN372" s="223">
        <f t="shared" ca="1" si="682"/>
        <v>-1.769956318468021E-2</v>
      </c>
      <c r="CO372" s="223">
        <f t="shared" ca="1" si="683"/>
        <v>-2.185404943992262E-2</v>
      </c>
      <c r="CP372" s="223">
        <f t="shared" ca="1" si="684"/>
        <v>-2.4425256397135109E-2</v>
      </c>
      <c r="CQ372" s="223">
        <f t="shared" ca="1" si="685"/>
        <v>-2.5226905593028925E-2</v>
      </c>
      <c r="CR372" s="223">
        <f t="shared" ca="1" si="686"/>
        <v>-2.4200919252149691E-2</v>
      </c>
      <c r="CS372" s="223">
        <f t="shared" ca="1" si="687"/>
        <v>-2.1421627897910963E-2</v>
      </c>
      <c r="CT372" s="223">
        <f t="shared" ca="1" si="688"/>
        <v>-1.7090385264615246E-2</v>
      </c>
      <c r="CU372" s="223">
        <f t="shared" ca="1" si="689"/>
        <v>-1.1520980648607517E-2</v>
      </c>
      <c r="CV372" s="223">
        <f t="shared" ca="1" si="690"/>
        <v>-5.1169055426254478E-3</v>
      </c>
      <c r="CW372" s="223">
        <f t="shared" ca="1" si="691"/>
        <v>1.657878462770648E-3</v>
      </c>
      <c r="CX372" s="223">
        <f t="shared" ca="1" si="692"/>
        <v>8.3125527074576176E-3</v>
      </c>
      <c r="CY372" s="223">
        <f t="shared" ca="1" si="693"/>
        <v>1.4365000227450825E-2</v>
      </c>
      <c r="CZ372" s="223">
        <f t="shared" ca="1" si="694"/>
        <v>1.9376734101268694E-2</v>
      </c>
      <c r="DA372" s="223">
        <f t="shared" ca="1" si="695"/>
        <v>2.2984664892719334E-2</v>
      </c>
      <c r="DB372" s="223">
        <f t="shared" ca="1" si="696"/>
        <v>2.4927405706594515E-2</v>
      </c>
      <c r="DC372" s="223">
        <f t="shared" ca="1" si="697"/>
        <v>2.5064209112057586E-2</v>
      </c>
      <c r="DD372" s="223">
        <f t="shared" ca="1" si="698"/>
        <v>2.3385163993991636E-2</v>
      </c>
      <c r="DE372" s="223">
        <f t="shared" ca="1" si="699"/>
        <v>2.0011913592163283E-2</v>
      </c>
      <c r="DF372" s="223">
        <f t="shared" ca="1" si="700"/>
        <v>1.51888427077952E-2</v>
      </c>
      <c r="DG372" s="223">
        <f t="shared" ca="1" si="701"/>
        <v>9.265372545645946E-3</v>
      </c>
      <c r="DH372" s="223">
        <f t="shared" ca="1" si="702"/>
        <v>2.6706458925482568E-3</v>
      </c>
      <c r="DI372" s="223">
        <f t="shared" ca="1" si="703"/>
        <v>-4.1175633627401238E-3</v>
      </c>
      <c r="DJ372" s="223">
        <f t="shared" ca="1" si="704"/>
        <v>-1.0607463929358497E-2</v>
      </c>
      <c r="DK372" s="223">
        <f t="shared" ca="1" si="705"/>
        <v>-1.6328876345068213E-2</v>
      </c>
      <c r="DL372" s="223">
        <f t="shared" ca="1" si="706"/>
        <v>-2.0867296476061628E-2</v>
      </c>
      <c r="DM372" s="223">
        <f t="shared" ca="1" si="707"/>
        <v>-2.389392545790324E-2</v>
      </c>
      <c r="DN372" s="223">
        <f t="shared" ca="1" si="708"/>
        <v>-2.5189490472393345E-2</v>
      </c>
      <c r="DO372" s="223">
        <f t="shared" ca="1" si="709"/>
        <v>-2.4660130595846708E-2</v>
      </c>
      <c r="DP372" s="223">
        <f t="shared" ca="1" si="710"/>
        <v>-2.2344196822940449E-2</v>
      </c>
      <c r="DQ372" s="223">
        <f t="shared" ca="1" si="711"/>
        <v>-1.8409473618898317E-2</v>
      </c>
      <c r="DR372" s="223">
        <f t="shared" ca="1" si="712"/>
        <v>-1.3141023292633072E-2</v>
      </c>
      <c r="DS372" s="223">
        <f t="shared" ca="1" si="713"/>
        <v>-6.9205338401019598E-3</v>
      </c>
      <c r="DT372" s="223">
        <f t="shared" ca="1" si="714"/>
        <v>-1.9866646260227605E-4</v>
      </c>
      <c r="DU372" s="223">
        <f t="shared" ca="1" si="715"/>
        <v>6.5375938766373196E-3</v>
      </c>
      <c r="DV372" s="223">
        <f t="shared" ca="1" si="716"/>
        <v>1.2800219474990025E-2</v>
      </c>
      <c r="DW372" s="223">
        <f t="shared" ca="1" si="717"/>
        <v>1.8135496457210798E-2</v>
      </c>
      <c r="DX372" s="223">
        <f t="shared" ca="1" si="718"/>
        <v>2.2156895378565494E-2</v>
      </c>
      <c r="DY372" s="223">
        <f t="shared" ca="1" si="719"/>
        <v>2.4573074459179233E-2</v>
      </c>
      <c r="DZ372" s="223">
        <f t="shared" ca="1" si="720"/>
        <v>2.5208986674966842E-2</v>
      </c>
      <c r="EA372" s="223">
        <f t="shared" ca="1" si="721"/>
        <v>2.4018561541399187E-2</v>
      </c>
      <c r="EB372" s="223">
        <f t="shared" ca="1" si="722"/>
        <v>2.1088042821903887E-2</v>
      </c>
      <c r="EC372" s="223">
        <f t="shared" ca="1" si="723"/>
        <v>1.6629740351041401E-2</v>
      </c>
      <c r="ED372" s="223">
        <f t="shared" ca="1" si="724"/>
        <v>1.0966648639548831E-2</v>
      </c>
      <c r="EE372" s="223">
        <f t="shared" ca="1" si="725"/>
        <v>4.5090466105291698E-3</v>
      </c>
      <c r="EF372" s="223">
        <f t="shared" ca="1" si="726"/>
        <v>-2.2752262339806976E-3</v>
      </c>
      <c r="EG372" s="223">
        <f t="shared" ca="1" si="727"/>
        <v>-8.8946637876901515E-3</v>
      </c>
      <c r="EH372" s="223">
        <f t="shared" ca="1" si="728"/>
        <v>-1.4869701909765665E-2</v>
      </c>
      <c r="EI372" s="223">
        <f t="shared" ca="1" si="729"/>
        <v>-1.9767461824599635E-2</v>
      </c>
      <c r="EJ372" s="223">
        <f t="shared" ca="1" si="730"/>
        <v>-2.3233111266382694E-2</v>
      </c>
      <c r="EK372" s="223">
        <f t="shared" ca="1" si="731"/>
        <v>-2.5015571320404419E-2</v>
      </c>
      <c r="EL372" s="223">
        <f t="shared" ca="1" si="732"/>
        <v>-2.4985706555226517E-2</v>
      </c>
      <c r="EM372" s="223">
        <f t="shared" ca="1" si="733"/>
        <v>-2.3145680609426674E-2</v>
      </c>
      <c r="EN372" s="223">
        <f t="shared" ca="1" si="734"/>
        <v>-1.9628799440595559E-2</v>
      </c>
      <c r="EO372" s="223">
        <f t="shared" ca="1" si="735"/>
        <v>-1.4689853592863164E-2</v>
      </c>
      <c r="EP372" s="223">
        <f t="shared" ca="1" si="736"/>
        <v>-8.6866591650857777E-3</v>
      </c>
      <c r="EQ372" s="223">
        <f t="shared" ca="1" si="737"/>
        <v>-2.0541347972013787E-3</v>
      </c>
      <c r="ER372" s="223">
        <f t="shared" ca="1" si="738"/>
        <v>4.7272072581652624E-3</v>
      </c>
      <c r="ES372" s="223">
        <f t="shared" ca="1" si="739"/>
        <v>1.1166073224149708E-2</v>
      </c>
      <c r="ET372" s="223">
        <f t="shared" ca="1" si="740"/>
        <v>1.6795980986544352E-2</v>
      </c>
      <c r="EU372" s="223">
        <f t="shared" ca="1" si="741"/>
        <v>2.1209055728623749E-2</v>
      </c>
      <c r="EV372" s="223">
        <f t="shared" ca="1" si="742"/>
        <v>2.4085579592194113E-2</v>
      </c>
      <c r="EW372" s="223">
        <f t="shared" ca="1" si="743"/>
        <v>2.5217154554911803E-2</v>
      </c>
      <c r="EX372" s="223">
        <f t="shared" ca="1" si="744"/>
        <v>2.4521800422782798E-2</v>
      </c>
      <c r="EY372" s="223">
        <f t="shared" ca="1" si="745"/>
        <v>2.2049894120469319E-2</v>
      </c>
      <c r="EZ372" s="223">
        <f t="shared" ca="1" si="746"/>
        <v>1.7980519990481038E-2</v>
      </c>
      <c r="FA372" s="223">
        <f t="shared" ca="1" si="747"/>
        <v>1.2608495514294835E-2</v>
      </c>
      <c r="FB372" s="223">
        <f t="shared" ca="1" si="748"/>
        <v>6.3230124142520149E-3</v>
      </c>
      <c r="FC372" s="223">
        <f t="shared" ca="1" si="749"/>
        <v>-4.205594571277671E-4</v>
      </c>
      <c r="FD372" s="223">
        <f t="shared" ca="1" si="750"/>
        <v>-7.1336626922993453E-3</v>
      </c>
      <c r="FE372" s="223">
        <f t="shared" ca="1" si="751"/>
        <v>-1.3329947271464174E-2</v>
      </c>
      <c r="FF372" s="223">
        <f t="shared" ca="1" si="752"/>
        <v>-1.8560505584805452E-2</v>
      </c>
      <c r="FG372" s="223">
        <f t="shared" ca="1" si="753"/>
        <v>-2.2446394831932E-2</v>
      </c>
      <c r="FH372" s="223">
        <f t="shared" ca="1" si="754"/>
        <v>-2.4706090620015584E-2</v>
      </c>
      <c r="FI372" s="223">
        <f t="shared" ca="1" si="755"/>
        <v>-2.5175882805956482E-2</v>
      </c>
      <c r="FJ372" s="223">
        <f t="shared" ca="1" si="756"/>
        <v>-2.3821735947288012E-2</v>
      </c>
      <c r="FK372" s="223">
        <f t="shared" ca="1" si="757"/>
        <v>-2.0741755097433603E-2</v>
      </c>
      <c r="FL372" s="223">
        <f t="shared" ca="1" si="758"/>
        <v>-1.6159078303706133E-2</v>
      </c>
      <c r="FM372" s="223">
        <f t="shared" ca="1" si="759"/>
        <v>-1.0405710731419089E-2</v>
      </c>
      <c r="FN372" s="223">
        <f t="shared" ca="1" si="760"/>
        <v>-3.8984715973588244E-3</v>
      </c>
      <c r="FO372" s="223">
        <f t="shared" ca="1" si="761"/>
        <v>2.8912034939835851E-3</v>
      </c>
      <c r="FP372" s="223">
        <f t="shared" ca="1" si="762"/>
        <v>9.4714170550498841E-3</v>
      </c>
      <c r="FQ372" s="223">
        <f t="shared" ca="1" si="763"/>
        <v>1.5365446639664031E-2</v>
      </c>
      <c r="FR372" s="223">
        <f t="shared" ca="1" si="764"/>
        <v>2.0146282368080443E-2</v>
      </c>
      <c r="FS372" s="223">
        <f t="shared" ca="1" si="765"/>
        <v>2.3467562882561178E-2</v>
      </c>
      <c r="FT372" s="223">
        <f t="shared" ca="1" si="766"/>
        <v>2.5088668489443366E-2</v>
      </c>
      <c r="FU372" s="223">
        <f t="shared" ca="1" si="767"/>
        <v>2.4892153543042327E-2</v>
      </c>
      <c r="FV372" s="223">
        <f t="shared" ca="1" si="768"/>
        <v>2.2892255132335334E-2</v>
      </c>
      <c r="FW372" s="223">
        <f t="shared" ca="1" si="769"/>
        <v>1.9233861634212902E-2</v>
      </c>
      <c r="FX372" s="223">
        <f t="shared" ca="1" si="770"/>
        <v>1.4182015859415795E-2</v>
      </c>
      <c r="FY372" s="223">
        <f t="shared" ca="1" si="771"/>
        <v>8.1027132658596686E-3</v>
      </c>
      <c r="FZ372" s="223">
        <f t="shared" ca="1" si="772"/>
        <v>1.4363863678617111E-3</v>
      </c>
      <c r="GA372" s="223">
        <f t="shared" ca="1" si="773"/>
        <v>-5.3340036606997453E-3</v>
      </c>
      <c r="GB372" s="223">
        <f t="shared" ca="1" si="774"/>
        <v>-1.1717956493957063E-2</v>
      </c>
      <c r="GC372" s="223">
        <f t="shared" ca="1" si="775"/>
        <v>-1.7252968357116382E-2</v>
      </c>
      <c r="GD372" s="223">
        <f t="shared" ca="1" si="776"/>
        <v>-2.1538039439072617E-2</v>
      </c>
      <c r="GE372" s="223">
        <f t="shared" ca="1" si="777"/>
        <v>-2.4262725473956481E-2</v>
      </c>
      <c r="GF372" s="223">
        <f t="shared" ca="1" si="778"/>
        <v>-2.5229628766456534E-2</v>
      </c>
      <c r="GG372" s="223">
        <f t="shared" ca="1" si="779"/>
        <v>-2.4368699234073386E-2</v>
      </c>
      <c r="GH372" s="223">
        <f t="shared" ca="1" si="780"/>
        <v>-2.1742309386278663E-2</v>
      </c>
      <c r="GI372" s="223">
        <f t="shared" ca="1" si="781"/>
        <v>-1.7540735569156442E-2</v>
      </c>
      <c r="GJ372" s="223">
        <f t="shared" ca="1" si="782"/>
        <v>-1.2068372849720803E-2</v>
      </c>
      <c r="GK372" s="223">
        <f t="shared" ca="1" si="783"/>
        <v>-5.7216822421563892E-3</v>
      </c>
      <c r="GL372" s="223">
        <f t="shared" ca="1" si="784"/>
        <v>1.0395320475665697E-3</v>
      </c>
      <c r="GM372" s="223">
        <f t="shared" ca="1" si="785"/>
        <v>7.7254344563003636E-3</v>
      </c>
      <c r="GN372" s="223">
        <f t="shared" ca="1" si="786"/>
        <v>1.3851645606140823E-2</v>
      </c>
      <c r="GO372" s="223">
        <f t="shared" ca="1" si="787"/>
        <v>1.8974334557857825E-2</v>
      </c>
      <c r="GP372" s="223">
        <f t="shared" ca="1" si="788"/>
        <v>2.2722373416376521E-2</v>
      </c>
      <c r="GQ372" s="223">
        <f t="shared" ca="1" si="789"/>
        <v>2.4824224755682675E-2</v>
      </c>
      <c r="GR372" s="223">
        <f t="shared" ca="1" si="790"/>
        <v>2.5127613926530713E-2</v>
      </c>
      <c r="GS372" s="223">
        <f t="shared" ca="1" si="791"/>
        <v>2.3610561030194273E-2</v>
      </c>
      <c r="GT372" s="223">
        <f t="shared" ca="1" si="792"/>
        <v>2.038297331527681E-2</v>
      </c>
      <c r="GU372" s="223">
        <f t="shared" ca="1" si="793"/>
        <v>1.5678682631827569E-2</v>
      </c>
      <c r="GV372" s="223">
        <f t="shared" ca="1" si="794"/>
        <v>9.8385048122393258E-3</v>
      </c>
      <c r="GW372" s="223">
        <f t="shared" ca="1" si="795"/>
        <v>3.2855482906714688E-3</v>
      </c>
      <c r="GX372" s="223">
        <f t="shared" ca="1" si="796"/>
        <v>-3.5054392011107608E-3</v>
      </c>
      <c r="GY372" s="223">
        <f t="shared" ca="1" si="797"/>
        <v>-1.0042465094934751E-2</v>
      </c>
      <c r="GZ372" s="223">
        <f t="shared" ca="1" si="798"/>
        <v>-1.585193579905772E-2</v>
      </c>
      <c r="HA372" s="223">
        <f t="shared" ca="1" si="799"/>
        <v>-2.0512967544380738E-2</v>
      </c>
      <c r="HB372" s="223">
        <f t="shared" ca="1" si="800"/>
        <v>-2.3687878516367906E-2</v>
      </c>
      <c r="HC372" s="223">
        <f t="shared" ca="1" si="801"/>
        <v>-2.5146653182710022E-2</v>
      </c>
      <c r="HD372" s="223">
        <f t="shared" ca="1" si="802"/>
        <v>-2.4783606428341376E-2</v>
      </c>
      <c r="HE372" s="223">
        <f t="shared" ca="1" si="803"/>
        <v>-2.2625040216748833E-2</v>
      </c>
      <c r="HF372" s="223">
        <f t="shared" ca="1" si="804"/>
        <v>-1.8827338068782215E-2</v>
      </c>
      <c r="HG372" s="223">
        <f t="shared" ca="1" si="805"/>
        <v>-1.3665635409914438E-2</v>
      </c>
      <c r="HH372" s="223">
        <f t="shared" ca="1" si="806"/>
        <v>-7.5138865951421725E-3</v>
      </c>
      <c r="HI372" s="223">
        <f t="shared" ca="1" si="807"/>
        <v>-8.1777271308399076E-4</v>
      </c>
      <c r="HJ372" s="223">
        <f t="shared" ca="1" si="808"/>
        <v>5.9375870588802681E-3</v>
      </c>
      <c r="HK372" s="223">
        <f t="shared" ca="1" si="809"/>
        <v>1.2262781304935074E-2</v>
      </c>
      <c r="HL372" s="223">
        <f t="shared" ca="1" si="810"/>
        <v>1.7699563184680123E-2</v>
      </c>
      <c r="HM372" s="223">
        <f t="shared" ca="1" si="811"/>
        <v>2.1854049439922561E-2</v>
      </c>
      <c r="HN372" s="223">
        <f t="shared" ca="1" si="812"/>
        <v>2.4425256397135074E-2</v>
      </c>
      <c r="HO372" s="223">
        <f t="shared" ca="1" si="813"/>
        <v>2.5226905593028932E-2</v>
      </c>
      <c r="HP372" s="223">
        <f t="shared" ca="1" si="814"/>
        <v>2.4200919252149723E-2</v>
      </c>
      <c r="HQ372" s="223">
        <f t="shared" ca="1" si="815"/>
        <v>2.1421627897911029E-2</v>
      </c>
      <c r="HR372" s="223">
        <f t="shared" ca="1" si="816"/>
        <v>1.7090385264615336E-2</v>
      </c>
      <c r="HS372" s="223">
        <f t="shared" ca="1" si="817"/>
        <v>1.1520980648607626E-2</v>
      </c>
      <c r="HT372" s="223">
        <f t="shared" ca="1" si="818"/>
        <v>5.1169055426255683E-3</v>
      </c>
      <c r="HU372" s="223">
        <f t="shared" ca="1" si="819"/>
        <v>-1.6578784627705231E-3</v>
      </c>
      <c r="HV372" s="223">
        <f t="shared" ca="1" si="820"/>
        <v>-8.3125527074575049E-3</v>
      </c>
      <c r="HW372" s="223">
        <f t="shared" ca="1" si="821"/>
        <v>-1.4365000227450722E-2</v>
      </c>
      <c r="HX372" s="223">
        <f t="shared" ca="1" si="822"/>
        <v>-1.9376734101268615E-2</v>
      </c>
      <c r="HY372" s="223">
        <f t="shared" ca="1" si="823"/>
        <v>-2.2984664892719282E-2</v>
      </c>
      <c r="HZ372" s="223">
        <f t="shared" ca="1" si="824"/>
        <v>-2.4927405706594498E-2</v>
      </c>
      <c r="IA372" s="223">
        <f t="shared" ca="1" si="825"/>
        <v>-2.50642091120576E-2</v>
      </c>
      <c r="IB372" s="223">
        <f t="shared" ca="1" si="826"/>
        <v>-2.3385163993991681E-2</v>
      </c>
      <c r="IC372" s="223">
        <f t="shared" ca="1" si="827"/>
        <v>-2.0011913592163359E-2</v>
      </c>
      <c r="ID372" s="223">
        <f t="shared" ca="1" si="828"/>
        <v>-1.5188842707795303E-2</v>
      </c>
      <c r="IE372" s="223">
        <f t="shared" ca="1" si="829"/>
        <v>-2.2136750810072249E-2</v>
      </c>
      <c r="IF372" s="223">
        <f t="shared" ca="1" si="830"/>
        <v>-2.67064589254838E-3</v>
      </c>
      <c r="IG372" s="223">
        <f t="shared" ca="1" si="831"/>
        <v>4.1175633627400007E-3</v>
      </c>
      <c r="IH372" s="223">
        <f t="shared" ca="1" si="832"/>
        <v>1.0607463929358383E-2</v>
      </c>
      <c r="II372" s="223">
        <f t="shared" ca="1" si="833"/>
        <v>1.6328876345068119E-2</v>
      </c>
      <c r="IJ372" s="223">
        <f t="shared" ca="1" si="834"/>
        <v>2.0867296476061562E-2</v>
      </c>
      <c r="IK372" s="223">
        <f t="shared" ca="1" si="835"/>
        <v>2.3893925457903198E-2</v>
      </c>
      <c r="IL372" s="223">
        <f t="shared" ca="1" si="836"/>
        <v>2.5189490472393338E-2</v>
      </c>
      <c r="IM372" s="223">
        <f t="shared" ca="1" si="837"/>
        <v>2.4660130595846735E-2</v>
      </c>
      <c r="IN372" s="223">
        <f t="shared" ca="1" si="838"/>
        <v>2.2344196822940504E-2</v>
      </c>
      <c r="IO372" s="223">
        <f t="shared" ca="1" si="839"/>
        <v>1.84094736188984E-2</v>
      </c>
      <c r="IP372" s="223">
        <f t="shared" ca="1" si="840"/>
        <v>1.3141023292633176E-2</v>
      </c>
      <c r="IQ372" s="223">
        <f t="shared" ca="1" si="841"/>
        <v>6.9205338401020795E-3</v>
      </c>
      <c r="IR372" s="223">
        <f t="shared" ca="1" si="842"/>
        <v>1.9866646260240095E-4</v>
      </c>
      <c r="IS372" s="223">
        <f t="shared" ca="1" si="843"/>
        <v>-6.5375938766372016E-3</v>
      </c>
      <c r="IT372" s="223">
        <f t="shared" ca="1" si="844"/>
        <v>-1.280021947498992E-2</v>
      </c>
      <c r="IU372" s="223">
        <f t="shared" ca="1" si="845"/>
        <v>-1.8135496457210711E-2</v>
      </c>
      <c r="IV372" s="223">
        <f t="shared" ca="1" si="846"/>
        <v>-2.2156895378565435E-2</v>
      </c>
      <c r="IW372" s="223">
        <f t="shared" ca="1" si="847"/>
        <v>-2.4573074459179205E-2</v>
      </c>
      <c r="IX372" s="223">
        <f t="shared" ca="1" si="848"/>
        <v>-2.5208986674966846E-2</v>
      </c>
      <c r="IY372" s="223">
        <f t="shared" ca="1" si="849"/>
        <v>-2.4018561541399225E-2</v>
      </c>
      <c r="IZ372" s="223">
        <f t="shared" ca="1" si="850"/>
        <v>-2.1088042821903956E-2</v>
      </c>
      <c r="JA372" s="223">
        <f t="shared" ca="1" si="851"/>
        <v>-1.6629740351041495E-2</v>
      </c>
      <c r="JB372" s="223">
        <f t="shared" ca="1" si="852"/>
        <v>-1.0966648639548942E-2</v>
      </c>
    </row>
    <row r="373" spans="2:262">
      <c r="B373" s="230">
        <v>12</v>
      </c>
      <c r="C373" s="229">
        <f t="shared" si="853"/>
        <v>2.3437499999999996E-4</v>
      </c>
      <c r="D373" s="226">
        <f t="shared" ca="1" si="597"/>
        <v>54.011907290681734</v>
      </c>
      <c r="E373" s="225">
        <f ca="1">R361</f>
        <v>1.1907290681734796E-2</v>
      </c>
      <c r="F373" s="224">
        <v>12</v>
      </c>
      <c r="G373" s="223">
        <f t="shared" ca="1" si="854"/>
        <v>-4.8767043158363672E-4</v>
      </c>
      <c r="H373" s="223">
        <f t="shared" ca="1" si="598"/>
        <v>1.9329805777430493E-4</v>
      </c>
      <c r="I373" s="223">
        <f t="shared" ca="1" si="599"/>
        <v>8.5761984818949141E-4</v>
      </c>
      <c r="J373" s="223">
        <f t="shared" ca="1" si="600"/>
        <v>1.4480839931398104E-3</v>
      </c>
      <c r="K373" s="223">
        <f t="shared" ca="1" si="601"/>
        <v>1.9138401169378045E-3</v>
      </c>
      <c r="L373" s="223">
        <f t="shared" ca="1" si="602"/>
        <v>2.2147776149406546E-3</v>
      </c>
      <c r="M373" s="223">
        <f t="shared" ca="1" si="603"/>
        <v>2.3249799518891773E-3</v>
      </c>
      <c r="N373" s="223">
        <f t="shared" ca="1" si="604"/>
        <v>2.2349565765223136E-3</v>
      </c>
      <c r="O373" s="223">
        <f t="shared" ca="1" si="605"/>
        <v>1.9524602414791648E-3</v>
      </c>
      <c r="P373" s="223">
        <f t="shared" ca="1" si="606"/>
        <v>1.5018193414474096E-3</v>
      </c>
      <c r="Q373" s="223">
        <f t="shared" ca="1" si="607"/>
        <v>9.2184276814845215E-4</v>
      </c>
      <c r="R373" s="223">
        <f t="shared" ca="1" si="608"/>
        <v>2.624777146411684E-4</v>
      </c>
      <c r="S373" s="223">
        <f t="shared" ca="1" si="609"/>
        <v>-4.1949174340656669E-4</v>
      </c>
      <c r="T373" s="223">
        <f t="shared" ca="1" si="610"/>
        <v>-1.0653348541859084E-3</v>
      </c>
      <c r="U373" s="223">
        <f t="shared" ca="1" si="611"/>
        <v>-1.6194320426572066E-3</v>
      </c>
      <c r="V373" s="223">
        <f t="shared" ca="1" si="612"/>
        <v>-2.03406483100586E-3</v>
      </c>
      <c r="W373" s="223">
        <f t="shared" ca="1" si="613"/>
        <v>-2.2735253219104455E-3</v>
      </c>
      <c r="X373" s="223">
        <f t="shared" ca="1" si="614"/>
        <v>-2.3171913386834607E-3</v>
      </c>
      <c r="Y373" s="223">
        <f t="shared" ca="1" si="615"/>
        <v>-2.1613023932805894E-3</v>
      </c>
      <c r="Z373" s="223">
        <f t="shared" ca="1" si="616"/>
        <v>-1.8192835370060465E-3</v>
      </c>
      <c r="AA373" s="223">
        <f t="shared" ca="1" si="617"/>
        <v>-1.3205892041087026E-3</v>
      </c>
      <c r="AB373" s="223">
        <f t="shared" ca="1" si="618"/>
        <v>-7.0816661568217937E-4</v>
      </c>
      <c r="AC373" s="223">
        <f t="shared" ca="1" si="619"/>
        <v>-3.4757193821791143E-5</v>
      </c>
      <c r="AD373" s="223">
        <f t="shared" ca="1" si="620"/>
        <v>6.4164549423231072E-4</v>
      </c>
      <c r="AE373" s="223">
        <f t="shared" ca="1" si="621"/>
        <v>1.2627901031652443E-3</v>
      </c>
      <c r="AF373" s="223">
        <f t="shared" ca="1" si="622"/>
        <v>1.7751840763322081E-3</v>
      </c>
      <c r="AG373" s="223">
        <f t="shared" ca="1" si="623"/>
        <v>2.1347003888183848E-3</v>
      </c>
      <c r="AH373" s="223">
        <f t="shared" ca="1" si="624"/>
        <v>2.3103777371948761E-3</v>
      </c>
      <c r="AI373" s="223">
        <f t="shared" ca="1" si="625"/>
        <v>2.287086906180587E-3</v>
      </c>
      <c r="AJ373" s="223">
        <f t="shared" ca="1" si="626"/>
        <v>2.0668336865035022E-3</v>
      </c>
      <c r="AK373" s="223">
        <f t="shared" ca="1" si="627"/>
        <v>1.6685861375500155E-3</v>
      </c>
      <c r="AL373" s="223">
        <f t="shared" ca="1" si="628"/>
        <v>1.1266410708269386E-3</v>
      </c>
      <c r="AM373" s="223">
        <f t="shared" ca="1" si="629"/>
        <v>4.8767043158363553E-4</v>
      </c>
      <c r="AN373" s="223">
        <f t="shared" ca="1" si="630"/>
        <v>-1.9329805777430363E-4</v>
      </c>
      <c r="AO373" s="223">
        <f t="shared" ca="1" si="631"/>
        <v>-8.5761984818949184E-4</v>
      </c>
      <c r="AP373" s="223">
        <f t="shared" ca="1" si="632"/>
        <v>-1.4480839931398089E-3</v>
      </c>
      <c r="AQ373" s="223">
        <f t="shared" ca="1" si="633"/>
        <v>-1.9138401169378047E-3</v>
      </c>
      <c r="AR373" s="223">
        <f t="shared" ca="1" si="634"/>
        <v>-2.2147776149406542E-3</v>
      </c>
      <c r="AS373" s="223">
        <f t="shared" ca="1" si="635"/>
        <v>-2.3249799518891773E-3</v>
      </c>
      <c r="AT373" s="223">
        <f t="shared" ca="1" si="636"/>
        <v>-2.2349565765223144E-3</v>
      </c>
      <c r="AU373" s="223">
        <f t="shared" ca="1" si="637"/>
        <v>-1.9524602414791648E-3</v>
      </c>
      <c r="AV373" s="223">
        <f t="shared" ca="1" si="638"/>
        <v>-1.5018193414474085E-3</v>
      </c>
      <c r="AW373" s="223">
        <f t="shared" ca="1" si="639"/>
        <v>-9.2184276814845389E-4</v>
      </c>
      <c r="AX373" s="223">
        <f t="shared" ca="1" si="640"/>
        <v>-2.6247771464116808E-4</v>
      </c>
      <c r="AY373" s="223">
        <f t="shared" ca="1" si="641"/>
        <v>4.1949174340656496E-4</v>
      </c>
      <c r="AZ373" s="223">
        <f t="shared" ca="1" si="642"/>
        <v>1.0653348541859078E-3</v>
      </c>
      <c r="BA373" s="223">
        <f t="shared" ca="1" si="643"/>
        <v>1.6194320426572047E-3</v>
      </c>
      <c r="BB373" s="223">
        <f t="shared" ca="1" si="644"/>
        <v>2.0340648310058595E-3</v>
      </c>
      <c r="BC373" s="223">
        <f t="shared" ca="1" si="645"/>
        <v>2.273525321910446E-3</v>
      </c>
      <c r="BD373" s="223">
        <f t="shared" ca="1" si="646"/>
        <v>2.3171913386834607E-3</v>
      </c>
      <c r="BE373" s="223">
        <f t="shared" ca="1" si="647"/>
        <v>2.1613023932805886E-3</v>
      </c>
      <c r="BF373" s="223">
        <f t="shared" ca="1" si="648"/>
        <v>1.8192835370060474E-3</v>
      </c>
      <c r="BG373" s="223">
        <f t="shared" ca="1" si="649"/>
        <v>1.3205892041087033E-3</v>
      </c>
      <c r="BH373" s="223">
        <f t="shared" ca="1" si="650"/>
        <v>7.0816661568218209E-4</v>
      </c>
      <c r="BI373" s="223">
        <f t="shared" ca="1" si="651"/>
        <v>3.4757193821796238E-5</v>
      </c>
      <c r="BJ373" s="223">
        <f t="shared" ca="1" si="652"/>
        <v>-6.416454942323118E-4</v>
      </c>
      <c r="BK373" s="223">
        <f t="shared" ca="1" si="653"/>
        <v>-1.2627901031652437E-3</v>
      </c>
      <c r="BL373" s="223">
        <f t="shared" ca="1" si="654"/>
        <v>-1.7751840763322061E-3</v>
      </c>
      <c r="BM373" s="223">
        <f t="shared" ca="1" si="655"/>
        <v>-2.1347003888183861E-3</v>
      </c>
      <c r="BN373" s="223">
        <f t="shared" ca="1" si="656"/>
        <v>-2.3103777371948761E-3</v>
      </c>
      <c r="BO373" s="223">
        <f t="shared" ca="1" si="657"/>
        <v>-2.287086906180587E-3</v>
      </c>
      <c r="BP373" s="223">
        <f t="shared" ca="1" si="658"/>
        <v>-2.0668336865035043E-3</v>
      </c>
      <c r="BQ373" s="223">
        <f t="shared" ca="1" si="659"/>
        <v>-1.6685861375500136E-3</v>
      </c>
      <c r="BR373" s="223">
        <f t="shared" ca="1" si="660"/>
        <v>-1.1266410708269394E-3</v>
      </c>
      <c r="BS373" s="223">
        <f t="shared" ca="1" si="661"/>
        <v>-4.8767043158364062E-4</v>
      </c>
      <c r="BT373" s="223">
        <f t="shared" ca="1" si="662"/>
        <v>1.9329805777430677E-4</v>
      </c>
      <c r="BU373" s="223">
        <f t="shared" ca="1" si="663"/>
        <v>8.5761984818949054E-4</v>
      </c>
      <c r="BV373" s="223">
        <f t="shared" ca="1" si="664"/>
        <v>1.4480839931398084E-3</v>
      </c>
      <c r="BW373" s="223">
        <f t="shared" ca="1" si="665"/>
        <v>1.9138401169378017E-3</v>
      </c>
      <c r="BX373" s="223">
        <f t="shared" ca="1" si="666"/>
        <v>2.2147776149406551E-3</v>
      </c>
      <c r="BY373" s="223">
        <f t="shared" ca="1" si="667"/>
        <v>2.3249799518891773E-3</v>
      </c>
      <c r="BZ373" s="223">
        <f t="shared" ca="1" si="668"/>
        <v>2.2349565765223144E-3</v>
      </c>
      <c r="CA373" s="223">
        <f t="shared" ca="1" si="669"/>
        <v>1.9524602414791633E-3</v>
      </c>
      <c r="CB373" s="223">
        <f t="shared" ca="1" si="670"/>
        <v>1.5018193414474091E-3</v>
      </c>
      <c r="CC373" s="223">
        <f t="shared" ca="1" si="671"/>
        <v>9.2184276814845454E-4</v>
      </c>
      <c r="CD373" s="223">
        <f t="shared" ca="1" si="672"/>
        <v>2.6247771464117328E-4</v>
      </c>
      <c r="CE373" s="223">
        <f t="shared" ca="1" si="673"/>
        <v>-4.194917434065681E-4</v>
      </c>
      <c r="CF373" s="223">
        <f t="shared" ca="1" si="674"/>
        <v>-1.0653348541859071E-3</v>
      </c>
      <c r="CG373" s="223">
        <f t="shared" ca="1" si="675"/>
        <v>-1.619432042657204E-3</v>
      </c>
      <c r="CH373" s="223">
        <f t="shared" ca="1" si="676"/>
        <v>-2.0340648310058569E-3</v>
      </c>
      <c r="CI373" s="223">
        <f t="shared" ca="1" si="677"/>
        <v>-2.2735253219104455E-3</v>
      </c>
      <c r="CJ373" s="223">
        <f t="shared" ca="1" si="678"/>
        <v>-2.3171913386834612E-3</v>
      </c>
      <c r="CK373" s="223">
        <f t="shared" ca="1" si="679"/>
        <v>-2.1613023932805907E-3</v>
      </c>
      <c r="CL373" s="223">
        <f t="shared" ca="1" si="680"/>
        <v>-1.8192835370060452E-3</v>
      </c>
      <c r="CM373" s="223">
        <f t="shared" ca="1" si="681"/>
        <v>-1.3205892041087039E-3</v>
      </c>
      <c r="CN373" s="223">
        <f t="shared" ca="1" si="682"/>
        <v>-7.0816661568218306E-4</v>
      </c>
      <c r="CO373" s="223">
        <f t="shared" ca="1" si="683"/>
        <v>-3.4757193821797214E-5</v>
      </c>
      <c r="CP373" s="223">
        <f t="shared" ca="1" si="684"/>
        <v>6.4164549423231104E-4</v>
      </c>
      <c r="CQ373" s="223">
        <f t="shared" ca="1" si="685"/>
        <v>1.2627901031652426E-3</v>
      </c>
      <c r="CR373" s="223">
        <f t="shared" ca="1" si="686"/>
        <v>1.7751840763322057E-3</v>
      </c>
      <c r="CS373" s="223">
        <f t="shared" ca="1" si="687"/>
        <v>2.1347003888183861E-3</v>
      </c>
      <c r="CT373" s="223">
        <f t="shared" ca="1" si="688"/>
        <v>2.3103777371948761E-3</v>
      </c>
      <c r="CU373" s="223">
        <f t="shared" ca="1" si="689"/>
        <v>2.287086906180587E-3</v>
      </c>
      <c r="CV373" s="223">
        <f t="shared" ca="1" si="690"/>
        <v>2.0668336865035048E-3</v>
      </c>
      <c r="CW373" s="223">
        <f t="shared" ca="1" si="691"/>
        <v>1.668586137550014E-3</v>
      </c>
      <c r="CX373" s="223">
        <f t="shared" ca="1" si="692"/>
        <v>1.1266410708269401E-3</v>
      </c>
      <c r="CY373" s="223">
        <f t="shared" ca="1" si="693"/>
        <v>4.876704315836416E-4</v>
      </c>
      <c r="CZ373" s="223">
        <f t="shared" ca="1" si="694"/>
        <v>-1.9329805777430601E-4</v>
      </c>
      <c r="DA373" s="223">
        <f t="shared" ca="1" si="695"/>
        <v>-8.5761984818948989E-4</v>
      </c>
      <c r="DB373" s="223">
        <f t="shared" ca="1" si="696"/>
        <v>-1.4480839931398078E-3</v>
      </c>
      <c r="DC373" s="223">
        <f t="shared" ca="1" si="697"/>
        <v>-1.9138401169378014E-3</v>
      </c>
      <c r="DD373" s="223">
        <f t="shared" ca="1" si="698"/>
        <v>-2.2147776149406546E-3</v>
      </c>
      <c r="DE373" s="223">
        <f t="shared" ca="1" si="699"/>
        <v>-2.3249799518891773E-3</v>
      </c>
      <c r="DF373" s="223">
        <f t="shared" ca="1" si="700"/>
        <v>-2.2349565765223149E-3</v>
      </c>
      <c r="DG373" s="223">
        <f t="shared" ca="1" si="701"/>
        <v>-1.952460241479164E-3</v>
      </c>
      <c r="DH373" s="223">
        <f t="shared" ca="1" si="702"/>
        <v>-1.50181934144741E-3</v>
      </c>
      <c r="DI373" s="223">
        <f t="shared" ca="1" si="703"/>
        <v>-9.218427681484553E-4</v>
      </c>
      <c r="DJ373" s="223">
        <f t="shared" ca="1" si="704"/>
        <v>-2.6247771464117415E-4</v>
      </c>
      <c r="DK373" s="223">
        <f t="shared" ca="1" si="705"/>
        <v>4.1949174340656723E-4</v>
      </c>
      <c r="DL373" s="223">
        <f t="shared" ca="1" si="706"/>
        <v>1.0653348541858989E-3</v>
      </c>
      <c r="DM373" s="223">
        <f t="shared" ca="1" si="707"/>
        <v>1.6194320426572034E-3</v>
      </c>
      <c r="DN373" s="223">
        <f t="shared" ca="1" si="708"/>
        <v>2.0340648310058604E-3</v>
      </c>
      <c r="DO373" s="223">
        <f t="shared" ca="1" si="709"/>
        <v>2.2735253219104438E-3</v>
      </c>
      <c r="DP373" s="223">
        <f t="shared" ca="1" si="710"/>
        <v>2.3171913386834612E-3</v>
      </c>
      <c r="DQ373" s="223">
        <f t="shared" ca="1" si="711"/>
        <v>2.1613023932805877E-3</v>
      </c>
      <c r="DR373" s="223">
        <f t="shared" ca="1" si="712"/>
        <v>1.8192835370060508E-3</v>
      </c>
      <c r="DS373" s="223">
        <f t="shared" ca="1" si="713"/>
        <v>1.3205892041087046E-3</v>
      </c>
      <c r="DT373" s="223">
        <f t="shared" ca="1" si="714"/>
        <v>7.0816661568217601E-4</v>
      </c>
      <c r="DU373" s="223">
        <f t="shared" ca="1" si="715"/>
        <v>3.4757193821798081E-5</v>
      </c>
      <c r="DV373" s="223">
        <f t="shared" ca="1" si="716"/>
        <v>-6.4164549423231007E-4</v>
      </c>
      <c r="DW373" s="223">
        <f t="shared" ca="1" si="717"/>
        <v>-1.2627901031652491E-3</v>
      </c>
      <c r="DX373" s="223">
        <f t="shared" ca="1" si="718"/>
        <v>-1.7751840763322053E-3</v>
      </c>
      <c r="DY373" s="223">
        <f t="shared" ca="1" si="719"/>
        <v>-2.1347003888183857E-3</v>
      </c>
      <c r="DZ373" s="223">
        <f t="shared" ca="1" si="720"/>
        <v>-2.3103777371948752E-3</v>
      </c>
      <c r="EA373" s="223">
        <f t="shared" ca="1" si="721"/>
        <v>-2.287086906180587E-3</v>
      </c>
      <c r="EB373" s="223">
        <f t="shared" ca="1" si="722"/>
        <v>-2.0668336865035013E-3</v>
      </c>
      <c r="EC373" s="223">
        <f t="shared" ca="1" si="723"/>
        <v>-1.6685861375500203E-3</v>
      </c>
      <c r="ED373" s="223">
        <f t="shared" ca="1" si="724"/>
        <v>-1.1266410708269409E-3</v>
      </c>
      <c r="EE373" s="223">
        <f t="shared" ca="1" si="725"/>
        <v>-4.8767043158363433E-4</v>
      </c>
      <c r="EF373" s="223">
        <f t="shared" ca="1" si="726"/>
        <v>1.9329805777429691E-4</v>
      </c>
      <c r="EG373" s="223">
        <f t="shared" ca="1" si="727"/>
        <v>8.5761984818948902E-4</v>
      </c>
      <c r="EH373" s="223">
        <f t="shared" ca="1" si="728"/>
        <v>1.4480839931398136E-3</v>
      </c>
      <c r="EI373" s="223">
        <f t="shared" ca="1" si="729"/>
        <v>1.913840116937801E-3</v>
      </c>
      <c r="EJ373" s="223">
        <f t="shared" ca="1" si="730"/>
        <v>2.2147776149406542E-3</v>
      </c>
      <c r="EK373" s="223">
        <f t="shared" ca="1" si="731"/>
        <v>2.3249799518891773E-3</v>
      </c>
      <c r="EL373" s="223">
        <f t="shared" ca="1" si="732"/>
        <v>2.2349565765223149E-3</v>
      </c>
      <c r="EM373" s="223">
        <f t="shared" ca="1" si="733"/>
        <v>1.9524602414791644E-3</v>
      </c>
      <c r="EN373" s="223">
        <f t="shared" ca="1" si="734"/>
        <v>1.5018193414474169E-3</v>
      </c>
      <c r="EO373" s="223">
        <f t="shared" ca="1" si="735"/>
        <v>9.2184276814845606E-4</v>
      </c>
      <c r="EP373" s="223">
        <f t="shared" ca="1" si="736"/>
        <v>2.6247771464116667E-4</v>
      </c>
      <c r="EQ373" s="223">
        <f t="shared" ca="1" si="737"/>
        <v>-4.1949174340655834E-4</v>
      </c>
      <c r="ER373" s="223">
        <f t="shared" ca="1" si="738"/>
        <v>-1.0653348541859058E-3</v>
      </c>
      <c r="ES373" s="223">
        <f t="shared" ca="1" si="739"/>
        <v>-1.6194320426572086E-3</v>
      </c>
      <c r="ET373" s="223">
        <f t="shared" ca="1" si="740"/>
        <v>-2.0340648310058561E-3</v>
      </c>
      <c r="EU373" s="223">
        <f t="shared" ca="1" si="741"/>
        <v>-2.2735253219104455E-3</v>
      </c>
      <c r="EV373" s="223">
        <f t="shared" ca="1" si="742"/>
        <v>-2.3171913386834603E-3</v>
      </c>
      <c r="EW373" s="223">
        <f t="shared" ca="1" si="743"/>
        <v>-2.1613023932805912E-3</v>
      </c>
      <c r="EX373" s="223">
        <f t="shared" ca="1" si="744"/>
        <v>-1.8192835370060463E-3</v>
      </c>
      <c r="EY373" s="223">
        <f t="shared" ca="1" si="745"/>
        <v>-1.3205892041087122E-3</v>
      </c>
      <c r="EZ373" s="223">
        <f t="shared" ca="1" si="746"/>
        <v>-7.081666156821848E-4</v>
      </c>
      <c r="FA373" s="223">
        <f t="shared" ca="1" si="747"/>
        <v>-3.47571938217906E-5</v>
      </c>
      <c r="FB373" s="223">
        <f t="shared" ca="1" si="748"/>
        <v>6.4164549423230128E-4</v>
      </c>
      <c r="FC373" s="223">
        <f t="shared" ca="1" si="749"/>
        <v>1.2627901031652413E-3</v>
      </c>
      <c r="FD373" s="223">
        <f t="shared" ca="1" si="750"/>
        <v>1.7751840763322098E-3</v>
      </c>
      <c r="FE373" s="223">
        <f t="shared" ca="1" si="751"/>
        <v>2.1347003888183818E-3</v>
      </c>
      <c r="FF373" s="223">
        <f t="shared" ca="1" si="752"/>
        <v>2.3103777371948756E-3</v>
      </c>
      <c r="FG373" s="223">
        <f t="shared" ca="1" si="753"/>
        <v>2.2870869061805857E-3</v>
      </c>
      <c r="FH373" s="223">
        <f t="shared" ca="1" si="754"/>
        <v>2.0668336865035056E-3</v>
      </c>
      <c r="FI373" s="223">
        <f t="shared" ca="1" si="755"/>
        <v>1.6685861375500153E-3</v>
      </c>
      <c r="FJ373" s="223">
        <f t="shared" ca="1" si="756"/>
        <v>1.126641070826949E-3</v>
      </c>
      <c r="FK373" s="223">
        <f t="shared" ca="1" si="757"/>
        <v>4.8767043158364322E-4</v>
      </c>
      <c r="FL373" s="223">
        <f t="shared" ca="1" si="758"/>
        <v>-1.9329805777430428E-4</v>
      </c>
      <c r="FM373" s="223">
        <f t="shared" ca="1" si="759"/>
        <v>-8.5761984818948068E-4</v>
      </c>
      <c r="FN373" s="223">
        <f t="shared" ca="1" si="760"/>
        <v>-1.4480839931398063E-3</v>
      </c>
      <c r="FO373" s="223">
        <f t="shared" ca="1" si="761"/>
        <v>-1.9138401169378049E-3</v>
      </c>
      <c r="FP373" s="223">
        <f t="shared" ca="1" si="762"/>
        <v>-2.2147776149406516E-3</v>
      </c>
      <c r="FQ373" s="223">
        <f t="shared" ca="1" si="763"/>
        <v>-2.3249799518891773E-3</v>
      </c>
      <c r="FR373" s="223">
        <f t="shared" ca="1" si="764"/>
        <v>-2.2349565765223131E-3</v>
      </c>
      <c r="FS373" s="223">
        <f t="shared" ca="1" si="765"/>
        <v>-1.9524602414791694E-3</v>
      </c>
      <c r="FT373" s="223">
        <f t="shared" ca="1" si="766"/>
        <v>-1.5018193414474111E-3</v>
      </c>
      <c r="FU373" s="223">
        <f t="shared" ca="1" si="767"/>
        <v>-9.2184276814844934E-4</v>
      </c>
      <c r="FV373" s="223">
        <f t="shared" ca="1" si="768"/>
        <v>-2.6247771464117577E-4</v>
      </c>
      <c r="FW373" s="223">
        <f t="shared" ca="1" si="769"/>
        <v>4.1949174340656561E-4</v>
      </c>
      <c r="FX373" s="223">
        <f t="shared" ca="1" si="770"/>
        <v>1.0653348541858976E-3</v>
      </c>
      <c r="FY373" s="223">
        <f t="shared" ca="1" si="771"/>
        <v>1.6194320426572021E-3</v>
      </c>
      <c r="FZ373" s="223">
        <f t="shared" ca="1" si="772"/>
        <v>2.0340648310058595E-3</v>
      </c>
      <c r="GA373" s="223">
        <f t="shared" ca="1" si="773"/>
        <v>2.2735253219104438E-3</v>
      </c>
      <c r="GB373" s="223">
        <f t="shared" ca="1" si="774"/>
        <v>2.3171913386834607E-3</v>
      </c>
      <c r="GC373" s="223">
        <f t="shared" ca="1" si="775"/>
        <v>2.1613023932805881E-3</v>
      </c>
      <c r="GD373" s="223">
        <f t="shared" ca="1" si="776"/>
        <v>1.8192835370060519E-3</v>
      </c>
      <c r="GE373" s="223">
        <f t="shared" ca="1" si="777"/>
        <v>1.3205892041087061E-3</v>
      </c>
      <c r="GF373" s="223">
        <f t="shared" ca="1" si="778"/>
        <v>7.0816661568217764E-4</v>
      </c>
      <c r="GG373" s="223">
        <f t="shared" ca="1" si="779"/>
        <v>3.4757193821799599E-5</v>
      </c>
      <c r="GH373" s="223">
        <f t="shared" ca="1" si="780"/>
        <v>-6.4164549423230866E-4</v>
      </c>
      <c r="GI373" s="223">
        <f t="shared" ca="1" si="781"/>
        <v>-1.2627901031652474E-3</v>
      </c>
      <c r="GJ373" s="223">
        <f t="shared" ca="1" si="782"/>
        <v>-1.7751840763322042E-3</v>
      </c>
      <c r="GK373" s="223">
        <f t="shared" ca="1" si="783"/>
        <v>-2.1347003888183848E-3</v>
      </c>
      <c r="GL373" s="223">
        <f t="shared" ca="1" si="784"/>
        <v>-2.3103777371948748E-3</v>
      </c>
      <c r="GM373" s="223">
        <f t="shared" ca="1" si="785"/>
        <v>-2.2870869061805874E-3</v>
      </c>
      <c r="GN373" s="223">
        <f t="shared" ca="1" si="786"/>
        <v>-2.0668336865035022E-3</v>
      </c>
      <c r="GO373" s="223">
        <f t="shared" ca="1" si="787"/>
        <v>-1.6685861375500214E-3</v>
      </c>
      <c r="GP373" s="223">
        <f t="shared" ca="1" si="788"/>
        <v>-1.1266410708269425E-3</v>
      </c>
      <c r="GQ373" s="223">
        <f t="shared" ca="1" si="789"/>
        <v>-4.8767043158363574E-4</v>
      </c>
      <c r="GR373" s="223">
        <f t="shared" ca="1" si="790"/>
        <v>1.9329805777429539E-4</v>
      </c>
      <c r="GS373" s="223">
        <f t="shared" ca="1" si="791"/>
        <v>8.5761984818948762E-4</v>
      </c>
      <c r="GT373" s="223">
        <f t="shared" ca="1" si="792"/>
        <v>1.4480839931398121E-3</v>
      </c>
      <c r="GU373" s="223">
        <f t="shared" ca="1" si="793"/>
        <v>1.9138401169377997E-3</v>
      </c>
      <c r="GV373" s="223">
        <f t="shared" ca="1" si="794"/>
        <v>2.2147776149406538E-3</v>
      </c>
      <c r="GW373" s="223">
        <f t="shared" ca="1" si="795"/>
        <v>2.3249799518891773E-3</v>
      </c>
      <c r="GX373" s="223">
        <f t="shared" ca="1" si="796"/>
        <v>2.2349565765223157E-3</v>
      </c>
      <c r="GY373" s="223">
        <f t="shared" ca="1" si="797"/>
        <v>1.9524602414791651E-3</v>
      </c>
      <c r="GZ373" s="223">
        <f t="shared" ca="1" si="798"/>
        <v>1.5018193414474182E-3</v>
      </c>
      <c r="HA373" s="223">
        <f t="shared" ca="1" si="799"/>
        <v>9.2184276814845779E-4</v>
      </c>
      <c r="HB373" s="223">
        <f t="shared" ca="1" si="800"/>
        <v>2.624777146411684E-4</v>
      </c>
      <c r="HC373" s="223">
        <f t="shared" ca="1" si="801"/>
        <v>-4.1949174340655661E-4</v>
      </c>
      <c r="HD373" s="223">
        <f t="shared" ca="1" si="802"/>
        <v>-1.0653348541859041E-3</v>
      </c>
      <c r="HE373" s="223">
        <f t="shared" ca="1" si="803"/>
        <v>-1.6194320426572073E-3</v>
      </c>
      <c r="HF373" s="223">
        <f t="shared" ca="1" si="804"/>
        <v>-2.0340648310058552E-3</v>
      </c>
      <c r="HG373" s="223">
        <f t="shared" ca="1" si="805"/>
        <v>-2.2735253219104451E-3</v>
      </c>
      <c r="HH373" s="223">
        <f t="shared" ca="1" si="806"/>
        <v>-2.3171913386834603E-3</v>
      </c>
      <c r="HI373" s="223">
        <f t="shared" ca="1" si="807"/>
        <v>-2.1613023932805916E-3</v>
      </c>
      <c r="HJ373" s="223">
        <f t="shared" ca="1" si="808"/>
        <v>-1.8192835370060471E-3</v>
      </c>
      <c r="HK373" s="223">
        <f t="shared" ca="1" si="809"/>
        <v>-1.3205892041087137E-3</v>
      </c>
      <c r="HL373" s="223">
        <f t="shared" ca="1" si="810"/>
        <v>-7.0816661568218642E-4</v>
      </c>
      <c r="HM373" s="223">
        <f t="shared" ca="1" si="811"/>
        <v>-3.4757193821792118E-5</v>
      </c>
      <c r="HN373" s="223">
        <f t="shared" ca="1" si="812"/>
        <v>6.4164549423229966E-4</v>
      </c>
      <c r="HO373" s="223">
        <f t="shared" ca="1" si="813"/>
        <v>1.26279010316524E-3</v>
      </c>
      <c r="HP373" s="223">
        <f t="shared" ca="1" si="814"/>
        <v>1.775184076332209E-3</v>
      </c>
      <c r="HQ373" s="223">
        <f t="shared" ca="1" si="815"/>
        <v>2.1347003888183879E-3</v>
      </c>
      <c r="HR373" s="223">
        <f t="shared" ca="1" si="816"/>
        <v>2.3103777371948739E-3</v>
      </c>
      <c r="HS373" s="223">
        <f t="shared" ca="1" si="817"/>
        <v>2.2870869061805891E-3</v>
      </c>
      <c r="HT373" s="223">
        <f t="shared" ca="1" si="818"/>
        <v>2.0668336865035061E-3</v>
      </c>
      <c r="HU373" s="223">
        <f t="shared" ca="1" si="819"/>
        <v>1.6685861375500164E-3</v>
      </c>
      <c r="HV373" s="223">
        <f t="shared" ca="1" si="820"/>
        <v>1.126641070826936E-3</v>
      </c>
      <c r="HW373" s="223">
        <f t="shared" ca="1" si="821"/>
        <v>4.876704315836287E-4</v>
      </c>
      <c r="HX373" s="223">
        <f t="shared" ca="1" si="822"/>
        <v>-1.9329805777428596E-4</v>
      </c>
      <c r="HY373" s="223">
        <f t="shared" ca="1" si="823"/>
        <v>-8.5761984818947916E-4</v>
      </c>
      <c r="HZ373" s="223">
        <f t="shared" ca="1" si="824"/>
        <v>-1.4480839931398052E-3</v>
      </c>
      <c r="IA373" s="223">
        <f t="shared" ca="1" si="825"/>
        <v>-1.913840116937804E-3</v>
      </c>
      <c r="IB373" s="223">
        <f t="shared" ca="1" si="826"/>
        <v>-2.2147776149406559E-3</v>
      </c>
      <c r="IC373" s="223">
        <f t="shared" ca="1" si="827"/>
        <v>-2.3249799518891769E-3</v>
      </c>
      <c r="ID373" s="223">
        <f t="shared" ca="1" si="828"/>
        <v>-2.2349565765223183E-3</v>
      </c>
      <c r="IE373" s="223">
        <f t="shared" ca="1" si="829"/>
        <v>-4.0315086466728364E-4</v>
      </c>
      <c r="IF373" s="223">
        <f t="shared" ca="1" si="830"/>
        <v>-1.5018193414474126E-3</v>
      </c>
      <c r="IG373" s="223">
        <f t="shared" ca="1" si="831"/>
        <v>-9.2184276814845085E-4</v>
      </c>
      <c r="IH373" s="223">
        <f t="shared" ca="1" si="832"/>
        <v>-2.6247771464116114E-4</v>
      </c>
      <c r="II373" s="223">
        <f t="shared" ca="1" si="833"/>
        <v>4.1949174340654761E-4</v>
      </c>
      <c r="IJ373" s="223">
        <f t="shared" ca="1" si="834"/>
        <v>1.0653348541858961E-3</v>
      </c>
      <c r="IK373" s="223">
        <f t="shared" ca="1" si="835"/>
        <v>1.619432042657201E-3</v>
      </c>
      <c r="IL373" s="223">
        <f t="shared" ca="1" si="836"/>
        <v>2.0340648310058587E-3</v>
      </c>
      <c r="IM373" s="223">
        <f t="shared" ca="1" si="837"/>
        <v>2.2735253219104464E-3</v>
      </c>
      <c r="IN373" s="223">
        <f t="shared" ca="1" si="838"/>
        <v>2.3171913386834599E-3</v>
      </c>
      <c r="IO373" s="223">
        <f t="shared" ca="1" si="839"/>
        <v>2.1613023932805951E-3</v>
      </c>
      <c r="IP373" s="223">
        <f t="shared" ca="1" si="840"/>
        <v>1.819283537006053E-3</v>
      </c>
      <c r="IQ373" s="223">
        <f t="shared" ca="1" si="841"/>
        <v>1.3205892041087074E-3</v>
      </c>
      <c r="IR373" s="223">
        <f t="shared" ca="1" si="842"/>
        <v>7.0816661568217916E-4</v>
      </c>
      <c r="IS373" s="223">
        <f t="shared" ca="1" si="843"/>
        <v>3.4757193821784963E-5</v>
      </c>
      <c r="IT373" s="223">
        <f t="shared" ca="1" si="844"/>
        <v>-6.4164549423229098E-4</v>
      </c>
      <c r="IU373" s="223">
        <f t="shared" ca="1" si="845"/>
        <v>-1.2627901031652322E-3</v>
      </c>
      <c r="IV373" s="223">
        <f t="shared" ca="1" si="846"/>
        <v>-1.7751840763322029E-3</v>
      </c>
      <c r="IW373" s="223">
        <f t="shared" ca="1" si="847"/>
        <v>-2.1347003888183844E-3</v>
      </c>
      <c r="IX373" s="223">
        <f t="shared" ca="1" si="848"/>
        <v>-2.3103777371948765E-3</v>
      </c>
      <c r="IY373" s="223">
        <f t="shared" ca="1" si="849"/>
        <v>-2.2870869061805848E-3</v>
      </c>
      <c r="IZ373" s="223">
        <f t="shared" ca="1" si="850"/>
        <v>-2.0668336865035104E-3</v>
      </c>
      <c r="JA373" s="223">
        <f t="shared" ca="1" si="851"/>
        <v>-1.6685861375500227E-3</v>
      </c>
      <c r="JB373" s="223">
        <f t="shared" ca="1" si="852"/>
        <v>-1.126641070826944E-3</v>
      </c>
    </row>
    <row r="374" spans="2:262">
      <c r="B374" s="230">
        <v>13</v>
      </c>
      <c r="C374" s="229">
        <f t="shared" si="853"/>
        <v>2.5390624999999995E-4</v>
      </c>
      <c r="D374" s="226">
        <f t="shared" ca="1" si="597"/>
        <v>54.021910711420674</v>
      </c>
      <c r="E374" s="225">
        <f ca="1">S361</f>
        <v>2.1910711420676354E-2</v>
      </c>
      <c r="F374" s="224">
        <v>13</v>
      </c>
      <c r="G374" s="223">
        <f t="shared" ca="1" si="854"/>
        <v>3.9614276696873845E-3</v>
      </c>
      <c r="H374" s="223">
        <f t="shared" ca="1" si="598"/>
        <v>-2.6282102609344066E-3</v>
      </c>
      <c r="I374" s="223">
        <f t="shared" ca="1" si="599"/>
        <v>-8.95254708424938E-3</v>
      </c>
      <c r="J374" s="223">
        <f t="shared" ca="1" si="600"/>
        <v>-1.4373181228227214E-2</v>
      </c>
      <c r="K374" s="223">
        <f t="shared" ca="1" si="601"/>
        <v>-1.8342934157695764E-2</v>
      </c>
      <c r="L374" s="223">
        <f t="shared" ca="1" si="602"/>
        <v>-2.0461084566762239E-2</v>
      </c>
      <c r="M374" s="223">
        <f t="shared" ca="1" si="603"/>
        <v>-2.0513818645580256E-2</v>
      </c>
      <c r="N374" s="223">
        <f t="shared" ca="1" si="604"/>
        <v>-1.8495813224344425E-2</v>
      </c>
      <c r="O374" s="223">
        <f t="shared" ca="1" si="605"/>
        <v>-1.4610773113420523E-2</v>
      </c>
      <c r="P374" s="223">
        <f t="shared" ca="1" si="606"/>
        <v>-9.250868398543265E-3</v>
      </c>
      <c r="Q374" s="223">
        <f t="shared" ca="1" si="607"/>
        <v>-2.9571473653282861E-3</v>
      </c>
      <c r="R374" s="223">
        <f t="shared" ca="1" si="608"/>
        <v>3.6350788834519365E-3</v>
      </c>
      <c r="S374" s="223">
        <f t="shared" ca="1" si="609"/>
        <v>9.8603670423608562E-3</v>
      </c>
      <c r="T374" s="223">
        <f t="shared" ca="1" si="610"/>
        <v>1.5090313871972974E-2</v>
      </c>
      <c r="U374" s="223">
        <f t="shared" ca="1" si="611"/>
        <v>1.8796989508503843E-2</v>
      </c>
      <c r="V374" s="223">
        <f t="shared" ca="1" si="612"/>
        <v>2.0606228625299136E-2</v>
      </c>
      <c r="W374" s="223">
        <f t="shared" ca="1" si="613"/>
        <v>2.0335400042425043E-2</v>
      </c>
      <c r="X374" s="223">
        <f t="shared" ca="1" si="614"/>
        <v>1.8011842182531684E-2</v>
      </c>
      <c r="Y374" s="223">
        <f t="shared" ca="1" si="615"/>
        <v>1.387010343099139E-2</v>
      </c>
      <c r="Z374" s="223">
        <f t="shared" ca="1" si="616"/>
        <v>8.3282659684013067E-3</v>
      </c>
      <c r="AA374" s="223">
        <f t="shared" ca="1" si="617"/>
        <v>1.945743033950606E-3</v>
      </c>
      <c r="AB374" s="223">
        <f t="shared" ca="1" si="618"/>
        <v>-4.6331902825439376E-3</v>
      </c>
      <c r="AC374" s="223">
        <f t="shared" ca="1" si="619"/>
        <v>-1.0744432512601151E-2</v>
      </c>
      <c r="AD374" s="223">
        <f t="shared" ca="1" si="620"/>
        <v>-1.5771092627845748E-2</v>
      </c>
      <c r="AE374" s="223">
        <f t="shared" ca="1" si="621"/>
        <v>-1.9205761265164101E-2</v>
      </c>
      <c r="AF374" s="223">
        <f t="shared" ca="1" si="622"/>
        <v>-2.0701730474185227E-2</v>
      </c>
      <c r="AG374" s="223">
        <f t="shared" ca="1" si="623"/>
        <v>-2.0107991679396951E-2</v>
      </c>
      <c r="AH374" s="223">
        <f t="shared" ca="1" si="624"/>
        <v>-1.7484479035250161E-2</v>
      </c>
      <c r="AI374" s="223">
        <f t="shared" ca="1" si="625"/>
        <v>-1.3096019454519423E-2</v>
      </c>
      <c r="AJ374" s="223">
        <f t="shared" ca="1" si="626"/>
        <v>-7.3856000160715165E-3</v>
      </c>
      <c r="AK374" s="223">
        <f t="shared" ca="1" si="627"/>
        <v>-9.2965123717716168E-4</v>
      </c>
      <c r="AL374" s="223">
        <f t="shared" ca="1" si="628"/>
        <v>5.6201399204257292E-3</v>
      </c>
      <c r="AM374" s="223">
        <f t="shared" ca="1" si="629"/>
        <v>1.1602613703817433E-2</v>
      </c>
      <c r="AN374" s="223">
        <f t="shared" ca="1" si="630"/>
        <v>1.6413877440193476E-2</v>
      </c>
      <c r="AO374" s="223">
        <f t="shared" ca="1" si="631"/>
        <v>1.9568264660710571E-2</v>
      </c>
      <c r="AP374" s="223">
        <f t="shared" ca="1" si="632"/>
        <v>2.0747360041101576E-2</v>
      </c>
      <c r="AQ374" s="223">
        <f t="shared" ca="1" si="633"/>
        <v>1.983214140316112E-2</v>
      </c>
      <c r="AR374" s="223">
        <f t="shared" ca="1" si="634"/>
        <v>1.691499424651325E-2</v>
      </c>
      <c r="AS374" s="223">
        <f t="shared" ca="1" si="635"/>
        <v>1.22903860201057E-2</v>
      </c>
      <c r="AT374" s="223">
        <f t="shared" ca="1" si="636"/>
        <v>6.4251415064008697E-3</v>
      </c>
      <c r="AU374" s="223">
        <f t="shared" ca="1" si="637"/>
        <v>-8.8680170854458021E-5</v>
      </c>
      <c r="AV374" s="223">
        <f t="shared" ca="1" si="638"/>
        <v>-6.5935501489730987E-3</v>
      </c>
      <c r="AW374" s="223">
        <f t="shared" ca="1" si="639"/>
        <v>-1.2432843182352287E-2</v>
      </c>
      <c r="AX374" s="223">
        <f t="shared" ca="1" si="640"/>
        <v>-1.7017119784101933E-2</v>
      </c>
      <c r="AY374" s="223">
        <f t="shared" ca="1" si="641"/>
        <v>-1.9883626392711844E-2</v>
      </c>
      <c r="AZ374" s="223">
        <f t="shared" ca="1" si="642"/>
        <v>-2.0743007400424795E-2</v>
      </c>
      <c r="BA374" s="223">
        <f t="shared" ca="1" si="643"/>
        <v>-1.9508513761194661E-2</v>
      </c>
      <c r="BB374" s="223">
        <f t="shared" ca="1" si="644"/>
        <v>-1.6304759755057976E-2</v>
      </c>
      <c r="BC374" s="223">
        <f t="shared" ca="1" si="645"/>
        <v>-1.1455143969258872E-2</v>
      </c>
      <c r="BD374" s="223">
        <f t="shared" ca="1" si="646"/>
        <v>-5.449204268065372E-3</v>
      </c>
      <c r="BE374" s="223">
        <f t="shared" ca="1" si="647"/>
        <v>1.1067979405870627E-3</v>
      </c>
      <c r="BF374" s="223">
        <f t="shared" ca="1" si="648"/>
        <v>7.5510759376848056E-3</v>
      </c>
      <c r="BG374" s="223">
        <f t="shared" ca="1" si="649"/>
        <v>1.3233120852672432E-2</v>
      </c>
      <c r="BH374" s="223">
        <f t="shared" ca="1" si="650"/>
        <v>1.7579366395926797E-2</v>
      </c>
      <c r="BI374" s="223">
        <f t="shared" ca="1" si="651"/>
        <v>2.0151086727133088E-2</v>
      </c>
      <c r="BJ374" s="223">
        <f t="shared" ca="1" si="652"/>
        <v>2.0688683038047523E-2</v>
      </c>
      <c r="BK374" s="223">
        <f t="shared" ca="1" si="653"/>
        <v>1.913788840083349E-2</v>
      </c>
      <c r="BL374" s="223">
        <f t="shared" ca="1" si="654"/>
        <v>1.5655245669224452E-2</v>
      </c>
      <c r="BM374" s="223">
        <f t="shared" ca="1" si="655"/>
        <v>1.0592305473237987E-2</v>
      </c>
      <c r="BN374" s="223">
        <f t="shared" ca="1" si="656"/>
        <v>4.4601394193541479E-3</v>
      </c>
      <c r="BO374" s="223">
        <f t="shared" ca="1" si="657"/>
        <v>-2.1222493371366655E-3</v>
      </c>
      <c r="BP374" s="223">
        <f t="shared" ca="1" si="658"/>
        <v>-8.4904105230665279E-3</v>
      </c>
      <c r="BQ374" s="223">
        <f t="shared" ca="1" si="659"/>
        <v>-1.4001518775773941E-2</v>
      </c>
      <c r="BR374" s="223">
        <f t="shared" ca="1" si="660"/>
        <v>-1.8099262774333269E-2</v>
      </c>
      <c r="BS374" s="223">
        <f t="shared" ca="1" si="661"/>
        <v>-2.0370001328601933E-2</v>
      </c>
      <c r="BT374" s="223">
        <f t="shared" ca="1" si="662"/>
        <v>-2.0584517826116987E-2</v>
      </c>
      <c r="BU374" s="223">
        <f t="shared" ca="1" si="663"/>
        <v>-1.8721158191033642E-2</v>
      </c>
      <c r="BV374" s="223">
        <f t="shared" ca="1" si="664"/>
        <v>-1.4968016725336252E-2</v>
      </c>
      <c r="BW374" s="223">
        <f t="shared" ca="1" si="665"/>
        <v>-9.7039491855556558E-3</v>
      </c>
      <c r="BX374" s="223">
        <f t="shared" ca="1" si="666"/>
        <v>-3.4603297041196955E-3</v>
      </c>
      <c r="BY374" s="223">
        <f t="shared" ca="1" si="667"/>
        <v>3.1325880491460956E-3</v>
      </c>
      <c r="BZ374" s="223">
        <f t="shared" ca="1" si="668"/>
        <v>9.4092909658259893E-3</v>
      </c>
      <c r="CA374" s="223">
        <f t="shared" ca="1" si="669"/>
        <v>1.4736185813756462E-2</v>
      </c>
      <c r="CB374" s="223">
        <f t="shared" ca="1" si="670"/>
        <v>1.8575556443408185E-2</v>
      </c>
      <c r="CC374" s="223">
        <f t="shared" ca="1" si="671"/>
        <v>2.0539842812668768E-2</v>
      </c>
      <c r="CD374" s="223">
        <f t="shared" ca="1" si="672"/>
        <v>2.0430762707752504E-2</v>
      </c>
      <c r="CE374" s="223">
        <f t="shared" ca="1" si="673"/>
        <v>1.8259327071371845E-2</v>
      </c>
      <c r="CF374" s="223">
        <f t="shared" ca="1" si="674"/>
        <v>1.4244728518113238E-2</v>
      </c>
      <c r="CG374" s="223">
        <f t="shared" ca="1" si="675"/>
        <v>8.792215234319823E-3</v>
      </c>
      <c r="CH374" s="223">
        <f t="shared" ca="1" si="676"/>
        <v>2.4521837515388608E-3</v>
      </c>
      <c r="CI374" s="223">
        <f t="shared" ca="1" si="677"/>
        <v>-4.1353800821628218E-3</v>
      </c>
      <c r="CJ374" s="223">
        <f t="shared" ca="1" si="678"/>
        <v>-1.0305503602492286E-2</v>
      </c>
      <c r="CK374" s="223">
        <f t="shared" ca="1" si="679"/>
        <v>-1.5435352089376207E-2</v>
      </c>
      <c r="CL374" s="223">
        <f t="shared" ca="1" si="680"/>
        <v>-1.9007099969984308E-2</v>
      </c>
      <c r="CM374" s="223">
        <f t="shared" ca="1" si="681"/>
        <v>-2.0660202016322148E-2</v>
      </c>
      <c r="CN374" s="223">
        <f t="shared" ca="1" si="682"/>
        <v>-2.02277880925016E-2</v>
      </c>
      <c r="CO374" s="223">
        <f t="shared" ca="1" si="683"/>
        <v>-1.7753507633466913E-2</v>
      </c>
      <c r="CP374" s="223">
        <f t="shared" ca="1" si="684"/>
        <v>-1.3487123512199229E-2</v>
      </c>
      <c r="CQ374" s="223">
        <f t="shared" ca="1" si="685"/>
        <v>-7.8593000664773476E-3</v>
      </c>
      <c r="CR374" s="223">
        <f t="shared" ca="1" si="686"/>
        <v>-1.4381302735146408E-3</v>
      </c>
      <c r="CS374" s="223">
        <f t="shared" ca="1" si="687"/>
        <v>5.1282096223450313E-3</v>
      </c>
      <c r="CT374" s="223">
        <f t="shared" ca="1" si="688"/>
        <v>1.1176889378324669E-2</v>
      </c>
      <c r="CU374" s="223">
        <f t="shared" ca="1" si="689"/>
        <v>1.6097333249835435E-2</v>
      </c>
      <c r="CV374" s="223">
        <f t="shared" ca="1" si="690"/>
        <v>1.9392853727907444E-2</v>
      </c>
      <c r="CW374" s="223">
        <f t="shared" ca="1" si="691"/>
        <v>2.0730788983698227E-2</v>
      </c>
      <c r="CX374" s="223">
        <f t="shared" ca="1" si="692"/>
        <v>1.9976082963990859E-2</v>
      </c>
      <c r="CY374" s="223">
        <f t="shared" ca="1" si="693"/>
        <v>1.720491844064934E-2</v>
      </c>
      <c r="CZ374" s="223">
        <f t="shared" ca="1" si="694"/>
        <v>1.269702684441189E-2</v>
      </c>
      <c r="DA374" s="223">
        <f t="shared" ca="1" si="695"/>
        <v>6.9074511563813404E-3</v>
      </c>
      <c r="DB374" s="223">
        <f t="shared" ca="1" si="696"/>
        <v>4.206122136962611E-4</v>
      </c>
      <c r="DC374" s="223">
        <f t="shared" ca="1" si="697"/>
        <v>-6.1086848563688982E-3</v>
      </c>
      <c r="DD374" s="223">
        <f t="shared" ca="1" si="698"/>
        <v>-1.2021349048664781E-2</v>
      </c>
      <c r="DE374" s="223">
        <f t="shared" ca="1" si="699"/>
        <v>-1.6720534524535979E-2</v>
      </c>
      <c r="DF374" s="223">
        <f t="shared" ca="1" si="700"/>
        <v>-1.9731888402586648E-2</v>
      </c>
      <c r="DG374" s="223">
        <f t="shared" ca="1" si="701"/>
        <v>-2.0751433664609926E-2</v>
      </c>
      <c r="DH374" s="223">
        <f t="shared" ca="1" si="702"/>
        <v>-1.967625370192164E-2</v>
      </c>
      <c r="DI374" s="223">
        <f t="shared" ca="1" si="703"/>
        <v>-1.6614881092335412E-2</v>
      </c>
      <c r="DJ374" s="223">
        <f t="shared" ca="1" si="704"/>
        <v>-1.1876341926828161E-2</v>
      </c>
      <c r="DK374" s="223">
        <f t="shared" ca="1" si="705"/>
        <v>-5.9389615914283468E-3</v>
      </c>
      <c r="DL374" s="223">
        <f t="shared" ca="1" si="706"/>
        <v>5.9791913778626388E-4</v>
      </c>
      <c r="DM374" s="223">
        <f t="shared" ca="1" si="707"/>
        <v>7.0744437335162466E-3</v>
      </c>
      <c r="DN374" s="223">
        <f t="shared" ca="1" si="708"/>
        <v>1.283684823620084E-2</v>
      </c>
      <c r="DO374" s="223">
        <f t="shared" ca="1" si="709"/>
        <v>1.7303454567021061E-2</v>
      </c>
      <c r="DP374" s="223">
        <f t="shared" ca="1" si="710"/>
        <v>2.0023387229794746E-2</v>
      </c>
      <c r="DQ374" s="223">
        <f t="shared" ca="1" si="711"/>
        <v>2.0722086324212657E-2</v>
      </c>
      <c r="DR374" s="223">
        <f t="shared" ca="1" si="712"/>
        <v>1.932902262124821E-2</v>
      </c>
      <c r="DS374" s="223">
        <f t="shared" ca="1" si="713"/>
        <v>1.59848170401783E-2</v>
      </c>
      <c r="DT374" s="223">
        <f t="shared" ca="1" si="714"/>
        <v>1.1027045861297949E-2</v>
      </c>
      <c r="DU374" s="223">
        <f t="shared" ca="1" si="715"/>
        <v>4.9561645478101487E-3</v>
      </c>
      <c r="DV374" s="223">
        <f t="shared" ca="1" si="716"/>
        <v>-1.6150100496943303E-3</v>
      </c>
      <c r="DW374" s="223">
        <f t="shared" ca="1" si="717"/>
        <v>-8.0231596560614606E-3</v>
      </c>
      <c r="DX374" s="223">
        <f t="shared" ca="1" si="718"/>
        <v>-1.3621422331960667E-2</v>
      </c>
      <c r="DY374" s="223">
        <f t="shared" ca="1" si="719"/>
        <v>-1.7844689071850571E-2</v>
      </c>
      <c r="DZ374" s="223">
        <f t="shared" ca="1" si="720"/>
        <v>-2.0266647963324679E-2</v>
      </c>
      <c r="EA374" s="223">
        <f t="shared" ca="1" si="721"/>
        <v>-2.0642817662819963E-2</v>
      </c>
      <c r="EB374" s="223">
        <f t="shared" ca="1" si="722"/>
        <v>-1.8935226232057827E-2</v>
      </c>
      <c r="EC374" s="223">
        <f t="shared" ca="1" si="723"/>
        <v>-1.5316244163666783E-2</v>
      </c>
      <c r="ED374" s="223">
        <f t="shared" ca="1" si="724"/>
        <v>-1.0151184676432725E-2</v>
      </c>
      <c r="EE374" s="223">
        <f t="shared" ca="1" si="725"/>
        <v>-3.9614276696873854E-3</v>
      </c>
      <c r="EF374" s="223">
        <f t="shared" ca="1" si="726"/>
        <v>2.6282102609345107E-3</v>
      </c>
      <c r="EG374" s="223">
        <f t="shared" ca="1" si="727"/>
        <v>8.9525470842494372E-3</v>
      </c>
      <c r="EH374" s="223">
        <f t="shared" ca="1" si="728"/>
        <v>1.4373181228227228E-2</v>
      </c>
      <c r="EI374" s="223">
        <f t="shared" ca="1" si="729"/>
        <v>1.8342934157695757E-2</v>
      </c>
      <c r="EJ374" s="223">
        <f t="shared" ca="1" si="730"/>
        <v>2.0461084566762253E-2</v>
      </c>
      <c r="EK374" s="223">
        <f t="shared" ca="1" si="731"/>
        <v>2.0513818645580249E-2</v>
      </c>
      <c r="EL374" s="223">
        <f t="shared" ca="1" si="732"/>
        <v>1.8495813224344421E-2</v>
      </c>
      <c r="EM374" s="223">
        <f t="shared" ca="1" si="733"/>
        <v>1.4610773113420444E-2</v>
      </c>
      <c r="EN374" s="223">
        <f t="shared" ca="1" si="734"/>
        <v>9.2508683985432043E-3</v>
      </c>
      <c r="EO374" s="223">
        <f t="shared" ca="1" si="735"/>
        <v>2.9571473653282644E-3</v>
      </c>
      <c r="EP374" s="223">
        <f t="shared" ca="1" si="736"/>
        <v>-3.6350788834519226E-3</v>
      </c>
      <c r="EQ374" s="223">
        <f t="shared" ca="1" si="737"/>
        <v>-9.8603670423609447E-3</v>
      </c>
      <c r="ER374" s="223">
        <f t="shared" ca="1" si="738"/>
        <v>-1.5090313871973E-2</v>
      </c>
      <c r="ES374" s="223">
        <f t="shared" ca="1" si="739"/>
        <v>-1.8796989508503847E-2</v>
      </c>
      <c r="ET374" s="223">
        <f t="shared" ca="1" si="740"/>
        <v>-2.0606228625299133E-2</v>
      </c>
      <c r="EU374" s="223">
        <f t="shared" ca="1" si="741"/>
        <v>-2.0335400042425025E-2</v>
      </c>
      <c r="EV374" s="223">
        <f t="shared" ca="1" si="742"/>
        <v>-1.8011842182531664E-2</v>
      </c>
      <c r="EW374" s="223">
        <f t="shared" ca="1" si="743"/>
        <v>-1.3870103430991402E-2</v>
      </c>
      <c r="EX374" s="223">
        <f t="shared" ca="1" si="744"/>
        <v>-8.32826596840122E-3</v>
      </c>
      <c r="EY374" s="223">
        <f t="shared" ca="1" si="745"/>
        <v>-1.9457430339505479E-3</v>
      </c>
      <c r="EZ374" s="223">
        <f t="shared" ca="1" si="746"/>
        <v>4.6331902825439402E-3</v>
      </c>
      <c r="FA374" s="223">
        <f t="shared" ca="1" si="747"/>
        <v>1.0744432512601123E-2</v>
      </c>
      <c r="FB374" s="223">
        <f t="shared" ca="1" si="748"/>
        <v>1.5771092627845797E-2</v>
      </c>
      <c r="FC374" s="223">
        <f t="shared" ca="1" si="749"/>
        <v>1.9205761265164118E-2</v>
      </c>
      <c r="FD374" s="223">
        <f t="shared" ca="1" si="750"/>
        <v>2.0701730474185231E-2</v>
      </c>
      <c r="FE374" s="223">
        <f t="shared" ca="1" si="751"/>
        <v>2.0107991679396923E-2</v>
      </c>
      <c r="FF374" s="223">
        <f t="shared" ca="1" si="752"/>
        <v>1.748447903525014E-2</v>
      </c>
      <c r="FG374" s="223">
        <f t="shared" ca="1" si="753"/>
        <v>1.3096019454519419E-2</v>
      </c>
      <c r="FH374" s="223">
        <f t="shared" ca="1" si="754"/>
        <v>7.3856000160715477E-3</v>
      </c>
      <c r="FI374" s="223">
        <f t="shared" ca="1" si="755"/>
        <v>9.2965123717708362E-4</v>
      </c>
      <c r="FJ374" s="223">
        <f t="shared" ca="1" si="756"/>
        <v>-5.6201399204257674E-3</v>
      </c>
      <c r="FK374" s="223">
        <f t="shared" ca="1" si="757"/>
        <v>-1.1602613703817436E-2</v>
      </c>
      <c r="FL374" s="223">
        <f t="shared" ca="1" si="758"/>
        <v>-1.6413877440193545E-2</v>
      </c>
      <c r="FM374" s="223">
        <f t="shared" ca="1" si="759"/>
        <v>-1.9568264660710596E-2</v>
      </c>
      <c r="FN374" s="223">
        <f t="shared" ca="1" si="760"/>
        <v>-2.0747360041101576E-2</v>
      </c>
      <c r="FO374" s="223">
        <f t="shared" ca="1" si="761"/>
        <v>-1.9832141403161131E-2</v>
      </c>
      <c r="FP374" s="223">
        <f t="shared" ca="1" si="762"/>
        <v>-1.6914994246513208E-2</v>
      </c>
      <c r="FQ374" s="223">
        <f t="shared" ca="1" si="763"/>
        <v>-1.2290386020105667E-2</v>
      </c>
      <c r="FR374" s="223">
        <f t="shared" ca="1" si="764"/>
        <v>-6.4251415064008662E-3</v>
      </c>
      <c r="FS374" s="223">
        <f t="shared" ca="1" si="765"/>
        <v>8.8680170854574247E-5</v>
      </c>
      <c r="FT374" s="223">
        <f t="shared" ca="1" si="766"/>
        <v>6.5935501489731733E-3</v>
      </c>
      <c r="FU374" s="223">
        <f t="shared" ca="1" si="767"/>
        <v>1.243284318235232E-2</v>
      </c>
      <c r="FV374" s="223">
        <f t="shared" ca="1" si="768"/>
        <v>1.7017119784101919E-2</v>
      </c>
      <c r="FW374" s="223">
        <f t="shared" ca="1" si="769"/>
        <v>1.9883626392711868E-2</v>
      </c>
      <c r="FX374" s="223">
        <f t="shared" ca="1" si="770"/>
        <v>2.0743007400424795E-2</v>
      </c>
      <c r="FY374" s="223">
        <f t="shared" ca="1" si="771"/>
        <v>1.9508513761194658E-2</v>
      </c>
      <c r="FZ374" s="223">
        <f t="shared" ca="1" si="772"/>
        <v>1.6304759755057904E-2</v>
      </c>
      <c r="GA374" s="223">
        <f t="shared" ca="1" si="773"/>
        <v>1.1455143969258808E-2</v>
      </c>
      <c r="GB374" s="223">
        <f t="shared" ca="1" si="774"/>
        <v>5.449204268065333E-3</v>
      </c>
      <c r="GC374" s="223">
        <f t="shared" ca="1" si="775"/>
        <v>-1.1067979405870298E-3</v>
      </c>
      <c r="GD374" s="223">
        <f t="shared" ca="1" si="776"/>
        <v>-7.5510759376849158E-3</v>
      </c>
      <c r="GE374" s="223">
        <f t="shared" ca="1" si="777"/>
        <v>-1.3233120852672465E-2</v>
      </c>
      <c r="GF374" s="223">
        <f t="shared" ca="1" si="778"/>
        <v>-1.7579366395926822E-2</v>
      </c>
      <c r="GG374" s="223">
        <f t="shared" ca="1" si="779"/>
        <v>-2.0151086727133078E-2</v>
      </c>
      <c r="GH374" s="223">
        <f t="shared" ca="1" si="780"/>
        <v>-2.0688683038047519E-2</v>
      </c>
      <c r="GI374" s="223">
        <f t="shared" ca="1" si="781"/>
        <v>-1.9137888400833473E-2</v>
      </c>
      <c r="GJ374" s="223">
        <f t="shared" ca="1" si="782"/>
        <v>-1.5655245669224476E-2</v>
      </c>
      <c r="GK374" s="223">
        <f t="shared" ca="1" si="783"/>
        <v>-1.059230547323789E-2</v>
      </c>
      <c r="GL374" s="223">
        <f t="shared" ca="1" si="784"/>
        <v>-4.460139419354108E-3</v>
      </c>
      <c r="GM374" s="223">
        <f t="shared" ca="1" si="785"/>
        <v>2.1222493371367071E-3</v>
      </c>
      <c r="GN374" s="223">
        <f t="shared" ca="1" si="786"/>
        <v>8.4904105230665002E-3</v>
      </c>
      <c r="GO374" s="223">
        <f t="shared" ca="1" si="787"/>
        <v>1.4001518775774026E-2</v>
      </c>
      <c r="GP374" s="223">
        <f t="shared" ca="1" si="788"/>
        <v>1.809926277433329E-2</v>
      </c>
      <c r="GQ374" s="223">
        <f t="shared" ca="1" si="789"/>
        <v>2.0370001328601926E-2</v>
      </c>
      <c r="GR374" s="223">
        <f t="shared" ca="1" si="790"/>
        <v>2.058451782611697E-2</v>
      </c>
      <c r="GS374" s="223">
        <f t="shared" ca="1" si="791"/>
        <v>1.8721158191033628E-2</v>
      </c>
      <c r="GT374" s="223">
        <f t="shared" ca="1" si="792"/>
        <v>1.4968016725336222E-2</v>
      </c>
      <c r="GU374" s="223">
        <f t="shared" ca="1" si="793"/>
        <v>9.7039491855556853E-3</v>
      </c>
      <c r="GV374" s="223">
        <f t="shared" ca="1" si="794"/>
        <v>3.4603297041195828E-3</v>
      </c>
      <c r="GW374" s="223">
        <f t="shared" ca="1" si="795"/>
        <v>-3.1325880491461337E-3</v>
      </c>
      <c r="GX374" s="223">
        <f t="shared" ca="1" si="796"/>
        <v>-9.4092909658260223E-3</v>
      </c>
      <c r="GY374" s="223">
        <f t="shared" ca="1" si="797"/>
        <v>-1.4736185813756544E-2</v>
      </c>
      <c r="GZ374" s="223">
        <f t="shared" ca="1" si="798"/>
        <v>-1.8575556443408137E-2</v>
      </c>
      <c r="HA374" s="223">
        <f t="shared" ca="1" si="799"/>
        <v>-2.0539842812668772E-2</v>
      </c>
      <c r="HB374" s="223">
        <f t="shared" ca="1" si="800"/>
        <v>-2.0430762707752483E-2</v>
      </c>
      <c r="HC374" s="223">
        <f t="shared" ca="1" si="801"/>
        <v>-1.8259327071371859E-2</v>
      </c>
      <c r="HD374" s="223">
        <f t="shared" ca="1" si="802"/>
        <v>-1.424472851811321E-2</v>
      </c>
      <c r="HE374" s="223">
        <f t="shared" ca="1" si="803"/>
        <v>-8.792215234319653E-3</v>
      </c>
      <c r="HF374" s="223">
        <f t="shared" ca="1" si="804"/>
        <v>-2.4521837515388938E-3</v>
      </c>
      <c r="HG374" s="223">
        <f t="shared" ca="1" si="805"/>
        <v>4.1353800821628617E-3</v>
      </c>
      <c r="HH374" s="223">
        <f t="shared" ca="1" si="806"/>
        <v>1.0305503602492449E-2</v>
      </c>
      <c r="HI374" s="223">
        <f t="shared" ca="1" si="807"/>
        <v>1.543535208937619E-2</v>
      </c>
      <c r="HJ374" s="223">
        <f t="shared" ca="1" si="808"/>
        <v>1.9007099969984356E-2</v>
      </c>
      <c r="HK374" s="223">
        <f t="shared" ca="1" si="809"/>
        <v>2.0660202016322137E-2</v>
      </c>
      <c r="HL374" s="223">
        <f t="shared" ca="1" si="810"/>
        <v>2.022778809250159E-2</v>
      </c>
      <c r="HM374" s="223">
        <f t="shared" ca="1" si="811"/>
        <v>1.775350763346685E-2</v>
      </c>
      <c r="HN374" s="223">
        <f t="shared" ca="1" si="812"/>
        <v>1.3487123512199311E-2</v>
      </c>
      <c r="HO374" s="223">
        <f t="shared" ca="1" si="813"/>
        <v>7.8593000664773077E-3</v>
      </c>
      <c r="HP374" s="223">
        <f t="shared" ca="1" si="814"/>
        <v>1.4381302735145263E-3</v>
      </c>
      <c r="HQ374" s="223">
        <f t="shared" ca="1" si="815"/>
        <v>-5.1282096223449975E-3</v>
      </c>
      <c r="HR374" s="223">
        <f t="shared" ca="1" si="816"/>
        <v>-1.1176889378324704E-2</v>
      </c>
      <c r="HS374" s="223">
        <f t="shared" ca="1" si="817"/>
        <v>-1.6097333249835553E-2</v>
      </c>
      <c r="HT374" s="223">
        <f t="shared" ca="1" si="818"/>
        <v>-1.939285372790743E-2</v>
      </c>
      <c r="HU374" s="223">
        <f t="shared" ca="1" si="819"/>
        <v>-2.0730788983698234E-2</v>
      </c>
      <c r="HV374" s="223">
        <f t="shared" ca="1" si="820"/>
        <v>-1.9976082963990806E-2</v>
      </c>
      <c r="HW374" s="223">
        <f t="shared" ca="1" si="821"/>
        <v>-1.7204918440649357E-2</v>
      </c>
      <c r="HX374" s="223">
        <f t="shared" ca="1" si="822"/>
        <v>-1.2697026844411799E-2</v>
      </c>
      <c r="HY374" s="223">
        <f t="shared" ca="1" si="823"/>
        <v>-6.9074511563814427E-3</v>
      </c>
      <c r="HZ374" s="223">
        <f t="shared" ca="1" si="824"/>
        <v>-4.206122136962212E-4</v>
      </c>
      <c r="IA374" s="223">
        <f t="shared" ca="1" si="825"/>
        <v>6.1086848563690786E-3</v>
      </c>
      <c r="IB374" s="223">
        <f t="shared" ca="1" si="826"/>
        <v>1.2021349048664698E-2</v>
      </c>
      <c r="IC374" s="223">
        <f t="shared" ca="1" si="827"/>
        <v>1.6720534524536004E-2</v>
      </c>
      <c r="ID374" s="223">
        <f t="shared" ca="1" si="828"/>
        <v>1.973188840258671E-2</v>
      </c>
      <c r="IE374" s="223">
        <f t="shared" ca="1" si="829"/>
        <v>-1.1163200767753394E-2</v>
      </c>
      <c r="IF374" s="223">
        <f t="shared" ca="1" si="830"/>
        <v>1.967625370192163E-2</v>
      </c>
      <c r="IG374" s="223">
        <f t="shared" ca="1" si="831"/>
        <v>1.6614881092335301E-2</v>
      </c>
      <c r="IH374" s="223">
        <f t="shared" ca="1" si="832"/>
        <v>1.1876341926828128E-2</v>
      </c>
      <c r="II374" s="223">
        <f t="shared" ca="1" si="833"/>
        <v>5.9389615914283095E-3</v>
      </c>
      <c r="IJ374" s="223">
        <f t="shared" ca="1" si="834"/>
        <v>-5.9791913778615632E-4</v>
      </c>
      <c r="IK374" s="223">
        <f t="shared" ca="1" si="835"/>
        <v>-7.0744437335162821E-3</v>
      </c>
      <c r="IL374" s="223">
        <f t="shared" ca="1" si="836"/>
        <v>-1.2836848236200873E-2</v>
      </c>
      <c r="IM374" s="223">
        <f t="shared" ca="1" si="837"/>
        <v>-1.7303454567021002E-2</v>
      </c>
      <c r="IN374" s="223">
        <f t="shared" ca="1" si="838"/>
        <v>-2.0023387229794753E-2</v>
      </c>
      <c r="IO374" s="223">
        <f t="shared" ca="1" si="839"/>
        <v>-2.0722086324212647E-2</v>
      </c>
      <c r="IP374" s="223">
        <f t="shared" ca="1" si="840"/>
        <v>-1.9329022621248249E-2</v>
      </c>
      <c r="IQ374" s="223">
        <f t="shared" ca="1" si="841"/>
        <v>-1.5984817040178272E-2</v>
      </c>
      <c r="IR374" s="223">
        <f t="shared" ca="1" si="842"/>
        <v>-1.1027045861297791E-2</v>
      </c>
      <c r="IS374" s="223">
        <f t="shared" ca="1" si="843"/>
        <v>-4.9561645478101071E-3</v>
      </c>
      <c r="IT374" s="223">
        <f t="shared" ca="1" si="844"/>
        <v>1.6150100496943702E-3</v>
      </c>
      <c r="IU374" s="223">
        <f t="shared" ca="1" si="845"/>
        <v>8.0231596560616375E-3</v>
      </c>
      <c r="IV374" s="223">
        <f t="shared" ca="1" si="846"/>
        <v>1.3621422331960696E-2</v>
      </c>
      <c r="IW374" s="223">
        <f t="shared" ca="1" si="847"/>
        <v>1.7844689071850588E-2</v>
      </c>
      <c r="IX374" s="223">
        <f t="shared" ca="1" si="848"/>
        <v>2.0266647963324655E-2</v>
      </c>
      <c r="IY374" s="223">
        <f t="shared" ca="1" si="849"/>
        <v>2.0642817662819959E-2</v>
      </c>
      <c r="IZ374" s="223">
        <f t="shared" ca="1" si="850"/>
        <v>1.8935226232057751E-2</v>
      </c>
      <c r="JA374" s="223">
        <f t="shared" ca="1" si="851"/>
        <v>1.5316244163666854E-2</v>
      </c>
      <c r="JB374" s="223">
        <f t="shared" ca="1" si="852"/>
        <v>1.0151184676432688E-2</v>
      </c>
    </row>
    <row r="375" spans="2:262">
      <c r="B375" s="230">
        <v>14</v>
      </c>
      <c r="C375" s="229">
        <f t="shared" si="853"/>
        <v>2.7343749999999997E-4</v>
      </c>
      <c r="D375" s="226">
        <f t="shared" ca="1" si="597"/>
        <v>53.998449185686681</v>
      </c>
      <c r="E375" s="225">
        <f ca="1">T361</f>
        <v>-1.5508143133179716E-3</v>
      </c>
      <c r="F375" s="224">
        <v>14</v>
      </c>
      <c r="G375" s="223">
        <f t="shared" ca="1" si="854"/>
        <v>-2.6201325642677111E-4</v>
      </c>
      <c r="H375" s="223">
        <f t="shared" ca="1" si="598"/>
        <v>2.1633802068545124E-4</v>
      </c>
      <c r="I375" s="223">
        <f t="shared" ca="1" si="599"/>
        <v>6.6939681532642774E-4</v>
      </c>
      <c r="J375" s="223">
        <f t="shared" ca="1" si="600"/>
        <v>1.0441951767605736E-3</v>
      </c>
      <c r="K375" s="223">
        <f t="shared" ca="1" si="601"/>
        <v>1.2969147278168792E-3</v>
      </c>
      <c r="L375" s="223">
        <f t="shared" ca="1" si="602"/>
        <v>1.3980095532882975E-3</v>
      </c>
      <c r="M375" s="223">
        <f t="shared" ca="1" si="603"/>
        <v>1.3356604681186456E-3</v>
      </c>
      <c r="N375" s="223">
        <f t="shared" ca="1" si="604"/>
        <v>1.1171568204250747E-3</v>
      </c>
      <c r="O375" s="223">
        <f t="shared" ca="1" si="605"/>
        <v>7.6804428018127982E-4</v>
      </c>
      <c r="P375" s="223">
        <f t="shared" ca="1" si="606"/>
        <v>3.2913824717982417E-4</v>
      </c>
      <c r="Q375" s="223">
        <f t="shared" ca="1" si="607"/>
        <v>-1.4824795366746911E-4</v>
      </c>
      <c r="R375" s="223">
        <f t="shared" ca="1" si="608"/>
        <v>-6.0830220908208998E-4</v>
      </c>
      <c r="S375" s="223">
        <f t="shared" ca="1" si="609"/>
        <v>-9.9723871593045653E-4</v>
      </c>
      <c r="T375" s="223">
        <f t="shared" ca="1" si="610"/>
        <v>-1.2695861800280253E-3</v>
      </c>
      <c r="U375" s="223">
        <f t="shared" ca="1" si="611"/>
        <v>-1.3935039501570827E-3</v>
      </c>
      <c r="V375" s="223">
        <f t="shared" ca="1" si="612"/>
        <v>-1.3545045681309688E-3</v>
      </c>
      <c r="W375" s="223">
        <f t="shared" ca="1" si="613"/>
        <v>-1.1571475246169262E-3</v>
      </c>
      <c r="X375" s="223">
        <f t="shared" ca="1" si="614"/>
        <v>-8.2450620055761123E-4</v>
      </c>
      <c r="Y375" s="223">
        <f t="shared" ca="1" si="615"/>
        <v>-3.9547031506631509E-4</v>
      </c>
      <c r="Z375" s="223">
        <f t="shared" ca="1" si="616"/>
        <v>7.9800744344114545E-5</v>
      </c>
      <c r="AA375" s="223">
        <f t="shared" ca="1" si="617"/>
        <v>5.4574214953509318E-4</v>
      </c>
      <c r="AB375" s="223">
        <f t="shared" ca="1" si="618"/>
        <v>9.478798196858679E-4</v>
      </c>
      <c r="AC375" s="223">
        <f t="shared" ca="1" si="619"/>
        <v>1.2391990879288683E-3</v>
      </c>
      <c r="AD375" s="223">
        <f t="shared" ca="1" si="620"/>
        <v>1.3856412739534092E-3</v>
      </c>
      <c r="AE375" s="223">
        <f t="shared" ca="1" si="621"/>
        <v>1.3700855479980769E-3</v>
      </c>
      <c r="AF375" s="223">
        <f t="shared" ca="1" si="622"/>
        <v>1.1943505590678227E-3</v>
      </c>
      <c r="AG375" s="223">
        <f t="shared" ca="1" si="623"/>
        <v>8.7898181327858546E-4</v>
      </c>
      <c r="AH375" s="223">
        <f t="shared" ca="1" si="624"/>
        <v>4.6084966032470382E-4</v>
      </c>
      <c r="AI375" s="223">
        <f t="shared" ca="1" si="625"/>
        <v>-1.1161288037915768E-5</v>
      </c>
      <c r="AJ375" s="223">
        <f t="shared" ca="1" si="626"/>
        <v>-4.8186734934849959E-4</v>
      </c>
      <c r="AK375" s="223">
        <f t="shared" ca="1" si="627"/>
        <v>-8.9623739793118825E-4</v>
      </c>
      <c r="AL375" s="223">
        <f t="shared" ca="1" si="628"/>
        <v>-1.2058266566858699E-3</v>
      </c>
      <c r="AM375" s="223">
        <f t="shared" ca="1" si="629"/>
        <v>-1.3744404665529404E-3</v>
      </c>
      <c r="AN375" s="223">
        <f t="shared" ca="1" si="630"/>
        <v>-1.3823658717747364E-3</v>
      </c>
      <c r="AO375" s="223">
        <f t="shared" ca="1" si="631"/>
        <v>-1.2286762984091712E-3</v>
      </c>
      <c r="AP375" s="223">
        <f t="shared" ca="1" si="632"/>
        <v>-9.3133988182165757E-4</v>
      </c>
      <c r="AQ375" s="223">
        <f t="shared" ca="1" si="633"/>
        <v>-5.2511877838570624E-4</v>
      </c>
      <c r="AR375" s="223">
        <f t="shared" ca="1" si="634"/>
        <v>-5.7505056788779529E-5</v>
      </c>
      <c r="AS375" s="223">
        <f t="shared" ca="1" si="635"/>
        <v>4.1683168851073036E-4</v>
      </c>
      <c r="AT375" s="223">
        <f t="shared" ca="1" si="636"/>
        <v>8.424358617837688E-4</v>
      </c>
      <c r="AU375" s="223">
        <f t="shared" ca="1" si="637"/>
        <v>1.169549283408974E-3</v>
      </c>
      <c r="AV375" s="223">
        <f t="shared" ca="1" si="638"/>
        <v>1.3599285116817792E-3</v>
      </c>
      <c r="AW375" s="223">
        <f t="shared" ca="1" si="639"/>
        <v>1.3913159550853406E-3</v>
      </c>
      <c r="AX375" s="223">
        <f t="shared" ca="1" si="640"/>
        <v>1.2600420489283185E-3</v>
      </c>
      <c r="AY375" s="223">
        <f t="shared" ca="1" si="641"/>
        <v>9.8145427101368251E-4</v>
      </c>
      <c r="AZ375" s="223">
        <f t="shared" ca="1" si="642"/>
        <v>5.8812283931460485E-4</v>
      </c>
      <c r="BA375" s="223">
        <f t="shared" ca="1" si="643"/>
        <v>1.2603286689682276E-4</v>
      </c>
      <c r="BB375" s="223">
        <f t="shared" ca="1" si="644"/>
        <v>-3.507918436251948E-4</v>
      </c>
      <c r="BC375" s="223">
        <f t="shared" ca="1" si="645"/>
        <v>-7.8660482385664772E-4</v>
      </c>
      <c r="BD375" s="223">
        <f t="shared" ca="1" si="646"/>
        <v>-1.1304543634679258E-3</v>
      </c>
      <c r="BE375" s="223">
        <f t="shared" ca="1" si="647"/>
        <v>-1.3421403699103061E-3</v>
      </c>
      <c r="BF375" s="223">
        <f t="shared" ca="1" si="648"/>
        <v>-1.3969142363952597E-3</v>
      </c>
      <c r="BG375" s="223">
        <f t="shared" ca="1" si="649"/>
        <v>-1.2883722477849489E-3</v>
      </c>
      <c r="BH375" s="223">
        <f t="shared" ca="1" si="650"/>
        <v>-1.0292042509015939E-3</v>
      </c>
      <c r="BI375" s="223">
        <f t="shared" ca="1" si="651"/>
        <v>-6.4971006081011569E-4</v>
      </c>
      <c r="BJ375" s="223">
        <f t="shared" ca="1" si="652"/>
        <v>-1.9425705278933842E-4</v>
      </c>
      <c r="BK375" s="223">
        <f t="shared" ca="1" si="653"/>
        <v>2.8390691046262728E-4</v>
      </c>
      <c r="BL375" s="223">
        <f t="shared" ca="1" si="654"/>
        <v>7.2887878601040636E-4</v>
      </c>
      <c r="BM375" s="223">
        <f t="shared" ca="1" si="655"/>
        <v>1.0886360799491786E-3</v>
      </c>
      <c r="BN375" s="223">
        <f t="shared" ca="1" si="656"/>
        <v>1.3211188944301086E-3</v>
      </c>
      <c r="BO375" s="223">
        <f t="shared" ca="1" si="657"/>
        <v>1.3991472289544657E-3</v>
      </c>
      <c r="BP375" s="223">
        <f t="shared" ca="1" si="658"/>
        <v>1.3135986450485853E-3</v>
      </c>
      <c r="BQ375" s="223">
        <f t="shared" ca="1" si="659"/>
        <v>1.0744747876014398E-3</v>
      </c>
      <c r="BR375" s="223">
        <f t="shared" ca="1" si="660"/>
        <v>7.0973207386125904E-4</v>
      </c>
      <c r="BS375" s="223">
        <f t="shared" ca="1" si="661"/>
        <v>2.6201325642677149E-4</v>
      </c>
      <c r="BT375" s="223">
        <f t="shared" ca="1" si="662"/>
        <v>-2.1633802068545156E-4</v>
      </c>
      <c r="BU375" s="223">
        <f t="shared" ca="1" si="663"/>
        <v>-6.6939681532642427E-4</v>
      </c>
      <c r="BV375" s="223">
        <f t="shared" ca="1" si="664"/>
        <v>-1.0441951767605718E-3</v>
      </c>
      <c r="BW375" s="223">
        <f t="shared" ca="1" si="665"/>
        <v>-1.2969147278168785E-3</v>
      </c>
      <c r="BX375" s="223">
        <f t="shared" ca="1" si="666"/>
        <v>-1.3980095532882971E-3</v>
      </c>
      <c r="BY375" s="223">
        <f t="shared" ca="1" si="667"/>
        <v>-1.3356604681186456E-3</v>
      </c>
      <c r="BZ375" s="223">
        <f t="shared" ca="1" si="668"/>
        <v>-1.1171568204250742E-3</v>
      </c>
      <c r="CA375" s="223">
        <f t="shared" ca="1" si="669"/>
        <v>-7.6804428018128286E-4</v>
      </c>
      <c r="CB375" s="223">
        <f t="shared" ca="1" si="670"/>
        <v>-3.2913824717982661E-4</v>
      </c>
      <c r="CC375" s="223">
        <f t="shared" ca="1" si="671"/>
        <v>1.4824795366746738E-4</v>
      </c>
      <c r="CD375" s="223">
        <f t="shared" ca="1" si="672"/>
        <v>6.0830220908208912E-4</v>
      </c>
      <c r="CE375" s="223">
        <f t="shared" ca="1" si="673"/>
        <v>9.9723871593045653E-4</v>
      </c>
      <c r="CF375" s="223">
        <f t="shared" ca="1" si="674"/>
        <v>1.2695861800280258E-3</v>
      </c>
      <c r="CG375" s="223">
        <f t="shared" ca="1" si="675"/>
        <v>1.3935039501570825E-3</v>
      </c>
      <c r="CH375" s="223">
        <f t="shared" ca="1" si="676"/>
        <v>1.3545045681309697E-3</v>
      </c>
      <c r="CI375" s="223">
        <f t="shared" ca="1" si="677"/>
        <v>1.157147524616927E-3</v>
      </c>
      <c r="CJ375" s="223">
        <f t="shared" ca="1" si="678"/>
        <v>8.245062005576121E-4</v>
      </c>
      <c r="CK375" s="223">
        <f t="shared" ca="1" si="679"/>
        <v>3.9547031506631503E-4</v>
      </c>
      <c r="CL375" s="223">
        <f t="shared" ca="1" si="680"/>
        <v>-7.9800744344115846E-5</v>
      </c>
      <c r="CM375" s="223">
        <f t="shared" ca="1" si="681"/>
        <v>-5.4574214953508982E-4</v>
      </c>
      <c r="CN375" s="223">
        <f t="shared" ca="1" si="682"/>
        <v>-9.4787981968586584E-4</v>
      </c>
      <c r="CO375" s="223">
        <f t="shared" ca="1" si="683"/>
        <v>-1.2391990879288676E-3</v>
      </c>
      <c r="CP375" s="223">
        <f t="shared" ca="1" si="684"/>
        <v>-1.3856412739534092E-3</v>
      </c>
      <c r="CQ375" s="223">
        <f t="shared" ca="1" si="685"/>
        <v>-1.3700855479980767E-3</v>
      </c>
      <c r="CR375" s="223">
        <f t="shared" ca="1" si="686"/>
        <v>-1.194350559067822E-3</v>
      </c>
      <c r="CS375" s="223">
        <f t="shared" ca="1" si="687"/>
        <v>-8.7898181327858828E-4</v>
      </c>
      <c r="CT375" s="223">
        <f t="shared" ca="1" si="688"/>
        <v>-4.608496603247049E-4</v>
      </c>
      <c r="CU375" s="223">
        <f t="shared" ca="1" si="689"/>
        <v>1.1161288037914684E-5</v>
      </c>
      <c r="CV375" s="223">
        <f t="shared" ca="1" si="690"/>
        <v>4.8186734934849845E-4</v>
      </c>
      <c r="CW375" s="223">
        <f t="shared" ca="1" si="691"/>
        <v>8.9623739793118933E-4</v>
      </c>
      <c r="CX375" s="223">
        <f t="shared" ca="1" si="692"/>
        <v>1.2058266566858705E-3</v>
      </c>
      <c r="CY375" s="223">
        <f t="shared" ca="1" si="693"/>
        <v>1.3744404665529406E-3</v>
      </c>
      <c r="CZ375" s="223">
        <f t="shared" ca="1" si="694"/>
        <v>1.3823658717747359E-3</v>
      </c>
      <c r="DA375" s="223">
        <f t="shared" ca="1" si="695"/>
        <v>1.2286762984091743E-3</v>
      </c>
      <c r="DB375" s="223">
        <f t="shared" ca="1" si="696"/>
        <v>9.3133988182166234E-4</v>
      </c>
      <c r="DC375" s="223">
        <f t="shared" ca="1" si="697"/>
        <v>5.251187783857096E-4</v>
      </c>
      <c r="DD375" s="223">
        <f t="shared" ca="1" si="698"/>
        <v>5.7505056788783216E-5</v>
      </c>
      <c r="DE375" s="223">
        <f t="shared" ca="1" si="699"/>
        <v>-4.1683168851072678E-4</v>
      </c>
      <c r="DF375" s="223">
        <f t="shared" ca="1" si="700"/>
        <v>-8.4243586178376793E-4</v>
      </c>
      <c r="DG375" s="223">
        <f t="shared" ca="1" si="701"/>
        <v>-1.1695492834089731E-3</v>
      </c>
      <c r="DH375" s="223">
        <f t="shared" ca="1" si="702"/>
        <v>-1.3599285116817788E-3</v>
      </c>
      <c r="DI375" s="223">
        <f t="shared" ca="1" si="703"/>
        <v>-1.3913159550853404E-3</v>
      </c>
      <c r="DJ375" s="223">
        <f t="shared" ca="1" si="704"/>
        <v>-1.2600420489283178E-3</v>
      </c>
      <c r="DK375" s="223">
        <f t="shared" ca="1" si="705"/>
        <v>-9.8145427101368164E-4</v>
      </c>
      <c r="DL375" s="223">
        <f t="shared" ca="1" si="706"/>
        <v>-5.8812283931460139E-4</v>
      </c>
      <c r="DM375" s="223">
        <f t="shared" ca="1" si="707"/>
        <v>-1.2603286689682883E-4</v>
      </c>
      <c r="DN375" s="223">
        <f t="shared" ca="1" si="708"/>
        <v>3.5079184362518895E-4</v>
      </c>
      <c r="DO375" s="223">
        <f t="shared" ca="1" si="709"/>
        <v>7.866048238566424E-4</v>
      </c>
      <c r="DP375" s="223">
        <f t="shared" ca="1" si="710"/>
        <v>1.1304543634679252E-3</v>
      </c>
      <c r="DQ375" s="223">
        <f t="shared" ca="1" si="711"/>
        <v>1.3421403699103056E-3</v>
      </c>
      <c r="DR375" s="223">
        <f t="shared" ca="1" si="712"/>
        <v>1.3969142363952595E-3</v>
      </c>
      <c r="DS375" s="223">
        <f t="shared" ca="1" si="713"/>
        <v>1.2883722477849493E-3</v>
      </c>
      <c r="DT375" s="223">
        <f t="shared" ca="1" si="714"/>
        <v>1.0292042509015948E-3</v>
      </c>
      <c r="DU375" s="223">
        <f t="shared" ca="1" si="715"/>
        <v>6.4971006081011667E-4</v>
      </c>
      <c r="DV375" s="223">
        <f t="shared" ca="1" si="716"/>
        <v>1.9425705278933473E-4</v>
      </c>
      <c r="DW375" s="223">
        <f t="shared" ca="1" si="717"/>
        <v>-2.8390691046263096E-4</v>
      </c>
      <c r="DX375" s="223">
        <f t="shared" ca="1" si="718"/>
        <v>-7.2887878601040961E-4</v>
      </c>
      <c r="DY375" s="223">
        <f t="shared" ca="1" si="719"/>
        <v>-1.0886360799491747E-3</v>
      </c>
      <c r="DZ375" s="223">
        <f t="shared" ca="1" si="720"/>
        <v>-1.3211188944301064E-3</v>
      </c>
      <c r="EA375" s="223">
        <f t="shared" ca="1" si="721"/>
        <v>-1.3991472289544657E-3</v>
      </c>
      <c r="EB375" s="223">
        <f t="shared" ca="1" si="722"/>
        <v>-1.3135986450485857E-3</v>
      </c>
      <c r="EC375" s="223">
        <f t="shared" ca="1" si="723"/>
        <v>-1.0744747876014404E-3</v>
      </c>
      <c r="ED375" s="223">
        <f t="shared" ca="1" si="724"/>
        <v>-7.0973207386126002E-4</v>
      </c>
      <c r="EE375" s="223">
        <f t="shared" ca="1" si="725"/>
        <v>-2.6201325642677273E-4</v>
      </c>
      <c r="EF375" s="223">
        <f t="shared" ca="1" si="726"/>
        <v>2.1633802068545048E-4</v>
      </c>
      <c r="EG375" s="223">
        <f t="shared" ca="1" si="727"/>
        <v>6.6939681532642774E-4</v>
      </c>
      <c r="EH375" s="223">
        <f t="shared" ca="1" si="728"/>
        <v>1.0441951767605742E-3</v>
      </c>
      <c r="EI375" s="223">
        <f t="shared" ca="1" si="729"/>
        <v>1.29691472781688E-3</v>
      </c>
      <c r="EJ375" s="223">
        <f t="shared" ca="1" si="730"/>
        <v>1.3980095532882971E-3</v>
      </c>
      <c r="EK375" s="223">
        <f t="shared" ca="1" si="731"/>
        <v>1.3356604681186474E-3</v>
      </c>
      <c r="EL375" s="223">
        <f t="shared" ca="1" si="732"/>
        <v>1.1171568204250779E-3</v>
      </c>
      <c r="EM375" s="223">
        <f t="shared" ca="1" si="733"/>
        <v>7.6804428018128383E-4</v>
      </c>
      <c r="EN375" s="223">
        <f t="shared" ca="1" si="734"/>
        <v>3.2913824717982769E-4</v>
      </c>
      <c r="EO375" s="223">
        <f t="shared" ca="1" si="735"/>
        <v>-1.4824795366746618E-4</v>
      </c>
      <c r="EP375" s="223">
        <f t="shared" ca="1" si="736"/>
        <v>-6.0830220908208814E-4</v>
      </c>
      <c r="EQ375" s="223">
        <f t="shared" ca="1" si="737"/>
        <v>-9.9723871593045566E-4</v>
      </c>
      <c r="ER375" s="223">
        <f t="shared" ca="1" si="738"/>
        <v>-1.2695861800280255E-3</v>
      </c>
      <c r="ES375" s="223">
        <f t="shared" ca="1" si="739"/>
        <v>-1.3935039501570827E-3</v>
      </c>
      <c r="ET375" s="223">
        <f t="shared" ca="1" si="740"/>
        <v>-1.3545045681309686E-3</v>
      </c>
      <c r="EU375" s="223">
        <f t="shared" ca="1" si="741"/>
        <v>-1.1571475246169249E-3</v>
      </c>
      <c r="EV375" s="223">
        <f t="shared" ca="1" si="742"/>
        <v>-8.2450620055761709E-4</v>
      </c>
      <c r="EW375" s="223">
        <f t="shared" ca="1" si="743"/>
        <v>-3.9547031506632094E-4</v>
      </c>
      <c r="EX375" s="223">
        <f t="shared" ca="1" si="744"/>
        <v>7.9800744344109666E-5</v>
      </c>
      <c r="EY375" s="223">
        <f t="shared" ca="1" si="745"/>
        <v>5.4574214953508884E-4</v>
      </c>
      <c r="EZ375" s="223">
        <f t="shared" ca="1" si="746"/>
        <v>9.4787981968586497E-4</v>
      </c>
      <c r="FA375" s="223">
        <f t="shared" ca="1" si="747"/>
        <v>1.2391990879288672E-3</v>
      </c>
      <c r="FB375" s="223">
        <f t="shared" ca="1" si="748"/>
        <v>1.385641273953409E-3</v>
      </c>
      <c r="FC375" s="223">
        <f t="shared" ca="1" si="749"/>
        <v>1.3700855479980769E-3</v>
      </c>
      <c r="FD375" s="223">
        <f t="shared" ca="1" si="750"/>
        <v>1.1943505590678227E-3</v>
      </c>
      <c r="FE375" s="223">
        <f t="shared" ca="1" si="751"/>
        <v>8.7898181327858535E-4</v>
      </c>
      <c r="FF375" s="223">
        <f t="shared" ca="1" si="752"/>
        <v>4.6084966032470143E-4</v>
      </c>
      <c r="FG375" s="223">
        <f t="shared" ca="1" si="753"/>
        <v>-1.116128803791837E-5</v>
      </c>
      <c r="FH375" s="223">
        <f t="shared" ca="1" si="754"/>
        <v>-4.8186734934849254E-4</v>
      </c>
      <c r="FI375" s="223">
        <f t="shared" ca="1" si="755"/>
        <v>-8.9623739793118456E-4</v>
      </c>
      <c r="FJ375" s="223">
        <f t="shared" ca="1" si="756"/>
        <v>-1.2058266566858673E-3</v>
      </c>
      <c r="FK375" s="223">
        <f t="shared" ca="1" si="757"/>
        <v>-1.3744404665529395E-3</v>
      </c>
      <c r="FL375" s="223">
        <f t="shared" ca="1" si="758"/>
        <v>-1.3823658717747368E-3</v>
      </c>
      <c r="FM375" s="223">
        <f t="shared" ca="1" si="759"/>
        <v>-1.2286762984091723E-3</v>
      </c>
      <c r="FN375" s="223">
        <f t="shared" ca="1" si="760"/>
        <v>-9.3133988182165942E-4</v>
      </c>
      <c r="FO375" s="223">
        <f t="shared" ca="1" si="761"/>
        <v>-5.2511877838570624E-4</v>
      </c>
      <c r="FP375" s="223">
        <f t="shared" ca="1" si="762"/>
        <v>-5.7505056788779421E-5</v>
      </c>
      <c r="FQ375" s="223">
        <f t="shared" ca="1" si="763"/>
        <v>4.1683168851073036E-4</v>
      </c>
      <c r="FR375" s="223">
        <f t="shared" ca="1" si="764"/>
        <v>8.4243586178377097E-4</v>
      </c>
      <c r="FS375" s="223">
        <f t="shared" ca="1" si="765"/>
        <v>1.1695492834089699E-3</v>
      </c>
      <c r="FT375" s="223">
        <f t="shared" ca="1" si="766"/>
        <v>1.3599285116817773E-3</v>
      </c>
      <c r="FU375" s="223">
        <f t="shared" ca="1" si="767"/>
        <v>1.3913159550853413E-3</v>
      </c>
      <c r="FV375" s="223">
        <f t="shared" ca="1" si="768"/>
        <v>1.2600420489283207E-3</v>
      </c>
      <c r="FW375" s="223">
        <f t="shared" ca="1" si="769"/>
        <v>9.8145427101368598E-4</v>
      </c>
      <c r="FX375" s="223">
        <f t="shared" ca="1" si="770"/>
        <v>5.8812283931460702E-4</v>
      </c>
      <c r="FY375" s="223">
        <f t="shared" ca="1" si="771"/>
        <v>1.2603286689682504E-4</v>
      </c>
      <c r="FZ375" s="223">
        <f t="shared" ca="1" si="772"/>
        <v>-3.5079184362519253E-4</v>
      </c>
      <c r="GA375" s="223">
        <f t="shared" ca="1" si="773"/>
        <v>-7.8660482385664566E-4</v>
      </c>
      <c r="GB375" s="223">
        <f t="shared" ca="1" si="774"/>
        <v>-1.1304543634679273E-3</v>
      </c>
      <c r="GC375" s="223">
        <f t="shared" ca="1" si="775"/>
        <v>-1.3421403699103069E-3</v>
      </c>
      <c r="GD375" s="223">
        <f t="shared" ca="1" si="776"/>
        <v>-1.396914236395259E-3</v>
      </c>
      <c r="GE375" s="223">
        <f t="shared" ca="1" si="777"/>
        <v>-1.2883722477849517E-3</v>
      </c>
      <c r="GF375" s="223">
        <f t="shared" ca="1" si="778"/>
        <v>-1.0292042509015989E-3</v>
      </c>
      <c r="GG375" s="223">
        <f t="shared" ca="1" si="779"/>
        <v>-6.4971006081012209E-4</v>
      </c>
      <c r="GH375" s="223">
        <f t="shared" ca="1" si="780"/>
        <v>-1.942570527893407E-4</v>
      </c>
      <c r="GI375" s="223">
        <f t="shared" ca="1" si="781"/>
        <v>2.8390691046262489E-4</v>
      </c>
      <c r="GJ375" s="223">
        <f t="shared" ca="1" si="782"/>
        <v>7.2887878601040441E-4</v>
      </c>
      <c r="GK375" s="223">
        <f t="shared" ca="1" si="783"/>
        <v>1.088636079949171E-3</v>
      </c>
      <c r="GL375" s="223">
        <f t="shared" ca="1" si="784"/>
        <v>1.3211188944301077E-3</v>
      </c>
      <c r="GM375" s="223">
        <f t="shared" ca="1" si="785"/>
        <v>1.3991472289544657E-3</v>
      </c>
      <c r="GN375" s="223">
        <f t="shared" ca="1" si="786"/>
        <v>1.3135986450485844E-3</v>
      </c>
      <c r="GO375" s="223">
        <f t="shared" ca="1" si="787"/>
        <v>1.0744747876014443E-3</v>
      </c>
      <c r="GP375" s="223">
        <f t="shared" ca="1" si="788"/>
        <v>7.0973207386125677E-4</v>
      </c>
      <c r="GQ375" s="223">
        <f t="shared" ca="1" si="789"/>
        <v>2.620132564267788E-4</v>
      </c>
      <c r="GR375" s="223">
        <f t="shared" ca="1" si="790"/>
        <v>-2.1633802068545416E-4</v>
      </c>
      <c r="GS375" s="223">
        <f t="shared" ca="1" si="791"/>
        <v>-6.6939681532642232E-4</v>
      </c>
      <c r="GT375" s="223">
        <f t="shared" ca="1" si="792"/>
        <v>-1.0441951767605766E-3</v>
      </c>
      <c r="GU375" s="223">
        <f t="shared" ca="1" si="793"/>
        <v>-1.2969147278168779E-3</v>
      </c>
      <c r="GV375" s="223">
        <f t="shared" ca="1" si="794"/>
        <v>-1.3980095532882969E-3</v>
      </c>
      <c r="GW375" s="223">
        <f t="shared" ca="1" si="795"/>
        <v>-1.3356604681186463E-3</v>
      </c>
      <c r="GX375" s="223">
        <f t="shared" ca="1" si="796"/>
        <v>-1.1171568204250816E-3</v>
      </c>
      <c r="GY375" s="223">
        <f t="shared" ca="1" si="797"/>
        <v>-7.680442801812808E-4</v>
      </c>
      <c r="GZ375" s="223">
        <f t="shared" ca="1" si="798"/>
        <v>-3.2913824717983365E-4</v>
      </c>
      <c r="HA375" s="223">
        <f t="shared" ca="1" si="799"/>
        <v>1.4824795366746987E-4</v>
      </c>
      <c r="HB375" s="223">
        <f t="shared" ca="1" si="800"/>
        <v>6.083022090820825E-4</v>
      </c>
      <c r="HC375" s="223">
        <f t="shared" ca="1" si="801"/>
        <v>9.9723871593045826E-4</v>
      </c>
      <c r="HD375" s="223">
        <f t="shared" ca="1" si="802"/>
        <v>1.2695861800280227E-3</v>
      </c>
      <c r="HE375" s="223">
        <f t="shared" ca="1" si="803"/>
        <v>1.3935039501570832E-3</v>
      </c>
      <c r="HF375" s="223">
        <f t="shared" ca="1" si="804"/>
        <v>1.3545045681309701E-3</v>
      </c>
      <c r="HG375" s="223">
        <f t="shared" ca="1" si="805"/>
        <v>1.1571475246169227E-3</v>
      </c>
      <c r="HH375" s="223">
        <f t="shared" ca="1" si="806"/>
        <v>8.2450620055761405E-4</v>
      </c>
      <c r="HI375" s="223">
        <f t="shared" ca="1" si="807"/>
        <v>3.9547031506632685E-4</v>
      </c>
      <c r="HJ375" s="223">
        <f t="shared" ca="1" si="808"/>
        <v>-7.9800744344113461E-5</v>
      </c>
      <c r="HK375" s="223">
        <f t="shared" ca="1" si="809"/>
        <v>-5.4574214953508299E-4</v>
      </c>
      <c r="HL375" s="223">
        <f t="shared" ca="1" si="810"/>
        <v>-9.47879819685868E-4</v>
      </c>
      <c r="HM375" s="223">
        <f t="shared" ca="1" si="811"/>
        <v>-1.2391990879288643E-3</v>
      </c>
      <c r="HN375" s="223">
        <f t="shared" ca="1" si="812"/>
        <v>-1.3856412739534092E-3</v>
      </c>
      <c r="HO375" s="223">
        <f t="shared" ca="1" si="813"/>
        <v>-1.3700855479980784E-3</v>
      </c>
      <c r="HP375" s="223">
        <f t="shared" ca="1" si="814"/>
        <v>-1.1943505590678207E-3</v>
      </c>
      <c r="HQ375" s="223">
        <f t="shared" ca="1" si="815"/>
        <v>-8.7898181327859023E-4</v>
      </c>
      <c r="HR375" s="223">
        <f t="shared" ca="1" si="816"/>
        <v>-4.608496603246978E-4</v>
      </c>
      <c r="HS375" s="223">
        <f t="shared" ca="1" si="817"/>
        <v>1.1161288037912082E-5</v>
      </c>
      <c r="HT375" s="223">
        <f t="shared" ca="1" si="818"/>
        <v>4.818673493484868E-4</v>
      </c>
      <c r="HU375" s="223">
        <f t="shared" ca="1" si="819"/>
        <v>8.9623739793118749E-4</v>
      </c>
      <c r="HV375" s="223">
        <f t="shared" ca="1" si="820"/>
        <v>1.2058266566858642E-3</v>
      </c>
      <c r="HW375" s="223">
        <f t="shared" ca="1" si="821"/>
        <v>1.3744404665529404E-3</v>
      </c>
      <c r="HX375" s="223">
        <f t="shared" ca="1" si="822"/>
        <v>1.3823658717747377E-3</v>
      </c>
      <c r="HY375" s="223">
        <f t="shared" ca="1" si="823"/>
        <v>1.2286762984091704E-3</v>
      </c>
      <c r="HZ375" s="223">
        <f t="shared" ca="1" si="824"/>
        <v>9.3133988182166408E-4</v>
      </c>
      <c r="IA375" s="223">
        <f t="shared" ca="1" si="825"/>
        <v>5.2511877838570266E-4</v>
      </c>
      <c r="IB375" s="223">
        <f t="shared" ca="1" si="826"/>
        <v>5.7505056788785709E-5</v>
      </c>
      <c r="IC375" s="223">
        <f t="shared" ca="1" si="827"/>
        <v>-4.1683168851073404E-4</v>
      </c>
      <c r="ID375" s="223">
        <f t="shared" ca="1" si="828"/>
        <v>-8.4243586178376587E-4</v>
      </c>
      <c r="IE375" s="223">
        <f t="shared" ca="1" si="829"/>
        <v>1.1701638345020186E-3</v>
      </c>
      <c r="IF375" s="223">
        <f t="shared" ca="1" si="830"/>
        <v>-1.3599285116817784E-3</v>
      </c>
      <c r="IG375" s="223">
        <f t="shared" ca="1" si="831"/>
        <v>-1.3913159550853417E-3</v>
      </c>
      <c r="IH375" s="223">
        <f t="shared" ca="1" si="832"/>
        <v>-1.2600420489283189E-3</v>
      </c>
      <c r="II375" s="223">
        <f t="shared" ca="1" si="833"/>
        <v>-9.8145427101369032E-4</v>
      </c>
      <c r="IJ375" s="223">
        <f t="shared" ca="1" si="834"/>
        <v>-5.8812283931460366E-4</v>
      </c>
      <c r="IK375" s="223">
        <f t="shared" ca="1" si="835"/>
        <v>-1.2603286689683122E-4</v>
      </c>
      <c r="IL375" s="223">
        <f t="shared" ca="1" si="836"/>
        <v>3.5079184362519621E-4</v>
      </c>
      <c r="IM375" s="223">
        <f t="shared" ca="1" si="837"/>
        <v>7.8660482385664045E-4</v>
      </c>
      <c r="IN375" s="223">
        <f t="shared" ca="1" si="838"/>
        <v>1.1304543634679297E-3</v>
      </c>
      <c r="IO375" s="223">
        <f t="shared" ca="1" si="839"/>
        <v>1.3421403699103052E-3</v>
      </c>
      <c r="IP375" s="223">
        <f t="shared" ca="1" si="840"/>
        <v>1.396914236395259E-3</v>
      </c>
      <c r="IQ375" s="223">
        <f t="shared" ca="1" si="841"/>
        <v>1.2883722477849504E-3</v>
      </c>
      <c r="IR375" s="223">
        <f t="shared" ca="1" si="842"/>
        <v>1.0292042509016032E-3</v>
      </c>
      <c r="IS375" s="223">
        <f t="shared" ca="1" si="843"/>
        <v>6.4971006081011883E-4</v>
      </c>
      <c r="IT375" s="223">
        <f t="shared" ca="1" si="844"/>
        <v>1.9425705278934688E-4</v>
      </c>
      <c r="IU375" s="223">
        <f t="shared" ca="1" si="845"/>
        <v>-2.8390691046262869E-4</v>
      </c>
      <c r="IV375" s="223">
        <f t="shared" ca="1" si="846"/>
        <v>-7.2887878601039899E-4</v>
      </c>
      <c r="IW375" s="223">
        <f t="shared" ca="1" si="847"/>
        <v>-1.0886360799491795E-3</v>
      </c>
      <c r="IX375" s="223">
        <f t="shared" ca="1" si="848"/>
        <v>-1.3211188944301057E-3</v>
      </c>
      <c r="IY375" s="223">
        <f t="shared" ca="1" si="849"/>
        <v>-1.3991472289544655E-3</v>
      </c>
      <c r="IZ375" s="223">
        <f t="shared" ca="1" si="850"/>
        <v>-1.3135986450485864E-3</v>
      </c>
      <c r="JA375" s="223">
        <f t="shared" ca="1" si="851"/>
        <v>-1.0744747876014356E-3</v>
      </c>
      <c r="JB375" s="223">
        <f t="shared" ca="1" si="852"/>
        <v>-7.0973207386126208E-4</v>
      </c>
    </row>
    <row r="376" spans="2:262">
      <c r="B376" s="230">
        <v>15</v>
      </c>
      <c r="C376" s="229">
        <f t="shared" si="853"/>
        <v>2.9296874999999999E-4</v>
      </c>
      <c r="D376" s="226">
        <f t="shared" ca="1" si="597"/>
        <v>53.999576105831622</v>
      </c>
      <c r="E376" s="225">
        <f ca="1">U361</f>
        <v>-4.2389416838098533E-4</v>
      </c>
      <c r="F376" s="224">
        <v>15</v>
      </c>
      <c r="G376" s="223">
        <f t="shared" ca="1" si="854"/>
        <v>-4.8127426041539457E-3</v>
      </c>
      <c r="H376" s="223">
        <f t="shared" ca="1" si="598"/>
        <v>3.9300205186067211E-3</v>
      </c>
      <c r="I376" s="223">
        <f t="shared" ca="1" si="599"/>
        <v>1.2146104290419617E-2</v>
      </c>
      <c r="J376" s="223">
        <f t="shared" ca="1" si="600"/>
        <v>1.873443515510774E-2</v>
      </c>
      <c r="K376" s="223">
        <f t="shared" ca="1" si="601"/>
        <v>2.2812081889484172E-2</v>
      </c>
      <c r="L376" s="223">
        <f t="shared" ca="1" si="602"/>
        <v>2.3832581103526457E-2</v>
      </c>
      <c r="M376" s="223">
        <f t="shared" ca="1" si="603"/>
        <v>2.1659171204985946E-2</v>
      </c>
      <c r="N376" s="223">
        <f t="shared" ca="1" si="604"/>
        <v>1.6583120422434785E-2</v>
      </c>
      <c r="O376" s="223">
        <f t="shared" ca="1" si="605"/>
        <v>9.284692667695946E-3</v>
      </c>
      <c r="P376" s="223">
        <f t="shared" ca="1" si="606"/>
        <v>7.4198237427325342E-4</v>
      </c>
      <c r="Q376" s="223">
        <f t="shared" ca="1" si="607"/>
        <v>-7.9001642435774389E-3</v>
      </c>
      <c r="R376" s="223">
        <f t="shared" ca="1" si="608"/>
        <v>-1.5483575072012142E-2</v>
      </c>
      <c r="S376" s="223">
        <f t="shared" ca="1" si="609"/>
        <v>-2.0991963841231379E-2</v>
      </c>
      <c r="T376" s="223">
        <f t="shared" ca="1" si="610"/>
        <v>-2.3687127122524049E-2</v>
      </c>
      <c r="U376" s="223">
        <f t="shared" ca="1" si="611"/>
        <v>-2.3207874219564557E-2</v>
      </c>
      <c r="V376" s="223">
        <f t="shared" ca="1" si="612"/>
        <v>-1.9618431923708192E-2</v>
      </c>
      <c r="W376" s="223">
        <f t="shared" ca="1" si="613"/>
        <v>-1.3399837198934037E-2</v>
      </c>
      <c r="X376" s="223">
        <f t="shared" ca="1" si="614"/>
        <v>-5.3854713006184236E-3</v>
      </c>
      <c r="Y376" s="223">
        <f t="shared" ca="1" si="615"/>
        <v>3.3506253153177297E-3</v>
      </c>
      <c r="Z376" s="223">
        <f t="shared" ca="1" si="616"/>
        <v>1.1637689882188079E-2</v>
      </c>
      <c r="AA376" s="223">
        <f t="shared" ca="1" si="617"/>
        <v>1.8365136394989007E-2</v>
      </c>
      <c r="AB376" s="223">
        <f t="shared" ca="1" si="618"/>
        <v>2.2631390130096973E-2</v>
      </c>
      <c r="AC376" s="223">
        <f t="shared" ca="1" si="619"/>
        <v>2.3864711643011113E-2</v>
      </c>
      <c r="AD376" s="223">
        <f t="shared" ca="1" si="620"/>
        <v>2.1899818088296878E-2</v>
      </c>
      <c r="AE376" s="223">
        <f t="shared" ca="1" si="621"/>
        <v>1.7000033501332345E-2</v>
      </c>
      <c r="AF376" s="223">
        <f t="shared" ca="1" si="622"/>
        <v>9.8219995850879292E-3</v>
      </c>
      <c r="AG376" s="223">
        <f t="shared" ca="1" si="623"/>
        <v>1.3276762647573184E-3</v>
      </c>
      <c r="AH376" s="223">
        <f t="shared" ca="1" si="624"/>
        <v>-7.3445747966831634E-3</v>
      </c>
      <c r="AI376" s="223">
        <f t="shared" ca="1" si="625"/>
        <v>-1.5032547056374338E-2</v>
      </c>
      <c r="AJ376" s="223">
        <f t="shared" ca="1" si="626"/>
        <v>-2.070594150680008E-2</v>
      </c>
      <c r="AK376" s="223">
        <f t="shared" ca="1" si="627"/>
        <v>-2.3604441581501226E-2</v>
      </c>
      <c r="AL376" s="223">
        <f t="shared" ca="1" si="628"/>
        <v>-2.3339606525311765E-2</v>
      </c>
      <c r="AM376" s="223">
        <f t="shared" ca="1" si="629"/>
        <v>-1.9946928050003102E-2</v>
      </c>
      <c r="AN376" s="223">
        <f t="shared" ca="1" si="630"/>
        <v>-1.3881073933743344E-2</v>
      </c>
      <c r="AO376" s="223">
        <f t="shared" ca="1" si="631"/>
        <v>-5.9549559905471465E-3</v>
      </c>
      <c r="AP376" s="223">
        <f t="shared" ca="1" si="632"/>
        <v>2.7692118206267546E-3</v>
      </c>
      <c r="AQ376" s="223">
        <f t="shared" ca="1" si="633"/>
        <v>1.1122265364732743E-2</v>
      </c>
      <c r="AR376" s="223">
        <f t="shared" ca="1" si="634"/>
        <v>1.798477516342261E-2</v>
      </c>
      <c r="AS376" s="223">
        <f t="shared" ca="1" si="635"/>
        <v>2.2437066067537578E-2</v>
      </c>
      <c r="AT376" s="223">
        <f t="shared" ca="1" si="636"/>
        <v>2.3882466972561064E-2</v>
      </c>
      <c r="AU376" s="223">
        <f t="shared" ca="1" si="637"/>
        <v>2.2127273340078336E-2</v>
      </c>
      <c r="AV376" s="223">
        <f t="shared" ca="1" si="638"/>
        <v>1.7406706395720915E-2</v>
      </c>
      <c r="AW376" s="223">
        <f t="shared" ca="1" si="639"/>
        <v>1.035339009719808E-2</v>
      </c>
      <c r="AX376" s="223">
        <f t="shared" ca="1" si="640"/>
        <v>1.9125704127045031E-3</v>
      </c>
      <c r="AY376" s="223">
        <f t="shared" ca="1" si="641"/>
        <v>-6.78456125256271E-3</v>
      </c>
      <c r="AZ376" s="223">
        <f t="shared" ca="1" si="642"/>
        <v>-1.4572463996492913E-2</v>
      </c>
      <c r="BA376" s="223">
        <f t="shared" ca="1" si="643"/>
        <v>-2.0407446687450068E-2</v>
      </c>
      <c r="BB376" s="223">
        <f t="shared" ca="1" si="644"/>
        <v>-2.3507537607496614E-2</v>
      </c>
      <c r="BC376" s="223">
        <f t="shared" ca="1" si="645"/>
        <v>-2.3457279924812217E-2</v>
      </c>
      <c r="BD376" s="223">
        <f t="shared" ca="1" si="646"/>
        <v>-2.0263408892704345E-2</v>
      </c>
      <c r="BE376" s="223">
        <f t="shared" ca="1" si="647"/>
        <v>-1.4353949228661716E-2</v>
      </c>
      <c r="BF376" s="223">
        <f t="shared" ca="1" si="648"/>
        <v>-6.5208536376573289E-3</v>
      </c>
      <c r="BG376" s="223">
        <f t="shared" ca="1" si="649"/>
        <v>2.1861302562825122E-3</v>
      </c>
      <c r="BH376" s="223">
        <f t="shared" ca="1" si="650"/>
        <v>1.0600141210509983E-2</v>
      </c>
      <c r="BI376" s="223">
        <f t="shared" ca="1" si="651"/>
        <v>1.7593580575791821E-2</v>
      </c>
      <c r="BJ376" s="223">
        <f t="shared" ca="1" si="652"/>
        <v>2.222922675535504E-2</v>
      </c>
      <c r="BK376" s="223">
        <f t="shared" ca="1" si="653"/>
        <v>2.3885836397029705E-2</v>
      </c>
      <c r="BL376" s="223">
        <f t="shared" ca="1" si="654"/>
        <v>2.2341399949791806E-2</v>
      </c>
      <c r="BM376" s="223">
        <f t="shared" ca="1" si="655"/>
        <v>1.7802894141055348E-2</v>
      </c>
      <c r="BN376" s="223">
        <f t="shared" ca="1" si="656"/>
        <v>1.0878544114251838E-2</v>
      </c>
      <c r="BO376" s="223">
        <f t="shared" ca="1" si="657"/>
        <v>2.4963124997506476E-3</v>
      </c>
      <c r="BP376" s="223">
        <f t="shared" ca="1" si="658"/>
        <v>-6.2204609424348339E-3</v>
      </c>
      <c r="BQ376" s="223">
        <f t="shared" ca="1" si="659"/>
        <v>-1.4103603029199559E-2</v>
      </c>
      <c r="BR376" s="223">
        <f t="shared" ca="1" si="660"/>
        <v>-2.0096659185299164E-2</v>
      </c>
      <c r="BS376" s="223">
        <f t="shared" ca="1" si="661"/>
        <v>-2.3396473571840708E-2</v>
      </c>
      <c r="BT376" s="223">
        <f t="shared" ca="1" si="662"/>
        <v>-2.3560823536010168E-2</v>
      </c>
      <c r="BU376" s="223">
        <f t="shared" ca="1" si="663"/>
        <v>-2.0567683815586327E-2</v>
      </c>
      <c r="BV376" s="223">
        <f t="shared" ca="1" si="664"/>
        <v>-1.4818178241293539E-2</v>
      </c>
      <c r="BW376" s="223">
        <f t="shared" ca="1" si="665"/>
        <v>-7.0828233663666517E-3</v>
      </c>
      <c r="BX376" s="223">
        <f t="shared" ca="1" si="666"/>
        <v>1.6017318488166041E-3</v>
      </c>
      <c r="BY376" s="223">
        <f t="shared" ca="1" si="667"/>
        <v>1.0071631927586859E-2</v>
      </c>
      <c r="BZ376" s="223">
        <f t="shared" ca="1" si="668"/>
        <v>1.7191788273088558E-2</v>
      </c>
      <c r="CA376" s="223">
        <f t="shared" ca="1" si="669"/>
        <v>2.2007997388179417E-2</v>
      </c>
      <c r="CB376" s="223">
        <f t="shared" ca="1" si="670"/>
        <v>2.3874817886801725E-2</v>
      </c>
      <c r="CC376" s="223">
        <f t="shared" ca="1" si="671"/>
        <v>2.2542068935574242E-2</v>
      </c>
      <c r="CD376" s="223">
        <f t="shared" ca="1" si="672"/>
        <v>1.8188358088652355E-2</v>
      </c>
      <c r="CE376" s="223">
        <f t="shared" ca="1" si="673"/>
        <v>1.1397145303106208E-2</v>
      </c>
      <c r="CF376" s="223">
        <f t="shared" ca="1" si="674"/>
        <v>3.0785509014901648E-3</v>
      </c>
      <c r="CG376" s="223">
        <f t="shared" ca="1" si="675"/>
        <v>-5.6526136592331723E-3</v>
      </c>
      <c r="CH376" s="223">
        <f t="shared" ca="1" si="676"/>
        <v>-1.3626246578809099E-2</v>
      </c>
      <c r="CI376" s="223">
        <f t="shared" ca="1" si="677"/>
        <v>-1.9773766207117523E-2</v>
      </c>
      <c r="CJ376" s="223">
        <f t="shared" ca="1" si="678"/>
        <v>-2.3271316375355622E-2</v>
      </c>
      <c r="CK376" s="223">
        <f t="shared" ca="1" si="679"/>
        <v>-2.3650174988105947E-2</v>
      </c>
      <c r="CL376" s="223">
        <f t="shared" ca="1" si="680"/>
        <v>-2.0859569534812994E-2</v>
      </c>
      <c r="CM376" s="223">
        <f t="shared" ca="1" si="681"/>
        <v>-1.5273481337440113E-2</v>
      </c>
      <c r="CN376" s="223">
        <f t="shared" ca="1" si="682"/>
        <v>-7.640526667123817E-3</v>
      </c>
      <c r="CO376" s="223">
        <f t="shared" ca="1" si="683"/>
        <v>1.016368617977579E-3</v>
      </c>
      <c r="CP376" s="223">
        <f t="shared" ca="1" si="684"/>
        <v>9.5370558701930522E-3</v>
      </c>
      <c r="CQ376" s="223">
        <f t="shared" ca="1" si="685"/>
        <v>1.6779640279971954E-2</v>
      </c>
      <c r="CR376" s="223">
        <f t="shared" ca="1" si="686"/>
        <v>2.1773511226309151E-2</v>
      </c>
      <c r="CS376" s="223">
        <f t="shared" ca="1" si="687"/>
        <v>2.384941807901568E-2</v>
      </c>
      <c r="CT376" s="223">
        <f t="shared" ca="1" si="688"/>
        <v>2.2729159421932169E-2</v>
      </c>
      <c r="CU376" s="223">
        <f t="shared" ca="1" si="689"/>
        <v>1.8562866049443218E-2</v>
      </c>
      <c r="CV376" s="223">
        <f t="shared" ca="1" si="690"/>
        <v>1.1908881277796695E-2</v>
      </c>
      <c r="CW376" s="223">
        <f t="shared" ca="1" si="691"/>
        <v>3.65893489928097E-3</v>
      </c>
      <c r="CX376" s="223">
        <f t="shared" ca="1" si="692"/>
        <v>-5.0813614529280245E-3</v>
      </c>
      <c r="CY376" s="223">
        <f t="shared" ca="1" si="693"/>
        <v>-1.3140682186997675E-2</v>
      </c>
      <c r="CZ376" s="223">
        <f t="shared" ca="1" si="694"/>
        <v>-1.943896225156146E-2</v>
      </c>
      <c r="DA376" s="223">
        <f t="shared" ca="1" si="695"/>
        <v>-2.313214140805657E-2</v>
      </c>
      <c r="DB376" s="223">
        <f t="shared" ca="1" si="696"/>
        <v>-2.3725280459125895E-2</v>
      </c>
      <c r="DC376" s="223">
        <f t="shared" ca="1" si="697"/>
        <v>-2.1138890229341473E-2</v>
      </c>
      <c r="DD376" s="223">
        <f t="shared" ca="1" si="698"/>
        <v>-1.5719584259541269E-2</v>
      </c>
      <c r="DE376" s="223">
        <f t="shared" ca="1" si="699"/>
        <v>-8.1936276003144806E-3</v>
      </c>
      <c r="DF376" s="223">
        <f t="shared" ca="1" si="700"/>
        <v>4.3039316468747139E-4</v>
      </c>
      <c r="DG376" s="223">
        <f t="shared" ca="1" si="701"/>
        <v>8.9967350469565294E-3</v>
      </c>
      <c r="DH376" s="223">
        <f t="shared" ca="1" si="702"/>
        <v>1.6357384858981798E-2</v>
      </c>
      <c r="DI376" s="223">
        <f t="shared" ca="1" si="703"/>
        <v>2.1525909515440245E-2</v>
      </c>
      <c r="DJ376" s="223">
        <f t="shared" ca="1" si="704"/>
        <v>2.3809652273566011E-2</v>
      </c>
      <c r="DK376" s="223">
        <f t="shared" ca="1" si="705"/>
        <v>2.2902558712552278E-2</v>
      </c>
      <c r="DL376" s="223">
        <f t="shared" ca="1" si="706"/>
        <v>1.8926192433836211E-2</v>
      </c>
      <c r="DM376" s="223">
        <f t="shared" ca="1" si="707"/>
        <v>1.2413443787707045E-2</v>
      </c>
      <c r="DN376" s="223">
        <f t="shared" ca="1" si="708"/>
        <v>4.237114891504923E-3</v>
      </c>
      <c r="DO376" s="223">
        <f t="shared" ca="1" si="709"/>
        <v>-4.5070484244881439E-3</v>
      </c>
      <c r="DP376" s="223">
        <f t="shared" ca="1" si="710"/>
        <v>-1.2647202339598556E-2</v>
      </c>
      <c r="DQ376" s="223">
        <f t="shared" ca="1" si="711"/>
        <v>-1.9092448992014618E-2</v>
      </c>
      <c r="DR376" s="223">
        <f t="shared" ca="1" si="712"/>
        <v>-2.2979032503739776E-2</v>
      </c>
      <c r="DS376" s="223">
        <f t="shared" ca="1" si="713"/>
        <v>-2.3786094708342649E-2</v>
      </c>
      <c r="DT376" s="223">
        <f t="shared" ca="1" si="714"/>
        <v>-2.1405477646829735E-2</v>
      </c>
      <c r="DU376" s="223">
        <f t="shared" ca="1" si="715"/>
        <v>-1.6156218291877654E-2</v>
      </c>
      <c r="DV376" s="223">
        <f t="shared" ca="1" si="716"/>
        <v>-8.7417929986180233E-3</v>
      </c>
      <c r="DW376" s="223">
        <f t="shared" ca="1" si="717"/>
        <v>-1.5584154135160969E-4</v>
      </c>
      <c r="DX376" s="223">
        <f t="shared" ca="1" si="718"/>
        <v>8.4509949269374711E-3</v>
      </c>
      <c r="DY376" s="223">
        <f t="shared" ca="1" si="719"/>
        <v>1.5925276360994601E-2</v>
      </c>
      <c r="DZ376" s="223">
        <f t="shared" ca="1" si="720"/>
        <v>2.1265341401584772E-2</v>
      </c>
      <c r="EA376" s="223">
        <f t="shared" ca="1" si="721"/>
        <v>2.3755544423886981E-2</v>
      </c>
      <c r="EB376" s="223">
        <f t="shared" ca="1" si="722"/>
        <v>2.3062162358185832E-2</v>
      </c>
      <c r="EC376" s="223">
        <f t="shared" ca="1" si="723"/>
        <v>1.9278118387602988E-2</v>
      </c>
      <c r="ED376" s="223">
        <f t="shared" ca="1" si="724"/>
        <v>1.2910528903248387E-2</v>
      </c>
      <c r="EE376" s="223">
        <f t="shared" ca="1" si="725"/>
        <v>4.812742604153996E-3</v>
      </c>
      <c r="EF376" s="223">
        <f t="shared" ca="1" si="726"/>
        <v>-3.9300205186065806E-3</v>
      </c>
      <c r="EG376" s="223">
        <f t="shared" ca="1" si="727"/>
        <v>-1.2146104290419561E-2</v>
      </c>
      <c r="EH376" s="223">
        <f t="shared" ca="1" si="728"/>
        <v>-1.8734435155107643E-2</v>
      </c>
      <c r="EI376" s="223">
        <f t="shared" ca="1" si="729"/>
        <v>-2.2812081889484151E-2</v>
      </c>
      <c r="EJ376" s="223">
        <f t="shared" ca="1" si="730"/>
        <v>-2.3832581103526471E-2</v>
      </c>
      <c r="EK376" s="223">
        <f t="shared" ca="1" si="731"/>
        <v>-2.1659171204985984E-2</v>
      </c>
      <c r="EL376" s="223">
        <f t="shared" ca="1" si="732"/>
        <v>-1.658312042243492E-2</v>
      </c>
      <c r="EM376" s="223">
        <f t="shared" ca="1" si="733"/>
        <v>-9.2846926676960553E-3</v>
      </c>
      <c r="EN376" s="223">
        <f t="shared" ca="1" si="734"/>
        <v>-7.4198237427346853E-4</v>
      </c>
      <c r="EO376" s="223">
        <f t="shared" ca="1" si="735"/>
        <v>7.9001642435773175E-3</v>
      </c>
      <c r="EP376" s="223">
        <f t="shared" ca="1" si="736"/>
        <v>1.5483575072012108E-2</v>
      </c>
      <c r="EQ376" s="223">
        <f t="shared" ca="1" si="737"/>
        <v>2.0991963841231313E-2</v>
      </c>
      <c r="ER376" s="223">
        <f t="shared" ca="1" si="738"/>
        <v>2.3687127122524042E-2</v>
      </c>
      <c r="ES376" s="223">
        <f t="shared" ca="1" si="739"/>
        <v>2.3207874219564599E-2</v>
      </c>
      <c r="ET376" s="223">
        <f t="shared" ca="1" si="740"/>
        <v>1.9618431923708241E-2</v>
      </c>
      <c r="EU376" s="223">
        <f t="shared" ca="1" si="741"/>
        <v>1.3399837198934179E-2</v>
      </c>
      <c r="EV376" s="223">
        <f t="shared" ca="1" si="742"/>
        <v>5.3854713006185294E-3</v>
      </c>
      <c r="EW376" s="223">
        <f t="shared" ca="1" si="743"/>
        <v>-3.3506253153175389E-3</v>
      </c>
      <c r="EX376" s="223">
        <f t="shared" ca="1" si="744"/>
        <v>-1.1637689882187965E-2</v>
      </c>
      <c r="EY376" s="223">
        <f t="shared" ca="1" si="745"/>
        <v>-1.8365136394988872E-2</v>
      </c>
      <c r="EZ376" s="223">
        <f t="shared" ca="1" si="746"/>
        <v>-2.2631390130096931E-2</v>
      </c>
      <c r="FA376" s="223">
        <f t="shared" ca="1" si="747"/>
        <v>-2.3864711643011117E-2</v>
      </c>
      <c r="FB376" s="223">
        <f t="shared" ca="1" si="748"/>
        <v>-2.1899818088296927E-2</v>
      </c>
      <c r="FC376" s="223">
        <f t="shared" ca="1" si="749"/>
        <v>-1.7000033501332407E-2</v>
      </c>
      <c r="FD376" s="223">
        <f t="shared" ca="1" si="750"/>
        <v>-9.8219995850880835E-3</v>
      </c>
      <c r="FE376" s="223">
        <f t="shared" ca="1" si="751"/>
        <v>-1.3276762647574034E-3</v>
      </c>
      <c r="FF376" s="223">
        <f t="shared" ca="1" si="752"/>
        <v>7.3445747966830004E-3</v>
      </c>
      <c r="FG376" s="223">
        <f t="shared" ca="1" si="753"/>
        <v>1.5032547056374274E-2</v>
      </c>
      <c r="FH376" s="223">
        <f t="shared" ca="1" si="754"/>
        <v>2.0705941506799972E-2</v>
      </c>
      <c r="FI376" s="223">
        <f t="shared" ca="1" si="755"/>
        <v>2.3604441581501205E-2</v>
      </c>
      <c r="FJ376" s="223">
        <f t="shared" ca="1" si="756"/>
        <v>2.3339606525311776E-2</v>
      </c>
      <c r="FK376" s="223">
        <f t="shared" ca="1" si="757"/>
        <v>1.9946928050003171E-2</v>
      </c>
      <c r="FL376" s="223">
        <f t="shared" ca="1" si="758"/>
        <v>1.388107393374338E-2</v>
      </c>
      <c r="FM376" s="223">
        <f t="shared" ca="1" si="759"/>
        <v>5.9549559905473122E-3</v>
      </c>
      <c r="FN376" s="223">
        <f t="shared" ca="1" si="760"/>
        <v>-2.7692118206266679E-3</v>
      </c>
      <c r="FO376" s="223">
        <f t="shared" ca="1" si="761"/>
        <v>-1.1122265364732592E-2</v>
      </c>
      <c r="FP376" s="223">
        <f t="shared" ca="1" si="762"/>
        <v>-1.7984775163422551E-2</v>
      </c>
      <c r="FQ376" s="223">
        <f t="shared" ca="1" si="763"/>
        <v>-2.2437066067537519E-2</v>
      </c>
      <c r="FR376" s="223">
        <f t="shared" ca="1" si="764"/>
        <v>-2.3882466972561071E-2</v>
      </c>
      <c r="FS376" s="223">
        <f t="shared" ca="1" si="765"/>
        <v>-2.2127273340078416E-2</v>
      </c>
      <c r="FT376" s="223">
        <f t="shared" ca="1" si="766"/>
        <v>-1.7406706395721002E-2</v>
      </c>
      <c r="FU376" s="223">
        <f t="shared" ca="1" si="767"/>
        <v>-1.0353390097198122E-2</v>
      </c>
      <c r="FV376" s="223">
        <f t="shared" ca="1" si="768"/>
        <v>-1.9125704127046315E-3</v>
      </c>
      <c r="FW376" s="223">
        <f t="shared" ca="1" si="769"/>
        <v>6.7845612525626667E-3</v>
      </c>
      <c r="FX376" s="223">
        <f t="shared" ca="1" si="770"/>
        <v>1.4572463996492944E-2</v>
      </c>
      <c r="FY376" s="223">
        <f t="shared" ca="1" si="771"/>
        <v>2.0407446687450048E-2</v>
      </c>
      <c r="FZ376" s="223">
        <f t="shared" ca="1" si="772"/>
        <v>2.3507537607496593E-2</v>
      </c>
      <c r="GA376" s="223">
        <f t="shared" ca="1" si="773"/>
        <v>2.3457279924812273E-2</v>
      </c>
      <c r="GB376" s="223">
        <f t="shared" ca="1" si="774"/>
        <v>2.0263408892704365E-2</v>
      </c>
      <c r="GC376" s="223">
        <f t="shared" ca="1" si="775"/>
        <v>1.4353949228661818E-2</v>
      </c>
      <c r="GD376" s="223">
        <f t="shared" ca="1" si="776"/>
        <v>6.5208536376575345E-3</v>
      </c>
      <c r="GE376" s="223">
        <f t="shared" ca="1" si="777"/>
        <v>-2.1861302562822139E-3</v>
      </c>
      <c r="GF376" s="223">
        <f t="shared" ca="1" si="778"/>
        <v>-1.0600141210509943E-2</v>
      </c>
      <c r="GG376" s="223">
        <f t="shared" ca="1" si="779"/>
        <v>-1.7593580575791731E-2</v>
      </c>
      <c r="GH376" s="223">
        <f t="shared" ca="1" si="780"/>
        <v>-2.2229226755354964E-2</v>
      </c>
      <c r="GI376" s="223">
        <f t="shared" ca="1" si="781"/>
        <v>-2.3885836397029705E-2</v>
      </c>
      <c r="GJ376" s="223">
        <f t="shared" ca="1" si="782"/>
        <v>-2.2341399949791823E-2</v>
      </c>
      <c r="GK376" s="223">
        <f t="shared" ca="1" si="783"/>
        <v>-1.7802894141055493E-2</v>
      </c>
      <c r="GL376" s="223">
        <f t="shared" ca="1" si="784"/>
        <v>-1.0878544114252105E-2</v>
      </c>
      <c r="GM376" s="223">
        <f t="shared" ca="1" si="785"/>
        <v>-2.4963124997506927E-3</v>
      </c>
      <c r="GN376" s="223">
        <f t="shared" ca="1" si="786"/>
        <v>6.220460942434709E-3</v>
      </c>
      <c r="GO376" s="223">
        <f t="shared" ca="1" si="787"/>
        <v>1.4103603029199385E-2</v>
      </c>
      <c r="GP376" s="223">
        <f t="shared" ca="1" si="788"/>
        <v>2.0096659185299001E-2</v>
      </c>
      <c r="GQ376" s="223">
        <f t="shared" ca="1" si="789"/>
        <v>2.3396473571840701E-2</v>
      </c>
      <c r="GR376" s="223">
        <f t="shared" ca="1" si="790"/>
        <v>2.3560823536010189E-2</v>
      </c>
      <c r="GS376" s="223">
        <f t="shared" ca="1" si="791"/>
        <v>2.0567683815586435E-2</v>
      </c>
      <c r="GT376" s="223">
        <f t="shared" ca="1" si="792"/>
        <v>1.4818178241293507E-2</v>
      </c>
      <c r="GU376" s="223">
        <f t="shared" ca="1" si="793"/>
        <v>7.0828233663666942E-3</v>
      </c>
      <c r="GV376" s="223">
        <f t="shared" ca="1" si="794"/>
        <v>-1.6017318488163908E-3</v>
      </c>
      <c r="GW376" s="223">
        <f t="shared" ca="1" si="795"/>
        <v>-1.0071631927586588E-2</v>
      </c>
      <c r="GX376" s="223">
        <f t="shared" ca="1" si="796"/>
        <v>-1.7191788273088527E-2</v>
      </c>
      <c r="GY376" s="223">
        <f t="shared" ca="1" si="797"/>
        <v>-2.2007997388179368E-2</v>
      </c>
      <c r="GZ376" s="223">
        <f t="shared" ca="1" si="798"/>
        <v>-2.3874817886801715E-2</v>
      </c>
      <c r="HA376" s="223">
        <f t="shared" ca="1" si="799"/>
        <v>-2.2542068935574228E-2</v>
      </c>
      <c r="HB376" s="223">
        <f t="shared" ca="1" si="800"/>
        <v>-1.8188358088652386E-2</v>
      </c>
      <c r="HC376" s="223">
        <f t="shared" ca="1" si="801"/>
        <v>-1.139714530310632E-2</v>
      </c>
      <c r="HD376" s="223">
        <f t="shared" ca="1" si="802"/>
        <v>-3.0785509014903765E-3</v>
      </c>
      <c r="HE376" s="223">
        <f t="shared" ca="1" si="803"/>
        <v>5.6526136592332105E-3</v>
      </c>
      <c r="HF376" s="223">
        <f t="shared" ca="1" si="804"/>
        <v>1.3626246578808995E-2</v>
      </c>
      <c r="HG376" s="223">
        <f t="shared" ca="1" si="805"/>
        <v>1.9773766207117405E-2</v>
      </c>
      <c r="HH376" s="223">
        <f t="shared" ca="1" si="806"/>
        <v>2.3271316375355556E-2</v>
      </c>
      <c r="HI376" s="223">
        <f t="shared" ca="1" si="807"/>
        <v>2.3650174988105954E-2</v>
      </c>
      <c r="HJ376" s="223">
        <f t="shared" ca="1" si="808"/>
        <v>2.0859569534813056E-2</v>
      </c>
      <c r="HK376" s="223">
        <f t="shared" ca="1" si="809"/>
        <v>1.5273481337440279E-2</v>
      </c>
      <c r="HL376" s="223">
        <f t="shared" ca="1" si="810"/>
        <v>7.6405266671237789E-3</v>
      </c>
      <c r="HM376" s="223">
        <f t="shared" ca="1" si="811"/>
        <v>-1.0163686179774506E-3</v>
      </c>
      <c r="HN376" s="223">
        <f t="shared" ca="1" si="812"/>
        <v>-9.5370558701929377E-3</v>
      </c>
      <c r="HO376" s="223">
        <f t="shared" ca="1" si="813"/>
        <v>-1.6779640279971742E-2</v>
      </c>
      <c r="HP376" s="223">
        <f t="shared" ca="1" si="814"/>
        <v>-2.1773511226309165E-2</v>
      </c>
      <c r="HQ376" s="223">
        <f t="shared" ca="1" si="815"/>
        <v>-2.384941807901567E-2</v>
      </c>
      <c r="HR376" s="223">
        <f t="shared" ca="1" si="816"/>
        <v>-2.2729159421932207E-2</v>
      </c>
      <c r="HS376" s="223">
        <f t="shared" ca="1" si="817"/>
        <v>-1.8562866049443405E-2</v>
      </c>
      <c r="HT376" s="223">
        <f t="shared" ca="1" si="818"/>
        <v>-1.190888127779666E-2</v>
      </c>
      <c r="HU376" s="223">
        <f t="shared" ca="1" si="819"/>
        <v>-3.6589348992810983E-3</v>
      </c>
      <c r="HV376" s="223">
        <f t="shared" ca="1" si="820"/>
        <v>5.0813614529279013E-3</v>
      </c>
      <c r="HW376" s="223">
        <f t="shared" ca="1" si="821"/>
        <v>1.314068218699771E-2</v>
      </c>
      <c r="HX376" s="223">
        <f t="shared" ca="1" si="822"/>
        <v>1.9438962251561387E-2</v>
      </c>
      <c r="HY376" s="223">
        <f t="shared" ca="1" si="823"/>
        <v>2.3132141408056535E-2</v>
      </c>
      <c r="HZ376" s="223">
        <f t="shared" ca="1" si="824"/>
        <v>2.3725280459125926E-2</v>
      </c>
      <c r="IA376" s="223">
        <f t="shared" ca="1" si="825"/>
        <v>2.1138890229341456E-2</v>
      </c>
      <c r="IB376" s="223">
        <f t="shared" ca="1" si="826"/>
        <v>1.5719584259541366E-2</v>
      </c>
      <c r="IC376" s="223">
        <f t="shared" ca="1" si="827"/>
        <v>8.193627600314602E-3</v>
      </c>
      <c r="ID376" s="223">
        <f t="shared" ca="1" si="828"/>
        <v>-4.3039316468717302E-4</v>
      </c>
      <c r="IE376" s="223">
        <f t="shared" ca="1" si="829"/>
        <v>1.55779848733882E-2</v>
      </c>
      <c r="IF376" s="223">
        <f t="shared" ca="1" si="830"/>
        <v>-1.6357384858981701E-2</v>
      </c>
      <c r="IG376" s="223">
        <f t="shared" ca="1" si="831"/>
        <v>-2.1525909515440117E-2</v>
      </c>
      <c r="IH376" s="223">
        <f t="shared" ca="1" si="832"/>
        <v>-2.3809652273566011E-2</v>
      </c>
      <c r="II376" s="223">
        <f t="shared" ca="1" si="833"/>
        <v>-2.2902558712552316E-2</v>
      </c>
      <c r="IJ376" s="223">
        <f t="shared" ca="1" si="834"/>
        <v>-1.8926192433836295E-2</v>
      </c>
      <c r="IK376" s="223">
        <f t="shared" ca="1" si="835"/>
        <v>-1.24134437877073E-2</v>
      </c>
      <c r="IL376" s="223">
        <f t="shared" ca="1" si="836"/>
        <v>-4.2371148915048831E-3</v>
      </c>
      <c r="IM376" s="223">
        <f t="shared" ca="1" si="837"/>
        <v>4.507048424488019E-3</v>
      </c>
      <c r="IN376" s="223">
        <f t="shared" ca="1" si="838"/>
        <v>1.2647202339598443E-2</v>
      </c>
      <c r="IO376" s="223">
        <f t="shared" ca="1" si="839"/>
        <v>1.9092448992014441E-2</v>
      </c>
      <c r="IP376" s="223">
        <f t="shared" ca="1" si="840"/>
        <v>2.2979032503739786E-2</v>
      </c>
      <c r="IQ376" s="223">
        <f t="shared" ca="1" si="841"/>
        <v>2.3786094708342666E-2</v>
      </c>
      <c r="IR376" s="223">
        <f t="shared" ca="1" si="842"/>
        <v>2.1405477646829867E-2</v>
      </c>
      <c r="IS376" s="223">
        <f t="shared" ca="1" si="843"/>
        <v>1.6156218291877623E-2</v>
      </c>
      <c r="IT376" s="223">
        <f t="shared" ca="1" si="844"/>
        <v>8.7417929986181447E-3</v>
      </c>
      <c r="IU376" s="223">
        <f t="shared" ca="1" si="845"/>
        <v>1.5584154135173806E-4</v>
      </c>
      <c r="IV376" s="223">
        <f t="shared" ca="1" si="846"/>
        <v>-8.4509949269371935E-3</v>
      </c>
      <c r="IW376" s="223">
        <f t="shared" ca="1" si="847"/>
        <v>-1.5925276360994632E-2</v>
      </c>
      <c r="IX376" s="223">
        <f t="shared" ca="1" si="848"/>
        <v>-2.1265341401584714E-2</v>
      </c>
      <c r="IY376" s="223">
        <f t="shared" ca="1" si="849"/>
        <v>-2.3755544423886964E-2</v>
      </c>
      <c r="IZ376" s="223">
        <f t="shared" ca="1" si="850"/>
        <v>-2.3062162358185909E-2</v>
      </c>
      <c r="JA376" s="223">
        <f t="shared" ca="1" si="851"/>
        <v>-1.927811838760296E-2</v>
      </c>
      <c r="JB376" s="223">
        <f t="shared" ca="1" si="852"/>
        <v>-1.2910528903248496E-2</v>
      </c>
    </row>
    <row r="377" spans="2:262">
      <c r="B377" s="230">
        <v>16</v>
      </c>
      <c r="C377" s="229">
        <f t="shared" si="853"/>
        <v>3.1250000000000001E-4</v>
      </c>
      <c r="D377" s="226">
        <f t="shared" ca="1" si="597"/>
        <v>53.979928744106957</v>
      </c>
      <c r="E377" s="225">
        <f ca="1">V361</f>
        <v>-2.0071255893042903E-2</v>
      </c>
      <c r="F377" s="224">
        <v>16</v>
      </c>
      <c r="G377" s="223">
        <f t="shared" ca="1" si="854"/>
        <v>-6.6965513036030806E-4</v>
      </c>
      <c r="H377" s="223">
        <f t="shared" ca="1" si="598"/>
        <v>4.6683545703797742E-4</v>
      </c>
      <c r="I377" s="223">
        <f t="shared" ca="1" si="599"/>
        <v>1.5322545779761873E-3</v>
      </c>
      <c r="J377" s="223">
        <f t="shared" ca="1" si="600"/>
        <v>2.3644018293398602E-3</v>
      </c>
      <c r="K377" s="223">
        <f t="shared" ca="1" si="601"/>
        <v>2.8365903355424952E-3</v>
      </c>
      <c r="L377" s="223">
        <f t="shared" ca="1" si="602"/>
        <v>2.8769336769142086E-3</v>
      </c>
      <c r="M377" s="223">
        <f t="shared" ca="1" si="603"/>
        <v>2.4792899454444579E-3</v>
      </c>
      <c r="N377" s="223">
        <f t="shared" ca="1" si="604"/>
        <v>1.7041967946001102E-3</v>
      </c>
      <c r="O377" s="223">
        <f t="shared" ca="1" si="605"/>
        <v>6.696551303603085E-4</v>
      </c>
      <c r="P377" s="223">
        <f t="shared" ca="1" si="606"/>
        <v>-4.6683545703797721E-4</v>
      </c>
      <c r="Q377" s="223">
        <f t="shared" ca="1" si="607"/>
        <v>-1.5322545779761856E-3</v>
      </c>
      <c r="R377" s="223">
        <f t="shared" ca="1" si="608"/>
        <v>-2.3644018293398597E-3</v>
      </c>
      <c r="S377" s="223">
        <f t="shared" ca="1" si="609"/>
        <v>-2.8365903355424952E-3</v>
      </c>
      <c r="T377" s="223">
        <f t="shared" ca="1" si="610"/>
        <v>-2.8769336769142086E-3</v>
      </c>
      <c r="U377" s="223">
        <f t="shared" ca="1" si="611"/>
        <v>-2.4792899454444588E-3</v>
      </c>
      <c r="V377" s="223">
        <f t="shared" ca="1" si="612"/>
        <v>-1.7041967946001106E-3</v>
      </c>
      <c r="W377" s="223">
        <f t="shared" ca="1" si="613"/>
        <v>-6.6965513036030763E-4</v>
      </c>
      <c r="X377" s="223">
        <f t="shared" ca="1" si="614"/>
        <v>4.6683545703797699E-4</v>
      </c>
      <c r="Y377" s="223">
        <f t="shared" ca="1" si="615"/>
        <v>1.5322545779761854E-3</v>
      </c>
      <c r="Z377" s="223">
        <f t="shared" ca="1" si="616"/>
        <v>2.3644018293398597E-3</v>
      </c>
      <c r="AA377" s="223">
        <f t="shared" ca="1" si="617"/>
        <v>2.8365903355424956E-3</v>
      </c>
      <c r="AB377" s="223">
        <f t="shared" ca="1" si="618"/>
        <v>2.8769336769142095E-3</v>
      </c>
      <c r="AC377" s="223">
        <f t="shared" ca="1" si="619"/>
        <v>2.4792899454444588E-3</v>
      </c>
      <c r="AD377" s="223">
        <f t="shared" ca="1" si="620"/>
        <v>1.7041967946001108E-3</v>
      </c>
      <c r="AE377" s="223">
        <f t="shared" ca="1" si="621"/>
        <v>6.6965513036030785E-4</v>
      </c>
      <c r="AF377" s="223">
        <f t="shared" ca="1" si="622"/>
        <v>-4.6683545703797916E-4</v>
      </c>
      <c r="AG377" s="223">
        <f t="shared" ca="1" si="623"/>
        <v>-1.5322545779761852E-3</v>
      </c>
      <c r="AH377" s="223">
        <f t="shared" ca="1" si="624"/>
        <v>-2.3644018293398593E-3</v>
      </c>
      <c r="AI377" s="223">
        <f t="shared" ca="1" si="625"/>
        <v>-2.8365903355424952E-3</v>
      </c>
      <c r="AJ377" s="223">
        <f t="shared" ca="1" si="626"/>
        <v>-2.8769336769142095E-3</v>
      </c>
      <c r="AK377" s="223">
        <f t="shared" ca="1" si="627"/>
        <v>-2.4792899454444592E-3</v>
      </c>
      <c r="AL377" s="223">
        <f t="shared" ca="1" si="628"/>
        <v>-1.704196794600111E-3</v>
      </c>
      <c r="AM377" s="223">
        <f t="shared" ca="1" si="629"/>
        <v>-6.6965513036030817E-4</v>
      </c>
      <c r="AN377" s="223">
        <f t="shared" ca="1" si="630"/>
        <v>4.6683545703797872E-4</v>
      </c>
      <c r="AO377" s="223">
        <f t="shared" ca="1" si="631"/>
        <v>1.532254577976185E-3</v>
      </c>
      <c r="AP377" s="223">
        <f t="shared" ca="1" si="632"/>
        <v>2.3644018293398593E-3</v>
      </c>
      <c r="AQ377" s="223">
        <f t="shared" ca="1" si="633"/>
        <v>2.8365903355424952E-3</v>
      </c>
      <c r="AR377" s="223">
        <f t="shared" ca="1" si="634"/>
        <v>2.8769336769142095E-3</v>
      </c>
      <c r="AS377" s="223">
        <f t="shared" ca="1" si="635"/>
        <v>2.4792899454444597E-3</v>
      </c>
      <c r="AT377" s="223">
        <f t="shared" ca="1" si="636"/>
        <v>1.7041967946001115E-3</v>
      </c>
      <c r="AU377" s="223">
        <f t="shared" ca="1" si="637"/>
        <v>6.696551303603137E-4</v>
      </c>
      <c r="AV377" s="223">
        <f t="shared" ca="1" si="638"/>
        <v>-4.6683545703797807E-4</v>
      </c>
      <c r="AW377" s="223">
        <f t="shared" ca="1" si="639"/>
        <v>-1.5322545779761845E-3</v>
      </c>
      <c r="AX377" s="223">
        <f t="shared" ca="1" si="640"/>
        <v>-2.3644018293398558E-3</v>
      </c>
      <c r="AY377" s="223">
        <f t="shared" ca="1" si="641"/>
        <v>-2.8365903355424948E-3</v>
      </c>
      <c r="AZ377" s="223">
        <f t="shared" ca="1" si="642"/>
        <v>-2.8769336769142095E-3</v>
      </c>
      <c r="BA377" s="223">
        <f t="shared" ca="1" si="643"/>
        <v>-2.4792899454444571E-3</v>
      </c>
      <c r="BB377" s="223">
        <f t="shared" ca="1" si="644"/>
        <v>-1.7041967946001117E-3</v>
      </c>
      <c r="BC377" s="223">
        <f t="shared" ca="1" si="645"/>
        <v>-6.6965513036031392E-4</v>
      </c>
      <c r="BD377" s="223">
        <f t="shared" ca="1" si="646"/>
        <v>4.6683545703797764E-4</v>
      </c>
      <c r="BE377" s="223">
        <f t="shared" ca="1" si="647"/>
        <v>1.5322545779761841E-3</v>
      </c>
      <c r="BF377" s="223">
        <f t="shared" ca="1" si="648"/>
        <v>2.3644018293398619E-3</v>
      </c>
      <c r="BG377" s="223">
        <f t="shared" ca="1" si="649"/>
        <v>2.8365903355424948E-3</v>
      </c>
      <c r="BH377" s="223">
        <f t="shared" ca="1" si="650"/>
        <v>2.8769336769142095E-3</v>
      </c>
      <c r="BI377" s="223">
        <f t="shared" ca="1" si="651"/>
        <v>2.4792899454444571E-3</v>
      </c>
      <c r="BJ377" s="223">
        <f t="shared" ca="1" si="652"/>
        <v>1.7041967946001119E-3</v>
      </c>
      <c r="BK377" s="223">
        <f t="shared" ca="1" si="653"/>
        <v>6.6965513036031435E-4</v>
      </c>
      <c r="BL377" s="223">
        <f t="shared" ca="1" si="654"/>
        <v>-4.6683545703797764E-4</v>
      </c>
      <c r="BM377" s="223">
        <f t="shared" ca="1" si="655"/>
        <v>-1.5322545779761841E-3</v>
      </c>
      <c r="BN377" s="223">
        <f t="shared" ca="1" si="656"/>
        <v>-2.3644018293398554E-3</v>
      </c>
      <c r="BO377" s="223">
        <f t="shared" ca="1" si="657"/>
        <v>-2.8365903355424948E-3</v>
      </c>
      <c r="BP377" s="223">
        <f t="shared" ca="1" si="658"/>
        <v>-2.8769336769142095E-3</v>
      </c>
      <c r="BQ377" s="223">
        <f t="shared" ca="1" si="659"/>
        <v>-2.4792899454444571E-3</v>
      </c>
      <c r="BR377" s="223">
        <f t="shared" ca="1" si="660"/>
        <v>-1.7041967946001123E-3</v>
      </c>
      <c r="BS377" s="223">
        <f t="shared" ca="1" si="661"/>
        <v>-6.6965513036031468E-4</v>
      </c>
      <c r="BT377" s="223">
        <f t="shared" ca="1" si="662"/>
        <v>4.6683545703797742E-4</v>
      </c>
      <c r="BU377" s="223">
        <f t="shared" ca="1" si="663"/>
        <v>1.5322545779761834E-3</v>
      </c>
      <c r="BV377" s="223">
        <f t="shared" ca="1" si="664"/>
        <v>2.3644018293398615E-3</v>
      </c>
      <c r="BW377" s="223">
        <f t="shared" ca="1" si="665"/>
        <v>2.8365903355424948E-3</v>
      </c>
      <c r="BX377" s="223">
        <f t="shared" ca="1" si="666"/>
        <v>2.8769336769142095E-3</v>
      </c>
      <c r="BY377" s="223">
        <f t="shared" ca="1" si="667"/>
        <v>2.4792899454444575E-3</v>
      </c>
      <c r="BZ377" s="223">
        <f t="shared" ca="1" si="668"/>
        <v>1.7041967946001125E-3</v>
      </c>
      <c r="CA377" s="223">
        <f t="shared" ca="1" si="669"/>
        <v>6.6965513036031511E-4</v>
      </c>
      <c r="CB377" s="223">
        <f t="shared" ca="1" si="670"/>
        <v>-4.6683545703797699E-4</v>
      </c>
      <c r="CC377" s="223">
        <f t="shared" ca="1" si="671"/>
        <v>-1.5322545779761832E-3</v>
      </c>
      <c r="CD377" s="223">
        <f t="shared" ca="1" si="672"/>
        <v>-2.364401829339855E-3</v>
      </c>
      <c r="CE377" s="223">
        <f t="shared" ca="1" si="673"/>
        <v>-2.8365903355424948E-3</v>
      </c>
      <c r="CF377" s="223">
        <f t="shared" ca="1" si="674"/>
        <v>-2.8769336769142095E-3</v>
      </c>
      <c r="CG377" s="223">
        <f t="shared" ca="1" si="675"/>
        <v>-2.4792899454444579E-3</v>
      </c>
      <c r="CH377" s="223">
        <f t="shared" ca="1" si="676"/>
        <v>-1.7041967946001128E-3</v>
      </c>
      <c r="CI377" s="223">
        <f t="shared" ca="1" si="677"/>
        <v>-6.6965513036031544E-4</v>
      </c>
      <c r="CJ377" s="223">
        <f t="shared" ca="1" si="678"/>
        <v>4.6683545703796636E-4</v>
      </c>
      <c r="CK377" s="223">
        <f t="shared" ca="1" si="679"/>
        <v>1.5322545779761917E-3</v>
      </c>
      <c r="CL377" s="223">
        <f t="shared" ca="1" si="680"/>
        <v>2.364401829339861E-3</v>
      </c>
      <c r="CM377" s="223">
        <f t="shared" ca="1" si="681"/>
        <v>2.8365903355424943E-3</v>
      </c>
      <c r="CN377" s="223">
        <f t="shared" ca="1" si="682"/>
        <v>2.8769336769142099E-3</v>
      </c>
      <c r="CO377" s="223">
        <f t="shared" ca="1" si="683"/>
        <v>2.4792899454444631E-3</v>
      </c>
      <c r="CP377" s="223">
        <f t="shared" ca="1" si="684"/>
        <v>1.7041967946001214E-3</v>
      </c>
      <c r="CQ377" s="223">
        <f t="shared" ca="1" si="685"/>
        <v>6.6965513036030557E-4</v>
      </c>
      <c r="CR377" s="223">
        <f t="shared" ca="1" si="686"/>
        <v>-4.668354570379759E-4</v>
      </c>
      <c r="CS377" s="223">
        <f t="shared" ca="1" si="687"/>
        <v>-1.5322545779761828E-3</v>
      </c>
      <c r="CT377" s="223">
        <f t="shared" ca="1" si="688"/>
        <v>-2.3644018293398545E-3</v>
      </c>
      <c r="CU377" s="223">
        <f t="shared" ca="1" si="689"/>
        <v>-2.8365903355424922E-3</v>
      </c>
      <c r="CV377" s="223">
        <f t="shared" ca="1" si="690"/>
        <v>-2.8769336769142086E-3</v>
      </c>
      <c r="CW377" s="223">
        <f t="shared" ca="1" si="691"/>
        <v>-2.4792899454444579E-3</v>
      </c>
      <c r="CX377" s="223">
        <f t="shared" ca="1" si="692"/>
        <v>-1.7041967946001134E-3</v>
      </c>
      <c r="CY377" s="223">
        <f t="shared" ca="1" si="693"/>
        <v>-6.6965513036031609E-4</v>
      </c>
      <c r="CZ377" s="223">
        <f t="shared" ca="1" si="694"/>
        <v>4.6683545703796571E-4</v>
      </c>
      <c r="DA377" s="223">
        <f t="shared" ca="1" si="695"/>
        <v>1.5322545779761913E-3</v>
      </c>
      <c r="DB377" s="223">
        <f t="shared" ca="1" si="696"/>
        <v>2.3644018293398606E-3</v>
      </c>
      <c r="DC377" s="223">
        <f t="shared" ca="1" si="697"/>
        <v>2.8365903355424943E-3</v>
      </c>
      <c r="DD377" s="223">
        <f t="shared" ca="1" si="698"/>
        <v>2.8769336769142095E-3</v>
      </c>
      <c r="DE377" s="223">
        <f t="shared" ca="1" si="699"/>
        <v>2.479289945444464E-3</v>
      </c>
      <c r="DF377" s="223">
        <f t="shared" ca="1" si="700"/>
        <v>1.7041967946001054E-3</v>
      </c>
      <c r="DG377" s="223">
        <f t="shared" ca="1" si="701"/>
        <v>6.6965513036030622E-4</v>
      </c>
      <c r="DH377" s="223">
        <f t="shared" ca="1" si="702"/>
        <v>-4.6683545703797547E-4</v>
      </c>
      <c r="DI377" s="223">
        <f t="shared" ca="1" si="703"/>
        <v>-1.5322545779761819E-3</v>
      </c>
      <c r="DJ377" s="223">
        <f t="shared" ca="1" si="704"/>
        <v>-2.3644018293398545E-3</v>
      </c>
      <c r="DK377" s="223">
        <f t="shared" ca="1" si="705"/>
        <v>-2.8365903355424922E-3</v>
      </c>
      <c r="DL377" s="223">
        <f t="shared" ca="1" si="706"/>
        <v>-2.8769336769142086E-3</v>
      </c>
      <c r="DM377" s="223">
        <f t="shared" ca="1" si="707"/>
        <v>-2.4792899454444584E-3</v>
      </c>
      <c r="DN377" s="223">
        <f t="shared" ca="1" si="708"/>
        <v>-1.7041967946001141E-3</v>
      </c>
      <c r="DO377" s="223">
        <f t="shared" ca="1" si="709"/>
        <v>-6.6965513036031663E-4</v>
      </c>
      <c r="DP377" s="223">
        <f t="shared" ca="1" si="710"/>
        <v>4.6683545703796463E-4</v>
      </c>
      <c r="DQ377" s="223">
        <f t="shared" ca="1" si="711"/>
        <v>1.532254577976191E-3</v>
      </c>
      <c r="DR377" s="223">
        <f t="shared" ca="1" si="712"/>
        <v>2.3644018293398602E-3</v>
      </c>
      <c r="DS377" s="223">
        <f t="shared" ca="1" si="713"/>
        <v>2.8365903355424943E-3</v>
      </c>
      <c r="DT377" s="223">
        <f t="shared" ca="1" si="714"/>
        <v>2.8769336769142104E-3</v>
      </c>
      <c r="DU377" s="223">
        <f t="shared" ca="1" si="715"/>
        <v>2.479289945444464E-3</v>
      </c>
      <c r="DV377" s="223">
        <f t="shared" ca="1" si="716"/>
        <v>1.7041967946001227E-3</v>
      </c>
      <c r="DW377" s="223">
        <f t="shared" ca="1" si="717"/>
        <v>6.6965513036030698E-4</v>
      </c>
      <c r="DX377" s="223">
        <f t="shared" ca="1" si="718"/>
        <v>-4.668354570379746E-4</v>
      </c>
      <c r="DY377" s="223">
        <f t="shared" ca="1" si="719"/>
        <v>-1.5322545779761815E-3</v>
      </c>
      <c r="DZ377" s="223">
        <f t="shared" ca="1" si="720"/>
        <v>-2.3644018293398541E-3</v>
      </c>
      <c r="EA377" s="223">
        <f t="shared" ca="1" si="721"/>
        <v>-2.8365903355424917E-3</v>
      </c>
      <c r="EB377" s="223">
        <f t="shared" ca="1" si="722"/>
        <v>-2.8769336769142086E-3</v>
      </c>
      <c r="EC377" s="223">
        <f t="shared" ca="1" si="723"/>
        <v>-2.4792899454444588E-3</v>
      </c>
      <c r="ED377" s="223">
        <f t="shared" ca="1" si="724"/>
        <v>-1.7041967946001145E-3</v>
      </c>
      <c r="EE377" s="223">
        <f t="shared" ca="1" si="725"/>
        <v>-6.6965513036031739E-4</v>
      </c>
      <c r="EF377" s="223">
        <f t="shared" ca="1" si="726"/>
        <v>4.6683545703796419E-4</v>
      </c>
      <c r="EG377" s="223">
        <f t="shared" ca="1" si="727"/>
        <v>1.5322545779761902E-3</v>
      </c>
      <c r="EH377" s="223">
        <f t="shared" ca="1" si="728"/>
        <v>2.3644018293398597E-3</v>
      </c>
      <c r="EI377" s="223">
        <f t="shared" ca="1" si="729"/>
        <v>2.8365903355424939E-3</v>
      </c>
      <c r="EJ377" s="223">
        <f t="shared" ca="1" si="730"/>
        <v>2.8769336769142104E-3</v>
      </c>
      <c r="EK377" s="223">
        <f t="shared" ca="1" si="731"/>
        <v>2.4792899454444644E-3</v>
      </c>
      <c r="EL377" s="223">
        <f t="shared" ca="1" si="732"/>
        <v>1.7041967946001065E-3</v>
      </c>
      <c r="EM377" s="223">
        <f t="shared" ca="1" si="733"/>
        <v>6.6965513036030774E-4</v>
      </c>
      <c r="EN377" s="223">
        <f t="shared" ca="1" si="734"/>
        <v>-4.6683545703797417E-4</v>
      </c>
      <c r="EO377" s="223">
        <f t="shared" ca="1" si="735"/>
        <v>-1.5322545779761806E-3</v>
      </c>
      <c r="EP377" s="223">
        <f t="shared" ca="1" si="736"/>
        <v>-2.3644018293398537E-3</v>
      </c>
      <c r="EQ377" s="223">
        <f t="shared" ca="1" si="737"/>
        <v>-2.8365903355424913E-3</v>
      </c>
      <c r="ER377" s="223">
        <f t="shared" ca="1" si="738"/>
        <v>-2.8769336769142086E-3</v>
      </c>
      <c r="ES377" s="223">
        <f t="shared" ca="1" si="739"/>
        <v>-2.4792899454444588E-3</v>
      </c>
      <c r="ET377" s="223">
        <f t="shared" ca="1" si="740"/>
        <v>-1.7041967946001151E-3</v>
      </c>
      <c r="EU377" s="223">
        <f t="shared" ca="1" si="741"/>
        <v>-6.6965513036031793E-4</v>
      </c>
      <c r="EV377" s="223">
        <f t="shared" ca="1" si="742"/>
        <v>4.6683545703796333E-4</v>
      </c>
      <c r="EW377" s="223">
        <f t="shared" ca="1" si="743"/>
        <v>1.5322545779761893E-3</v>
      </c>
      <c r="EX377" s="223">
        <f t="shared" ca="1" si="744"/>
        <v>2.3644018293398593E-3</v>
      </c>
      <c r="EY377" s="223">
        <f t="shared" ca="1" si="745"/>
        <v>2.8365903355424939E-3</v>
      </c>
      <c r="EZ377" s="223">
        <f t="shared" ca="1" si="746"/>
        <v>2.8769336769142104E-3</v>
      </c>
      <c r="FA377" s="223">
        <f t="shared" ca="1" si="747"/>
        <v>2.4792899454444649E-3</v>
      </c>
      <c r="FB377" s="223">
        <f t="shared" ca="1" si="748"/>
        <v>1.7041967946001238E-3</v>
      </c>
      <c r="FC377" s="223">
        <f t="shared" ca="1" si="749"/>
        <v>6.696551303603085E-4</v>
      </c>
      <c r="FD377" s="223">
        <f t="shared" ca="1" si="750"/>
        <v>-4.668354570379733E-4</v>
      </c>
      <c r="FE377" s="223">
        <f t="shared" ca="1" si="751"/>
        <v>-1.53225457797618E-3</v>
      </c>
      <c r="FF377" s="223">
        <f t="shared" ca="1" si="752"/>
        <v>-2.3644018293398532E-3</v>
      </c>
      <c r="FG377" s="223">
        <f t="shared" ca="1" si="753"/>
        <v>-2.8365903355424913E-3</v>
      </c>
      <c r="FH377" s="223">
        <f t="shared" ca="1" si="754"/>
        <v>-2.8769336769142086E-3</v>
      </c>
      <c r="FI377" s="223">
        <f t="shared" ca="1" si="755"/>
        <v>-2.4792899454444592E-3</v>
      </c>
      <c r="FJ377" s="223">
        <f t="shared" ca="1" si="756"/>
        <v>-1.7041967946001158E-3</v>
      </c>
      <c r="FK377" s="223">
        <f t="shared" ca="1" si="757"/>
        <v>-6.6965513036031869E-4</v>
      </c>
      <c r="FL377" s="223">
        <f t="shared" ca="1" si="758"/>
        <v>4.6683545703796289E-4</v>
      </c>
      <c r="FM377" s="223">
        <f t="shared" ca="1" si="759"/>
        <v>1.5322545779761711E-3</v>
      </c>
      <c r="FN377" s="223">
        <f t="shared" ca="1" si="760"/>
        <v>2.3644018293398467E-3</v>
      </c>
      <c r="FO377" s="223">
        <f t="shared" ca="1" si="761"/>
        <v>2.8365903355424891E-3</v>
      </c>
      <c r="FP377" s="223">
        <f t="shared" ca="1" si="762"/>
        <v>2.8769336769142069E-3</v>
      </c>
      <c r="FQ377" s="223">
        <f t="shared" ca="1" si="763"/>
        <v>2.4792899454444545E-3</v>
      </c>
      <c r="FR377" s="223">
        <f t="shared" ca="1" si="764"/>
        <v>1.7041967946001076E-3</v>
      </c>
      <c r="FS377" s="223">
        <f t="shared" ca="1" si="765"/>
        <v>6.6965513036030904E-4</v>
      </c>
      <c r="FT377" s="223">
        <f t="shared" ca="1" si="766"/>
        <v>-4.6683545703797287E-4</v>
      </c>
      <c r="FU377" s="223">
        <f t="shared" ca="1" si="767"/>
        <v>-1.5322545779761795E-3</v>
      </c>
      <c r="FV377" s="223">
        <f t="shared" ca="1" si="768"/>
        <v>-2.3644018293398528E-3</v>
      </c>
      <c r="FW377" s="223">
        <f t="shared" ca="1" si="769"/>
        <v>-2.8365903355424913E-3</v>
      </c>
      <c r="FX377" s="223">
        <f t="shared" ca="1" si="770"/>
        <v>-2.8769336769142121E-3</v>
      </c>
      <c r="FY377" s="223">
        <f t="shared" ca="1" si="771"/>
        <v>-2.4792899454444709E-3</v>
      </c>
      <c r="FZ377" s="223">
        <f t="shared" ca="1" si="772"/>
        <v>-1.7041967946001331E-3</v>
      </c>
      <c r="GA377" s="223">
        <f t="shared" ca="1" si="773"/>
        <v>-6.6965513036029939E-4</v>
      </c>
      <c r="GB377" s="223">
        <f t="shared" ca="1" si="774"/>
        <v>4.6683545703798219E-4</v>
      </c>
      <c r="GC377" s="223">
        <f t="shared" ca="1" si="775"/>
        <v>1.532254577976188E-3</v>
      </c>
      <c r="GD377" s="223">
        <f t="shared" ca="1" si="776"/>
        <v>2.3644018293398584E-3</v>
      </c>
      <c r="GE377" s="223">
        <f t="shared" ca="1" si="777"/>
        <v>2.8365903355424935E-3</v>
      </c>
      <c r="GF377" s="223">
        <f t="shared" ca="1" si="778"/>
        <v>2.8769336769142104E-3</v>
      </c>
      <c r="GG377" s="223">
        <f t="shared" ca="1" si="779"/>
        <v>2.4792899454444657E-3</v>
      </c>
      <c r="GH377" s="223">
        <f t="shared" ca="1" si="780"/>
        <v>1.7041967946001249E-3</v>
      </c>
      <c r="GI377" s="223">
        <f t="shared" ca="1" si="781"/>
        <v>6.6965513036032996E-4</v>
      </c>
      <c r="GJ377" s="223">
        <f t="shared" ca="1" si="782"/>
        <v>-4.6683545703795162E-4</v>
      </c>
      <c r="GK377" s="223">
        <f t="shared" ca="1" si="783"/>
        <v>-1.5322545779761965E-3</v>
      </c>
      <c r="GL377" s="223">
        <f t="shared" ca="1" si="784"/>
        <v>-2.3644018293398645E-3</v>
      </c>
      <c r="GM377" s="223">
        <f t="shared" ca="1" si="785"/>
        <v>-2.8365903355424956E-3</v>
      </c>
      <c r="GN377" s="223">
        <f t="shared" ca="1" si="786"/>
        <v>-2.8769336769142086E-3</v>
      </c>
      <c r="GO377" s="223">
        <f t="shared" ca="1" si="787"/>
        <v>-2.4792899454444605E-3</v>
      </c>
      <c r="GP377" s="223">
        <f t="shared" ca="1" si="788"/>
        <v>-1.7041967946001169E-3</v>
      </c>
      <c r="GQ377" s="223">
        <f t="shared" ca="1" si="789"/>
        <v>-6.6965513036032031E-4</v>
      </c>
      <c r="GR377" s="223">
        <f t="shared" ca="1" si="790"/>
        <v>4.6683545703796159E-4</v>
      </c>
      <c r="GS377" s="223">
        <f t="shared" ca="1" si="791"/>
        <v>1.5322545779761698E-3</v>
      </c>
      <c r="GT377" s="223">
        <f t="shared" ca="1" si="792"/>
        <v>2.3644018293398458E-3</v>
      </c>
      <c r="GU377" s="223">
        <f t="shared" ca="1" si="793"/>
        <v>2.8365903355424887E-3</v>
      </c>
      <c r="GV377" s="223">
        <f t="shared" ca="1" si="794"/>
        <v>2.8769336769142073E-3</v>
      </c>
      <c r="GW377" s="223">
        <f t="shared" ca="1" si="795"/>
        <v>2.4792899454444549E-3</v>
      </c>
      <c r="GX377" s="223">
        <f t="shared" ca="1" si="796"/>
        <v>1.7041967946001089E-3</v>
      </c>
      <c r="GY377" s="223">
        <f t="shared" ca="1" si="797"/>
        <v>6.6965513036031034E-4</v>
      </c>
      <c r="GZ377" s="223">
        <f t="shared" ca="1" si="798"/>
        <v>-4.6683545703797113E-4</v>
      </c>
      <c r="HA377" s="223">
        <f t="shared" ca="1" si="799"/>
        <v>-1.5322545779761785E-3</v>
      </c>
      <c r="HB377" s="223">
        <f t="shared" ca="1" si="800"/>
        <v>-2.3644018293398519E-3</v>
      </c>
      <c r="HC377" s="223">
        <f t="shared" ca="1" si="801"/>
        <v>-2.8365903355424913E-3</v>
      </c>
      <c r="HD377" s="223">
        <f t="shared" ca="1" si="802"/>
        <v>-2.8769336769142121E-3</v>
      </c>
      <c r="HE377" s="223">
        <f t="shared" ca="1" si="803"/>
        <v>-2.4792899454444718E-3</v>
      </c>
      <c r="HF377" s="223">
        <f t="shared" ca="1" si="804"/>
        <v>-1.7041967946001006E-3</v>
      </c>
      <c r="HG377" s="223">
        <f t="shared" ca="1" si="805"/>
        <v>-6.6965513036030069E-4</v>
      </c>
      <c r="HH377" s="223">
        <f t="shared" ca="1" si="806"/>
        <v>4.6683545703798111E-4</v>
      </c>
      <c r="HI377" s="223">
        <f t="shared" ca="1" si="807"/>
        <v>1.5322545779761871E-3</v>
      </c>
      <c r="HJ377" s="223">
        <f t="shared" ca="1" si="808"/>
        <v>2.3644018293398576E-3</v>
      </c>
      <c r="HK377" s="223">
        <f t="shared" ca="1" si="809"/>
        <v>2.8365903355424935E-3</v>
      </c>
      <c r="HL377" s="223">
        <f t="shared" ca="1" si="810"/>
        <v>2.8769336769142108E-3</v>
      </c>
      <c r="HM377" s="223">
        <f t="shared" ca="1" si="811"/>
        <v>2.4792899454444662E-3</v>
      </c>
      <c r="HN377" s="223">
        <f t="shared" ca="1" si="812"/>
        <v>1.7041967946001262E-3</v>
      </c>
      <c r="HO377" s="223">
        <f t="shared" ca="1" si="813"/>
        <v>6.6965513036033116E-4</v>
      </c>
      <c r="HP377" s="223">
        <f t="shared" ca="1" si="814"/>
        <v>-4.668354570379501E-4</v>
      </c>
      <c r="HQ377" s="223">
        <f t="shared" ca="1" si="815"/>
        <v>-1.5322545779761958E-3</v>
      </c>
      <c r="HR377" s="223">
        <f t="shared" ca="1" si="816"/>
        <v>-2.3644018293398636E-3</v>
      </c>
      <c r="HS377" s="223">
        <f t="shared" ca="1" si="817"/>
        <v>-2.8365903355424956E-3</v>
      </c>
      <c r="HT377" s="223">
        <f t="shared" ca="1" si="818"/>
        <v>-2.8769336769142091E-3</v>
      </c>
      <c r="HU377" s="223">
        <f t="shared" ca="1" si="819"/>
        <v>-2.479289945444461E-3</v>
      </c>
      <c r="HV377" s="223">
        <f t="shared" ca="1" si="820"/>
        <v>-1.704196794600118E-3</v>
      </c>
      <c r="HW377" s="223">
        <f t="shared" ca="1" si="821"/>
        <v>-6.6965513036032172E-4</v>
      </c>
      <c r="HX377" s="223">
        <f t="shared" ca="1" si="822"/>
        <v>4.6683545703796007E-4</v>
      </c>
      <c r="HY377" s="223">
        <f t="shared" ca="1" si="823"/>
        <v>1.5322545779761687E-3</v>
      </c>
      <c r="HZ377" s="223">
        <f t="shared" ca="1" si="824"/>
        <v>2.364401829339845E-3</v>
      </c>
      <c r="IA377" s="223">
        <f t="shared" ca="1" si="825"/>
        <v>2.8365903355424887E-3</v>
      </c>
      <c r="IB377" s="223">
        <f t="shared" ca="1" si="826"/>
        <v>2.8769336769142073E-3</v>
      </c>
      <c r="IC377" s="223">
        <f t="shared" ca="1" si="827"/>
        <v>2.4792899454444558E-3</v>
      </c>
      <c r="ID377" s="223">
        <f t="shared" ca="1" si="828"/>
        <v>1.7041967946001099E-3</v>
      </c>
      <c r="IE377" s="223">
        <f t="shared" ca="1" si="829"/>
        <v>6.6965513036030438E-4</v>
      </c>
      <c r="IF377" s="223">
        <f t="shared" ca="1" si="830"/>
        <v>-4.6683545703796962E-4</v>
      </c>
      <c r="IG377" s="223">
        <f t="shared" ca="1" si="831"/>
        <v>-1.5322545779761772E-3</v>
      </c>
      <c r="IH377" s="223">
        <f t="shared" ca="1" si="832"/>
        <v>-2.3644018293398511E-3</v>
      </c>
      <c r="II377" s="223">
        <f t="shared" ca="1" si="833"/>
        <v>-2.8365903355424904E-3</v>
      </c>
      <c r="IJ377" s="223">
        <f t="shared" ca="1" si="834"/>
        <v>-2.8769336769142125E-3</v>
      </c>
      <c r="IK377" s="223">
        <f t="shared" ca="1" si="835"/>
        <v>-2.4792899454444722E-3</v>
      </c>
      <c r="IL377" s="223">
        <f t="shared" ca="1" si="836"/>
        <v>-1.7041967946001355E-3</v>
      </c>
      <c r="IM377" s="223">
        <f t="shared" ca="1" si="837"/>
        <v>-6.6965513036030221E-4</v>
      </c>
      <c r="IN377" s="223">
        <f t="shared" ca="1" si="838"/>
        <v>4.6683545703797959E-4</v>
      </c>
      <c r="IO377" s="223">
        <f t="shared" ca="1" si="839"/>
        <v>1.5322545779761856E-3</v>
      </c>
      <c r="IP377" s="223">
        <f t="shared" ca="1" si="840"/>
        <v>2.3644018293398567E-3</v>
      </c>
      <c r="IQ377" s="223">
        <f t="shared" ca="1" si="841"/>
        <v>2.836590335542493E-3</v>
      </c>
      <c r="IR377" s="223">
        <f t="shared" ca="1" si="842"/>
        <v>2.8769336769142108E-3</v>
      </c>
      <c r="IS377" s="223">
        <f t="shared" ca="1" si="843"/>
        <v>2.479289945444467E-3</v>
      </c>
      <c r="IT377" s="223">
        <f t="shared" ca="1" si="844"/>
        <v>1.7041967946001273E-3</v>
      </c>
      <c r="IU377" s="223">
        <f t="shared" ca="1" si="845"/>
        <v>6.6965513036033267E-4</v>
      </c>
      <c r="IV377" s="223">
        <f t="shared" ca="1" si="846"/>
        <v>-4.668354570379488E-4</v>
      </c>
      <c r="IW377" s="223">
        <f t="shared" ca="1" si="847"/>
        <v>-1.5322545779761945E-3</v>
      </c>
      <c r="IX377" s="223">
        <f t="shared" ca="1" si="848"/>
        <v>-2.3644018293398628E-3</v>
      </c>
      <c r="IY377" s="223">
        <f t="shared" ca="1" si="849"/>
        <v>-2.8365903355424956E-3</v>
      </c>
      <c r="IZ377" s="223">
        <f t="shared" ca="1" si="850"/>
        <v>-2.8769336769142095E-3</v>
      </c>
      <c r="JA377" s="223">
        <f t="shared" ca="1" si="851"/>
        <v>-2.4792899454444618E-3</v>
      </c>
      <c r="JB377" s="223">
        <f t="shared" ca="1" si="852"/>
        <v>-1.7041967946001193E-3</v>
      </c>
    </row>
    <row r="378" spans="2:262">
      <c r="B378" s="230">
        <v>17</v>
      </c>
      <c r="C378" s="229">
        <f t="shared" si="853"/>
        <v>3.3203125000000002E-4</v>
      </c>
      <c r="D378" s="226">
        <f t="shared" ca="1" si="597"/>
        <v>53.984346353964661</v>
      </c>
      <c r="E378" s="225">
        <f ca="1">W361</f>
        <v>-1.5653646035338475E-2</v>
      </c>
      <c r="F378" s="224">
        <v>17</v>
      </c>
      <c r="G378" s="223">
        <f t="shared" ca="1" si="854"/>
        <v>3.7371770376886182E-3</v>
      </c>
      <c r="H378" s="223">
        <f t="shared" ca="1" si="598"/>
        <v>-3.9633957026572689E-3</v>
      </c>
      <c r="I378" s="223">
        <f t="shared" ca="1" si="599"/>
        <v>-1.0983927071854069E-2</v>
      </c>
      <c r="J378" s="223">
        <f t="shared" ca="1" si="600"/>
        <v>-1.611983086739294E-2</v>
      </c>
      <c r="K378" s="223">
        <f t="shared" ca="1" si="601"/>
        <v>-1.8489886206668995E-2</v>
      </c>
      <c r="L378" s="223">
        <f t="shared" ca="1" si="602"/>
        <v>-1.7687437836576947E-2</v>
      </c>
      <c r="M378" s="223">
        <f t="shared" ca="1" si="603"/>
        <v>-1.3850170240527794E-2</v>
      </c>
      <c r="N378" s="223">
        <f t="shared" ca="1" si="604"/>
        <v>-7.6364836675135066E-3</v>
      </c>
      <c r="O378" s="223">
        <f t="shared" ca="1" si="605"/>
        <v>-1.1252549569525268E-4</v>
      </c>
      <c r="P378" s="223">
        <f t="shared" ca="1" si="606"/>
        <v>7.4307398556535519E-3</v>
      </c>
      <c r="Q378" s="223">
        <f t="shared" ca="1" si="607"/>
        <v>1.3699035231962307E-2</v>
      </c>
      <c r="R378" s="223">
        <f t="shared" ca="1" si="608"/>
        <v>1.7616843449919081E-2</v>
      </c>
      <c r="S378" s="223">
        <f t="shared" ca="1" si="609"/>
        <v>1.8511945061273426E-2</v>
      </c>
      <c r="T378" s="223">
        <f t="shared" ca="1" si="610"/>
        <v>1.6230758094208837E-2</v>
      </c>
      <c r="U378" s="223">
        <f t="shared" ca="1" si="611"/>
        <v>1.1164689723106113E-2</v>
      </c>
      <c r="V378" s="223">
        <f t="shared" ca="1" si="612"/>
        <v>4.1829784343242679E-3</v>
      </c>
      <c r="W378" s="223">
        <f t="shared" ca="1" si="613"/>
        <v>-3.5164503379926642E-3</v>
      </c>
      <c r="X378" s="223">
        <f t="shared" ca="1" si="614"/>
        <v>-1.0612524843203993E-2</v>
      </c>
      <c r="Y378" s="223">
        <f t="shared" ca="1" si="615"/>
        <v>-1.5887697150613694E-2</v>
      </c>
      <c r="Z378" s="223">
        <f t="shared" ca="1" si="616"/>
        <v>-1.8436850618304454E-2</v>
      </c>
      <c r="AA378" s="223">
        <f t="shared" ca="1" si="617"/>
        <v>-1.7822600248791506E-2</v>
      </c>
      <c r="AB378" s="223">
        <f t="shared" ca="1" si="618"/>
        <v>-1.4150339420594286E-2</v>
      </c>
      <c r="AC378" s="223">
        <f t="shared" ca="1" si="619"/>
        <v>-8.0501564408555857E-3</v>
      </c>
      <c r="AD378" s="223">
        <f t="shared" ca="1" si="620"/>
        <v>-5.6872368574526107E-4</v>
      </c>
      <c r="AE378" s="223">
        <f t="shared" ca="1" si="621"/>
        <v>7.0102909572395825E-3</v>
      </c>
      <c r="AF378" s="223">
        <f t="shared" ca="1" si="622"/>
        <v>1.3386476452602603E-2</v>
      </c>
      <c r="AG378" s="223">
        <f t="shared" ca="1" si="623"/>
        <v>1.7465803777690202E-2</v>
      </c>
      <c r="AH378" s="223">
        <f t="shared" ca="1" si="624"/>
        <v>1.8548339956933332E-2</v>
      </c>
      <c r="AI378" s="223">
        <f t="shared" ca="1" si="625"/>
        <v>1.6448342903777908E-2</v>
      </c>
      <c r="AJ378" s="223">
        <f t="shared" ca="1" si="626"/>
        <v>1.1526131138648083E-2</v>
      </c>
      <c r="AK378" s="223">
        <f t="shared" ca="1" si="627"/>
        <v>4.6262601611627065E-3</v>
      </c>
      <c r="AL378" s="223">
        <f t="shared" ca="1" si="628"/>
        <v>-3.0673867951329856E-3</v>
      </c>
      <c r="AM378" s="223">
        <f t="shared" ca="1" si="629"/>
        <v>-1.0234730026416233E-2</v>
      </c>
      <c r="AN378" s="223">
        <f t="shared" ca="1" si="630"/>
        <v>-1.5645993279150186E-2</v>
      </c>
      <c r="AO378" s="223">
        <f t="shared" ca="1" si="631"/>
        <v>-1.8372709360525694E-2</v>
      </c>
      <c r="AP378" s="223">
        <f t="shared" ca="1" si="632"/>
        <v>-1.7947026993046154E-2</v>
      </c>
      <c r="AQ378" s="223">
        <f t="shared" ca="1" si="633"/>
        <v>-1.4441984965309081E-2</v>
      </c>
      <c r="AR378" s="223">
        <f t="shared" ca="1" si="634"/>
        <v>-8.4589801009724176E-3</v>
      </c>
      <c r="AS378" s="223">
        <f t="shared" ca="1" si="635"/>
        <v>-1.0245792979129316E-3</v>
      </c>
      <c r="AT378" s="223">
        <f t="shared" ca="1" si="636"/>
        <v>6.5856193216846043E-3</v>
      </c>
      <c r="AU378" s="223">
        <f t="shared" ca="1" si="637"/>
        <v>1.3065854160380457E-2</v>
      </c>
      <c r="AV378" s="223">
        <f t="shared" ca="1" si="638"/>
        <v>1.7304243358354142E-2</v>
      </c>
      <c r="AW378" s="223">
        <f t="shared" ca="1" si="639"/>
        <v>1.857356202617029E-2</v>
      </c>
      <c r="AX378" s="223">
        <f t="shared" ca="1" si="640"/>
        <v>1.6656019846624893E-2</v>
      </c>
      <c r="AY378" s="223">
        <f t="shared" ca="1" si="641"/>
        <v>1.1880629643781898E-2</v>
      </c>
      <c r="AZ378" s="223">
        <f t="shared" ca="1" si="642"/>
        <v>5.0667552018671047E-3</v>
      </c>
      <c r="BA378" s="223">
        <f t="shared" ca="1" si="643"/>
        <v>-2.6164755731649166E-3</v>
      </c>
      <c r="BB378" s="223">
        <f t="shared" ca="1" si="644"/>
        <v>-9.8507701909618071E-3</v>
      </c>
      <c r="BC378" s="223">
        <f t="shared" ca="1" si="645"/>
        <v>-1.539486484637667E-2</v>
      </c>
      <c r="BD378" s="223">
        <f t="shared" ca="1" si="646"/>
        <v>-1.8297501069628005E-2</v>
      </c>
      <c r="BE378" s="223">
        <f t="shared" ca="1" si="647"/>
        <v>-1.8060643119322747E-2</v>
      </c>
      <c r="BF378" s="223">
        <f t="shared" ca="1" si="648"/>
        <v>-1.4724931198301393E-2</v>
      </c>
      <c r="BG378" s="223">
        <f t="shared" ca="1" si="649"/>
        <v>-8.8627083877780635E-3</v>
      </c>
      <c r="BH378" s="223">
        <f t="shared" ca="1" si="650"/>
        <v>-1.4798177418230939E-3</v>
      </c>
      <c r="BI378" s="223">
        <f t="shared" ca="1" si="651"/>
        <v>6.1569807553024415E-3</v>
      </c>
      <c r="BJ378" s="223">
        <f t="shared" ca="1" si="652"/>
        <v>1.2737361486175857E-2</v>
      </c>
      <c r="BK378" s="223">
        <f t="shared" ca="1" si="653"/>
        <v>1.7132259509866299E-2</v>
      </c>
      <c r="BL378" s="223">
        <f t="shared" ca="1" si="654"/>
        <v>1.8587596076152894E-2</v>
      </c>
      <c r="BM378" s="223">
        <f t="shared" ca="1" si="655"/>
        <v>1.6853663825924965E-2</v>
      </c>
      <c r="BN378" s="223">
        <f t="shared" ca="1" si="656"/>
        <v>1.2227971701863729E-2</v>
      </c>
      <c r="BO378" s="223">
        <f t="shared" ca="1" si="657"/>
        <v>5.5041982186960457E-3</v>
      </c>
      <c r="BP378" s="223">
        <f t="shared" ca="1" si="658"/>
        <v>-2.1639882841478931E-3</v>
      </c>
      <c r="BQ378" s="223">
        <f t="shared" ca="1" si="659"/>
        <v>-9.4608766198882865E-3</v>
      </c>
      <c r="BR378" s="223">
        <f t="shared" ca="1" si="660"/>
        <v>-1.5134463122670789E-2</v>
      </c>
      <c r="BS378" s="223">
        <f t="shared" ca="1" si="661"/>
        <v>-1.8211271048273608E-2</v>
      </c>
      <c r="BT378" s="223">
        <f t="shared" ca="1" si="662"/>
        <v>-1.8163380189515205E-2</v>
      </c>
      <c r="BU378" s="223">
        <f t="shared" ca="1" si="663"/>
        <v>-1.4999007683340471E-2</v>
      </c>
      <c r="BV378" s="223">
        <f t="shared" ca="1" si="664"/>
        <v>-9.2610981104489232E-3</v>
      </c>
      <c r="BW378" s="223">
        <f t="shared" ca="1" si="665"/>
        <v>-1.9341647988594633E-3</v>
      </c>
      <c r="BX378" s="223">
        <f t="shared" ca="1" si="666"/>
        <v>5.7246334539376243E-3</v>
      </c>
      <c r="BY378" s="223">
        <f t="shared" ca="1" si="667"/>
        <v>1.2401196301692606E-2</v>
      </c>
      <c r="BZ378" s="223">
        <f t="shared" ca="1" si="668"/>
        <v>1.6949955828866187E-2</v>
      </c>
      <c r="CA378" s="223">
        <f t="shared" ca="1" si="669"/>
        <v>1.859043365329421E-2</v>
      </c>
      <c r="CB378" s="223">
        <f t="shared" ca="1" si="670"/>
        <v>1.7041155788335385E-2</v>
      </c>
      <c r="CC378" s="223">
        <f t="shared" ca="1" si="671"/>
        <v>1.256794808702562E-2</v>
      </c>
      <c r="CD378" s="223">
        <f t="shared" ca="1" si="672"/>
        <v>5.9383257123332726E-3</v>
      </c>
      <c r="CE378" s="223">
        <f t="shared" ca="1" si="673"/>
        <v>-1.7101974895052368E-3</v>
      </c>
      <c r="CF378" s="223">
        <f t="shared" ca="1" si="674"/>
        <v>-9.065284170504017E-3</v>
      </c>
      <c r="CG378" s="223">
        <f t="shared" ca="1" si="675"/>
        <v>-1.4864944964293797E-2</v>
      </c>
      <c r="CH378" s="223">
        <f t="shared" ca="1" si="676"/>
        <v>-1.8114071238203005E-2</v>
      </c>
      <c r="CI378" s="223">
        <f t="shared" ca="1" si="677"/>
        <v>-1.8255176318654025E-2</v>
      </c>
      <c r="CJ378" s="223">
        <f t="shared" ca="1" si="678"/>
        <v>-1.5264049327000127E-2</v>
      </c>
      <c r="CK378" s="223">
        <f t="shared" ca="1" si="679"/>
        <v>-9.6539092939128095E-3</v>
      </c>
      <c r="CL378" s="223">
        <f t="shared" ca="1" si="680"/>
        <v>-2.3873467873440158E-3</v>
      </c>
      <c r="CM378" s="223">
        <f t="shared" ca="1" si="681"/>
        <v>5.2888378474379239E-3</v>
      </c>
      <c r="CN378" s="223">
        <f t="shared" ca="1" si="682"/>
        <v>1.2057561100267764E-2</v>
      </c>
      <c r="CO378" s="223">
        <f t="shared" ca="1" si="683"/>
        <v>1.6757442128274437E-2</v>
      </c>
      <c r="CP378" s="223">
        <f t="shared" ca="1" si="684"/>
        <v>1.8582073048343875E-2</v>
      </c>
      <c r="CQ378" s="223">
        <f t="shared" ca="1" si="685"/>
        <v>1.7218382795708771E-2</v>
      </c>
      <c r="CR378" s="223">
        <f t="shared" ca="1" si="686"/>
        <v>1.2900354010205688E-2</v>
      </c>
      <c r="CS378" s="223">
        <f t="shared" ca="1" si="687"/>
        <v>6.3688761806097519E-3</v>
      </c>
      <c r="CT378" s="223">
        <f t="shared" ca="1" si="688"/>
        <v>-1.2553765358432386E-3</v>
      </c>
      <c r="CU378" s="223">
        <f t="shared" ca="1" si="689"/>
        <v>-8.6642311329081338E-3</v>
      </c>
      <c r="CV378" s="223">
        <f t="shared" ca="1" si="690"/>
        <v>-1.4586472718906491E-2</v>
      </c>
      <c r="CW378" s="223">
        <f t="shared" ca="1" si="691"/>
        <v>-1.8005960188947286E-2</v>
      </c>
      <c r="CX378" s="223">
        <f t="shared" ca="1" si="692"/>
        <v>-1.833597621218349E-2</v>
      </c>
      <c r="CY378" s="223">
        <f t="shared" ca="1" si="693"/>
        <v>-1.5519896478104797E-2</v>
      </c>
      <c r="CZ378" s="223">
        <f t="shared" ca="1" si="694"/>
        <v>-1.0040905323401022E-2</v>
      </c>
      <c r="DA378" s="223">
        <f t="shared" ca="1" si="695"/>
        <v>-2.8390907273926494E-3</v>
      </c>
      <c r="DB378" s="223">
        <f t="shared" ca="1" si="696"/>
        <v>4.8498564427814387E-3</v>
      </c>
      <c r="DC378" s="223">
        <f t="shared" ca="1" si="697"/>
        <v>1.1706662874897472E-2</v>
      </c>
      <c r="DD378" s="223">
        <f t="shared" ca="1" si="698"/>
        <v>1.6554834371145709E-2</v>
      </c>
      <c r="DE378" s="223">
        <f t="shared" ca="1" si="699"/>
        <v>1.8562519297417673E-2</v>
      </c>
      <c r="DF378" s="223">
        <f t="shared" ca="1" si="700"/>
        <v>1.7385238093122847E-2</v>
      </c>
      <c r="DG378" s="223">
        <f t="shared" ca="1" si="701"/>
        <v>1.3224989242505411E-2</v>
      </c>
      <c r="DH378" s="223">
        <f t="shared" ca="1" si="702"/>
        <v>6.7955902760225267E-3</v>
      </c>
      <c r="DI378" s="223">
        <f t="shared" ca="1" si="703"/>
        <v>-7.9979939029773198E-4</v>
      </c>
      <c r="DJ378" s="223">
        <f t="shared" ca="1" si="704"/>
        <v>-8.2579590864542522E-3</v>
      </c>
      <c r="DK378" s="223">
        <f t="shared" ca="1" si="705"/>
        <v>-1.4299214127776579E-2</v>
      </c>
      <c r="DL378" s="223">
        <f t="shared" ca="1" si="706"/>
        <v>-1.7887003022559932E-2</v>
      </c>
      <c r="DM378" s="223">
        <f t="shared" ca="1" si="707"/>
        <v>-1.8405731199269068E-2</v>
      </c>
      <c r="DN378" s="223">
        <f t="shared" ca="1" si="708"/>
        <v>-1.5766395023897296E-2</v>
      </c>
      <c r="DO378" s="223">
        <f t="shared" ca="1" si="709"/>
        <v>-1.0421853086975939E-2</v>
      </c>
      <c r="DP378" s="223">
        <f t="shared" ca="1" si="710"/>
        <v>-3.2891245053475416E-3</v>
      </c>
      <c r="DQ378" s="223">
        <f t="shared" ca="1" si="711"/>
        <v>4.4079536659515093E-3</v>
      </c>
      <c r="DR378" s="223">
        <f t="shared" ca="1" si="712"/>
        <v>1.1348712993551559E-2</v>
      </c>
      <c r="DS378" s="223">
        <f t="shared" ca="1" si="713"/>
        <v>1.6342254600816987E-2</v>
      </c>
      <c r="DT378" s="223">
        <f t="shared" ca="1" si="714"/>
        <v>1.853178417896402E-2</v>
      </c>
      <c r="DU378" s="223">
        <f t="shared" ca="1" si="715"/>
        <v>1.7541621173185501E-2</v>
      </c>
      <c r="DV378" s="223">
        <f t="shared" ca="1" si="716"/>
        <v>1.3541658235799645E-2</v>
      </c>
      <c r="DW378" s="223">
        <f t="shared" ca="1" si="717"/>
        <v>7.2182109619566368E-3</v>
      </c>
      <c r="DX378" s="223">
        <f t="shared" ca="1" si="718"/>
        <v>-3.437404755058035E-4</v>
      </c>
      <c r="DY378" s="223">
        <f t="shared" ca="1" si="719"/>
        <v>-7.8467127542317886E-3</v>
      </c>
      <c r="DZ378" s="223">
        <f t="shared" ca="1" si="720"/>
        <v>-1.4003342224738233E-2</v>
      </c>
      <c r="EA378" s="223">
        <f t="shared" ca="1" si="721"/>
        <v>-1.7757271394389949E-2</v>
      </c>
      <c r="EB378" s="223">
        <f t="shared" ca="1" si="722"/>
        <v>-1.8464399262114819E-2</v>
      </c>
      <c r="EC378" s="223">
        <f t="shared" ca="1" si="723"/>
        <v>-1.6003396482870955E-2</v>
      </c>
      <c r="ED378" s="223">
        <f t="shared" ca="1" si="724"/>
        <v>-1.0796523115949558E-2</v>
      </c>
      <c r="EE378" s="223">
        <f t="shared" ca="1" si="725"/>
        <v>-3.7371770376885688E-3</v>
      </c>
      <c r="EF378" s="223">
        <f t="shared" ca="1" si="726"/>
        <v>3.9633957026573401E-3</v>
      </c>
      <c r="EG378" s="223">
        <f t="shared" ca="1" si="727"/>
        <v>1.0983927071854038E-2</v>
      </c>
      <c r="EH378" s="223">
        <f t="shared" ca="1" si="728"/>
        <v>1.611983086739293E-2</v>
      </c>
      <c r="EI378" s="223">
        <f t="shared" ca="1" si="729"/>
        <v>1.8489886206668998E-2</v>
      </c>
      <c r="EJ378" s="223">
        <f t="shared" ca="1" si="730"/>
        <v>1.768743783657694E-2</v>
      </c>
      <c r="EK378" s="223">
        <f t="shared" ca="1" si="731"/>
        <v>1.3850170240527761E-2</v>
      </c>
      <c r="EL378" s="223">
        <f t="shared" ca="1" si="732"/>
        <v>7.6364836675134364E-3</v>
      </c>
      <c r="EM378" s="223">
        <f t="shared" ca="1" si="733"/>
        <v>1.125254956952839E-4</v>
      </c>
      <c r="EN378" s="223">
        <f t="shared" ca="1" si="734"/>
        <v>-7.4307398556535467E-3</v>
      </c>
      <c r="EO378" s="223">
        <f t="shared" ca="1" si="735"/>
        <v>-1.3699035231962312E-2</v>
      </c>
      <c r="EP378" s="223">
        <f t="shared" ca="1" si="736"/>
        <v>-1.7616843449919088E-2</v>
      </c>
      <c r="EQ378" s="223">
        <f t="shared" ca="1" si="737"/>
        <v>-1.8511945061273419E-2</v>
      </c>
      <c r="ER378" s="223">
        <f t="shared" ca="1" si="738"/>
        <v>-1.6230758094208802E-2</v>
      </c>
      <c r="ES378" s="223">
        <f t="shared" ca="1" si="739"/>
        <v>-1.1164689723106129E-2</v>
      </c>
      <c r="ET378" s="223">
        <f t="shared" ca="1" si="740"/>
        <v>-4.1829784343242723E-3</v>
      </c>
      <c r="EU378" s="223">
        <f t="shared" ca="1" si="741"/>
        <v>3.5164503379926737E-3</v>
      </c>
      <c r="EV378" s="223">
        <f t="shared" ca="1" si="742"/>
        <v>1.0612524843204029E-2</v>
      </c>
      <c r="EW378" s="223">
        <f t="shared" ca="1" si="743"/>
        <v>1.5887697150613726E-2</v>
      </c>
      <c r="EX378" s="223">
        <f t="shared" ca="1" si="744"/>
        <v>1.8436850618304464E-2</v>
      </c>
      <c r="EY378" s="223">
        <f t="shared" ca="1" si="745"/>
        <v>1.7822600248791516E-2</v>
      </c>
      <c r="EZ378" s="223">
        <f t="shared" ca="1" si="746"/>
        <v>1.4150339420594292E-2</v>
      </c>
      <c r="FA378" s="223">
        <f t="shared" ca="1" si="747"/>
        <v>8.0501564408555631E-3</v>
      </c>
      <c r="FB378" s="223">
        <f t="shared" ca="1" si="748"/>
        <v>5.6872368574523505E-4</v>
      </c>
      <c r="FC378" s="223">
        <f t="shared" ca="1" si="749"/>
        <v>-7.0102909572396389E-3</v>
      </c>
      <c r="FD378" s="223">
        <f t="shared" ca="1" si="750"/>
        <v>-1.3386476452602667E-2</v>
      </c>
      <c r="FE378" s="223">
        <f t="shared" ca="1" si="751"/>
        <v>-1.7465803777690248E-2</v>
      </c>
      <c r="FF378" s="223">
        <f t="shared" ca="1" si="752"/>
        <v>-1.8548339956933321E-2</v>
      </c>
      <c r="FG378" s="223">
        <f t="shared" ca="1" si="753"/>
        <v>-1.6448342903777835E-2</v>
      </c>
      <c r="FH378" s="223">
        <f t="shared" ca="1" si="754"/>
        <v>-1.152613113864814E-2</v>
      </c>
      <c r="FI378" s="223">
        <f t="shared" ca="1" si="755"/>
        <v>-4.6262601611627768E-3</v>
      </c>
      <c r="FJ378" s="223">
        <f t="shared" ca="1" si="756"/>
        <v>3.0673867951329474E-3</v>
      </c>
      <c r="FK378" s="223">
        <f t="shared" ca="1" si="757"/>
        <v>1.0234730026416228E-2</v>
      </c>
      <c r="FL378" s="223">
        <f t="shared" ca="1" si="758"/>
        <v>1.5645993279150183E-2</v>
      </c>
      <c r="FM378" s="223">
        <f t="shared" ca="1" si="759"/>
        <v>1.8372709360525697E-2</v>
      </c>
      <c r="FN378" s="223">
        <f t="shared" ca="1" si="760"/>
        <v>1.7947026993046136E-2</v>
      </c>
      <c r="FO378" s="223">
        <f t="shared" ca="1" si="761"/>
        <v>1.4441984965309042E-2</v>
      </c>
      <c r="FP378" s="223">
        <f t="shared" ca="1" si="762"/>
        <v>8.4589801009723343E-3</v>
      </c>
      <c r="FQ378" s="223">
        <f t="shared" ca="1" si="763"/>
        <v>1.0245792979128379E-3</v>
      </c>
      <c r="FR378" s="223">
        <f t="shared" ca="1" si="764"/>
        <v>-6.5856193216847535E-3</v>
      </c>
      <c r="FS378" s="223">
        <f t="shared" ca="1" si="765"/>
        <v>-1.3065854160380384E-2</v>
      </c>
      <c r="FT378" s="223">
        <f t="shared" ca="1" si="766"/>
        <v>-1.73042433583541E-2</v>
      </c>
      <c r="FU378" s="223">
        <f t="shared" ca="1" si="767"/>
        <v>-1.857356202617029E-2</v>
      </c>
      <c r="FV378" s="223">
        <f t="shared" ca="1" si="768"/>
        <v>-1.665601984662491E-2</v>
      </c>
      <c r="FW378" s="223">
        <f t="shared" ca="1" si="769"/>
        <v>-1.1880629643781927E-2</v>
      </c>
      <c r="FX378" s="223">
        <f t="shared" ca="1" si="770"/>
        <v>-5.0667552018670787E-3</v>
      </c>
      <c r="FY378" s="223">
        <f t="shared" ca="1" si="771"/>
        <v>2.6164755731649426E-3</v>
      </c>
      <c r="FZ378" s="223">
        <f t="shared" ca="1" si="772"/>
        <v>9.8507701909618297E-3</v>
      </c>
      <c r="GA378" s="223">
        <f t="shared" ca="1" si="773"/>
        <v>1.5394864846376722E-2</v>
      </c>
      <c r="GB378" s="223">
        <f t="shared" ca="1" si="774"/>
        <v>1.8297501069628026E-2</v>
      </c>
      <c r="GC378" s="223">
        <f t="shared" ca="1" si="775"/>
        <v>1.8060643119322713E-2</v>
      </c>
      <c r="GD378" s="223">
        <f t="shared" ca="1" si="776"/>
        <v>1.4724931198301296E-2</v>
      </c>
      <c r="GE378" s="223">
        <f t="shared" ca="1" si="777"/>
        <v>8.8627083877781555E-3</v>
      </c>
      <c r="GF378" s="223">
        <f t="shared" ca="1" si="778"/>
        <v>1.4798177418231329E-3</v>
      </c>
      <c r="GG378" s="223">
        <f t="shared" ca="1" si="779"/>
        <v>-6.1569807553024051E-3</v>
      </c>
      <c r="GH378" s="223">
        <f t="shared" ca="1" si="780"/>
        <v>-1.2737361486175828E-2</v>
      </c>
      <c r="GI378" s="223">
        <f t="shared" ca="1" si="781"/>
        <v>-1.7132259509866309E-2</v>
      </c>
      <c r="GJ378" s="223">
        <f t="shared" ca="1" si="782"/>
        <v>-1.8587596076152894E-2</v>
      </c>
      <c r="GK378" s="223">
        <f t="shared" ca="1" si="783"/>
        <v>-1.6853663825924955E-2</v>
      </c>
      <c r="GL378" s="223">
        <f t="shared" ca="1" si="784"/>
        <v>-1.2227971701863658E-2</v>
      </c>
      <c r="GM378" s="223">
        <f t="shared" ca="1" si="785"/>
        <v>-5.5041982186959564E-3</v>
      </c>
      <c r="GN378" s="223">
        <f t="shared" ca="1" si="786"/>
        <v>2.1639882841479868E-3</v>
      </c>
      <c r="GO378" s="223">
        <f t="shared" ca="1" si="787"/>
        <v>9.4608766198884219E-3</v>
      </c>
      <c r="GP378" s="223">
        <f t="shared" ca="1" si="788"/>
        <v>1.5134463122670881E-2</v>
      </c>
      <c r="GQ378" s="223">
        <f t="shared" ca="1" si="789"/>
        <v>1.8211271048273588E-2</v>
      </c>
      <c r="GR378" s="223">
        <f t="shared" ca="1" si="790"/>
        <v>1.8163380189515212E-2</v>
      </c>
      <c r="GS378" s="223">
        <f t="shared" ca="1" si="791"/>
        <v>1.4999007683340494E-2</v>
      </c>
      <c r="GT378" s="223">
        <f t="shared" ca="1" si="792"/>
        <v>9.2610981104489579E-3</v>
      </c>
      <c r="GU378" s="223">
        <f t="shared" ca="1" si="793"/>
        <v>1.9341647988594356E-3</v>
      </c>
      <c r="GV378" s="223">
        <f t="shared" ca="1" si="794"/>
        <v>-5.7246334539376503E-3</v>
      </c>
      <c r="GW378" s="223">
        <f t="shared" ca="1" si="795"/>
        <v>-1.2401196301692627E-2</v>
      </c>
      <c r="GX378" s="223">
        <f t="shared" ca="1" si="796"/>
        <v>-1.6949955828866225E-2</v>
      </c>
      <c r="GY378" s="223">
        <f t="shared" ca="1" si="797"/>
        <v>-1.8590433653294214E-2</v>
      </c>
      <c r="GZ378" s="223">
        <f t="shared" ca="1" si="798"/>
        <v>-1.7041155788335347E-2</v>
      </c>
      <c r="HA378" s="223">
        <f t="shared" ca="1" si="799"/>
        <v>-1.2567948087025504E-2</v>
      </c>
      <c r="HB378" s="223">
        <f t="shared" ca="1" si="800"/>
        <v>-5.9383257123333715E-3</v>
      </c>
      <c r="HC378" s="223">
        <f t="shared" ca="1" si="801"/>
        <v>1.7101974895051327E-3</v>
      </c>
      <c r="HD378" s="223">
        <f t="shared" ca="1" si="802"/>
        <v>9.0652841705039268E-3</v>
      </c>
      <c r="HE378" s="223">
        <f t="shared" ca="1" si="803"/>
        <v>1.4864944964293815E-2</v>
      </c>
      <c r="HF378" s="223">
        <f t="shared" ca="1" si="804"/>
        <v>1.8114071238203012E-2</v>
      </c>
      <c r="HG378" s="223">
        <f t="shared" ca="1" si="805"/>
        <v>1.8255176318654018E-2</v>
      </c>
      <c r="HH378" s="223">
        <f t="shared" ca="1" si="806"/>
        <v>1.5264049327000109E-2</v>
      </c>
      <c r="HI378" s="223">
        <f t="shared" ca="1" si="807"/>
        <v>9.6539092939127887E-3</v>
      </c>
      <c r="HJ378" s="223">
        <f t="shared" ca="1" si="808"/>
        <v>2.3873467873439897E-3</v>
      </c>
      <c r="HK378" s="223">
        <f t="shared" ca="1" si="809"/>
        <v>-5.2888378474380765E-3</v>
      </c>
      <c r="HL378" s="223">
        <f t="shared" ca="1" si="810"/>
        <v>-1.2057561100267886E-2</v>
      </c>
      <c r="HM378" s="223">
        <f t="shared" ca="1" si="811"/>
        <v>-1.6757442128274506E-2</v>
      </c>
      <c r="HN378" s="223">
        <f t="shared" ca="1" si="812"/>
        <v>-1.8582073048343868E-2</v>
      </c>
      <c r="HO378" s="223">
        <f t="shared" ca="1" si="813"/>
        <v>-1.7218382795708809E-2</v>
      </c>
      <c r="HP378" s="223">
        <f t="shared" ca="1" si="814"/>
        <v>-1.2900354010205764E-2</v>
      </c>
      <c r="HQ378" s="223">
        <f t="shared" ca="1" si="815"/>
        <v>-6.3688761806097241E-3</v>
      </c>
      <c r="HR378" s="223">
        <f t="shared" ca="1" si="816"/>
        <v>1.2553765358432646E-3</v>
      </c>
      <c r="HS378" s="223">
        <f t="shared" ca="1" si="817"/>
        <v>8.6642311329081581E-3</v>
      </c>
      <c r="HT378" s="223">
        <f t="shared" ca="1" si="818"/>
        <v>1.4586472718906509E-2</v>
      </c>
      <c r="HU378" s="223">
        <f t="shared" ca="1" si="819"/>
        <v>1.8005960188947297E-2</v>
      </c>
      <c r="HV378" s="223">
        <f t="shared" ca="1" si="820"/>
        <v>1.8335976212183483E-2</v>
      </c>
      <c r="HW378" s="223">
        <f t="shared" ca="1" si="821"/>
        <v>1.551989647810471E-2</v>
      </c>
      <c r="HX378" s="223">
        <f t="shared" ca="1" si="822"/>
        <v>1.0040905323400889E-2</v>
      </c>
      <c r="HY378" s="223">
        <f t="shared" ca="1" si="823"/>
        <v>2.8390907273927535E-3</v>
      </c>
      <c r="HZ378" s="223">
        <f t="shared" ca="1" si="824"/>
        <v>-4.8498564427813381E-3</v>
      </c>
      <c r="IA378" s="223">
        <f t="shared" ca="1" si="825"/>
        <v>-1.170666287489739E-2</v>
      </c>
      <c r="IB378" s="223">
        <f t="shared" ca="1" si="826"/>
        <v>-1.6554834371145723E-2</v>
      </c>
      <c r="IC378" s="223">
        <f t="shared" ca="1" si="827"/>
        <v>-1.8562519297417677E-2</v>
      </c>
      <c r="ID378" s="223">
        <f t="shared" ca="1" si="828"/>
        <v>-1.7385238093122833E-2</v>
      </c>
      <c r="IE378" s="223">
        <f t="shared" ca="1" si="829"/>
        <v>3.4827722660012127E-3</v>
      </c>
      <c r="IF378" s="223">
        <f t="shared" ca="1" si="830"/>
        <v>-6.7955902760225015E-3</v>
      </c>
      <c r="IG378" s="223">
        <f t="shared" ca="1" si="831"/>
        <v>7.9979939029775973E-4</v>
      </c>
      <c r="IH378" s="223">
        <f t="shared" ca="1" si="832"/>
        <v>8.2579590864543945E-3</v>
      </c>
      <c r="II378" s="223">
        <f t="shared" ca="1" si="833"/>
        <v>1.4299214127776679E-2</v>
      </c>
      <c r="IJ378" s="223">
        <f t="shared" ca="1" si="834"/>
        <v>1.7887003022559977E-2</v>
      </c>
      <c r="IK378" s="223">
        <f t="shared" ca="1" si="835"/>
        <v>1.8405731199269082E-2</v>
      </c>
      <c r="IL378" s="223">
        <f t="shared" ca="1" si="836"/>
        <v>1.5766395023897355E-2</v>
      </c>
      <c r="IM378" s="223">
        <f t="shared" ca="1" si="837"/>
        <v>1.0421853086976025E-2</v>
      </c>
      <c r="IN378" s="223">
        <f t="shared" ca="1" si="838"/>
        <v>3.2891245053475147E-3</v>
      </c>
      <c r="IO378" s="223">
        <f t="shared" ca="1" si="839"/>
        <v>-4.4079536659515344E-3</v>
      </c>
      <c r="IP378" s="223">
        <f t="shared" ca="1" si="840"/>
        <v>-1.1348712993551582E-2</v>
      </c>
      <c r="IQ378" s="223">
        <f t="shared" ca="1" si="841"/>
        <v>-1.6342254600817001E-2</v>
      </c>
      <c r="IR378" s="223">
        <f t="shared" ca="1" si="842"/>
        <v>-1.8531784178964027E-2</v>
      </c>
      <c r="IS378" s="223">
        <f t="shared" ca="1" si="843"/>
        <v>-1.7541621173185494E-2</v>
      </c>
      <c r="IT378" s="223">
        <f t="shared" ca="1" si="844"/>
        <v>-1.3541658235799538E-2</v>
      </c>
      <c r="IU378" s="223">
        <f t="shared" ca="1" si="845"/>
        <v>-7.2182109619564911E-3</v>
      </c>
      <c r="IV378" s="223">
        <f t="shared" ca="1" si="846"/>
        <v>3.4374047550596309E-4</v>
      </c>
      <c r="IW378" s="223">
        <f t="shared" ca="1" si="847"/>
        <v>7.8467127542316932E-3</v>
      </c>
      <c r="IX378" s="223">
        <f t="shared" ca="1" si="848"/>
        <v>1.4003342224738164E-2</v>
      </c>
      <c r="IY378" s="223">
        <f t="shared" ca="1" si="849"/>
        <v>1.7757271394389918E-2</v>
      </c>
      <c r="IZ378" s="223">
        <f t="shared" ca="1" si="850"/>
        <v>1.8464399262114815E-2</v>
      </c>
      <c r="JA378" s="223">
        <f t="shared" ca="1" si="851"/>
        <v>1.6003396482870941E-2</v>
      </c>
      <c r="JB378" s="223">
        <f t="shared" ca="1" si="852"/>
        <v>1.0796523115949535E-2</v>
      </c>
    </row>
    <row r="379" spans="2:262">
      <c r="B379" s="230">
        <v>18</v>
      </c>
      <c r="C379" s="229">
        <f t="shared" si="853"/>
        <v>3.5156250000000004E-4</v>
      </c>
      <c r="D379" s="226">
        <f t="shared" ca="1" si="597"/>
        <v>53.987851734332033</v>
      </c>
      <c r="E379" s="225">
        <f ca="1">X361</f>
        <v>-1.2148265667964602E-2</v>
      </c>
      <c r="F379" s="224">
        <v>18</v>
      </c>
      <c r="G379" s="223">
        <f t="shared" ca="1" si="854"/>
        <v>-3.3605615291752049E-4</v>
      </c>
      <c r="H379" s="223">
        <f t="shared" ca="1" si="598"/>
        <v>4.064567487383437E-4</v>
      </c>
      <c r="I379" s="223">
        <f t="shared" ca="1" si="599"/>
        <v>1.0709212508719769E-3</v>
      </c>
      <c r="J379" s="223">
        <f t="shared" ca="1" si="600"/>
        <v>1.5297459403949207E-3</v>
      </c>
      <c r="K379" s="223">
        <f t="shared" ca="1" si="601"/>
        <v>1.6948266517601463E-3</v>
      </c>
      <c r="L379" s="223">
        <f t="shared" ca="1" si="602"/>
        <v>1.5344643533879328E-3</v>
      </c>
      <c r="M379" s="223">
        <f t="shared" ca="1" si="603"/>
        <v>1.0794520405244114E-3</v>
      </c>
      <c r="N379" s="223">
        <f t="shared" ca="1" si="604"/>
        <v>4.1716182076070992E-4</v>
      </c>
      <c r="O379" s="223">
        <f t="shared" ca="1" si="605"/>
        <v>-3.2523240158928587E-4</v>
      </c>
      <c r="P379" s="223">
        <f t="shared" ca="1" si="606"/>
        <v>-1.0051750383877872E-3</v>
      </c>
      <c r="Q379" s="223">
        <f t="shared" ca="1" si="607"/>
        <v>-1.4921025432457255E-3</v>
      </c>
      <c r="R379" s="223">
        <f t="shared" ca="1" si="608"/>
        <v>-1.6925144082850035E-3</v>
      </c>
      <c r="S379" s="223">
        <f t="shared" ca="1" si="609"/>
        <v>-1.567927263847881E-3</v>
      </c>
      <c r="T379" s="223">
        <f t="shared" ca="1" si="610"/>
        <v>-1.1422645095446376E-3</v>
      </c>
      <c r="U379" s="223">
        <f t="shared" ca="1" si="611"/>
        <v>-4.9726250923862723E-4</v>
      </c>
      <c r="V379" s="223">
        <f t="shared" ca="1" si="612"/>
        <v>2.432245410978061E-4</v>
      </c>
      <c r="W379" s="223">
        <f t="shared" ca="1" si="613"/>
        <v>9.3700727119318641E-4</v>
      </c>
      <c r="X379" s="223">
        <f t="shared" ca="1" si="614"/>
        <v>1.4508645403771032E-3</v>
      </c>
      <c r="Y379" s="223">
        <f t="shared" ca="1" si="615"/>
        <v>1.6861247493535486E-3</v>
      </c>
      <c r="Z379" s="223">
        <f t="shared" ca="1" si="616"/>
        <v>1.5976129001950112E-3</v>
      </c>
      <c r="AA379" s="223">
        <f t="shared" ca="1" si="617"/>
        <v>1.2023251633108162E-3</v>
      </c>
      <c r="AB379" s="223">
        <f t="shared" ca="1" si="618"/>
        <v>5.7616524877673468E-4</v>
      </c>
      <c r="AC379" s="223">
        <f t="shared" ca="1" si="619"/>
        <v>-1.6063073138286631E-4</v>
      </c>
      <c r="AD379" s="223">
        <f t="shared" ca="1" si="620"/>
        <v>-8.6658217141013594E-4</v>
      </c>
      <c r="AE379" s="223">
        <f t="shared" ca="1" si="621"/>
        <v>-1.4061312777499881E-3</v>
      </c>
      <c r="AF379" s="223">
        <f t="shared" ca="1" si="622"/>
        <v>-1.6756730682138156E-3</v>
      </c>
      <c r="AG379" s="223">
        <f t="shared" ca="1" si="623"/>
        <v>-1.6234497471312086E-3</v>
      </c>
      <c r="AH379" s="223">
        <f t="shared" ca="1" si="624"/>
        <v>-1.2594893104473323E-3</v>
      </c>
      <c r="AI379" s="223">
        <f t="shared" ca="1" si="625"/>
        <v>-6.5367995576442789E-4</v>
      </c>
      <c r="AJ379" s="223">
        <f t="shared" ca="1" si="626"/>
        <v>7.7649948166436697E-5</v>
      </c>
      <c r="AK379" s="223">
        <f t="shared" ca="1" si="627"/>
        <v>7.9406939927252607E-4</v>
      </c>
      <c r="AL379" s="223">
        <f t="shared" ca="1" si="628"/>
        <v>1.3580105217122194E-3</v>
      </c>
      <c r="AM379" s="223">
        <f t="shared" ca="1" si="629"/>
        <v>1.6611845438811292E-3</v>
      </c>
      <c r="AN379" s="223">
        <f t="shared" ca="1" si="630"/>
        <v>1.6453755614291633E-3</v>
      </c>
      <c r="AO379" s="223">
        <f t="shared" ca="1" si="631"/>
        <v>1.3136192375167465E-3</v>
      </c>
      <c r="AP379" s="223">
        <f t="shared" ca="1" si="632"/>
        <v>7.2961989048307978E-4</v>
      </c>
      <c r="AQ379" s="223">
        <f t="shared" ca="1" si="633"/>
        <v>5.5179005764583724E-6</v>
      </c>
      <c r="AR379" s="223">
        <f t="shared" ca="1" si="634"/>
        <v>-7.1964364439980398E-4</v>
      </c>
      <c r="AS379" s="223">
        <f t="shared" ca="1" si="635"/>
        <v>-1.3066181993799729E-3</v>
      </c>
      <c r="AT379" s="223">
        <f t="shared" ca="1" si="636"/>
        <v>-1.6426940804796519E-3</v>
      </c>
      <c r="AU379" s="223">
        <f t="shared" ca="1" si="637"/>
        <v>-1.663337521881757E-3</v>
      </c>
      <c r="AV379" s="223">
        <f t="shared" ca="1" si="638"/>
        <v>-1.3645845407835267E-3</v>
      </c>
      <c r="AW379" s="223">
        <f t="shared" ca="1" si="639"/>
        <v>-8.0380210697840069E-4</v>
      </c>
      <c r="AX379" s="223">
        <f t="shared" ca="1" si="640"/>
        <v>-8.8672456213550587E-5</v>
      </c>
      <c r="AY379" s="223">
        <f t="shared" ca="1" si="641"/>
        <v>6.4348420495438121E-4</v>
      </c>
      <c r="AZ379" s="223">
        <f t="shared" ca="1" si="642"/>
        <v>1.2520781193591803E-3</v>
      </c>
      <c r="BA379" s="223">
        <f t="shared" ca="1" si="643"/>
        <v>1.6202462231552899E-3</v>
      </c>
      <c r="BB379" s="223">
        <f t="shared" ca="1" si="644"/>
        <v>1.677292356552978E-3</v>
      </c>
      <c r="BC379" s="223">
        <f t="shared" ca="1" si="645"/>
        <v>1.4122624403680719E-3</v>
      </c>
      <c r="BD379" s="223">
        <f t="shared" ca="1" si="646"/>
        <v>8.7604789379326642E-4</v>
      </c>
      <c r="BE379" s="223">
        <f t="shared" ca="1" si="647"/>
        <v>1.7161339213684051E-4</v>
      </c>
      <c r="BF379" s="223">
        <f t="shared" ca="1" si="648"/>
        <v>-5.6577455569666935E-4</v>
      </c>
      <c r="BG379" s="223">
        <f t="shared" ca="1" si="649"/>
        <v>-1.1945216734797646E-3</v>
      </c>
      <c r="BH379" s="223">
        <f t="shared" ca="1" si="650"/>
        <v>-1.5938950507625408E-3</v>
      </c>
      <c r="BI379" s="223">
        <f t="shared" ca="1" si="651"/>
        <v>-1.6872064470238026E-3</v>
      </c>
      <c r="BJ379" s="223">
        <f t="shared" ca="1" si="652"/>
        <v>-1.4565380760341866E-3</v>
      </c>
      <c r="BK379" s="223">
        <f t="shared" ca="1" si="653"/>
        <v>-9.4618320449924617E-4</v>
      </c>
      <c r="BL379" s="223">
        <f t="shared" ca="1" si="654"/>
        <v>-2.5414089636691486E-4</v>
      </c>
      <c r="BM379" s="223">
        <f t="shared" ca="1" si="655"/>
        <v>4.8670190597827989E-4</v>
      </c>
      <c r="BN379" s="223">
        <f t="shared" ca="1" si="656"/>
        <v>1.1340875202611902E-3</v>
      </c>
      <c r="BO379" s="223">
        <f t="shared" ca="1" si="657"/>
        <v>1.5637040455837843E-3</v>
      </c>
      <c r="BP379" s="223">
        <f t="shared" ca="1" si="658"/>
        <v>1.6930559093819167E-3</v>
      </c>
      <c r="BQ379" s="223">
        <f t="shared" ca="1" si="659"/>
        <v>1.4973047838974705E-3</v>
      </c>
      <c r="BR379" s="223">
        <f t="shared" ca="1" si="660"/>
        <v>1.0140390769897314E-3</v>
      </c>
      <c r="BS379" s="223">
        <f t="shared" ca="1" si="661"/>
        <v>3.360561529175219E-4</v>
      </c>
      <c r="BT379" s="223">
        <f t="shared" ca="1" si="662"/>
        <v>-4.0645674873834262E-4</v>
      </c>
      <c r="BU379" s="223">
        <f t="shared" ca="1" si="663"/>
        <v>-1.0709212508719765E-3</v>
      </c>
      <c r="BV379" s="223">
        <f t="shared" ca="1" si="664"/>
        <v>-1.5297459403949209E-3</v>
      </c>
      <c r="BW379" s="223">
        <f t="shared" ca="1" si="665"/>
        <v>-1.6948266517601463E-3</v>
      </c>
      <c r="BX379" s="223">
        <f t="shared" ca="1" si="666"/>
        <v>-1.5344643533879323E-3</v>
      </c>
      <c r="BY379" s="223">
        <f t="shared" ca="1" si="667"/>
        <v>-1.079452040524415E-3</v>
      </c>
      <c r="BZ379" s="223">
        <f t="shared" ca="1" si="668"/>
        <v>-4.1716182076071394E-4</v>
      </c>
      <c r="CA379" s="223">
        <f t="shared" ca="1" si="669"/>
        <v>3.2523240158928836E-4</v>
      </c>
      <c r="CB379" s="223">
        <f t="shared" ca="1" si="670"/>
        <v>1.0051750383877843E-3</v>
      </c>
      <c r="CC379" s="223">
        <f t="shared" ca="1" si="671"/>
        <v>1.492102543245727E-3</v>
      </c>
      <c r="CD379" s="223">
        <f t="shared" ca="1" si="672"/>
        <v>1.6925144082850035E-3</v>
      </c>
      <c r="CE379" s="223">
        <f t="shared" ca="1" si="673"/>
        <v>1.5679272638478841E-3</v>
      </c>
      <c r="CF379" s="223">
        <f t="shared" ca="1" si="674"/>
        <v>1.1422645095446389E-3</v>
      </c>
      <c r="CG379" s="223">
        <f t="shared" ca="1" si="675"/>
        <v>4.9726250923863341E-4</v>
      </c>
      <c r="CH379" s="223">
        <f t="shared" ca="1" si="676"/>
        <v>-2.4322454109780556E-4</v>
      </c>
      <c r="CI379" s="223">
        <f t="shared" ca="1" si="677"/>
        <v>-9.3700727119318109E-4</v>
      </c>
      <c r="CJ379" s="223">
        <f t="shared" ca="1" si="678"/>
        <v>-1.4508645403771038E-3</v>
      </c>
      <c r="CK379" s="223">
        <f t="shared" ca="1" si="679"/>
        <v>-1.686124749353548E-3</v>
      </c>
      <c r="CL379" s="223">
        <f t="shared" ca="1" si="680"/>
        <v>-1.597612900195011E-3</v>
      </c>
      <c r="CM379" s="223">
        <f t="shared" ca="1" si="681"/>
        <v>-1.2023251633108197E-3</v>
      </c>
      <c r="CN379" s="223">
        <f t="shared" ca="1" si="682"/>
        <v>-5.7616524877673382E-4</v>
      </c>
      <c r="CO379" s="223">
        <f t="shared" ca="1" si="683"/>
        <v>1.6063073138286458E-4</v>
      </c>
      <c r="CP379" s="223">
        <f t="shared" ca="1" si="684"/>
        <v>8.6658217141013941E-4</v>
      </c>
      <c r="CQ379" s="223">
        <f t="shared" ca="1" si="685"/>
        <v>1.406131277749987E-3</v>
      </c>
      <c r="CR379" s="223">
        <f t="shared" ca="1" si="686"/>
        <v>1.6756730682138143E-3</v>
      </c>
      <c r="CS379" s="223">
        <f t="shared" ca="1" si="687"/>
        <v>1.6234497471312092E-3</v>
      </c>
      <c r="CT379" s="223">
        <f t="shared" ca="1" si="688"/>
        <v>1.2594893104473377E-3</v>
      </c>
      <c r="CU379" s="223">
        <f t="shared" ca="1" si="689"/>
        <v>6.5367995576442691E-4</v>
      </c>
      <c r="CV379" s="223">
        <f t="shared" ca="1" si="690"/>
        <v>-7.7649948166431818E-5</v>
      </c>
      <c r="CW379" s="223">
        <f t="shared" ca="1" si="691"/>
        <v>-7.9406939927252704E-4</v>
      </c>
      <c r="CX379" s="223">
        <f t="shared" ca="1" si="692"/>
        <v>-1.3580105217122166E-3</v>
      </c>
      <c r="CY379" s="223">
        <f t="shared" ca="1" si="693"/>
        <v>-1.6611845438811294E-3</v>
      </c>
      <c r="CZ379" s="223">
        <f t="shared" ca="1" si="694"/>
        <v>-1.6453755614291646E-3</v>
      </c>
      <c r="DA379" s="223">
        <f t="shared" ca="1" si="695"/>
        <v>-1.3136192375167459E-3</v>
      </c>
      <c r="DB379" s="223">
        <f t="shared" ca="1" si="696"/>
        <v>-7.2961989048308151E-4</v>
      </c>
      <c r="DC379" s="223">
        <f t="shared" ca="1" si="697"/>
        <v>-5.517900576454144E-6</v>
      </c>
      <c r="DD379" s="223">
        <f t="shared" ca="1" si="698"/>
        <v>7.1964364439980224E-4</v>
      </c>
      <c r="DE379" s="223">
        <f t="shared" ca="1" si="699"/>
        <v>1.3066181993799679E-3</v>
      </c>
      <c r="DF379" s="223">
        <f t="shared" ca="1" si="700"/>
        <v>1.6426940804796515E-3</v>
      </c>
      <c r="DG379" s="223">
        <f t="shared" ca="1" si="701"/>
        <v>1.6633375218817587E-3</v>
      </c>
      <c r="DH379" s="223">
        <f t="shared" ca="1" si="702"/>
        <v>1.3645845407835281E-3</v>
      </c>
      <c r="DI379" s="223">
        <f t="shared" ca="1" si="703"/>
        <v>8.0380210697840763E-4</v>
      </c>
      <c r="DJ379" s="223">
        <f t="shared" ca="1" si="704"/>
        <v>8.867245621355243E-5</v>
      </c>
      <c r="DK379" s="223">
        <f t="shared" ca="1" si="705"/>
        <v>-6.4348420495437947E-4</v>
      </c>
      <c r="DL379" s="223">
        <f t="shared" ca="1" si="706"/>
        <v>-1.2520781193591831E-3</v>
      </c>
      <c r="DM379" s="223">
        <f t="shared" ca="1" si="707"/>
        <v>-1.6202462231552893E-3</v>
      </c>
      <c r="DN379" s="223">
        <f t="shared" ca="1" si="708"/>
        <v>-1.6772923565529774E-3</v>
      </c>
      <c r="DO379" s="223">
        <f t="shared" ca="1" si="709"/>
        <v>-1.412262440368073E-3</v>
      </c>
      <c r="DP379" s="223">
        <f t="shared" ca="1" si="710"/>
        <v>-8.7604789379326284E-4</v>
      </c>
      <c r="DQ379" s="223">
        <f t="shared" ca="1" si="711"/>
        <v>-1.7161339213684224E-4</v>
      </c>
      <c r="DR379" s="223">
        <f t="shared" ca="1" si="712"/>
        <v>5.6577455569666176E-4</v>
      </c>
      <c r="DS379" s="223">
        <f t="shared" ca="1" si="713"/>
        <v>1.1945216734797633E-3</v>
      </c>
      <c r="DT379" s="223">
        <f t="shared" ca="1" si="714"/>
        <v>1.593895050762538E-3</v>
      </c>
      <c r="DU379" s="223">
        <f t="shared" ca="1" si="715"/>
        <v>1.6872064470238031E-3</v>
      </c>
      <c r="DV379" s="223">
        <f t="shared" ca="1" si="716"/>
        <v>1.4565380760341905E-3</v>
      </c>
      <c r="DW379" s="223">
        <f t="shared" ca="1" si="717"/>
        <v>9.4618320449924769E-4</v>
      </c>
      <c r="DX379" s="223">
        <f t="shared" ca="1" si="718"/>
        <v>2.541408963669167E-4</v>
      </c>
      <c r="DY379" s="223">
        <f t="shared" ca="1" si="719"/>
        <v>-4.867019059782838E-4</v>
      </c>
      <c r="DZ379" s="223">
        <f t="shared" ca="1" si="720"/>
        <v>-1.1340875202611889E-3</v>
      </c>
      <c r="EA379" s="223">
        <f t="shared" ca="1" si="721"/>
        <v>-1.5637040455837858E-3</v>
      </c>
      <c r="EB379" s="223">
        <f t="shared" ca="1" si="722"/>
        <v>-1.6930559093819167E-3</v>
      </c>
      <c r="EC379" s="223">
        <f t="shared" ca="1" si="723"/>
        <v>-1.4973047838974683E-3</v>
      </c>
      <c r="ED379" s="223">
        <f t="shared" ca="1" si="724"/>
        <v>-1.0140390769897329E-3</v>
      </c>
      <c r="EE379" s="223">
        <f t="shared" ca="1" si="725"/>
        <v>-3.360561529175296E-4</v>
      </c>
      <c r="EF379" s="223">
        <f t="shared" ca="1" si="726"/>
        <v>4.0645674873834089E-4</v>
      </c>
      <c r="EG379" s="223">
        <f t="shared" ca="1" si="727"/>
        <v>1.0709212508719706E-3</v>
      </c>
      <c r="EH379" s="223">
        <f t="shared" ca="1" si="728"/>
        <v>1.5297459403949202E-3</v>
      </c>
      <c r="EI379" s="223">
        <f t="shared" ca="1" si="729"/>
        <v>1.6948266517601463E-3</v>
      </c>
      <c r="EJ379" s="223">
        <f t="shared" ca="1" si="730"/>
        <v>1.5344643533879332E-3</v>
      </c>
      <c r="EK379" s="223">
        <f t="shared" ca="1" si="731"/>
        <v>1.0794520405244166E-3</v>
      </c>
      <c r="EL379" s="223">
        <f t="shared" ca="1" si="732"/>
        <v>4.1716182076070992E-4</v>
      </c>
      <c r="EM379" s="223">
        <f t="shared" ca="1" si="733"/>
        <v>-3.2523240158928055E-4</v>
      </c>
      <c r="EN379" s="223">
        <f t="shared" ca="1" si="734"/>
        <v>-1.0051750383877878E-3</v>
      </c>
      <c r="EO379" s="223">
        <f t="shared" ca="1" si="735"/>
        <v>-1.4921025432457231E-3</v>
      </c>
      <c r="EP379" s="223">
        <f t="shared" ca="1" si="736"/>
        <v>-1.6925144082850035E-3</v>
      </c>
      <c r="EQ379" s="223">
        <f t="shared" ca="1" si="737"/>
        <v>-1.5679272638478826E-3</v>
      </c>
      <c r="ER379" s="223">
        <f t="shared" ca="1" si="738"/>
        <v>-1.1422645095446448E-3</v>
      </c>
      <c r="ES379" s="223">
        <f t="shared" ca="1" si="739"/>
        <v>-4.9726250923862929E-4</v>
      </c>
      <c r="ET379" s="223">
        <f t="shared" ca="1" si="740"/>
        <v>2.4322454109779786E-4</v>
      </c>
      <c r="EU379" s="223">
        <f t="shared" ca="1" si="741"/>
        <v>9.3700727119318445E-4</v>
      </c>
      <c r="EV379" s="223">
        <f t="shared" ca="1" si="742"/>
        <v>1.450864540377106E-3</v>
      </c>
      <c r="EW379" s="223">
        <f t="shared" ca="1" si="743"/>
        <v>1.6861247493535473E-3</v>
      </c>
      <c r="EX379" s="223">
        <f t="shared" ca="1" si="744"/>
        <v>1.5976129001950136E-3</v>
      </c>
      <c r="EY379" s="223">
        <f t="shared" ca="1" si="745"/>
        <v>1.2023251633108167E-3</v>
      </c>
      <c r="EZ379" s="223">
        <f t="shared" ca="1" si="746"/>
        <v>5.7616524877672991E-4</v>
      </c>
      <c r="FA379" s="223">
        <f t="shared" ca="1" si="747"/>
        <v>-1.6063073138285677E-4</v>
      </c>
      <c r="FB379" s="223">
        <f t="shared" ca="1" si="748"/>
        <v>-8.6658217141013269E-4</v>
      </c>
      <c r="FC379" s="223">
        <f t="shared" ca="1" si="749"/>
        <v>-1.4061312777499896E-3</v>
      </c>
      <c r="FD379" s="223">
        <f t="shared" ca="1" si="750"/>
        <v>-1.6756730682138132E-3</v>
      </c>
      <c r="FE379" s="223">
        <f t="shared" ca="1" si="751"/>
        <v>-1.6234497471312114E-3</v>
      </c>
      <c r="FF379" s="223">
        <f t="shared" ca="1" si="752"/>
        <v>-1.2594893104473349E-3</v>
      </c>
      <c r="FG379" s="223">
        <f t="shared" ca="1" si="753"/>
        <v>-6.5367995576442312E-4</v>
      </c>
      <c r="FH379" s="223">
        <f t="shared" ca="1" si="754"/>
        <v>7.7649948166423795E-5</v>
      </c>
      <c r="FI379" s="223">
        <f t="shared" ca="1" si="755"/>
        <v>7.9406939927252E-4</v>
      </c>
      <c r="FJ379" s="223">
        <f t="shared" ca="1" si="756"/>
        <v>1.358010521712219E-3</v>
      </c>
      <c r="FK379" s="223">
        <f t="shared" ca="1" si="757"/>
        <v>1.6611845438811302E-3</v>
      </c>
      <c r="FL379" s="223">
        <f t="shared" ca="1" si="758"/>
        <v>1.6453755614291663E-3</v>
      </c>
      <c r="FM379" s="223">
        <f t="shared" ca="1" si="759"/>
        <v>1.3136192375167509E-3</v>
      </c>
      <c r="FN379" s="223">
        <f t="shared" ca="1" si="760"/>
        <v>7.2961989048307783E-4</v>
      </c>
      <c r="FO379" s="223">
        <f t="shared" ca="1" si="761"/>
        <v>5.5179005764500241E-6</v>
      </c>
      <c r="FP379" s="223">
        <f t="shared" ca="1" si="762"/>
        <v>-7.1964364439979509E-4</v>
      </c>
      <c r="FQ379" s="223">
        <f t="shared" ca="1" si="763"/>
        <v>-1.3066181993799705E-3</v>
      </c>
      <c r="FR379" s="223">
        <f t="shared" ca="1" si="764"/>
        <v>-1.6426940804796521E-3</v>
      </c>
      <c r="FS379" s="223">
        <f t="shared" ca="1" si="765"/>
        <v>-1.6633375218817602E-3</v>
      </c>
      <c r="FT379" s="223">
        <f t="shared" ca="1" si="766"/>
        <v>-1.3645845407835328E-3</v>
      </c>
      <c r="FU379" s="223">
        <f t="shared" ca="1" si="767"/>
        <v>-8.0380210697840405E-4</v>
      </c>
      <c r="FV379" s="223">
        <f t="shared" ca="1" si="768"/>
        <v>-8.867245621354831E-5</v>
      </c>
      <c r="FW379" s="223">
        <f t="shared" ca="1" si="769"/>
        <v>6.434842049543721E-4</v>
      </c>
      <c r="FX379" s="223">
        <f t="shared" ca="1" si="770"/>
        <v>1.2520781193591777E-3</v>
      </c>
      <c r="FY379" s="223">
        <f t="shared" ca="1" si="771"/>
        <v>1.6202462231552906E-3</v>
      </c>
      <c r="FZ379" s="223">
        <f t="shared" ca="1" si="772"/>
        <v>1.6772923565529767E-3</v>
      </c>
      <c r="GA379" s="223">
        <f t="shared" ca="1" si="773"/>
        <v>1.4122624403680774E-3</v>
      </c>
      <c r="GB379" s="223">
        <f t="shared" ca="1" si="774"/>
        <v>8.7604789379326967E-4</v>
      </c>
      <c r="GC379" s="223">
        <f t="shared" ca="1" si="775"/>
        <v>1.7161339213683812E-4</v>
      </c>
      <c r="GD379" s="223">
        <f t="shared" ca="1" si="776"/>
        <v>-5.6577455569665428E-4</v>
      </c>
      <c r="GE379" s="223">
        <f t="shared" ca="1" si="777"/>
        <v>-1.1945216734797577E-3</v>
      </c>
      <c r="GF379" s="223">
        <f t="shared" ca="1" si="778"/>
        <v>-1.5938950507625395E-3</v>
      </c>
      <c r="GG379" s="223">
        <f t="shared" ca="1" si="779"/>
        <v>-1.6872064470238026E-3</v>
      </c>
      <c r="GH379" s="223">
        <f t="shared" ca="1" si="780"/>
        <v>-1.4565380760341948E-3</v>
      </c>
      <c r="GI379" s="223">
        <f t="shared" ca="1" si="781"/>
        <v>-9.4618320449925419E-4</v>
      </c>
      <c r="GJ379" s="223">
        <f t="shared" ca="1" si="782"/>
        <v>-2.5414089636691247E-4</v>
      </c>
      <c r="GK379" s="223">
        <f t="shared" ca="1" si="783"/>
        <v>4.8670190597828781E-4</v>
      </c>
      <c r="GL379" s="223">
        <f t="shared" ca="1" si="784"/>
        <v>1.1340875202611831E-3</v>
      </c>
      <c r="GM379" s="223">
        <f t="shared" ca="1" si="785"/>
        <v>1.5637040455837828E-3</v>
      </c>
      <c r="GN379" s="223">
        <f t="shared" ca="1" si="786"/>
        <v>1.6930559093819167E-3</v>
      </c>
      <c r="GO379" s="223">
        <f t="shared" ca="1" si="787"/>
        <v>1.4973047838974666E-3</v>
      </c>
      <c r="GP379" s="223">
        <f t="shared" ca="1" si="788"/>
        <v>1.0140390769897392E-3</v>
      </c>
      <c r="GQ379" s="223">
        <f t="shared" ca="1" si="789"/>
        <v>3.3605615291752548E-4</v>
      </c>
      <c r="GR379" s="223">
        <f t="shared" ca="1" si="790"/>
        <v>-4.0645674873834501E-4</v>
      </c>
      <c r="GS379" s="223">
        <f t="shared" ca="1" si="791"/>
        <v>-1.0709212508719645E-3</v>
      </c>
      <c r="GT379" s="223">
        <f t="shared" ca="1" si="792"/>
        <v>-1.5297459403949166E-3</v>
      </c>
      <c r="GU379" s="223">
        <f t="shared" ca="1" si="793"/>
        <v>-1.694826651760146E-3</v>
      </c>
      <c r="GV379" s="223">
        <f t="shared" ca="1" si="794"/>
        <v>-1.5344643533879313E-3</v>
      </c>
      <c r="GW379" s="223">
        <f t="shared" ca="1" si="795"/>
        <v>-1.0794520405244226E-3</v>
      </c>
      <c r="GX379" s="223">
        <f t="shared" ca="1" si="796"/>
        <v>-4.1716182076071773E-4</v>
      </c>
      <c r="GY379" s="223">
        <f t="shared" ca="1" si="797"/>
        <v>3.2523240158928478E-4</v>
      </c>
      <c r="GZ379" s="223">
        <f t="shared" ca="1" si="798"/>
        <v>1.0051750383877911E-3</v>
      </c>
      <c r="HA379" s="223">
        <f t="shared" ca="1" si="799"/>
        <v>1.4921025432457194E-3</v>
      </c>
      <c r="HB379" s="223">
        <f t="shared" ca="1" si="800"/>
        <v>1.692514408285003E-3</v>
      </c>
      <c r="HC379" s="223">
        <f t="shared" ca="1" si="801"/>
        <v>1.5679272638478808E-3</v>
      </c>
      <c r="HD379" s="223">
        <f t="shared" ca="1" si="802"/>
        <v>1.1422645095446507E-3</v>
      </c>
      <c r="HE379" s="223">
        <f t="shared" ca="1" si="803"/>
        <v>4.9726250923863688E-4</v>
      </c>
      <c r="HF379" s="223">
        <f t="shared" ca="1" si="804"/>
        <v>-2.4322454109780187E-4</v>
      </c>
      <c r="HG379" s="223">
        <f t="shared" ca="1" si="805"/>
        <v>-9.3700727119318792E-4</v>
      </c>
      <c r="HH379" s="223">
        <f t="shared" ca="1" si="806"/>
        <v>-1.4508645403770956E-3</v>
      </c>
      <c r="HI379" s="223">
        <f t="shared" ca="1" si="807"/>
        <v>-1.6861247493535477E-3</v>
      </c>
      <c r="HJ379" s="223">
        <f t="shared" ca="1" si="808"/>
        <v>-1.5976129001950123E-3</v>
      </c>
      <c r="HK379" s="223">
        <f t="shared" ca="1" si="809"/>
        <v>-1.2023251633108136E-3</v>
      </c>
      <c r="HL379" s="223">
        <f t="shared" ca="1" si="810"/>
        <v>-5.7616524877674856E-4</v>
      </c>
      <c r="HM379" s="223">
        <f t="shared" ca="1" si="811"/>
        <v>1.6063073138286089E-4</v>
      </c>
      <c r="HN379" s="223">
        <f t="shared" ca="1" si="812"/>
        <v>8.6658217141013637E-4</v>
      </c>
      <c r="HO379" s="223">
        <f t="shared" ca="1" si="813"/>
        <v>1.4061312777499915E-3</v>
      </c>
      <c r="HP379" s="223">
        <f t="shared" ca="1" si="814"/>
        <v>1.6756730682138139E-3</v>
      </c>
      <c r="HQ379" s="223">
        <f t="shared" ca="1" si="815"/>
        <v>1.6234497471312103E-3</v>
      </c>
      <c r="HR379" s="223">
        <f t="shared" ca="1" si="816"/>
        <v>1.259489310447332E-3</v>
      </c>
      <c r="HS379" s="223">
        <f t="shared" ca="1" si="817"/>
        <v>6.5367995576444144E-4</v>
      </c>
      <c r="HT379" s="223">
        <f t="shared" ca="1" si="818"/>
        <v>-7.7649948166428023E-5</v>
      </c>
      <c r="HU379" s="223">
        <f t="shared" ca="1" si="819"/>
        <v>-7.9406939927252379E-4</v>
      </c>
      <c r="HV379" s="223">
        <f t="shared" ca="1" si="820"/>
        <v>-1.3580105217122216E-3</v>
      </c>
      <c r="HW379" s="223">
        <f t="shared" ca="1" si="821"/>
        <v>-1.6611845438811263E-3</v>
      </c>
      <c r="HX379" s="223">
        <f t="shared" ca="1" si="822"/>
        <v>-1.6453755614291654E-3</v>
      </c>
      <c r="HY379" s="223">
        <f t="shared" ca="1" si="823"/>
        <v>-1.3136192375167483E-3</v>
      </c>
      <c r="HZ379" s="223">
        <f t="shared" ca="1" si="824"/>
        <v>-7.2961989048307414E-4</v>
      </c>
      <c r="IA379" s="223">
        <f t="shared" ca="1" si="825"/>
        <v>-5.517900576469865E-6</v>
      </c>
      <c r="IB379" s="223">
        <f t="shared" ca="1" si="826"/>
        <v>7.1964364439979877E-4</v>
      </c>
      <c r="IC379" s="223">
        <f t="shared" ca="1" si="827"/>
        <v>1.3066181993799733E-3</v>
      </c>
      <c r="ID379" s="223">
        <f t="shared" ca="1" si="828"/>
        <v>1.6426940804796474E-3</v>
      </c>
      <c r="IE379" s="223">
        <f t="shared" ca="1" si="829"/>
        <v>-4.7627357632738722E-4</v>
      </c>
      <c r="IF379" s="223">
        <f t="shared" ca="1" si="830"/>
        <v>1.3645845407835302E-3</v>
      </c>
      <c r="IG379" s="223">
        <f t="shared" ca="1" si="831"/>
        <v>8.0380210697840037E-4</v>
      </c>
      <c r="IH379" s="223">
        <f t="shared" ca="1" si="832"/>
        <v>8.8672456213568151E-5</v>
      </c>
      <c r="II379" s="223">
        <f t="shared" ca="1" si="833"/>
        <v>-6.43484204954376E-4</v>
      </c>
      <c r="IJ379" s="223">
        <f t="shared" ca="1" si="834"/>
        <v>-1.2520781193591805E-3</v>
      </c>
      <c r="IK379" s="223">
        <f t="shared" ca="1" si="835"/>
        <v>-1.6202462231552917E-3</v>
      </c>
      <c r="IL379" s="223">
        <f t="shared" ca="1" si="836"/>
        <v>-1.6772923565529798E-3</v>
      </c>
      <c r="IM379" s="223">
        <f t="shared" ca="1" si="837"/>
        <v>-1.412262440368075E-3</v>
      </c>
      <c r="IN379" s="223">
        <f t="shared" ca="1" si="838"/>
        <v>-8.7604789379326609E-4</v>
      </c>
      <c r="IO379" s="223">
        <f t="shared" ca="1" si="839"/>
        <v>-1.71613392136834E-4</v>
      </c>
      <c r="IP379" s="223">
        <f t="shared" ca="1" si="840"/>
        <v>5.6577455569665808E-4</v>
      </c>
      <c r="IQ379" s="223">
        <f t="shared" ca="1" si="841"/>
        <v>1.1945216734797605E-3</v>
      </c>
      <c r="IR379" s="223">
        <f t="shared" ca="1" si="842"/>
        <v>1.5938950507625408E-3</v>
      </c>
      <c r="IS379" s="223">
        <f t="shared" ca="1" si="843"/>
        <v>1.6872064470238044E-3</v>
      </c>
      <c r="IT379" s="223">
        <f t="shared" ca="1" si="844"/>
        <v>1.4565380760341927E-3</v>
      </c>
      <c r="IU379" s="223">
        <f t="shared" ca="1" si="845"/>
        <v>9.4618320449925061E-4</v>
      </c>
      <c r="IV379" s="223">
        <f t="shared" ca="1" si="846"/>
        <v>2.5414089636690846E-4</v>
      </c>
      <c r="IW379" s="223">
        <f t="shared" ca="1" si="847"/>
        <v>-4.8670190597826883E-4</v>
      </c>
      <c r="IX379" s="223">
        <f t="shared" ca="1" si="848"/>
        <v>-1.1340875202611863E-3</v>
      </c>
      <c r="IY379" s="223">
        <f t="shared" ca="1" si="849"/>
        <v>-1.5637040455837845E-3</v>
      </c>
      <c r="IZ379" s="223">
        <f t="shared" ca="1" si="850"/>
        <v>-1.6930559093819165E-3</v>
      </c>
      <c r="JA379" s="223">
        <f t="shared" ca="1" si="851"/>
        <v>-1.4973047838974757E-3</v>
      </c>
      <c r="JB379" s="223">
        <f t="shared" ca="1" si="852"/>
        <v>-1.014039076989736E-3</v>
      </c>
    </row>
    <row r="380" spans="2:262">
      <c r="B380" s="230">
        <v>19</v>
      </c>
      <c r="C380" s="229">
        <f t="shared" si="853"/>
        <v>3.7109375000000006E-4</v>
      </c>
      <c r="D380" s="226">
        <f t="shared" ca="1" si="597"/>
        <v>54.001042726773136</v>
      </c>
      <c r="E380" s="225">
        <f ca="1">Y361</f>
        <v>1.0427267731376927E-3</v>
      </c>
      <c r="F380" s="224">
        <v>19</v>
      </c>
      <c r="G380" s="223">
        <f t="shared" ca="1" si="854"/>
        <v>-4.6230800263309026E-3</v>
      </c>
      <c r="H380" s="223">
        <f t="shared" ca="1" si="598"/>
        <v>5.8642705178846479E-3</v>
      </c>
      <c r="I380" s="223">
        <f t="shared" ca="1" si="599"/>
        <v>1.509929789704886E-2</v>
      </c>
      <c r="J380" s="223">
        <f t="shared" ca="1" si="600"/>
        <v>2.1109849107384115E-2</v>
      </c>
      <c r="K380" s="223">
        <f t="shared" ca="1" si="601"/>
        <v>2.2612362537523037E-2</v>
      </c>
      <c r="L380" s="223">
        <f t="shared" ca="1" si="602"/>
        <v>1.9285974344533219E-2</v>
      </c>
      <c r="M380" s="223">
        <f t="shared" ca="1" si="603"/>
        <v>1.1841039376017607E-2</v>
      </c>
      <c r="N380" s="223">
        <f t="shared" ca="1" si="604"/>
        <v>1.8674338996105891E-3</v>
      </c>
      <c r="O380" s="223">
        <f t="shared" ca="1" si="605"/>
        <v>-8.5049646960006359E-3</v>
      </c>
      <c r="P380" s="223">
        <f t="shared" ca="1" si="606"/>
        <v>-1.7061116194165983E-2</v>
      </c>
      <c r="Q380" s="223">
        <f t="shared" ca="1" si="607"/>
        <v>-2.1973842484298154E-2</v>
      </c>
      <c r="R380" s="223">
        <f t="shared" ca="1" si="608"/>
        <v>-2.219402400106912E-2</v>
      </c>
      <c r="S380" s="223">
        <f t="shared" ca="1" si="609"/>
        <v>-1.767464067384476E-2</v>
      </c>
      <c r="T380" s="223">
        <f t="shared" ca="1" si="610"/>
        <v>-9.3808131284845303E-3</v>
      </c>
      <c r="U380" s="223">
        <f t="shared" ca="1" si="611"/>
        <v>9.1630017117215294E-4</v>
      </c>
      <c r="V380" s="223">
        <f t="shared" ca="1" si="612"/>
        <v>1.1017736288645684E-2</v>
      </c>
      <c r="W380" s="223">
        <f t="shared" ca="1" si="613"/>
        <v>1.8766319423191867E-2</v>
      </c>
      <c r="X380" s="223">
        <f t="shared" ca="1" si="614"/>
        <v>2.2507328816939079E-2</v>
      </c>
      <c r="Y380" s="223">
        <f t="shared" ca="1" si="615"/>
        <v>2.1441866685384323E-2</v>
      </c>
      <c r="Z380" s="223">
        <f t="shared" ca="1" si="616"/>
        <v>1.5797463955820528E-2</v>
      </c>
      <c r="AA380" s="223">
        <f t="shared" ca="1" si="617"/>
        <v>6.7794907198139671E-3</v>
      </c>
      <c r="AB380" s="223">
        <f t="shared" ca="1" si="618"/>
        <v>-3.6862522344859022E-3</v>
      </c>
      <c r="AC380" s="223">
        <f t="shared" ca="1" si="619"/>
        <v>-1.3364790872172152E-2</v>
      </c>
      <c r="AD380" s="223">
        <f t="shared" ca="1" si="620"/>
        <v>-2.0189259740354414E-2</v>
      </c>
      <c r="AE380" s="223">
        <f t="shared" ca="1" si="621"/>
        <v>-2.2702283974293504E-2</v>
      </c>
      <c r="AF380" s="223">
        <f t="shared" ca="1" si="622"/>
        <v>-2.0367203736606505E-2</v>
      </c>
      <c r="AG380" s="223">
        <f t="shared" ca="1" si="623"/>
        <v>-1.368267867558058E-2</v>
      </c>
      <c r="AH380" s="223">
        <f t="shared" ca="1" si="624"/>
        <v>-4.0761984603499852E-3</v>
      </c>
      <c r="AI380" s="223">
        <f t="shared" ca="1" si="625"/>
        <v>6.4007596330199115E-3</v>
      </c>
      <c r="AJ380" s="223">
        <f t="shared" ca="1" si="626"/>
        <v>1.5510826560999299E-2</v>
      </c>
      <c r="AK380" s="223">
        <f t="shared" ca="1" si="627"/>
        <v>2.1308534798806986E-2</v>
      </c>
      <c r="AL380" s="223">
        <f t="shared" ca="1" si="628"/>
        <v>2.2555775649330066E-2</v>
      </c>
      <c r="AM380" s="223">
        <f t="shared" ca="1" si="629"/>
        <v>1.8986199085784368E-2</v>
      </c>
      <c r="AN380" s="223">
        <f t="shared" ca="1" si="630"/>
        <v>1.1362093172187256E-2</v>
      </c>
      <c r="AO380" s="223">
        <f t="shared" ca="1" si="631"/>
        <v>1.3115963819062184E-3</v>
      </c>
      <c r="AP380" s="223">
        <f t="shared" ca="1" si="632"/>
        <v>-9.0189936488297255E-3</v>
      </c>
      <c r="AQ380" s="223">
        <f t="shared" ca="1" si="633"/>
        <v>-1.7423564980831668E-2</v>
      </c>
      <c r="AR380" s="223">
        <f t="shared" ca="1" si="634"/>
        <v>-2.2107309659846322E-2</v>
      </c>
      <c r="AS380" s="223">
        <f t="shared" ca="1" si="635"/>
        <v>-2.2070007463626543E-2</v>
      </c>
      <c r="AT380" s="223">
        <f t="shared" ca="1" si="636"/>
        <v>-1.7319624328308889E-2</v>
      </c>
      <c r="AU380" s="223">
        <f t="shared" ca="1" si="637"/>
        <v>-8.8706112116185981E-3</v>
      </c>
      <c r="AV380" s="223">
        <f t="shared" ca="1" si="638"/>
        <v>1.4727333269586359E-3</v>
      </c>
      <c r="AW380" s="223">
        <f t="shared" ca="1" si="639"/>
        <v>1.1501573605258542E-2</v>
      </c>
      <c r="AX380" s="223">
        <f t="shared" ca="1" si="640"/>
        <v>1.9074236765453067E-2</v>
      </c>
      <c r="AY380" s="223">
        <f t="shared" ca="1" si="641"/>
        <v>2.2573570006060709E-2</v>
      </c>
      <c r="AZ380" s="223">
        <f t="shared" ca="1" si="642"/>
        <v>2.1252285822850166E-2</v>
      </c>
      <c r="BA380" s="223">
        <f t="shared" ca="1" si="643"/>
        <v>1.5392546299784687E-2</v>
      </c>
      <c r="BB380" s="223">
        <f t="shared" ca="1" si="644"/>
        <v>6.2457070016394313E-3</v>
      </c>
      <c r="BC380" s="223">
        <f t="shared" ca="1" si="645"/>
        <v>-4.2349117557620511E-3</v>
      </c>
      <c r="BD380" s="223">
        <f t="shared" ca="1" si="646"/>
        <v>-1.3811159188969892E-2</v>
      </c>
      <c r="BE380" s="223">
        <f t="shared" ca="1" si="647"/>
        <v>-2.0438014274773295E-2</v>
      </c>
      <c r="BF380" s="223">
        <f t="shared" ca="1" si="648"/>
        <v>-2.270030284784675E-2</v>
      </c>
      <c r="BG380" s="223">
        <f t="shared" ca="1" si="649"/>
        <v>-2.0114910021615674E-2</v>
      </c>
      <c r="BH380" s="223">
        <f t="shared" ca="1" si="650"/>
        <v>-1.323395004748992E-2</v>
      </c>
      <c r="BI380" s="223">
        <f t="shared" ca="1" si="651"/>
        <v>-3.5268615448354173E-3</v>
      </c>
      <c r="BJ380" s="223">
        <f t="shared" ca="1" si="652"/>
        <v>6.9333931698920149E-3</v>
      </c>
      <c r="BK380" s="223">
        <f t="shared" ca="1" si="653"/>
        <v>1.5913012083016587E-2</v>
      </c>
      <c r="BL380" s="223">
        <f t="shared" ca="1" si="654"/>
        <v>2.1494385025644484E-2</v>
      </c>
      <c r="BM380" s="223">
        <f t="shared" ca="1" si="655"/>
        <v>2.2485602005300712E-2</v>
      </c>
      <c r="BN380" s="223">
        <f t="shared" ca="1" si="656"/>
        <v>1.8674987250645946E-2</v>
      </c>
      <c r="BO380" s="223">
        <f t="shared" ca="1" si="657"/>
        <v>1.087630286828606E-2</v>
      </c>
      <c r="BP380" s="223">
        <f t="shared" ca="1" si="658"/>
        <v>7.5496880758517404E-4</v>
      </c>
      <c r="BQ380" s="223">
        <f t="shared" ca="1" si="659"/>
        <v>-9.5275898971266329E-3</v>
      </c>
      <c r="BR380" s="223">
        <f t="shared" ca="1" si="660"/>
        <v>-1.7775518463461957E-2</v>
      </c>
      <c r="BS380" s="223">
        <f t="shared" ca="1" si="661"/>
        <v>-2.2227460218700954E-2</v>
      </c>
      <c r="BT380" s="223">
        <f t="shared" ca="1" si="662"/>
        <v>-2.1932696778938603E-2</v>
      </c>
      <c r="BU380" s="223">
        <f t="shared" ca="1" si="663"/>
        <v>-1.6954175288700139E-2</v>
      </c>
      <c r="BV380" s="223">
        <f t="shared" ca="1" si="664"/>
        <v>-8.3550659702523386E-3</v>
      </c>
      <c r="BW380" s="223">
        <f t="shared" ca="1" si="665"/>
        <v>2.0282793632579003E-3</v>
      </c>
      <c r="BX380" s="223">
        <f t="shared" ca="1" si="666"/>
        <v>1.1978482804003199E-2</v>
      </c>
      <c r="BY380" s="223">
        <f t="shared" ca="1" si="667"/>
        <v>1.9370664500718459E-2</v>
      </c>
      <c r="BZ380" s="223">
        <f t="shared" ca="1" si="668"/>
        <v>2.2626213720690853E-2</v>
      </c>
      <c r="CA380" s="223">
        <f t="shared" ca="1" si="669"/>
        <v>2.1049903378010493E-2</v>
      </c>
      <c r="CB380" s="223">
        <f t="shared" ca="1" si="670"/>
        <v>1.4978356749422234E-2</v>
      </c>
      <c r="CC380" s="223">
        <f t="shared" ca="1" si="671"/>
        <v>5.7081611031091321E-3</v>
      </c>
      <c r="CD380" s="223">
        <f t="shared" ca="1" si="672"/>
        <v>-4.7810203245500765E-3</v>
      </c>
      <c r="CE380" s="223">
        <f t="shared" ca="1" si="673"/>
        <v>-1.4249208179904733E-2</v>
      </c>
      <c r="CF380" s="223">
        <f t="shared" ca="1" si="674"/>
        <v>-2.0674457713619584E-2</v>
      </c>
      <c r="CG380" s="223">
        <f t="shared" ca="1" si="675"/>
        <v>-2.2684647907783448E-2</v>
      </c>
      <c r="CH380" s="223">
        <f t="shared" ca="1" si="676"/>
        <v>-1.9850499836972711E-2</v>
      </c>
      <c r="CI380" s="223">
        <f t="shared" ca="1" si="677"/>
        <v>-1.2777249782739853E-2</v>
      </c>
      <c r="CJ380" s="223">
        <f t="shared" ca="1" si="678"/>
        <v>-2.9754001798040063E-3</v>
      </c>
      <c r="CK380" s="223">
        <f t="shared" ca="1" si="679"/>
        <v>7.4618502899749615E-3</v>
      </c>
      <c r="CL380" s="223">
        <f t="shared" ca="1" si="680"/>
        <v>1.6305612201580891E-2</v>
      </c>
      <c r="CM380" s="223">
        <f t="shared" ca="1" si="681"/>
        <v>2.1667287838669363E-2</v>
      </c>
      <c r="CN380" s="223">
        <f t="shared" ca="1" si="682"/>
        <v>2.2401883875414183E-2</v>
      </c>
      <c r="CO380" s="223">
        <f t="shared" ca="1" si="683"/>
        <v>1.8352526301490486E-2</v>
      </c>
      <c r="CP380" s="223">
        <f t="shared" ca="1" si="684"/>
        <v>1.0383961086228136E-2</v>
      </c>
      <c r="CQ380" s="223">
        <f t="shared" ca="1" si="685"/>
        <v>1.9788646828462243E-4</v>
      </c>
      <c r="CR380" s="223">
        <f t="shared" ca="1" si="686"/>
        <v>-1.0030447081528976E-2</v>
      </c>
      <c r="CS380" s="223">
        <f t="shared" ca="1" si="687"/>
        <v>-1.8116764638439354E-2</v>
      </c>
      <c r="CT380" s="223">
        <f t="shared" ca="1" si="688"/>
        <v>-2.2334221786658122E-2</v>
      </c>
      <c r="CU380" s="223">
        <f t="shared" ca="1" si="689"/>
        <v>-2.178217465782737E-2</v>
      </c>
      <c r="CV380" s="223">
        <f t="shared" ca="1" si="690"/>
        <v>-1.6578513687854925E-2</v>
      </c>
      <c r="CW380" s="223">
        <f t="shared" ca="1" si="691"/>
        <v>-7.8344879495616405E-3</v>
      </c>
      <c r="CX380" s="223">
        <f t="shared" ca="1" si="692"/>
        <v>2.5826036399111546E-3</v>
      </c>
      <c r="CY380" s="223">
        <f t="shared" ca="1" si="693"/>
        <v>1.2448176612610912E-2</v>
      </c>
      <c r="CZ380" s="223">
        <f t="shared" ca="1" si="694"/>
        <v>1.9655424072004338E-2</v>
      </c>
      <c r="DA380" s="223">
        <f t="shared" ca="1" si="695"/>
        <v>2.2665228250224261E-2</v>
      </c>
      <c r="DB380" s="223">
        <f t="shared" ca="1" si="696"/>
        <v>2.0834841258482516E-2</v>
      </c>
      <c r="DC380" s="223">
        <f t="shared" ca="1" si="697"/>
        <v>1.4555144797030828E-2</v>
      </c>
      <c r="DD380" s="223">
        <f t="shared" ca="1" si="698"/>
        <v>5.1671768217721363E-3</v>
      </c>
      <c r="DE380" s="223">
        <f t="shared" ca="1" si="699"/>
        <v>-5.3242489854685403E-3</v>
      </c>
      <c r="DF380" s="223">
        <f t="shared" ca="1" si="700"/>
        <v>-1.4678673980644274E-2</v>
      </c>
      <c r="DG380" s="223">
        <f t="shared" ca="1" si="701"/>
        <v>-2.089844763220702E-2</v>
      </c>
      <c r="DH380" s="223">
        <f t="shared" ca="1" si="702"/>
        <v>-2.2655328584054113E-2</v>
      </c>
      <c r="DI380" s="223">
        <f t="shared" ca="1" si="703"/>
        <v>-1.9574132453486034E-2</v>
      </c>
      <c r="DJ380" s="223">
        <f t="shared" ca="1" si="704"/>
        <v>-1.2312852980492939E-2</v>
      </c>
      <c r="DK380" s="223">
        <f t="shared" ca="1" si="705"/>
        <v>-2.4221465449618205E-3</v>
      </c>
      <c r="DL380" s="223">
        <f t="shared" ca="1" si="706"/>
        <v>7.9858126704596272E-3</v>
      </c>
      <c r="DM380" s="223">
        <f t="shared" ca="1" si="707"/>
        <v>1.6688390429061013E-2</v>
      </c>
      <c r="DN380" s="223">
        <f t="shared" ca="1" si="708"/>
        <v>2.1827139087692279E-2</v>
      </c>
      <c r="DO380" s="223">
        <f t="shared" ca="1" si="709"/>
        <v>2.2304671688341486E-2</v>
      </c>
      <c r="DP380" s="223">
        <f t="shared" ca="1" si="710"/>
        <v>1.8019010476736121E-2</v>
      </c>
      <c r="DQ380" s="223">
        <f t="shared" ca="1" si="711"/>
        <v>9.8853643942931092E-3</v>
      </c>
      <c r="DR380" s="223">
        <f t="shared" ca="1" si="712"/>
        <v>-3.5931507042513168E-4</v>
      </c>
      <c r="DS380" s="223">
        <f t="shared" ca="1" si="713"/>
        <v>-1.0527262299672119E-2</v>
      </c>
      <c r="DT380" s="223">
        <f t="shared" ca="1" si="714"/>
        <v>-1.8447097951827921E-2</v>
      </c>
      <c r="DU380" s="223">
        <f t="shared" ca="1" si="715"/>
        <v>-2.2427530054541327E-2</v>
      </c>
      <c r="DV380" s="223">
        <f t="shared" ca="1" si="716"/>
        <v>-2.1618531769190284E-2</v>
      </c>
      <c r="DW380" s="223">
        <f t="shared" ca="1" si="717"/>
        <v>-1.6192865810274758E-2</v>
      </c>
      <c r="DX380" s="223">
        <f t="shared" ca="1" si="718"/>
        <v>-7.3091907262805757E-3</v>
      </c>
      <c r="DY380" s="223">
        <f t="shared" ca="1" si="719"/>
        <v>3.1353722527014977E-3</v>
      </c>
      <c r="DZ380" s="223">
        <f t="shared" ca="1" si="720"/>
        <v>1.2910372105094631E-2</v>
      </c>
      <c r="EA380" s="223">
        <f t="shared" ca="1" si="721"/>
        <v>1.9928343950792966E-2</v>
      </c>
      <c r="EB380" s="223">
        <f t="shared" ca="1" si="722"/>
        <v>2.2690590093767223E-2</v>
      </c>
      <c r="EC380" s="223">
        <f t="shared" ca="1" si="723"/>
        <v>2.0607229009645268E-2</v>
      </c>
      <c r="ED380" s="223">
        <f t="shared" ca="1" si="724"/>
        <v>1.4123165369665484E-2</v>
      </c>
      <c r="EE380" s="223">
        <f t="shared" ca="1" si="725"/>
        <v>4.6230800263310501E-3</v>
      </c>
      <c r="EF380" s="223">
        <f t="shared" ca="1" si="726"/>
        <v>-5.8642705178844918E-3</v>
      </c>
      <c r="EG380" s="223">
        <f t="shared" ca="1" si="727"/>
        <v>-1.5099297897048725E-2</v>
      </c>
      <c r="EH380" s="223">
        <f t="shared" ca="1" si="728"/>
        <v>-2.1109849107384043E-2</v>
      </c>
      <c r="EI380" s="223">
        <f t="shared" ca="1" si="729"/>
        <v>-2.2612362537523058E-2</v>
      </c>
      <c r="EJ380" s="223">
        <f t="shared" ca="1" si="730"/>
        <v>-1.9285974344533253E-2</v>
      </c>
      <c r="EK380" s="223">
        <f t="shared" ca="1" si="731"/>
        <v>-1.184103937601767E-2</v>
      </c>
      <c r="EL380" s="223">
        <f t="shared" ca="1" si="732"/>
        <v>-1.867433899610681E-3</v>
      </c>
      <c r="EM380" s="223">
        <f t="shared" ca="1" si="733"/>
        <v>8.5049646960005318E-3</v>
      </c>
      <c r="EN380" s="223">
        <f t="shared" ca="1" si="734"/>
        <v>1.7061116194165789E-2</v>
      </c>
      <c r="EO380" s="223">
        <f t="shared" ca="1" si="735"/>
        <v>2.1973842484298123E-2</v>
      </c>
      <c r="EP380" s="223">
        <f t="shared" ca="1" si="736"/>
        <v>2.2194024001069117E-2</v>
      </c>
      <c r="EQ380" s="223">
        <f t="shared" ca="1" si="737"/>
        <v>1.7674640673844867E-2</v>
      </c>
      <c r="ER380" s="223">
        <f t="shared" ca="1" si="738"/>
        <v>9.3808131284845442E-3</v>
      </c>
      <c r="ES380" s="223">
        <f t="shared" ca="1" si="739"/>
        <v>-9.1630017117196039E-4</v>
      </c>
      <c r="ET380" s="223">
        <f t="shared" ca="1" si="740"/>
        <v>-1.1017736288645639E-2</v>
      </c>
      <c r="EU380" s="223">
        <f t="shared" ca="1" si="741"/>
        <v>-1.8766319423191735E-2</v>
      </c>
      <c r="EV380" s="223">
        <f t="shared" ca="1" si="742"/>
        <v>-2.2507328816939065E-2</v>
      </c>
      <c r="EW380" s="223">
        <f t="shared" ca="1" si="743"/>
        <v>-2.1441866685384406E-2</v>
      </c>
      <c r="EX380" s="223">
        <f t="shared" ca="1" si="744"/>
        <v>-1.5797463955820625E-2</v>
      </c>
      <c r="EY380" s="223">
        <f t="shared" ca="1" si="745"/>
        <v>-6.7794907198142481E-3</v>
      </c>
      <c r="EZ380" s="223">
        <f t="shared" ca="1" si="746"/>
        <v>3.6862522344857686E-3</v>
      </c>
      <c r="FA380" s="223">
        <f t="shared" ca="1" si="747"/>
        <v>1.3364790872172145E-2</v>
      </c>
      <c r="FB380" s="223">
        <f t="shared" ca="1" si="748"/>
        <v>2.0189259740354334E-2</v>
      </c>
      <c r="FC380" s="223">
        <f t="shared" ca="1" si="749"/>
        <v>2.2702283974293504E-2</v>
      </c>
      <c r="FD380" s="223">
        <f t="shared" ca="1" si="750"/>
        <v>2.0367203736606602E-2</v>
      </c>
      <c r="FE380" s="223">
        <f t="shared" ca="1" si="751"/>
        <v>1.3682678675580621E-2</v>
      </c>
      <c r="FF380" s="223">
        <f t="shared" ca="1" si="752"/>
        <v>4.0761984603501968E-3</v>
      </c>
      <c r="FG380" s="223">
        <f t="shared" ca="1" si="753"/>
        <v>-6.400759633019823E-3</v>
      </c>
      <c r="FH380" s="223">
        <f t="shared" ca="1" si="754"/>
        <v>-1.5510826560999112E-2</v>
      </c>
      <c r="FI380" s="223">
        <f t="shared" ca="1" si="755"/>
        <v>-2.1308534798806941E-2</v>
      </c>
      <c r="FJ380" s="223">
        <f t="shared" ca="1" si="756"/>
        <v>-2.2555775649330062E-2</v>
      </c>
      <c r="FK380" s="223">
        <f t="shared" ca="1" si="757"/>
        <v>-1.8986199085784441E-2</v>
      </c>
      <c r="FL380" s="223">
        <f t="shared" ca="1" si="758"/>
        <v>-1.1362093172187268E-2</v>
      </c>
      <c r="FM380" s="223">
        <f t="shared" ca="1" si="759"/>
        <v>-1.3115963819064318E-3</v>
      </c>
      <c r="FN380" s="223">
        <f t="shared" ca="1" si="760"/>
        <v>9.0189936488296752E-3</v>
      </c>
      <c r="FO380" s="223">
        <f t="shared" ca="1" si="761"/>
        <v>1.742356498083153E-2</v>
      </c>
      <c r="FP380" s="223">
        <f t="shared" ca="1" si="762"/>
        <v>2.2107309659846308E-2</v>
      </c>
      <c r="FQ380" s="223">
        <f t="shared" ca="1" si="763"/>
        <v>2.2070007463626591E-2</v>
      </c>
      <c r="FR380" s="223">
        <f t="shared" ca="1" si="764"/>
        <v>1.7319624328308976E-2</v>
      </c>
      <c r="FS380" s="223">
        <f t="shared" ca="1" si="765"/>
        <v>8.8706112116188687E-3</v>
      </c>
      <c r="FT380" s="223">
        <f t="shared" ca="1" si="766"/>
        <v>-1.4727333269585006E-3</v>
      </c>
      <c r="FU380" s="223">
        <f t="shared" ca="1" si="767"/>
        <v>-1.1501573605258565E-2</v>
      </c>
      <c r="FV380" s="223">
        <f t="shared" ca="1" si="768"/>
        <v>-1.9074236765452991E-2</v>
      </c>
      <c r="FW380" s="223">
        <f t="shared" ca="1" si="769"/>
        <v>-2.2573570006060712E-2</v>
      </c>
      <c r="FX380" s="223">
        <f t="shared" ca="1" si="770"/>
        <v>-2.1252285822850242E-2</v>
      </c>
      <c r="FY380" s="223">
        <f t="shared" ca="1" si="771"/>
        <v>-1.5392546299784727E-2</v>
      </c>
      <c r="FZ380" s="223">
        <f t="shared" ca="1" si="772"/>
        <v>-6.2457070016396343E-3</v>
      </c>
      <c r="GA380" s="223">
        <f t="shared" ca="1" si="773"/>
        <v>4.2349117557619973E-3</v>
      </c>
      <c r="GB380" s="223">
        <f t="shared" ca="1" si="774"/>
        <v>1.3811159188969723E-2</v>
      </c>
      <c r="GC380" s="223">
        <f t="shared" ca="1" si="775"/>
        <v>2.043801427477324E-2</v>
      </c>
      <c r="GD380" s="223">
        <f t="shared" ca="1" si="776"/>
        <v>2.270030284784675E-2</v>
      </c>
      <c r="GE380" s="223">
        <f t="shared" ca="1" si="777"/>
        <v>2.0114910021615733E-2</v>
      </c>
      <c r="GF380" s="223">
        <f t="shared" ca="1" si="778"/>
        <v>1.3233950047489897E-2</v>
      </c>
      <c r="GG380" s="223">
        <f t="shared" ca="1" si="779"/>
        <v>3.5268615448355491E-3</v>
      </c>
      <c r="GH380" s="223">
        <f t="shared" ca="1" si="780"/>
        <v>-6.9333931698920426E-3</v>
      </c>
      <c r="GI380" s="223">
        <f t="shared" ca="1" si="781"/>
        <v>-1.5913012083016435E-2</v>
      </c>
      <c r="GJ380" s="223">
        <f t="shared" ca="1" si="782"/>
        <v>-2.149438502564447E-2</v>
      </c>
      <c r="GK380" s="223">
        <f t="shared" ca="1" si="783"/>
        <v>-2.2485602005300743E-2</v>
      </c>
      <c r="GL380" s="223">
        <f t="shared" ca="1" si="784"/>
        <v>-1.8674987250645977E-2</v>
      </c>
      <c r="GM380" s="223">
        <f t="shared" ca="1" si="785"/>
        <v>-1.0876302868286249E-2</v>
      </c>
      <c r="GN380" s="223">
        <f t="shared" ca="1" si="786"/>
        <v>-7.5496880758530761E-4</v>
      </c>
      <c r="GO380" s="223">
        <f t="shared" ca="1" si="787"/>
        <v>9.5275898971263658E-3</v>
      </c>
      <c r="GP380" s="223">
        <f t="shared" ca="1" si="788"/>
        <v>1.7775518463461874E-2</v>
      </c>
      <c r="GQ380" s="223">
        <f t="shared" ca="1" si="789"/>
        <v>2.2227460218700958E-2</v>
      </c>
      <c r="GR380" s="223">
        <f t="shared" ca="1" si="790"/>
        <v>2.1932696778938641E-2</v>
      </c>
      <c r="GS380" s="223">
        <f t="shared" ca="1" si="791"/>
        <v>1.6954175288700173E-2</v>
      </c>
      <c r="GT380" s="223">
        <f t="shared" ca="1" si="792"/>
        <v>8.3550659702525381E-3</v>
      </c>
      <c r="GU380" s="223">
        <f t="shared" ca="1" si="793"/>
        <v>-2.0282793632579298E-3</v>
      </c>
      <c r="GV380" s="223">
        <f t="shared" ca="1" si="794"/>
        <v>-1.1978482804002951E-2</v>
      </c>
      <c r="GW380" s="223">
        <f t="shared" ca="1" si="795"/>
        <v>-1.937066450071839E-2</v>
      </c>
      <c r="GX380" s="223">
        <f t="shared" ca="1" si="796"/>
        <v>-2.2626213720690826E-2</v>
      </c>
      <c r="GY380" s="223">
        <f t="shared" ca="1" si="797"/>
        <v>-2.1049903378010541E-2</v>
      </c>
      <c r="GZ380" s="223">
        <f t="shared" ca="1" si="798"/>
        <v>-1.4978356749422456E-2</v>
      </c>
      <c r="HA380" s="223">
        <f t="shared" ca="1" si="799"/>
        <v>-5.7081611031092631E-3</v>
      </c>
      <c r="HB380" s="223">
        <f t="shared" ca="1" si="800"/>
        <v>4.7810203245501042E-3</v>
      </c>
      <c r="HC380" s="223">
        <f t="shared" ca="1" si="801"/>
        <v>1.4249208179904629E-2</v>
      </c>
      <c r="HD380" s="223">
        <f t="shared" ca="1" si="802"/>
        <v>2.0674457713619594E-2</v>
      </c>
      <c r="HE380" s="223">
        <f t="shared" ca="1" si="803"/>
        <v>2.2684647907783455E-2</v>
      </c>
      <c r="HF380" s="223">
        <f t="shared" ca="1" si="804"/>
        <v>1.9850499836972776E-2</v>
      </c>
      <c r="HG380" s="223">
        <f t="shared" ca="1" si="805"/>
        <v>1.2777249782740096E-2</v>
      </c>
      <c r="HH380" s="223">
        <f t="shared" ca="1" si="806"/>
        <v>2.9754001798041382E-3</v>
      </c>
      <c r="HI380" s="223">
        <f t="shared" ca="1" si="807"/>
        <v>-7.4618502899746831E-3</v>
      </c>
      <c r="HJ380" s="223">
        <f t="shared" ca="1" si="808"/>
        <v>-1.6305612201580798E-2</v>
      </c>
      <c r="HK380" s="223">
        <f t="shared" ca="1" si="809"/>
        <v>-2.1667287838669273E-2</v>
      </c>
      <c r="HL380" s="223">
        <f t="shared" ca="1" si="810"/>
        <v>-2.2401883875414204E-2</v>
      </c>
      <c r="HM380" s="223">
        <f t="shared" ca="1" si="811"/>
        <v>-1.8352526301490469E-2</v>
      </c>
      <c r="HN380" s="223">
        <f t="shared" ca="1" si="812"/>
        <v>-1.0383961086228256E-2</v>
      </c>
      <c r="HO380" s="223">
        <f t="shared" ca="1" si="813"/>
        <v>-1.9788646828459468E-4</v>
      </c>
      <c r="HP380" s="223">
        <f t="shared" ca="1" si="814"/>
        <v>1.0030447081528854E-2</v>
      </c>
      <c r="HQ380" s="223">
        <f t="shared" ca="1" si="815"/>
        <v>1.8116764638439274E-2</v>
      </c>
      <c r="HR380" s="223">
        <f t="shared" ca="1" si="816"/>
        <v>2.233422178665807E-2</v>
      </c>
      <c r="HS380" s="223">
        <f t="shared" ca="1" si="817"/>
        <v>2.1782174657827412E-2</v>
      </c>
      <c r="HT380" s="223">
        <f t="shared" ca="1" si="818"/>
        <v>1.6578513687855127E-2</v>
      </c>
      <c r="HU380" s="223">
        <f t="shared" ca="1" si="819"/>
        <v>7.8344879495617671E-3</v>
      </c>
      <c r="HV380" s="223">
        <f t="shared" ca="1" si="820"/>
        <v>-2.5826036399108632E-3</v>
      </c>
      <c r="HW380" s="223">
        <f t="shared" ca="1" si="821"/>
        <v>-1.2448176612610804E-2</v>
      </c>
      <c r="HX380" s="223">
        <f t="shared" ca="1" si="822"/>
        <v>-1.9655424072004352E-2</v>
      </c>
      <c r="HY380" s="223">
        <f t="shared" ca="1" si="823"/>
        <v>-2.2665228250224254E-2</v>
      </c>
      <c r="HZ380" s="223">
        <f t="shared" ca="1" si="824"/>
        <v>-2.0834841258482506E-2</v>
      </c>
      <c r="IA380" s="223">
        <f t="shared" ca="1" si="825"/>
        <v>-1.455514479703093E-2</v>
      </c>
      <c r="IB380" s="223">
        <f t="shared" ca="1" si="826"/>
        <v>-5.1671768217722664E-3</v>
      </c>
      <c r="IC380" s="223">
        <f t="shared" ca="1" si="827"/>
        <v>5.3242489854682523E-3</v>
      </c>
      <c r="ID380" s="223">
        <f t="shared" ca="1" si="828"/>
        <v>1.4678673980644173E-2</v>
      </c>
      <c r="IE380" s="223">
        <f t="shared" ca="1" si="829"/>
        <v>-1.8090271880940082E-3</v>
      </c>
      <c r="IF380" s="223">
        <f t="shared" ca="1" si="830"/>
        <v>2.2655328584054123E-2</v>
      </c>
      <c r="IG380" s="223">
        <f t="shared" ca="1" si="831"/>
        <v>1.9574132453486021E-2</v>
      </c>
      <c r="IH380" s="223">
        <f t="shared" ca="1" si="832"/>
        <v>1.231285298049305E-2</v>
      </c>
      <c r="II380" s="223">
        <f t="shared" ca="1" si="833"/>
        <v>2.4221465449617927E-3</v>
      </c>
      <c r="IJ380" s="223">
        <f t="shared" ca="1" si="834"/>
        <v>-7.9858126704595057E-3</v>
      </c>
      <c r="IK380" s="223">
        <f t="shared" ca="1" si="835"/>
        <v>-1.6688390429061034E-2</v>
      </c>
      <c r="IL380" s="223">
        <f t="shared" ca="1" si="836"/>
        <v>-2.1827139087692245E-2</v>
      </c>
      <c r="IM380" s="223">
        <f t="shared" ca="1" si="837"/>
        <v>-2.2304671688341507E-2</v>
      </c>
      <c r="IN380" s="223">
        <f t="shared" ca="1" si="838"/>
        <v>-1.8019010476736298E-2</v>
      </c>
      <c r="IO380" s="223">
        <f t="shared" ca="1" si="839"/>
        <v>-9.8853643942932307E-3</v>
      </c>
      <c r="IP380" s="223">
        <f t="shared" ca="1" si="840"/>
        <v>3.5931507042483851E-4</v>
      </c>
      <c r="IQ380" s="223">
        <f t="shared" ca="1" si="841"/>
        <v>1.0527262299672003E-2</v>
      </c>
      <c r="IR380" s="223">
        <f t="shared" ca="1" si="842"/>
        <v>1.8447097951827938E-2</v>
      </c>
      <c r="IS380" s="223">
        <f t="shared" ca="1" si="843"/>
        <v>2.2427530054541307E-2</v>
      </c>
      <c r="IT380" s="223">
        <f t="shared" ca="1" si="844"/>
        <v>2.161853176919027E-2</v>
      </c>
      <c r="IU380" s="223">
        <f t="shared" ca="1" si="845"/>
        <v>1.6192865810274851E-2</v>
      </c>
      <c r="IV380" s="223">
        <f t="shared" ca="1" si="846"/>
        <v>7.3091907262805497E-3</v>
      </c>
      <c r="IW380" s="223">
        <f t="shared" ca="1" si="847"/>
        <v>-3.1353722527012028E-3</v>
      </c>
      <c r="IX380" s="223">
        <f t="shared" ca="1" si="848"/>
        <v>-1.2910372105094521E-2</v>
      </c>
      <c r="IY380" s="223">
        <f t="shared" ca="1" si="849"/>
        <v>-1.9928343950792821E-2</v>
      </c>
      <c r="IZ380" s="223">
        <f t="shared" ca="1" si="850"/>
        <v>-2.2690590093767216E-2</v>
      </c>
      <c r="JA380" s="223">
        <f t="shared" ca="1" si="851"/>
        <v>-2.0607229009645393E-2</v>
      </c>
      <c r="JB380" s="223">
        <f t="shared" ca="1" si="852"/>
        <v>-1.412316536966559E-2</v>
      </c>
    </row>
    <row r="381" spans="2:262">
      <c r="B381" s="230">
        <v>20</v>
      </c>
      <c r="C381" s="229">
        <f t="shared" si="853"/>
        <v>3.9062500000000008E-4</v>
      </c>
      <c r="D381" s="226">
        <f t="shared" ca="1" si="597"/>
        <v>54.015537438356809</v>
      </c>
      <c r="E381" s="225">
        <f ca="1">Z361</f>
        <v>1.5537438356808771E-2</v>
      </c>
      <c r="F381" s="224">
        <v>20</v>
      </c>
      <c r="G381" s="223">
        <f t="shared" ca="1" si="854"/>
        <v>-7.9511446773635266E-4</v>
      </c>
      <c r="H381" s="223">
        <f t="shared" ca="1" si="598"/>
        <v>8.80003853149993E-4</v>
      </c>
      <c r="I381" s="223">
        <f t="shared" ca="1" si="599"/>
        <v>2.3473026893392843E-3</v>
      </c>
      <c r="J381" s="223">
        <f t="shared" ca="1" si="600"/>
        <v>3.2602684580307988E-3</v>
      </c>
      <c r="K381" s="223">
        <f t="shared" ca="1" si="601"/>
        <v>3.4032974719038836E-3</v>
      </c>
      <c r="L381" s="223">
        <f t="shared" ca="1" si="602"/>
        <v>2.742612360719268E-3</v>
      </c>
      <c r="M381" s="223">
        <f t="shared" ca="1" si="603"/>
        <v>1.4342388496620434E-3</v>
      </c>
      <c r="N381" s="223">
        <f t="shared" ca="1" si="604"/>
        <v>-2.1284088137630912E-4</v>
      </c>
      <c r="O381" s="223">
        <f t="shared" ca="1" si="605"/>
        <v>-1.8096566480788688E-3</v>
      </c>
      <c r="P381" s="223">
        <f t="shared" ca="1" si="606"/>
        <v>-2.9791084768439353E-3</v>
      </c>
      <c r="Q381" s="223">
        <f t="shared" ca="1" si="607"/>
        <v>-3.4450215809793414E-3</v>
      </c>
      <c r="R381" s="223">
        <f t="shared" ca="1" si="608"/>
        <v>-3.0973670999654059E-3</v>
      </c>
      <c r="S381" s="223">
        <f t="shared" ca="1" si="609"/>
        <v>-2.0182462369256349E-3</v>
      </c>
      <c r="T381" s="223">
        <f t="shared" ca="1" si="610"/>
        <v>-4.6250144610612549E-4</v>
      </c>
      <c r="U381" s="223">
        <f t="shared" ca="1" si="611"/>
        <v>1.202466516699921E-3</v>
      </c>
      <c r="V381" s="223">
        <f t="shared" ca="1" si="612"/>
        <v>2.5834630275952393E-3</v>
      </c>
      <c r="W381" s="223">
        <f t="shared" ca="1" si="613"/>
        <v>3.3543554426881238E-3</v>
      </c>
      <c r="X381" s="223">
        <f t="shared" ca="1" si="614"/>
        <v>3.3330917585833531E-3</v>
      </c>
      <c r="Y381" s="223">
        <f t="shared" ca="1" si="615"/>
        <v>2.524693553149702E-3</v>
      </c>
      <c r="Z381" s="223">
        <f t="shared" ca="1" si="616"/>
        <v>1.1200701023884986E-3</v>
      </c>
      <c r="AA381" s="223">
        <f t="shared" ca="1" si="617"/>
        <v>-5.4906627143519004E-4</v>
      </c>
      <c r="AB381" s="223">
        <f t="shared" ca="1" si="618"/>
        <v>-2.0885365430188185E-3</v>
      </c>
      <c r="AC381" s="223">
        <f t="shared" ca="1" si="619"/>
        <v>-3.1347833058786067E-3</v>
      </c>
      <c r="AD381" s="223">
        <f t="shared" ca="1" si="620"/>
        <v>-3.4407275701383369E-3</v>
      </c>
      <c r="AE381" s="223">
        <f t="shared" ca="1" si="621"/>
        <v>-2.9341183119906853E-3</v>
      </c>
      <c r="AF381" s="223">
        <f t="shared" ca="1" si="622"/>
        <v>-1.7345950927786364E-3</v>
      </c>
      <c r="AG381" s="223">
        <f t="shared" ca="1" si="623"/>
        <v>-1.2543428272088881E-4</v>
      </c>
      <c r="AH381" s="223">
        <f t="shared" ca="1" si="624"/>
        <v>1.5133487703589662E-3</v>
      </c>
      <c r="AI381" s="223">
        <f t="shared" ca="1" si="625"/>
        <v>2.7947432046309039E-3</v>
      </c>
      <c r="AJ381" s="223">
        <f t="shared" ca="1" si="626"/>
        <v>3.4161381507551549E-3</v>
      </c>
      <c r="AK381" s="223">
        <f t="shared" ca="1" si="627"/>
        <v>3.2307865495743706E-3</v>
      </c>
      <c r="AL381" s="223">
        <f t="shared" ca="1" si="628"/>
        <v>2.2824605665254217E-3</v>
      </c>
      <c r="AM381" s="223">
        <f t="shared" ca="1" si="629"/>
        <v>7.9511446773636047E-4</v>
      </c>
      <c r="AN381" s="223">
        <f t="shared" ca="1" si="630"/>
        <v>-8.8000385314999192E-4</v>
      </c>
      <c r="AO381" s="223">
        <f t="shared" ca="1" si="631"/>
        <v>-2.3473026893392796E-3</v>
      </c>
      <c r="AP381" s="223">
        <f t="shared" ca="1" si="632"/>
        <v>-3.2602684580307988E-3</v>
      </c>
      <c r="AQ381" s="223">
        <f t="shared" ca="1" si="633"/>
        <v>-3.4032974719038845E-3</v>
      </c>
      <c r="AR381" s="223">
        <f t="shared" ca="1" si="634"/>
        <v>-2.7426123607192671E-3</v>
      </c>
      <c r="AS381" s="223">
        <f t="shared" ca="1" si="635"/>
        <v>-1.434238849662048E-3</v>
      </c>
      <c r="AT381" s="223">
        <f t="shared" ca="1" si="636"/>
        <v>2.1284088137630977E-4</v>
      </c>
      <c r="AU381" s="223">
        <f t="shared" ca="1" si="637"/>
        <v>1.8096566480788642E-3</v>
      </c>
      <c r="AV381" s="223">
        <f t="shared" ca="1" si="638"/>
        <v>2.9791084768439357E-3</v>
      </c>
      <c r="AW381" s="223">
        <f t="shared" ca="1" si="639"/>
        <v>3.4450215809793414E-3</v>
      </c>
      <c r="AX381" s="223">
        <f t="shared" ca="1" si="640"/>
        <v>3.0973670999654042E-3</v>
      </c>
      <c r="AY381" s="223">
        <f t="shared" ca="1" si="641"/>
        <v>2.0182462369256371E-3</v>
      </c>
      <c r="AZ381" s="223">
        <f t="shared" ca="1" si="642"/>
        <v>4.6250144610612202E-4</v>
      </c>
      <c r="BA381" s="223">
        <f t="shared" ca="1" si="643"/>
        <v>-1.2024665166999195E-3</v>
      </c>
      <c r="BB381" s="223">
        <f t="shared" ca="1" si="644"/>
        <v>-2.5834630275952341E-3</v>
      </c>
      <c r="BC381" s="223">
        <f t="shared" ca="1" si="645"/>
        <v>-3.3543554426881238E-3</v>
      </c>
      <c r="BD381" s="223">
        <f t="shared" ca="1" si="646"/>
        <v>-3.3330917585833553E-3</v>
      </c>
      <c r="BE381" s="223">
        <f t="shared" ca="1" si="647"/>
        <v>-2.5246935531497033E-3</v>
      </c>
      <c r="BF381" s="223">
        <f t="shared" ca="1" si="648"/>
        <v>-1.120070102388506E-3</v>
      </c>
      <c r="BG381" s="223">
        <f t="shared" ca="1" si="649"/>
        <v>5.4906627143518831E-4</v>
      </c>
      <c r="BH381" s="223">
        <f t="shared" ca="1" si="650"/>
        <v>2.0885365430188116E-3</v>
      </c>
      <c r="BI381" s="223">
        <f t="shared" ca="1" si="651"/>
        <v>3.1347833058786067E-3</v>
      </c>
      <c r="BJ381" s="223">
        <f t="shared" ca="1" si="652"/>
        <v>3.4407275701383369E-3</v>
      </c>
      <c r="BK381" s="223">
        <f t="shared" ca="1" si="653"/>
        <v>2.9341183119906836E-3</v>
      </c>
      <c r="BL381" s="223">
        <f t="shared" ca="1" si="654"/>
        <v>1.7345950927786383E-3</v>
      </c>
      <c r="BM381" s="223">
        <f t="shared" ca="1" si="655"/>
        <v>1.2543428272088469E-4</v>
      </c>
      <c r="BN381" s="223">
        <f t="shared" ca="1" si="656"/>
        <v>-1.5133487703589644E-3</v>
      </c>
      <c r="BO381" s="223">
        <f t="shared" ca="1" si="657"/>
        <v>-2.7947432046309061E-3</v>
      </c>
      <c r="BP381" s="223">
        <f t="shared" ca="1" si="658"/>
        <v>-3.4161381507551544E-3</v>
      </c>
      <c r="BQ381" s="223">
        <f t="shared" ca="1" si="659"/>
        <v>-3.2307865495743689E-3</v>
      </c>
      <c r="BR381" s="223">
        <f t="shared" ca="1" si="660"/>
        <v>-2.282460566525423E-3</v>
      </c>
      <c r="BS381" s="223">
        <f t="shared" ca="1" si="661"/>
        <v>-7.9511446773636242E-4</v>
      </c>
      <c r="BT381" s="223">
        <f t="shared" ca="1" si="662"/>
        <v>8.8000385314997783E-4</v>
      </c>
      <c r="BU381" s="223">
        <f t="shared" ca="1" si="663"/>
        <v>2.3473026893392778E-3</v>
      </c>
      <c r="BV381" s="223">
        <f t="shared" ca="1" si="664"/>
        <v>3.2602684580307984E-3</v>
      </c>
      <c r="BW381" s="223">
        <f t="shared" ca="1" si="665"/>
        <v>3.4032974719038827E-3</v>
      </c>
      <c r="BX381" s="223">
        <f t="shared" ca="1" si="666"/>
        <v>2.7426123607192762E-3</v>
      </c>
      <c r="BY381" s="223">
        <f t="shared" ca="1" si="667"/>
        <v>1.4342388496620499E-3</v>
      </c>
      <c r="BZ381" s="223">
        <f t="shared" ca="1" si="668"/>
        <v>-2.1284088137630782E-4</v>
      </c>
      <c r="CA381" s="223">
        <f t="shared" ca="1" si="669"/>
        <v>-1.8096566480788733E-3</v>
      </c>
      <c r="CB381" s="223">
        <f t="shared" ca="1" si="670"/>
        <v>-2.9791084768439283E-3</v>
      </c>
      <c r="CC381" s="223">
        <f t="shared" ca="1" si="671"/>
        <v>-3.4450215809793414E-3</v>
      </c>
      <c r="CD381" s="223">
        <f t="shared" ca="1" si="672"/>
        <v>-3.0973670999654051E-3</v>
      </c>
      <c r="CE381" s="223">
        <f t="shared" ca="1" si="673"/>
        <v>-2.0182462369256284E-3</v>
      </c>
      <c r="CF381" s="223">
        <f t="shared" ca="1" si="674"/>
        <v>-4.6250144610613612E-4</v>
      </c>
      <c r="CG381" s="223">
        <f t="shared" ca="1" si="675"/>
        <v>1.2024665166999174E-3</v>
      </c>
      <c r="CH381" s="223">
        <f t="shared" ca="1" si="676"/>
        <v>2.5834630275952406E-3</v>
      </c>
      <c r="CI381" s="223">
        <f t="shared" ca="1" si="677"/>
        <v>3.3543554426881204E-3</v>
      </c>
      <c r="CJ381" s="223">
        <f t="shared" ca="1" si="678"/>
        <v>3.3330917585833557E-3</v>
      </c>
      <c r="CK381" s="223">
        <f t="shared" ca="1" si="679"/>
        <v>2.524693553149705E-3</v>
      </c>
      <c r="CL381" s="223">
        <f t="shared" ca="1" si="680"/>
        <v>1.1200701023884965E-3</v>
      </c>
      <c r="CM381" s="223">
        <f t="shared" ca="1" si="681"/>
        <v>-5.49066271435174E-4</v>
      </c>
      <c r="CN381" s="223">
        <f t="shared" ca="1" si="682"/>
        <v>-2.0885365430188098E-3</v>
      </c>
      <c r="CO381" s="223">
        <f t="shared" ca="1" si="683"/>
        <v>-3.1347833058786058E-3</v>
      </c>
      <c r="CP381" s="223">
        <f t="shared" ca="1" si="684"/>
        <v>-3.440727570138336E-3</v>
      </c>
      <c r="CQ381" s="223">
        <f t="shared" ca="1" si="685"/>
        <v>-2.9341183119906914E-3</v>
      </c>
      <c r="CR381" s="223">
        <f t="shared" ca="1" si="686"/>
        <v>-1.73459509277864E-3</v>
      </c>
      <c r="CS381" s="223">
        <f t="shared" ca="1" si="687"/>
        <v>-1.2543428272088729E-4</v>
      </c>
      <c r="CT381" s="223">
        <f t="shared" ca="1" si="688"/>
        <v>1.5133487703589731E-3</v>
      </c>
      <c r="CU381" s="223">
        <f t="shared" ca="1" si="689"/>
        <v>2.7947432046308979E-3</v>
      </c>
      <c r="CV381" s="223">
        <f t="shared" ca="1" si="690"/>
        <v>3.416138150755154E-3</v>
      </c>
      <c r="CW381" s="223">
        <f t="shared" ca="1" si="691"/>
        <v>3.2307865495743698E-3</v>
      </c>
      <c r="CX381" s="223">
        <f t="shared" ca="1" si="692"/>
        <v>2.2824605665254338E-3</v>
      </c>
      <c r="CY381" s="223">
        <f t="shared" ca="1" si="693"/>
        <v>7.9511446773636459E-4</v>
      </c>
      <c r="CZ381" s="223">
        <f t="shared" ca="1" si="694"/>
        <v>-8.800038531499878E-4</v>
      </c>
      <c r="DA381" s="223">
        <f t="shared" ca="1" si="695"/>
        <v>-2.3473026893392856E-3</v>
      </c>
      <c r="DB381" s="223">
        <f t="shared" ca="1" si="696"/>
        <v>-3.2602684580307932E-3</v>
      </c>
      <c r="DC381" s="223">
        <f t="shared" ca="1" si="697"/>
        <v>-3.4032974719038853E-3</v>
      </c>
      <c r="DD381" s="223">
        <f t="shared" ca="1" si="698"/>
        <v>-2.7426123607192697E-3</v>
      </c>
      <c r="DE381" s="223">
        <f t="shared" ca="1" si="699"/>
        <v>-1.4342388496620408E-3</v>
      </c>
      <c r="DF381" s="223">
        <f t="shared" ca="1" si="700"/>
        <v>2.1284088137629373E-4</v>
      </c>
      <c r="DG381" s="223">
        <f t="shared" ca="1" si="701"/>
        <v>1.8096566480788607E-3</v>
      </c>
      <c r="DH381" s="223">
        <f t="shared" ca="1" si="702"/>
        <v>2.9791084768439335E-3</v>
      </c>
      <c r="DI381" s="223">
        <f t="shared" ca="1" si="703"/>
        <v>3.4450215809793418E-3</v>
      </c>
      <c r="DJ381" s="223">
        <f t="shared" ca="1" si="704"/>
        <v>3.0973670999654111E-3</v>
      </c>
      <c r="DK381" s="223">
        <f t="shared" ca="1" si="705"/>
        <v>2.0182462369256406E-3</v>
      </c>
      <c r="DL381" s="223">
        <f t="shared" ca="1" si="706"/>
        <v>4.6250144610612614E-4</v>
      </c>
      <c r="DM381" s="223">
        <f t="shared" ca="1" si="707"/>
        <v>-1.2024665166999267E-3</v>
      </c>
      <c r="DN381" s="223">
        <f t="shared" ca="1" si="708"/>
        <v>-2.583463027595231E-3</v>
      </c>
      <c r="DO381" s="223">
        <f t="shared" ca="1" si="709"/>
        <v>-3.354355442688123E-3</v>
      </c>
      <c r="DP381" s="223">
        <f t="shared" ca="1" si="710"/>
        <v>-3.3330917585833531E-3</v>
      </c>
      <c r="DQ381" s="223">
        <f t="shared" ca="1" si="711"/>
        <v>-2.524693553149715E-3</v>
      </c>
      <c r="DR381" s="223">
        <f t="shared" ca="1" si="712"/>
        <v>-1.1200701023885101E-3</v>
      </c>
      <c r="DS381" s="223">
        <f t="shared" ca="1" si="713"/>
        <v>5.4906627143518376E-4</v>
      </c>
      <c r="DT381" s="223">
        <f t="shared" ca="1" si="714"/>
        <v>2.0885365430188181E-3</v>
      </c>
      <c r="DU381" s="223">
        <f t="shared" ca="1" si="715"/>
        <v>3.1347833058785997E-3</v>
      </c>
      <c r="DV381" s="223">
        <f t="shared" ca="1" si="716"/>
        <v>3.4407275701383369E-3</v>
      </c>
      <c r="DW381" s="223">
        <f t="shared" ca="1" si="717"/>
        <v>2.9341183119906858E-3</v>
      </c>
      <c r="DX381" s="223">
        <f t="shared" ca="1" si="718"/>
        <v>1.7345950927786318E-3</v>
      </c>
      <c r="DY381" s="223">
        <f t="shared" ca="1" si="719"/>
        <v>1.2543428272090138E-4</v>
      </c>
      <c r="DZ381" s="223">
        <f t="shared" ca="1" si="720"/>
        <v>-1.5133487703589601E-3</v>
      </c>
      <c r="EA381" s="223">
        <f t="shared" ca="1" si="721"/>
        <v>-2.7947432046309039E-3</v>
      </c>
      <c r="EB381" s="223">
        <f t="shared" ca="1" si="722"/>
        <v>-3.4161381507551553E-3</v>
      </c>
      <c r="EC381" s="223">
        <f t="shared" ca="1" si="723"/>
        <v>-3.230786549574375E-3</v>
      </c>
      <c r="ED381" s="223">
        <f t="shared" ca="1" si="724"/>
        <v>-2.2824605665254264E-3</v>
      </c>
      <c r="EE381" s="223">
        <f t="shared" ca="1" si="725"/>
        <v>-7.951144677363544E-4</v>
      </c>
      <c r="EF381" s="223">
        <f t="shared" ca="1" si="726"/>
        <v>8.8000385314997392E-4</v>
      </c>
      <c r="EG381" s="223">
        <f t="shared" ca="1" si="727"/>
        <v>2.3473026893392748E-3</v>
      </c>
      <c r="EH381" s="223">
        <f t="shared" ca="1" si="728"/>
        <v>3.2602684580307888E-3</v>
      </c>
      <c r="EI381" s="223">
        <f t="shared" ca="1" si="729"/>
        <v>3.4032974719038836E-3</v>
      </c>
      <c r="EJ381" s="223">
        <f t="shared" ca="1" si="730"/>
        <v>2.7426123607192788E-3</v>
      </c>
      <c r="EK381" s="223">
        <f t="shared" ca="1" si="731"/>
        <v>1.4342388496620317E-3</v>
      </c>
      <c r="EL381" s="223">
        <f t="shared" ca="1" si="732"/>
        <v>-2.1284088137630414E-4</v>
      </c>
      <c r="EM381" s="223">
        <f t="shared" ca="1" si="733"/>
        <v>-1.8096566480788486E-3</v>
      </c>
      <c r="EN381" s="223">
        <f t="shared" ca="1" si="734"/>
        <v>-2.9791084768439387E-3</v>
      </c>
      <c r="EO381" s="223">
        <f t="shared" ca="1" si="735"/>
        <v>-3.4450215809793414E-3</v>
      </c>
      <c r="EP381" s="223">
        <f t="shared" ca="1" si="736"/>
        <v>-3.0973670999654181E-3</v>
      </c>
      <c r="EQ381" s="223">
        <f t="shared" ca="1" si="737"/>
        <v>-2.0182462369256323E-3</v>
      </c>
      <c r="ER381" s="223">
        <f t="shared" ca="1" si="738"/>
        <v>-4.6250144610614045E-4</v>
      </c>
      <c r="ES381" s="223">
        <f t="shared" ca="1" si="739"/>
        <v>1.2024665166999367E-3</v>
      </c>
      <c r="ET381" s="223">
        <f t="shared" ca="1" si="740"/>
        <v>2.583463027595238E-3</v>
      </c>
      <c r="EU381" s="223">
        <f t="shared" ca="1" si="741"/>
        <v>3.3543554426881195E-3</v>
      </c>
      <c r="EV381" s="223">
        <f t="shared" ca="1" si="742"/>
        <v>3.3330917585833509E-3</v>
      </c>
      <c r="EW381" s="223">
        <f t="shared" ca="1" si="743"/>
        <v>2.5246935531497076E-3</v>
      </c>
      <c r="EX381" s="223">
        <f t="shared" ca="1" si="744"/>
        <v>1.1200701023885238E-3</v>
      </c>
      <c r="EY381" s="223">
        <f t="shared" ca="1" si="745"/>
        <v>-5.4906627143519395E-4</v>
      </c>
      <c r="EZ381" s="223">
        <f t="shared" ca="1" si="746"/>
        <v>-2.0885365430188068E-3</v>
      </c>
      <c r="FA381" s="223">
        <f t="shared" ca="1" si="747"/>
        <v>-3.1347833058785936E-3</v>
      </c>
      <c r="FB381" s="223">
        <f t="shared" ca="1" si="748"/>
        <v>-3.4407275701383365E-3</v>
      </c>
      <c r="FC381" s="223">
        <f t="shared" ca="1" si="749"/>
        <v>-2.9341183119906931E-3</v>
      </c>
      <c r="FD381" s="223">
        <f t="shared" ca="1" si="750"/>
        <v>-1.7345950927786229E-3</v>
      </c>
      <c r="FE381" s="223">
        <f t="shared" ca="1" si="751"/>
        <v>-1.2543428272089141E-4</v>
      </c>
      <c r="FF381" s="223">
        <f t="shared" ca="1" si="752"/>
        <v>1.5133487703589473E-3</v>
      </c>
      <c r="FG381" s="223">
        <f t="shared" ca="1" si="753"/>
        <v>2.79474320463091E-3</v>
      </c>
      <c r="FH381" s="223">
        <f t="shared" ca="1" si="754"/>
        <v>3.4161381507551536E-3</v>
      </c>
      <c r="FI381" s="223">
        <f t="shared" ca="1" si="755"/>
        <v>3.2307865495743802E-3</v>
      </c>
      <c r="FJ381" s="223">
        <f t="shared" ca="1" si="756"/>
        <v>2.2824605665254186E-3</v>
      </c>
      <c r="FK381" s="223">
        <f t="shared" ca="1" si="757"/>
        <v>7.9511446773636828E-4</v>
      </c>
      <c r="FL381" s="223">
        <f t="shared" ca="1" si="758"/>
        <v>-8.8000385314996005E-4</v>
      </c>
      <c r="FM381" s="223">
        <f t="shared" ca="1" si="759"/>
        <v>-2.3473026893392822E-3</v>
      </c>
      <c r="FN381" s="223">
        <f t="shared" ca="1" si="760"/>
        <v>-3.2602684580307919E-3</v>
      </c>
      <c r="FO381" s="223">
        <f t="shared" ca="1" si="761"/>
        <v>-3.4032974719038819E-3</v>
      </c>
      <c r="FP381" s="223">
        <f t="shared" ca="1" si="762"/>
        <v>-2.7426123607192728E-3</v>
      </c>
      <c r="FQ381" s="223">
        <f t="shared" ca="1" si="763"/>
        <v>-1.4342388496620668E-3</v>
      </c>
      <c r="FR381" s="223">
        <f t="shared" ca="1" si="764"/>
        <v>2.1284088137631389E-4</v>
      </c>
      <c r="FS381" s="223">
        <f t="shared" ca="1" si="765"/>
        <v>1.8096566480788573E-3</v>
      </c>
      <c r="FT381" s="223">
        <f t="shared" ca="1" si="766"/>
        <v>2.9791084768439188E-3</v>
      </c>
      <c r="FU381" s="223">
        <f t="shared" ca="1" si="767"/>
        <v>3.4450215809793414E-3</v>
      </c>
      <c r="FV381" s="223">
        <f t="shared" ca="1" si="768"/>
        <v>3.0973670999654129E-3</v>
      </c>
      <c r="FW381" s="223">
        <f t="shared" ca="1" si="769"/>
        <v>2.0182462369256241E-3</v>
      </c>
      <c r="FX381" s="223">
        <f t="shared" ca="1" si="770"/>
        <v>4.6250144610613005E-4</v>
      </c>
      <c r="FY381" s="223">
        <f t="shared" ca="1" si="771"/>
        <v>-1.2024665166999E-3</v>
      </c>
      <c r="FZ381" s="223">
        <f t="shared" ca="1" si="772"/>
        <v>-2.5834630275952445E-3</v>
      </c>
      <c r="GA381" s="223">
        <f t="shared" ca="1" si="773"/>
        <v>-3.3543554426881221E-3</v>
      </c>
      <c r="GB381" s="223">
        <f t="shared" ca="1" si="774"/>
        <v>-3.3330917585833605E-3</v>
      </c>
      <c r="GC381" s="223">
        <f t="shared" ca="1" si="775"/>
        <v>-2.5246935531497007E-3</v>
      </c>
      <c r="GD381" s="223">
        <f t="shared" ca="1" si="776"/>
        <v>-1.120070102388514E-3</v>
      </c>
      <c r="GE381" s="223">
        <f t="shared" ca="1" si="777"/>
        <v>5.4906627143515513E-4</v>
      </c>
      <c r="GF381" s="223">
        <f t="shared" ca="1" si="778"/>
        <v>2.0885365430188146E-3</v>
      </c>
      <c r="GG381" s="223">
        <f t="shared" ca="1" si="779"/>
        <v>3.1347833058785976E-3</v>
      </c>
      <c r="GH381" s="223">
        <f t="shared" ca="1" si="780"/>
        <v>3.440727570138336E-3</v>
      </c>
      <c r="GI381" s="223">
        <f t="shared" ca="1" si="781"/>
        <v>2.9341183119906884E-3</v>
      </c>
      <c r="GJ381" s="223">
        <f t="shared" ca="1" si="782"/>
        <v>1.7345950927786561E-3</v>
      </c>
      <c r="GK381" s="223">
        <f t="shared" ca="1" si="783"/>
        <v>1.2543428272088122E-4</v>
      </c>
      <c r="GL381" s="223">
        <f t="shared" ca="1" si="784"/>
        <v>-1.5133487703589566E-3</v>
      </c>
      <c r="GM381" s="223">
        <f t="shared" ca="1" si="785"/>
        <v>-2.794743204630887E-3</v>
      </c>
      <c r="GN381" s="223">
        <f t="shared" ca="1" si="786"/>
        <v>-3.4161381507551549E-3</v>
      </c>
      <c r="GO381" s="223">
        <f t="shared" ca="1" si="787"/>
        <v>-3.2307865495743763E-3</v>
      </c>
      <c r="GP381" s="223">
        <f t="shared" ca="1" si="788"/>
        <v>-2.2824605665254477E-3</v>
      </c>
      <c r="GQ381" s="223">
        <f t="shared" ca="1" si="789"/>
        <v>-7.9511446773635852E-4</v>
      </c>
      <c r="GR381" s="223">
        <f t="shared" ca="1" si="790"/>
        <v>8.800038531499698E-4</v>
      </c>
      <c r="GS381" s="223">
        <f t="shared" ca="1" si="791"/>
        <v>2.3473026893392895E-3</v>
      </c>
      <c r="GT381" s="223">
        <f t="shared" ca="1" si="792"/>
        <v>3.2602684580307958E-3</v>
      </c>
      <c r="GU381" s="223">
        <f t="shared" ca="1" si="793"/>
        <v>3.4032974719038884E-3</v>
      </c>
      <c r="GV381" s="223">
        <f t="shared" ca="1" si="794"/>
        <v>2.7426123607192667E-3</v>
      </c>
      <c r="GW381" s="223">
        <f t="shared" ca="1" si="795"/>
        <v>1.4342388496620577E-3</v>
      </c>
      <c r="GX381" s="223">
        <f t="shared" ca="1" si="796"/>
        <v>-2.1284088137627508E-4</v>
      </c>
      <c r="GY381" s="223">
        <f t="shared" ca="1" si="797"/>
        <v>-1.8096566480788662E-3</v>
      </c>
      <c r="GZ381" s="223">
        <f t="shared" ca="1" si="798"/>
        <v>-2.979108476843924E-3</v>
      </c>
      <c r="HA381" s="223">
        <f t="shared" ca="1" si="799"/>
        <v>-3.4450215809793418E-3</v>
      </c>
      <c r="HB381" s="223">
        <f t="shared" ca="1" si="800"/>
        <v>-3.0973670999654085E-3</v>
      </c>
      <c r="HC381" s="223">
        <f t="shared" ca="1" si="801"/>
        <v>-2.0182462369256558E-3</v>
      </c>
      <c r="HD381" s="223">
        <f t="shared" ca="1" si="802"/>
        <v>-4.6250144610612007E-4</v>
      </c>
      <c r="HE381" s="223">
        <f t="shared" ca="1" si="803"/>
        <v>1.2024665166999093E-3</v>
      </c>
      <c r="HF381" s="223">
        <f t="shared" ca="1" si="804"/>
        <v>2.5834630275952189E-3</v>
      </c>
      <c r="HG381" s="223">
        <f t="shared" ca="1" si="805"/>
        <v>3.3543554426881238E-3</v>
      </c>
      <c r="HH381" s="223">
        <f t="shared" ca="1" si="806"/>
        <v>3.3330917585833583E-3</v>
      </c>
      <c r="HI381" s="223">
        <f t="shared" ca="1" si="807"/>
        <v>2.5246935531497271E-3</v>
      </c>
      <c r="HJ381" s="223">
        <f t="shared" ca="1" si="808"/>
        <v>1.1200701023885045E-3</v>
      </c>
      <c r="HK381" s="223">
        <f t="shared" ca="1" si="809"/>
        <v>-5.4906627143516576E-4</v>
      </c>
      <c r="HL381" s="223">
        <f t="shared" ca="1" si="810"/>
        <v>-2.0885365430188228E-3</v>
      </c>
      <c r="HM381" s="223">
        <f t="shared" ca="1" si="811"/>
        <v>-3.1347833058786019E-3</v>
      </c>
      <c r="HN381" s="223">
        <f t="shared" ca="1" si="812"/>
        <v>-3.4407275701383386E-3</v>
      </c>
      <c r="HO381" s="223">
        <f t="shared" ca="1" si="813"/>
        <v>-2.9341183119906827E-3</v>
      </c>
      <c r="HP381" s="223">
        <f t="shared" ca="1" si="814"/>
        <v>-1.7345950927786474E-3</v>
      </c>
      <c r="HQ381" s="223">
        <f t="shared" ca="1" si="815"/>
        <v>-1.2543428272091981E-4</v>
      </c>
      <c r="HR381" s="223">
        <f t="shared" ca="1" si="816"/>
        <v>1.5133487703589653E-3</v>
      </c>
      <c r="HS381" s="223">
        <f t="shared" ca="1" si="817"/>
        <v>2.7947432046308927E-3</v>
      </c>
      <c r="HT381" s="223">
        <f t="shared" ca="1" si="818"/>
        <v>3.4161381507551557E-3</v>
      </c>
      <c r="HU381" s="223">
        <f t="shared" ca="1" si="819"/>
        <v>3.2307865495743724E-3</v>
      </c>
      <c r="HV381" s="223">
        <f t="shared" ca="1" si="820"/>
        <v>2.2824605665254403E-3</v>
      </c>
      <c r="HW381" s="223">
        <f t="shared" ca="1" si="821"/>
        <v>7.9511446773634876E-4</v>
      </c>
      <c r="HX381" s="223">
        <f t="shared" ca="1" si="822"/>
        <v>-8.8000385314997934E-4</v>
      </c>
      <c r="HY381" s="223">
        <f t="shared" ca="1" si="823"/>
        <v>-2.3473026893392609E-3</v>
      </c>
      <c r="HZ381" s="223">
        <f t="shared" ca="1" si="824"/>
        <v>-3.2602684580307988E-3</v>
      </c>
      <c r="IA381" s="223">
        <f t="shared" ca="1" si="825"/>
        <v>-3.4032974719038866E-3</v>
      </c>
      <c r="IB381" s="223">
        <f t="shared" ca="1" si="826"/>
        <v>-2.7426123607192897E-3</v>
      </c>
      <c r="IC381" s="223">
        <f t="shared" ca="1" si="827"/>
        <v>-1.4342388496620484E-3</v>
      </c>
      <c r="ID381" s="223">
        <f t="shared" ca="1" si="828"/>
        <v>2.1284088137628505E-4</v>
      </c>
      <c r="IE381" s="223">
        <f t="shared" ca="1" si="829"/>
        <v>5.5527271201914969E-4</v>
      </c>
      <c r="IF381" s="223">
        <f t="shared" ca="1" si="830"/>
        <v>2.9791084768439292E-3</v>
      </c>
      <c r="IG381" s="223">
        <f t="shared" ca="1" si="831"/>
        <v>3.4450215809793405E-3</v>
      </c>
      <c r="IH381" s="223">
        <f t="shared" ca="1" si="832"/>
        <v>3.0973670999654042E-3</v>
      </c>
      <c r="II381" s="223">
        <f t="shared" ca="1" si="833"/>
        <v>2.0182462369256471E-3</v>
      </c>
      <c r="IJ381" s="223">
        <f t="shared" ca="1" si="834"/>
        <v>4.6250144610615845E-4</v>
      </c>
      <c r="IK381" s="223">
        <f t="shared" ca="1" si="835"/>
        <v>-1.2024665166999187E-3</v>
      </c>
      <c r="IL381" s="223">
        <f t="shared" ca="1" si="836"/>
        <v>-2.5834630275952254E-3</v>
      </c>
      <c r="IM381" s="223">
        <f t="shared" ca="1" si="837"/>
        <v>-3.3543554426881152E-3</v>
      </c>
      <c r="IN381" s="223">
        <f t="shared" ca="1" si="838"/>
        <v>-3.3330917585833557E-3</v>
      </c>
      <c r="IO381" s="223">
        <f t="shared" ca="1" si="839"/>
        <v>-2.5246935531497202E-3</v>
      </c>
      <c r="IP381" s="223">
        <f t="shared" ca="1" si="840"/>
        <v>-1.1200701023884947E-3</v>
      </c>
      <c r="IQ381" s="223">
        <f t="shared" ca="1" si="841"/>
        <v>5.4906627143517552E-4</v>
      </c>
      <c r="IR381" s="223">
        <f t="shared" ca="1" si="842"/>
        <v>2.088536543018792E-3</v>
      </c>
      <c r="IS381" s="223">
        <f t="shared" ca="1" si="843"/>
        <v>3.1347833058786062E-3</v>
      </c>
      <c r="IT381" s="223">
        <f t="shared" ca="1" si="844"/>
        <v>3.4407275701383378E-3</v>
      </c>
      <c r="IU381" s="223">
        <f t="shared" ca="1" si="845"/>
        <v>2.9341183119907031E-3</v>
      </c>
      <c r="IV381" s="223">
        <f t="shared" ca="1" si="846"/>
        <v>1.7345950927786387E-3</v>
      </c>
      <c r="IW381" s="223">
        <f t="shared" ca="1" si="847"/>
        <v>1.2543428272090984E-4</v>
      </c>
      <c r="IX381" s="223">
        <f t="shared" ca="1" si="848"/>
        <v>-1.5133487703589746E-3</v>
      </c>
      <c r="IY381" s="223">
        <f t="shared" ca="1" si="849"/>
        <v>-2.7947432046308992E-3</v>
      </c>
      <c r="IZ381" s="223">
        <f t="shared" ca="1" si="850"/>
        <v>-3.4161381507551505E-3</v>
      </c>
      <c r="JA381" s="223">
        <f t="shared" ca="1" si="851"/>
        <v>-3.2307865495743689E-3</v>
      </c>
      <c r="JB381" s="223">
        <f t="shared" ca="1" si="852"/>
        <v>-2.2824605665254325E-3</v>
      </c>
    </row>
    <row r="382" spans="2:262">
      <c r="B382" s="230">
        <v>21</v>
      </c>
      <c r="C382" s="229">
        <f t="shared" si="853"/>
        <v>4.1015625000000009E-4</v>
      </c>
      <c r="D382" s="226">
        <f t="shared" ca="1" si="597"/>
        <v>54.01501265914743</v>
      </c>
      <c r="E382" s="225">
        <f ca="1">AA361</f>
        <v>1.5012659147427821E-2</v>
      </c>
      <c r="F382" s="224">
        <v>21</v>
      </c>
      <c r="G382" s="223">
        <f t="shared" ca="1" si="854"/>
        <v>3.2275001584966337E-3</v>
      </c>
      <c r="H382" s="223">
        <f t="shared" ca="1" si="598"/>
        <v>-5.2864768843975734E-3</v>
      </c>
      <c r="I382" s="223">
        <f t="shared" ca="1" si="599"/>
        <v>-1.2426889690319109E-2</v>
      </c>
      <c r="J382" s="223">
        <f t="shared" ca="1" si="600"/>
        <v>-1.6338473234581673E-2</v>
      </c>
      <c r="K382" s="223">
        <f t="shared" ca="1" si="601"/>
        <v>-1.6004896341655653E-2</v>
      </c>
      <c r="L382" s="223">
        <f t="shared" ca="1" si="602"/>
        <v>-1.1512830967254308E-2</v>
      </c>
      <c r="M382" s="223">
        <f t="shared" ca="1" si="603"/>
        <v>-4.0294325692273427E-3</v>
      </c>
      <c r="N382" s="223">
        <f t="shared" ca="1" si="604"/>
        <v>4.5009172471853834E-3</v>
      </c>
      <c r="O382" s="223">
        <f t="shared" ca="1" si="605"/>
        <v>1.1861811658893011E-2</v>
      </c>
      <c r="P382" s="223">
        <f t="shared" ca="1" si="606"/>
        <v>1.6140698783583523E-2</v>
      </c>
      <c r="Q382" s="223">
        <f t="shared" ca="1" si="607"/>
        <v>1.6225812419107439E-2</v>
      </c>
      <c r="R382" s="223">
        <f t="shared" ca="1" si="608"/>
        <v>1.2095037828487585E-2</v>
      </c>
      <c r="S382" s="223">
        <f t="shared" ca="1" si="609"/>
        <v>4.8216577239621724E-3</v>
      </c>
      <c r="T382" s="223">
        <f t="shared" ca="1" si="610"/>
        <v>-3.7045145060909373E-3</v>
      </c>
      <c r="U382" s="223">
        <f t="shared" ca="1" si="611"/>
        <v>-1.1268157484208646E-2</v>
      </c>
      <c r="V382" s="223">
        <f t="shared" ca="1" si="612"/>
        <v>-1.590403997545748E-2</v>
      </c>
      <c r="W382" s="223">
        <f t="shared" ca="1" si="613"/>
        <v>-1.6407639093228277E-2</v>
      </c>
      <c r="X382" s="223">
        <f t="shared" ca="1" si="614"/>
        <v>-1.2648106684191841E-2</v>
      </c>
      <c r="Y382" s="223">
        <f t="shared" ca="1" si="615"/>
        <v>-5.6022670829126544E-3</v>
      </c>
      <c r="Z382" s="223">
        <f t="shared" ca="1" si="616"/>
        <v>2.8991872650741693E-3</v>
      </c>
      <c r="AA382" s="223">
        <f t="shared" ca="1" si="617"/>
        <v>1.0647357331170807E-2</v>
      </c>
      <c r="AB382" s="223">
        <f t="shared" ca="1" si="618"/>
        <v>1.5629066942001186E-2</v>
      </c>
      <c r="AC382" s="223">
        <f t="shared" ca="1" si="619"/>
        <v>1.6549938327634087E-2</v>
      </c>
      <c r="AD382" s="223">
        <f t="shared" ca="1" si="620"/>
        <v>1.3170705143050576E-2</v>
      </c>
      <c r="AE382" s="223">
        <f t="shared" ca="1" si="621"/>
        <v>6.3693800897597144E-3</v>
      </c>
      <c r="AF382" s="223">
        <f t="shared" ca="1" si="622"/>
        <v>-2.0868756279970244E-3</v>
      </c>
      <c r="AG382" s="223">
        <f t="shared" ca="1" si="623"/>
        <v>-1.0000906761723782E-2</v>
      </c>
      <c r="AH382" s="223">
        <f t="shared" ca="1" si="624"/>
        <v>-1.5316442117337023E-2</v>
      </c>
      <c r="AI382" s="223">
        <f t="shared" ca="1" si="625"/>
        <v>-1.665236731100523E-2</v>
      </c>
      <c r="AJ382" s="223">
        <f t="shared" ca="1" si="626"/>
        <v>-1.3661574219602181E-2</v>
      </c>
      <c r="AK382" s="223">
        <f t="shared" ca="1" si="627"/>
        <v>-7.1211487020787952E-3</v>
      </c>
      <c r="AL382" s="223">
        <f t="shared" ca="1" si="628"/>
        <v>1.2695365247433164E-3</v>
      </c>
      <c r="AM382" s="223">
        <f t="shared" ca="1" si="629"/>
        <v>9.3303631319118403E-3</v>
      </c>
      <c r="AN382" s="223">
        <f t="shared" ca="1" si="630"/>
        <v>1.4966918642050325E-2</v>
      </c>
      <c r="AO382" s="223">
        <f t="shared" ca="1" si="631"/>
        <v>1.6714679282949049E-2</v>
      </c>
      <c r="AP382" s="223">
        <f t="shared" ca="1" si="632"/>
        <v>1.4119531367246189E-2</v>
      </c>
      <c r="AQ382" s="223">
        <f t="shared" ca="1" si="633"/>
        <v>7.8557618434355516E-3</v>
      </c>
      <c r="AR382" s="223">
        <f t="shared" ca="1" si="634"/>
        <v>-4.4913899680320765E-4</v>
      </c>
      <c r="AS382" s="223">
        <f t="shared" ca="1" si="635"/>
        <v>-8.637341840071781E-3</v>
      </c>
      <c r="AT382" s="223">
        <f t="shared" ca="1" si="636"/>
        <v>-1.458133854880766E-2</v>
      </c>
      <c r="AU382" s="223">
        <f t="shared" ca="1" si="637"/>
        <v>-1.6736724128467245E-2</v>
      </c>
      <c r="AV382" s="223">
        <f t="shared" ca="1" si="638"/>
        <v>-1.45434733271016E-2</v>
      </c>
      <c r="AW382" s="223">
        <f t="shared" ca="1" si="639"/>
        <v>-8.5714497664280565E-3</v>
      </c>
      <c r="AX382" s="223">
        <f t="shared" ca="1" si="640"/>
        <v>-3.7234054632007303E-4</v>
      </c>
      <c r="AY382" s="223">
        <f t="shared" ca="1" si="641"/>
        <v>7.9235124351972469E-3</v>
      </c>
      <c r="AZ382" s="223">
        <f t="shared" ca="1" si="642"/>
        <v>1.4160630733826497E-2</v>
      </c>
      <c r="BA382" s="223">
        <f t="shared" ca="1" si="643"/>
        <v>1.6718448739596072E-2</v>
      </c>
      <c r="BB382" s="223">
        <f t="shared" ca="1" si="644"/>
        <v>1.4932378785854239E-2</v>
      </c>
      <c r="BC382" s="223">
        <f t="shared" ca="1" si="645"/>
        <v>9.2664883161628527E-3</v>
      </c>
      <c r="BD382" s="223">
        <f t="shared" ca="1" si="646"/>
        <v>1.1929230884540854E-3</v>
      </c>
      <c r="BE382" s="223">
        <f t="shared" ca="1" si="647"/>
        <v>-7.1905945948485478E-3</v>
      </c>
      <c r="BF382" s="223">
        <f t="shared" ca="1" si="648"/>
        <v>-1.3705808719082812E-2</v>
      </c>
      <c r="BG382" s="223">
        <f t="shared" ca="1" si="649"/>
        <v>-1.6659897143348052E-2</v>
      </c>
      <c r="BH382" s="223">
        <f t="shared" ca="1" si="650"/>
        <v>-1.5285310836189845E-2</v>
      </c>
      <c r="BI382" s="223">
        <f t="shared" ca="1" si="651"/>
        <v>-9.9392030838955474E-3</v>
      </c>
      <c r="BJ382" s="223">
        <f t="shared" ca="1" si="652"/>
        <v>-2.0106317743803503E-3</v>
      </c>
      <c r="BK382" s="223">
        <f t="shared" ca="1" si="653"/>
        <v>6.4403539822992109E-3</v>
      </c>
      <c r="BL382" s="223">
        <f t="shared" ca="1" si="654"/>
        <v>1.3217968210647803E-2</v>
      </c>
      <c r="BM382" s="223">
        <f t="shared" ca="1" si="655"/>
        <v>1.6561210395647057E-2</v>
      </c>
      <c r="BN382" s="223">
        <f t="shared" ca="1" si="656"/>
        <v>1.5601419233885938E-2</v>
      </c>
      <c r="BO382" s="223">
        <f t="shared" ca="1" si="657"/>
        <v>1.0587973440827717E-2</v>
      </c>
      <c r="BP382" s="223">
        <f t="shared" ca="1" si="658"/>
        <v>2.8234966722515886E-3</v>
      </c>
      <c r="BQ382" s="223">
        <f t="shared" ca="1" si="659"/>
        <v>-5.6745979928981335E-3</v>
      </c>
      <c r="BR382" s="223">
        <f t="shared" ca="1" si="660"/>
        <v>-1.2698284459036025E-2</v>
      </c>
      <c r="BS382" s="223">
        <f t="shared" ca="1" si="661"/>
        <v>-1.6422626241512233E-2</v>
      </c>
      <c r="BT382" s="223">
        <f t="shared" ca="1" si="662"/>
        <v>-1.5879942446124673E-2</v>
      </c>
      <c r="BU382" s="223">
        <f t="shared" ca="1" si="663"/>
        <v>-1.1211236442344038E-2</v>
      </c>
      <c r="BV382" s="223">
        <f t="shared" ca="1" si="664"/>
        <v>-3.629559519330158E-3</v>
      </c>
      <c r="BW382" s="223">
        <f t="shared" ca="1" si="665"/>
        <v>4.8951713998960228E-3</v>
      </c>
      <c r="BX382" s="223">
        <f t="shared" ca="1" si="666"/>
        <v>1.2148009427924072E-2</v>
      </c>
      <c r="BY382" s="223">
        <f t="shared" ca="1" si="667"/>
        <v>1.6244478542309464E-2</v>
      </c>
      <c r="BZ382" s="223">
        <f t="shared" ca="1" si="668"/>
        <v>1.6120209486092024E-2</v>
      </c>
      <c r="CA382" s="223">
        <f t="shared" ca="1" si="669"/>
        <v>1.1807490593282413E-2</v>
      </c>
      <c r="CB382" s="223">
        <f t="shared" ca="1" si="670"/>
        <v>4.4268784396149083E-3</v>
      </c>
      <c r="CC382" s="223">
        <f t="shared" ca="1" si="671"/>
        <v>-4.1039519102251901E-3</v>
      </c>
      <c r="CD382" s="223">
        <f t="shared" ca="1" si="672"/>
        <v>-1.156846877806029E-2</v>
      </c>
      <c r="CE382" s="223">
        <f t="shared" ca="1" si="673"/>
        <v>-1.602719647144997E-2</v>
      </c>
      <c r="CF382" s="223">
        <f t="shared" ca="1" si="674"/>
        <v>-1.6321641529443789E-2</v>
      </c>
      <c r="CG382" s="223">
        <f t="shared" ca="1" si="675"/>
        <v>-1.2375299465167461E-2</v>
      </c>
      <c r="CH382" s="223">
        <f t="shared" ca="1" si="676"/>
        <v>-5.213532621989871E-3</v>
      </c>
      <c r="CI382" s="223">
        <f t="shared" ca="1" si="677"/>
        <v>3.3028456409388918E-3</v>
      </c>
      <c r="CJ382" s="223">
        <f t="shared" ca="1" si="678"/>
        <v>1.0961058673632056E-2</v>
      </c>
      <c r="CK382" s="223">
        <f t="shared" ca="1" si="679"/>
        <v>1.5771303480474137E-2</v>
      </c>
      <c r="CL382" s="223">
        <f t="shared" ca="1" si="680"/>
        <v>1.6483753308744149E-2</v>
      </c>
      <c r="CM382" s="223">
        <f t="shared" ca="1" si="681"/>
        <v>1.2913295156692787E-2</v>
      </c>
      <c r="CN382" s="223">
        <f t="shared" ca="1" si="682"/>
        <v>5.9876269476269338E-3</v>
      </c>
      <c r="CO382" s="223">
        <f t="shared" ca="1" si="683"/>
        <v>-2.4937825272085754E-3</v>
      </c>
      <c r="CP382" s="223">
        <f t="shared" ca="1" si="684"/>
        <v>-1.0327242418783604E-2</v>
      </c>
      <c r="CQ382" s="223">
        <f t="shared" ca="1" si="685"/>
        <v>-1.5477416038010809E-2</v>
      </c>
      <c r="CR382" s="223">
        <f t="shared" ca="1" si="686"/>
        <v>-1.6606154282517493E-2</v>
      </c>
      <c r="CS382" s="223">
        <f t="shared" ca="1" si="687"/>
        <v>-1.3420181589114569E-2</v>
      </c>
      <c r="CT382" s="223">
        <f t="shared" ca="1" si="688"/>
        <v>-6.7472965554929831E-3</v>
      </c>
      <c r="CU382" s="223">
        <f t="shared" ca="1" si="689"/>
        <v>1.6787116729405473E-3</v>
      </c>
      <c r="CV382" s="223">
        <f t="shared" ca="1" si="690"/>
        <v>9.6685469323887011E-3</v>
      </c>
      <c r="CW382" s="223">
        <f t="shared" ca="1" si="691"/>
        <v>1.5146242144650423E-2</v>
      </c>
      <c r="CX382" s="223">
        <f t="shared" ca="1" si="692"/>
        <v>1.6688549576096924E-2</v>
      </c>
      <c r="CY382" s="223">
        <f t="shared" ca="1" si="693"/>
        <v>1.3894737628619093E-2</v>
      </c>
      <c r="CZ382" s="223">
        <f t="shared" ca="1" si="694"/>
        <v>7.4907113349633615E-3</v>
      </c>
      <c r="DA382" s="223">
        <f t="shared" ca="1" si="695"/>
        <v>-8.5959665521462801E-4</v>
      </c>
      <c r="DB382" s="223">
        <f t="shared" ca="1" si="696"/>
        <v>-8.9865590695690778E-3</v>
      </c>
      <c r="DC382" s="223">
        <f t="shared" ca="1" si="697"/>
        <v>-1.4778579627309399E-2</v>
      </c>
      <c r="DD382" s="223">
        <f t="shared" ca="1" si="698"/>
        <v>-1.6730740692003233E-2</v>
      </c>
      <c r="DE382" s="223">
        <f t="shared" ca="1" si="699"/>
        <v>-1.4335820028140931E-2</v>
      </c>
      <c r="DF382" s="223">
        <f t="shared" ca="1" si="700"/>
        <v>-8.2160803347190985E-3</v>
      </c>
      <c r="DG382" s="223">
        <f t="shared" ca="1" si="701"/>
        <v>3.8410793854517719E-5</v>
      </c>
      <c r="DH382" s="223">
        <f t="shared" ca="1" si="702"/>
        <v>8.2829217988211537E-3</v>
      </c>
      <c r="DI382" s="223">
        <f t="shared" ca="1" si="703"/>
        <v>1.4375314217195489E-2</v>
      </c>
      <c r="DJ382" s="223">
        <f t="shared" ca="1" si="704"/>
        <v>1.6732625988142694E-2</v>
      </c>
      <c r="DK382" s="223">
        <f t="shared" ca="1" si="705"/>
        <v>1.4742366181545509E-2</v>
      </c>
      <c r="DL382" s="223">
        <f t="shared" ca="1" si="706"/>
        <v>8.9216560773048535E-3</v>
      </c>
      <c r="DM382" s="223">
        <f t="shared" ca="1" si="707"/>
        <v>7.828676024722531E-4</v>
      </c>
      <c r="DN382" s="223">
        <f t="shared" ca="1" si="708"/>
        <v>-7.5593302439616039E-3</v>
      </c>
      <c r="DO382" s="223">
        <f t="shared" ca="1" si="709"/>
        <v>-1.3937417416003539E-2</v>
      </c>
      <c r="DP382" s="223">
        <f t="shared" ca="1" si="710"/>
        <v>-1.6694200922671786E-2</v>
      </c>
      <c r="DQ382" s="223">
        <f t="shared" ca="1" si="711"/>
        <v>-1.5113396683539971E-2</v>
      </c>
      <c r="DR382" s="223">
        <f t="shared" ca="1" si="712"/>
        <v>-9.6057387689555008E-3</v>
      </c>
      <c r="DS382" s="223">
        <f t="shared" ca="1" si="713"/>
        <v>-1.6022600021736843E-3</v>
      </c>
      <c r="DT382" s="223">
        <f t="shared" ca="1" si="714"/>
        <v>6.8175276004252203E-3</v>
      </c>
      <c r="DU382" s="223">
        <f t="shared" ca="1" si="715"/>
        <v>1.3465944155482919E-2</v>
      </c>
      <c r="DV382" s="223">
        <f t="shared" ca="1" si="716"/>
        <v>1.6615558064938848E-2</v>
      </c>
      <c r="DW382" s="223">
        <f t="shared" ca="1" si="717"/>
        <v>1.5448017689146578E-2</v>
      </c>
      <c r="DX382" s="223">
        <f t="shared" ca="1" si="718"/>
        <v>1.0266680394548488E-2</v>
      </c>
      <c r="DY382" s="223">
        <f t="shared" ca="1" si="719"/>
        <v>2.4177924171884775E-3</v>
      </c>
      <c r="DZ382" s="223">
        <f t="shared" ca="1" si="720"/>
        <v>-6.0593009357545191E-3</v>
      </c>
      <c r="EA382" s="223">
        <f t="shared" ca="1" si="721"/>
        <v>-1.296203025601419E-2</v>
      </c>
      <c r="EB382" s="223">
        <f t="shared" ca="1" si="722"/>
        <v>-1.6496886872476489E-2</v>
      </c>
      <c r="EC382" s="223">
        <f t="shared" ca="1" si="723"/>
        <v>-1.5745423067053444E-2</v>
      </c>
      <c r="ED382" s="223">
        <f t="shared" ca="1" si="724"/>
        <v>-1.0902888687816008E-2</v>
      </c>
      <c r="EE382" s="223">
        <f t="shared" ca="1" si="725"/>
        <v>-3.2275001584966606E-3</v>
      </c>
      <c r="EF382" s="223">
        <f t="shared" ca="1" si="726"/>
        <v>5.2864768843975023E-3</v>
      </c>
      <c r="EG382" s="223">
        <f t="shared" ca="1" si="727"/>
        <v>1.2426889690319189E-2</v>
      </c>
      <c r="EH382" s="223">
        <f t="shared" ca="1" si="728"/>
        <v>1.6338473234581687E-2</v>
      </c>
      <c r="EI382" s="223">
        <f t="shared" ca="1" si="729"/>
        <v>1.6004896341655642E-2</v>
      </c>
      <c r="EJ382" s="223">
        <f t="shared" ca="1" si="730"/>
        <v>1.1512830967254318E-2</v>
      </c>
      <c r="EK382" s="223">
        <f t="shared" ca="1" si="731"/>
        <v>4.0294325692273973E-3</v>
      </c>
      <c r="EL382" s="223">
        <f t="shared" ca="1" si="732"/>
        <v>-4.5009172471855161E-3</v>
      </c>
      <c r="EM382" s="223">
        <f t="shared" ca="1" si="733"/>
        <v>-1.1861811658893075E-2</v>
      </c>
      <c r="EN382" s="223">
        <f t="shared" ca="1" si="734"/>
        <v>-1.6140698783583533E-2</v>
      </c>
      <c r="EO382" s="223">
        <f t="shared" ca="1" si="735"/>
        <v>-1.6225812419107439E-2</v>
      </c>
      <c r="EP382" s="223">
        <f t="shared" ca="1" si="736"/>
        <v>-1.2095037828487615E-2</v>
      </c>
      <c r="EQ382" s="223">
        <f t="shared" ca="1" si="737"/>
        <v>-4.8216577239622548E-3</v>
      </c>
      <c r="ER382" s="223">
        <f t="shared" ca="1" si="738"/>
        <v>3.7045145060910396E-3</v>
      </c>
      <c r="ES382" s="223">
        <f t="shared" ca="1" si="739"/>
        <v>1.1268157484208691E-2</v>
      </c>
      <c r="ET382" s="223">
        <f t="shared" ca="1" si="740"/>
        <v>1.5904039975457487E-2</v>
      </c>
      <c r="EU382" s="223">
        <f t="shared" ca="1" si="741"/>
        <v>1.6407639093228288E-2</v>
      </c>
      <c r="EV382" s="223">
        <f t="shared" ca="1" si="742"/>
        <v>1.264810668419189E-2</v>
      </c>
      <c r="EW382" s="223">
        <f t="shared" ca="1" si="743"/>
        <v>5.6022670829125269E-3</v>
      </c>
      <c r="EX382" s="223">
        <f t="shared" ca="1" si="744"/>
        <v>-2.8991872650742431E-3</v>
      </c>
      <c r="EY382" s="223">
        <f t="shared" ca="1" si="745"/>
        <v>-1.064735733117082E-2</v>
      </c>
      <c r="EZ382" s="223">
        <f t="shared" ca="1" si="746"/>
        <v>-1.5629066942001179E-2</v>
      </c>
      <c r="FA382" s="223">
        <f t="shared" ca="1" si="747"/>
        <v>-1.6549938327634094E-2</v>
      </c>
      <c r="FB382" s="223">
        <f t="shared" ca="1" si="748"/>
        <v>-1.3170705143050642E-2</v>
      </c>
      <c r="FC382" s="223">
        <f t="shared" ca="1" si="749"/>
        <v>-6.369380089759645E-3</v>
      </c>
      <c r="FD382" s="223">
        <f t="shared" ca="1" si="750"/>
        <v>2.0868756279970703E-3</v>
      </c>
      <c r="FE382" s="223">
        <f t="shared" ca="1" si="751"/>
        <v>1.0000906761723796E-2</v>
      </c>
      <c r="FF382" s="223">
        <f t="shared" ca="1" si="752"/>
        <v>1.5316442117337006E-2</v>
      </c>
      <c r="FG382" s="223">
        <f t="shared" ca="1" si="753"/>
        <v>1.6652367311005237E-2</v>
      </c>
      <c r="FH382" s="223">
        <f t="shared" ca="1" si="754"/>
        <v>1.3661574219602119E-2</v>
      </c>
      <c r="FI382" s="223">
        <f t="shared" ca="1" si="755"/>
        <v>7.1211487020787258E-3</v>
      </c>
      <c r="FJ382" s="223">
        <f t="shared" ca="1" si="756"/>
        <v>-1.2695365247433329E-3</v>
      </c>
      <c r="FK382" s="223">
        <f t="shared" ca="1" si="757"/>
        <v>-9.3303631319118039E-3</v>
      </c>
      <c r="FL382" s="223">
        <f t="shared" ca="1" si="758"/>
        <v>-1.496691864205028E-2</v>
      </c>
      <c r="FM382" s="223">
        <f t="shared" ca="1" si="759"/>
        <v>-1.6714679282949042E-2</v>
      </c>
      <c r="FN382" s="223">
        <f t="shared" ca="1" si="760"/>
        <v>-1.4119531367246148E-2</v>
      </c>
      <c r="FO382" s="223">
        <f t="shared" ca="1" si="761"/>
        <v>-7.8557618434355395E-3</v>
      </c>
      <c r="FP382" s="223">
        <f t="shared" ca="1" si="762"/>
        <v>4.4913899680322326E-4</v>
      </c>
      <c r="FQ382" s="223">
        <f t="shared" ca="1" si="763"/>
        <v>8.6373418400717428E-3</v>
      </c>
      <c r="FR382" s="223">
        <f t="shared" ca="1" si="764"/>
        <v>1.4581338548807724E-2</v>
      </c>
      <c r="FS382" s="223">
        <f t="shared" ca="1" si="765"/>
        <v>1.6736724128467245E-2</v>
      </c>
      <c r="FT382" s="223">
        <f t="shared" ca="1" si="766"/>
        <v>1.4543473327101594E-2</v>
      </c>
      <c r="FU382" s="223">
        <f t="shared" ca="1" si="767"/>
        <v>8.5714497664280426E-3</v>
      </c>
      <c r="FV382" s="223">
        <f t="shared" ca="1" si="768"/>
        <v>3.7234054632011293E-4</v>
      </c>
      <c r="FW382" s="223">
        <f t="shared" ca="1" si="769"/>
        <v>-7.9235124351971567E-3</v>
      </c>
      <c r="FX382" s="223">
        <f t="shared" ca="1" si="770"/>
        <v>-1.4160630733826569E-2</v>
      </c>
      <c r="FY382" s="223">
        <f t="shared" ca="1" si="771"/>
        <v>-1.6718448739596076E-2</v>
      </c>
      <c r="FZ382" s="223">
        <f t="shared" ca="1" si="772"/>
        <v>-1.4932378785854232E-2</v>
      </c>
      <c r="GA382" s="223">
        <f t="shared" ca="1" si="773"/>
        <v>-9.2664883161628891E-3</v>
      </c>
      <c r="GB382" s="223">
        <f t="shared" ca="1" si="774"/>
        <v>-1.1929230884541878E-3</v>
      </c>
      <c r="GC382" s="223">
        <f t="shared" ca="1" si="775"/>
        <v>7.1905945948486701E-3</v>
      </c>
      <c r="GD382" s="223">
        <f t="shared" ca="1" si="776"/>
        <v>1.3705808719082856E-2</v>
      </c>
      <c r="GE382" s="223">
        <f t="shared" ca="1" si="777"/>
        <v>1.6659897143348056E-2</v>
      </c>
      <c r="GF382" s="223">
        <f t="shared" ca="1" si="778"/>
        <v>1.5285310836189836E-2</v>
      </c>
      <c r="GG382" s="223">
        <f t="shared" ca="1" si="779"/>
        <v>9.9392030838955821E-3</v>
      </c>
      <c r="GH382" s="223">
        <f t="shared" ca="1" si="780"/>
        <v>2.0106317743804518E-3</v>
      </c>
      <c r="GI382" s="223">
        <f t="shared" ca="1" si="781"/>
        <v>-6.4403539822992812E-3</v>
      </c>
      <c r="GJ382" s="223">
        <f t="shared" ca="1" si="782"/>
        <v>-1.3217968210647812E-2</v>
      </c>
      <c r="GK382" s="223">
        <f t="shared" ca="1" si="783"/>
        <v>-1.6561210395647057E-2</v>
      </c>
      <c r="GL382" s="223">
        <f t="shared" ca="1" si="784"/>
        <v>-1.5601419233885954E-2</v>
      </c>
      <c r="GM382" s="223">
        <f t="shared" ca="1" si="785"/>
        <v>-1.0587973440827798E-2</v>
      </c>
      <c r="GN382" s="223">
        <f t="shared" ca="1" si="786"/>
        <v>-2.8234966722514559E-3</v>
      </c>
      <c r="GO382" s="223">
        <f t="shared" ca="1" si="787"/>
        <v>5.6745979928981482E-3</v>
      </c>
      <c r="GP382" s="223">
        <f t="shared" ca="1" si="788"/>
        <v>1.2698284459036036E-2</v>
      </c>
      <c r="GQ382" s="223">
        <f t="shared" ca="1" si="789"/>
        <v>1.6422626241512236E-2</v>
      </c>
      <c r="GR382" s="223">
        <f t="shared" ca="1" si="790"/>
        <v>1.5879942446124704E-2</v>
      </c>
      <c r="GS382" s="223">
        <f t="shared" ca="1" si="791"/>
        <v>1.1211236442343937E-2</v>
      </c>
      <c r="GT382" s="223">
        <f t="shared" ca="1" si="792"/>
        <v>3.6295595193301406E-3</v>
      </c>
      <c r="GU382" s="223">
        <f t="shared" ca="1" si="793"/>
        <v>-4.8951713998960401E-3</v>
      </c>
      <c r="GV382" s="223">
        <f t="shared" ca="1" si="794"/>
        <v>-1.2148009427924083E-2</v>
      </c>
      <c r="GW382" s="223">
        <f t="shared" ca="1" si="795"/>
        <v>-1.624447854230944E-2</v>
      </c>
      <c r="GX382" s="223">
        <f t="shared" ca="1" si="796"/>
        <v>-1.612020948609199E-2</v>
      </c>
      <c r="GY382" s="223">
        <f t="shared" ca="1" si="797"/>
        <v>-1.1807490593282318E-2</v>
      </c>
      <c r="GZ382" s="223">
        <f t="shared" ca="1" si="798"/>
        <v>-4.4268784396148935E-3</v>
      </c>
      <c r="HA382" s="223">
        <f t="shared" ca="1" si="799"/>
        <v>4.1039519102252058E-3</v>
      </c>
      <c r="HB382" s="223">
        <f t="shared" ca="1" si="800"/>
        <v>1.1568468778060302E-2</v>
      </c>
      <c r="HC382" s="223">
        <f t="shared" ca="1" si="801"/>
        <v>1.6027196471449942E-2</v>
      </c>
      <c r="HD382" s="223">
        <f t="shared" ca="1" si="802"/>
        <v>1.6321641529443761E-2</v>
      </c>
      <c r="HE382" s="223">
        <f t="shared" ca="1" si="803"/>
        <v>1.2375299465167449E-2</v>
      </c>
      <c r="HF382" s="223">
        <f t="shared" ca="1" si="804"/>
        <v>5.2135326219898562E-3</v>
      </c>
      <c r="HG382" s="223">
        <f t="shared" ca="1" si="805"/>
        <v>-3.3028456409389074E-3</v>
      </c>
      <c r="HH382" s="223">
        <f t="shared" ca="1" si="806"/>
        <v>-1.0961058673631979E-2</v>
      </c>
      <c r="HI382" s="223">
        <f t="shared" ca="1" si="807"/>
        <v>-1.5771303480474182E-2</v>
      </c>
      <c r="HJ382" s="223">
        <f t="shared" ca="1" si="808"/>
        <v>-1.6483753308744145E-2</v>
      </c>
      <c r="HK382" s="223">
        <f t="shared" ca="1" si="809"/>
        <v>-1.2913295156692777E-2</v>
      </c>
      <c r="HL382" s="223">
        <f t="shared" ca="1" si="810"/>
        <v>-5.9876269476269181E-3</v>
      </c>
      <c r="HM382" s="223">
        <f t="shared" ca="1" si="811"/>
        <v>2.4937825272084739E-3</v>
      </c>
      <c r="HN382" s="223">
        <f t="shared" ca="1" si="812"/>
        <v>1.0327242418783526E-2</v>
      </c>
      <c r="HO382" s="223">
        <f t="shared" ca="1" si="813"/>
        <v>1.5477416038010859E-2</v>
      </c>
      <c r="HP382" s="223">
        <f t="shared" ca="1" si="814"/>
        <v>1.6606154282517493E-2</v>
      </c>
      <c r="HQ382" s="223">
        <f t="shared" ca="1" si="815"/>
        <v>1.3420181589114559E-2</v>
      </c>
      <c r="HR382" s="223">
        <f t="shared" ca="1" si="816"/>
        <v>6.7472965554929666E-3</v>
      </c>
      <c r="HS382" s="223">
        <f t="shared" ca="1" si="817"/>
        <v>-1.678711672940445E-3</v>
      </c>
      <c r="HT382" s="223">
        <f t="shared" ca="1" si="818"/>
        <v>-9.6685469323888103E-3</v>
      </c>
      <c r="HU382" s="223">
        <f t="shared" ca="1" si="819"/>
        <v>-1.514624214465043E-2</v>
      </c>
      <c r="HV382" s="223">
        <f t="shared" ca="1" si="820"/>
        <v>-1.6688549576096924E-2</v>
      </c>
      <c r="HW382" s="223">
        <f t="shared" ca="1" si="821"/>
        <v>-1.3894737628619085E-2</v>
      </c>
      <c r="HX382" s="223">
        <f t="shared" ca="1" si="822"/>
        <v>-7.4907113349634534E-3</v>
      </c>
      <c r="HY382" s="223">
        <f t="shared" ca="1" si="823"/>
        <v>8.5959665521476158E-4</v>
      </c>
      <c r="HZ382" s="223">
        <f t="shared" ca="1" si="824"/>
        <v>8.9865590695690917E-3</v>
      </c>
      <c r="IA382" s="223">
        <f t="shared" ca="1" si="825"/>
        <v>1.4778579627309406E-2</v>
      </c>
      <c r="IB382" s="223">
        <f t="shared" ca="1" si="826"/>
        <v>1.6730740692003233E-2</v>
      </c>
      <c r="IC382" s="223">
        <f t="shared" ca="1" si="827"/>
        <v>1.4335820028140985E-2</v>
      </c>
      <c r="ID382" s="223">
        <f t="shared" ca="1" si="828"/>
        <v>8.2160803347189806E-3</v>
      </c>
      <c r="IE382" s="223">
        <f t="shared" ca="1" si="829"/>
        <v>-3.982538871391373E-3</v>
      </c>
      <c r="IF382" s="223">
        <f t="shared" ca="1" si="830"/>
        <v>-8.2829217988211693E-3</v>
      </c>
      <c r="IG382" s="223">
        <f t="shared" ca="1" si="831"/>
        <v>-1.4375314217195498E-2</v>
      </c>
      <c r="IH382" s="223">
        <f t="shared" ca="1" si="832"/>
        <v>-1.6732625988142694E-2</v>
      </c>
      <c r="II382" s="223">
        <f t="shared" ca="1" si="833"/>
        <v>-1.4742366181545558E-2</v>
      </c>
      <c r="IJ382" s="223">
        <f t="shared" ca="1" si="834"/>
        <v>-8.921656077304739E-3</v>
      </c>
      <c r="IK382" s="223">
        <f t="shared" ca="1" si="835"/>
        <v>-7.8286760247223662E-4</v>
      </c>
      <c r="IL382" s="223">
        <f t="shared" ca="1" si="836"/>
        <v>7.5593302439616178E-3</v>
      </c>
      <c r="IM382" s="223">
        <f t="shared" ca="1" si="837"/>
        <v>1.3937417416003548E-2</v>
      </c>
      <c r="IN382" s="223">
        <f t="shared" ca="1" si="838"/>
        <v>1.6694200922671775E-2</v>
      </c>
      <c r="IO382" s="223">
        <f t="shared" ca="1" si="839"/>
        <v>1.5113396683539913E-2</v>
      </c>
      <c r="IP382" s="223">
        <f t="shared" ca="1" si="840"/>
        <v>9.6057387689554886E-3</v>
      </c>
      <c r="IQ382" s="223">
        <f t="shared" ca="1" si="841"/>
        <v>1.6022600021736695E-3</v>
      </c>
      <c r="IR382" s="223">
        <f t="shared" ca="1" si="842"/>
        <v>-6.817527600425235E-3</v>
      </c>
      <c r="IS382" s="223">
        <f t="shared" ca="1" si="843"/>
        <v>-1.3465944155482858E-2</v>
      </c>
      <c r="IT382" s="223">
        <f t="shared" ca="1" si="844"/>
        <v>-1.6615558064938835E-2</v>
      </c>
      <c r="IU382" s="223">
        <f t="shared" ca="1" si="845"/>
        <v>-1.5448017689146526E-2</v>
      </c>
      <c r="IV382" s="223">
        <f t="shared" ca="1" si="846"/>
        <v>-1.0266680394548661E-2</v>
      </c>
      <c r="IW382" s="223">
        <f t="shared" ca="1" si="847"/>
        <v>-2.4177924171884628E-3</v>
      </c>
      <c r="IX382" s="223">
        <f t="shared" ca="1" si="848"/>
        <v>6.059300935754755E-3</v>
      </c>
      <c r="IY382" s="223">
        <f t="shared" ca="1" si="849"/>
        <v>1.2962030256014201E-2</v>
      </c>
      <c r="IZ382" s="223">
        <f t="shared" ca="1" si="850"/>
        <v>1.6496886872476493E-2</v>
      </c>
      <c r="JA382" s="223">
        <f t="shared" ca="1" si="851"/>
        <v>1.5745423067053517E-2</v>
      </c>
      <c r="JB382" s="223">
        <f t="shared" ca="1" si="852"/>
        <v>1.0902888687815996E-2</v>
      </c>
    </row>
    <row r="383" spans="2:262">
      <c r="B383" s="230">
        <v>22</v>
      </c>
      <c r="C383" s="229">
        <f t="shared" si="853"/>
        <v>4.2968750000000011E-4</v>
      </c>
      <c r="D383" s="226">
        <f t="shared" ca="1" si="597"/>
        <v>54.019468374280954</v>
      </c>
      <c r="E383" s="225">
        <f ca="1">AB361</f>
        <v>1.9468374280955734E-2</v>
      </c>
      <c r="F383" s="224">
        <v>22</v>
      </c>
      <c r="G383" s="223">
        <f t="shared" ca="1" si="854"/>
        <v>-3.8054382234975232E-4</v>
      </c>
      <c r="H383" s="223">
        <f t="shared" ca="1" si="598"/>
        <v>6.6759762792093478E-4</v>
      </c>
      <c r="I383" s="223">
        <f t="shared" ca="1" si="599"/>
        <v>1.5257789932219571E-3</v>
      </c>
      <c r="J383" s="223">
        <f t="shared" ca="1" si="600"/>
        <v>1.9498109621268328E-3</v>
      </c>
      <c r="K383" s="223">
        <f t="shared" ca="1" si="601"/>
        <v>1.8190382993947258E-3</v>
      </c>
      <c r="L383" s="223">
        <f t="shared" ca="1" si="602"/>
        <v>1.1706714220273613E-3</v>
      </c>
      <c r="M383" s="223">
        <f t="shared" ca="1" si="603"/>
        <v>1.8919844377041518E-4</v>
      </c>
      <c r="N383" s="223">
        <f t="shared" ca="1" si="604"/>
        <v>-8.4610958564853547E-4</v>
      </c>
      <c r="O383" s="223">
        <f t="shared" ca="1" si="605"/>
        <v>-1.6406632413828643E-3</v>
      </c>
      <c r="P383" s="223">
        <f t="shared" ca="1" si="606"/>
        <v>-1.9683780173711946E-3</v>
      </c>
      <c r="Q383" s="223">
        <f t="shared" ca="1" si="607"/>
        <v>-1.7360050402069082E-3</v>
      </c>
      <c r="R383" s="223">
        <f t="shared" ca="1" si="608"/>
        <v>-1.0096643628090813E-3</v>
      </c>
      <c r="S383" s="223">
        <f t="shared" ca="1" si="609"/>
        <v>3.9690192488210044E-6</v>
      </c>
      <c r="T383" s="223">
        <f t="shared" ca="1" si="610"/>
        <v>1.0164730455357923E-3</v>
      </c>
      <c r="U383" s="223">
        <f t="shared" ca="1" si="611"/>
        <v>1.739747005651496E-3</v>
      </c>
      <c r="V383" s="223">
        <f t="shared" ca="1" si="612"/>
        <v>1.967988516283394E-3</v>
      </c>
      <c r="W383" s="223">
        <f t="shared" ca="1" si="613"/>
        <v>1.6362531034850108E-3</v>
      </c>
      <c r="X383" s="223">
        <f t="shared" ca="1" si="614"/>
        <v>8.3893368383826546E-4</v>
      </c>
      <c r="Y383" s="223">
        <f t="shared" ca="1" si="615"/>
        <v>-1.9709825844300445E-4</v>
      </c>
      <c r="Z383" s="223">
        <f t="shared" ca="1" si="616"/>
        <v>-1.1770473143338505E-3</v>
      </c>
      <c r="AA383" s="223">
        <f t="shared" ca="1" si="617"/>
        <v>-1.8220760552132497E-3</v>
      </c>
      <c r="AB383" s="223">
        <f t="shared" ca="1" si="618"/>
        <v>-1.9486462099718288E-3</v>
      </c>
      <c r="AC383" s="223">
        <f t="shared" ca="1" si="619"/>
        <v>-1.5207431549096205E-3</v>
      </c>
      <c r="AD383" s="223">
        <f t="shared" ca="1" si="620"/>
        <v>-6.6012361488428583E-4</v>
      </c>
      <c r="AE383" s="223">
        <f t="shared" ca="1" si="621"/>
        <v>3.8832933366351357E-4</v>
      </c>
      <c r="AF383" s="223">
        <f t="shared" ca="1" si="622"/>
        <v>1.3262859740553609E-3</v>
      </c>
      <c r="AG383" s="223">
        <f t="shared" ca="1" si="623"/>
        <v>1.8868575163152096E-3</v>
      </c>
      <c r="AH383" s="223">
        <f t="shared" ca="1" si="624"/>
        <v>1.9105373754198596E-3</v>
      </c>
      <c r="AI383" s="223">
        <f t="shared" ca="1" si="625"/>
        <v>1.3905876184296796E-3</v>
      </c>
      <c r="AJ383" s="223">
        <f t="shared" ca="1" si="626"/>
        <v>4.7495619465869575E-4</v>
      </c>
      <c r="AK383" s="223">
        <f t="shared" ca="1" si="627"/>
        <v>-5.7582058511843623E-4</v>
      </c>
      <c r="AL383" s="223">
        <f t="shared" ca="1" si="628"/>
        <v>-1.4627517748250548E-3</v>
      </c>
      <c r="AM383" s="223">
        <f t="shared" ca="1" si="629"/>
        <v>-1.9334675080738143E-3</v>
      </c>
      <c r="AN383" s="223">
        <f t="shared" ca="1" si="630"/>
        <v>-1.8540290215366309E-3</v>
      </c>
      <c r="AO383" s="223">
        <f t="shared" ca="1" si="631"/>
        <v>-1.2470399630117432E-3</v>
      </c>
      <c r="AP383" s="223">
        <f t="shared" ca="1" si="632"/>
        <v>-2.852146866410757E-4</v>
      </c>
      <c r="AQ383" s="223">
        <f t="shared" ca="1" si="633"/>
        <v>7.5776636956311697E-4</v>
      </c>
      <c r="AR383" s="223">
        <f t="shared" ca="1" si="634"/>
        <v>1.5851304763817254E-3</v>
      </c>
      <c r="AS383" s="223">
        <f t="shared" ca="1" si="635"/>
        <v>1.9614571507888161E-3</v>
      </c>
      <c r="AT383" s="223">
        <f t="shared" ca="1" si="636"/>
        <v>1.7796653546606454E-3</v>
      </c>
      <c r="AU383" s="223">
        <f t="shared" ca="1" si="637"/>
        <v>1.091482631048617E-3</v>
      </c>
      <c r="AV383" s="223">
        <f t="shared" ca="1" si="638"/>
        <v>9.2726405276894841E-5</v>
      </c>
      <c r="AW383" s="223">
        <f t="shared" ca="1" si="639"/>
        <v>-9.324144496316712E-4</v>
      </c>
      <c r="AX383" s="223">
        <f t="shared" ca="1" si="640"/>
        <v>-1.6922435049303789E-3</v>
      </c>
      <c r="AY383" s="223">
        <f t="shared" ca="1" si="641"/>
        <v>-1.970556888900174E-3</v>
      </c>
      <c r="AZ383" s="223">
        <f t="shared" ca="1" si="642"/>
        <v>-1.6881625375552345E-3</v>
      </c>
      <c r="BA383" s="223">
        <f t="shared" ca="1" si="643"/>
        <v>-9.254137246833933E-4</v>
      </c>
      <c r="BB383" s="223">
        <f t="shared" ca="1" si="644"/>
        <v>1.0065488205951163E-4</v>
      </c>
      <c r="BC383" s="223">
        <f t="shared" ca="1" si="645"/>
        <v>1.0980828688406858E-3</v>
      </c>
      <c r="BD383" s="223">
        <f t="shared" ca="1" si="646"/>
        <v>1.7830593034521536E-3</v>
      </c>
      <c r="BE383" s="223">
        <f t="shared" ca="1" si="647"/>
        <v>1.9606790869554523E-3</v>
      </c>
      <c r="BF383" s="223">
        <f t="shared" ca="1" si="648"/>
        <v>1.5804017923696518E-3</v>
      </c>
      <c r="BG383" s="223">
        <f t="shared" ca="1" si="649"/>
        <v>7.5043257826686786E-4</v>
      </c>
      <c r="BH383" s="223">
        <f t="shared" ca="1" si="650"/>
        <v>-2.9306680785812949E-4</v>
      </c>
      <c r="BI383" s="223">
        <f t="shared" ca="1" si="651"/>
        <v>-1.2531761497496089E-3</v>
      </c>
      <c r="BJ383" s="223">
        <f t="shared" ca="1" si="652"/>
        <v>-1.85670326616232E-3</v>
      </c>
      <c r="BK383" s="223">
        <f t="shared" ca="1" si="653"/>
        <v>-1.9319188735871348E-3</v>
      </c>
      <c r="BL383" s="223">
        <f t="shared" ca="1" si="654"/>
        <v>-1.4574209139880496E-3</v>
      </c>
      <c r="BM383" s="223">
        <f t="shared" ca="1" si="655"/>
        <v>-5.6822435589345662E-4</v>
      </c>
      <c r="BN383" s="223">
        <f t="shared" ca="1" si="656"/>
        <v>4.8265634009046028E-4</v>
      </c>
      <c r="BO383" s="223">
        <f t="shared" ca="1" si="657"/>
        <v>1.3962006592806752E-3</v>
      </c>
      <c r="BP383" s="223">
        <f t="shared" ca="1" si="658"/>
        <v>1.9124661614420937E-3</v>
      </c>
      <c r="BQ383" s="223">
        <f t="shared" ca="1" si="659"/>
        <v>1.8845532253718908E-3</v>
      </c>
      <c r="BR383" s="223">
        <f t="shared" ca="1" si="660"/>
        <v>1.3204042754974292E-3</v>
      </c>
      <c r="BS383" s="223">
        <f t="shared" ca="1" si="661"/>
        <v>3.8054382234976197E-4</v>
      </c>
      <c r="BT383" s="223">
        <f t="shared" ca="1" si="662"/>
        <v>-6.6759762792092568E-4</v>
      </c>
      <c r="BU383" s="223">
        <f t="shared" ca="1" si="663"/>
        <v>-1.5257789932219509E-3</v>
      </c>
      <c r="BV383" s="223">
        <f t="shared" ca="1" si="664"/>
        <v>-1.9498109621268313E-3</v>
      </c>
      <c r="BW383" s="223">
        <f t="shared" ca="1" si="665"/>
        <v>-1.8190382993947295E-3</v>
      </c>
      <c r="BX383" s="223">
        <f t="shared" ca="1" si="666"/>
        <v>-1.1706714220273691E-3</v>
      </c>
      <c r="BY383" s="223">
        <f t="shared" ca="1" si="667"/>
        <v>-1.8919844377042483E-4</v>
      </c>
      <c r="BZ383" s="223">
        <f t="shared" ca="1" si="668"/>
        <v>8.4610958564852669E-4</v>
      </c>
      <c r="CA383" s="223">
        <f t="shared" ca="1" si="669"/>
        <v>1.6406632413828587E-3</v>
      </c>
      <c r="CB383" s="223">
        <f t="shared" ca="1" si="670"/>
        <v>1.9683780173711941E-3</v>
      </c>
      <c r="CC383" s="223">
        <f t="shared" ca="1" si="671"/>
        <v>1.7360050402069128E-3</v>
      </c>
      <c r="CD383" s="223">
        <f t="shared" ca="1" si="672"/>
        <v>1.0096643628090896E-3</v>
      </c>
      <c r="CE383" s="223">
        <f t="shared" ca="1" si="673"/>
        <v>-3.9690192488110298E-6</v>
      </c>
      <c r="CF383" s="223">
        <f t="shared" ca="1" si="674"/>
        <v>-1.0164730455357839E-3</v>
      </c>
      <c r="CG383" s="223">
        <f t="shared" ca="1" si="675"/>
        <v>-1.7397470056514912E-3</v>
      </c>
      <c r="CH383" s="223">
        <f t="shared" ca="1" si="676"/>
        <v>-1.9679885162833949E-3</v>
      </c>
      <c r="CI383" s="223">
        <f t="shared" ca="1" si="677"/>
        <v>-1.6362531034850162E-3</v>
      </c>
      <c r="CJ383" s="223">
        <f t="shared" ca="1" si="678"/>
        <v>-8.3893368383827424E-4</v>
      </c>
      <c r="CK383" s="223">
        <f t="shared" ca="1" si="679"/>
        <v>1.9709825844299459E-4</v>
      </c>
      <c r="CL383" s="223">
        <f t="shared" ca="1" si="680"/>
        <v>1.1770473143338429E-3</v>
      </c>
      <c r="CM383" s="223">
        <f t="shared" ca="1" si="681"/>
        <v>1.8220760552132458E-3</v>
      </c>
      <c r="CN383" s="223">
        <f t="shared" ca="1" si="682"/>
        <v>1.9486462099718303E-3</v>
      </c>
      <c r="CO383" s="223">
        <f t="shared" ca="1" si="683"/>
        <v>1.5207431549096265E-3</v>
      </c>
      <c r="CP383" s="223">
        <f t="shared" ca="1" si="684"/>
        <v>6.6012361488429483E-4</v>
      </c>
      <c r="CQ383" s="223">
        <f t="shared" ca="1" si="685"/>
        <v>-3.8832933366350414E-4</v>
      </c>
      <c r="CR383" s="223">
        <f t="shared" ca="1" si="686"/>
        <v>-1.3262859740553537E-3</v>
      </c>
      <c r="CS383" s="223">
        <f t="shared" ca="1" si="687"/>
        <v>-1.8868575163152068E-3</v>
      </c>
      <c r="CT383" s="223">
        <f t="shared" ca="1" si="688"/>
        <v>-1.9105373754198622E-3</v>
      </c>
      <c r="CU383" s="223">
        <f t="shared" ca="1" si="689"/>
        <v>-1.3905876184296864E-3</v>
      </c>
      <c r="CV383" s="223">
        <f t="shared" ca="1" si="690"/>
        <v>-4.7495619465870486E-4</v>
      </c>
      <c r="CW383" s="223">
        <f t="shared" ca="1" si="691"/>
        <v>5.7582058511842691E-4</v>
      </c>
      <c r="CX383" s="223">
        <f t="shared" ca="1" si="692"/>
        <v>1.4627517748250483E-3</v>
      </c>
      <c r="CY383" s="223">
        <f t="shared" ca="1" si="693"/>
        <v>1.9334675080738125E-3</v>
      </c>
      <c r="CZ383" s="223">
        <f t="shared" ca="1" si="694"/>
        <v>1.8540290215366339E-3</v>
      </c>
      <c r="DA383" s="223">
        <f t="shared" ca="1" si="695"/>
        <v>1.2470399630117506E-3</v>
      </c>
      <c r="DB383" s="223">
        <f t="shared" ca="1" si="696"/>
        <v>2.8521468664108524E-4</v>
      </c>
      <c r="DC383" s="223">
        <f t="shared" ca="1" si="697"/>
        <v>-7.5776636956310808E-4</v>
      </c>
      <c r="DD383" s="223">
        <f t="shared" ca="1" si="698"/>
        <v>-1.5851304763817198E-3</v>
      </c>
      <c r="DE383" s="223">
        <f t="shared" ca="1" si="699"/>
        <v>-1.9614571507888152E-3</v>
      </c>
      <c r="DF383" s="223">
        <f t="shared" ca="1" si="700"/>
        <v>-1.7796653546606495E-3</v>
      </c>
      <c r="DG383" s="223">
        <f t="shared" ca="1" si="701"/>
        <v>-1.091482631048625E-3</v>
      </c>
      <c r="DH383" s="223">
        <f t="shared" ca="1" si="702"/>
        <v>-9.272640527690449E-5</v>
      </c>
      <c r="DI383" s="223">
        <f t="shared" ca="1" si="703"/>
        <v>9.3241444963166253E-4</v>
      </c>
      <c r="DJ383" s="223">
        <f t="shared" ca="1" si="704"/>
        <v>1.6922435049303739E-3</v>
      </c>
      <c r="DK383" s="223">
        <f t="shared" ca="1" si="705"/>
        <v>1.970556888900174E-3</v>
      </c>
      <c r="DL383" s="223">
        <f t="shared" ca="1" si="706"/>
        <v>1.6881625375552397E-3</v>
      </c>
      <c r="DM383" s="223">
        <f t="shared" ca="1" si="707"/>
        <v>9.2541372468340198E-4</v>
      </c>
      <c r="DN383" s="223">
        <f t="shared" ca="1" si="708"/>
        <v>-1.0065488205950209E-4</v>
      </c>
      <c r="DO383" s="223">
        <f t="shared" ca="1" si="709"/>
        <v>-1.0980828688406778E-3</v>
      </c>
      <c r="DP383" s="223">
        <f t="shared" ca="1" si="710"/>
        <v>-1.7830593034521495E-3</v>
      </c>
      <c r="DQ383" s="223">
        <f t="shared" ca="1" si="711"/>
        <v>-1.9606790869554531E-3</v>
      </c>
      <c r="DR383" s="223">
        <f t="shared" ca="1" si="712"/>
        <v>-1.5804017923696577E-3</v>
      </c>
      <c r="DS383" s="223">
        <f t="shared" ca="1" si="713"/>
        <v>-7.5043257826687697E-4</v>
      </c>
      <c r="DT383" s="223">
        <f t="shared" ca="1" si="714"/>
        <v>2.9306680785812027E-4</v>
      </c>
      <c r="DU383" s="223">
        <f t="shared" ca="1" si="715"/>
        <v>1.2531761497496013E-3</v>
      </c>
      <c r="DV383" s="223">
        <f t="shared" ca="1" si="716"/>
        <v>1.8567032661623165E-3</v>
      </c>
      <c r="DW383" s="223">
        <f t="shared" ca="1" si="717"/>
        <v>1.931918873587137E-3</v>
      </c>
      <c r="DX383" s="223">
        <f t="shared" ca="1" si="718"/>
        <v>1.4574209139880559E-3</v>
      </c>
      <c r="DY383" s="223">
        <f t="shared" ca="1" si="719"/>
        <v>5.6822435589346583E-4</v>
      </c>
      <c r="DZ383" s="223">
        <f t="shared" ca="1" si="720"/>
        <v>-4.8265634009045095E-4</v>
      </c>
      <c r="EA383" s="223">
        <f t="shared" ca="1" si="721"/>
        <v>-1.3962006592806685E-3</v>
      </c>
      <c r="EB383" s="223">
        <f t="shared" ca="1" si="722"/>
        <v>-1.9124661614420913E-3</v>
      </c>
      <c r="EC383" s="223">
        <f t="shared" ca="1" si="723"/>
        <v>-1.8845532253718936E-3</v>
      </c>
      <c r="ED383" s="223">
        <f t="shared" ca="1" si="724"/>
        <v>-1.3204042754974363E-3</v>
      </c>
      <c r="EE383" s="223">
        <f t="shared" ca="1" si="725"/>
        <v>-3.805438223497714E-4</v>
      </c>
      <c r="EF383" s="223">
        <f t="shared" ca="1" si="726"/>
        <v>6.6759762792091668E-4</v>
      </c>
      <c r="EG383" s="223">
        <f t="shared" ca="1" si="727"/>
        <v>1.5257789932219448E-3</v>
      </c>
      <c r="EH383" s="223">
        <f t="shared" ca="1" si="728"/>
        <v>1.9498109621268302E-3</v>
      </c>
      <c r="EI383" s="223">
        <f t="shared" ca="1" si="729"/>
        <v>1.8190382993947332E-3</v>
      </c>
      <c r="EJ383" s="223">
        <f t="shared" ca="1" si="730"/>
        <v>1.1706714220273769E-3</v>
      </c>
      <c r="EK383" s="223">
        <f t="shared" ca="1" si="731"/>
        <v>1.8919844377043458E-4</v>
      </c>
      <c r="EL383" s="223">
        <f t="shared" ca="1" si="732"/>
        <v>-8.4610958564851791E-4</v>
      </c>
      <c r="EM383" s="223">
        <f t="shared" ca="1" si="733"/>
        <v>-1.6406632413828535E-3</v>
      </c>
      <c r="EN383" s="223">
        <f t="shared" ca="1" si="734"/>
        <v>-1.9683780173711937E-3</v>
      </c>
      <c r="EO383" s="223">
        <f t="shared" ca="1" si="735"/>
        <v>-1.7360050402069173E-3</v>
      </c>
      <c r="EP383" s="223">
        <f t="shared" ca="1" si="736"/>
        <v>-1.0096643628090978E-3</v>
      </c>
      <c r="EQ383" s="223">
        <f t="shared" ca="1" si="737"/>
        <v>3.9690192488017056E-6</v>
      </c>
      <c r="ER383" s="223">
        <f t="shared" ca="1" si="738"/>
        <v>1.0164730455357758E-3</v>
      </c>
      <c r="ES383" s="223">
        <f t="shared" ca="1" si="739"/>
        <v>1.7397470056514867E-3</v>
      </c>
      <c r="ET383" s="223">
        <f t="shared" ca="1" si="740"/>
        <v>1.9679885162833949E-3</v>
      </c>
      <c r="EU383" s="223">
        <f t="shared" ca="1" si="741"/>
        <v>1.6362531034850216E-3</v>
      </c>
      <c r="EV383" s="223">
        <f t="shared" ca="1" si="742"/>
        <v>8.3893368383828313E-4</v>
      </c>
      <c r="EW383" s="223">
        <f t="shared" ca="1" si="743"/>
        <v>-1.9709825844298515E-4</v>
      </c>
      <c r="EX383" s="223">
        <f t="shared" ca="1" si="744"/>
        <v>-1.1770473143338351E-3</v>
      </c>
      <c r="EY383" s="223">
        <f t="shared" ca="1" si="745"/>
        <v>-1.8220760552132421E-3</v>
      </c>
      <c r="EZ383" s="223">
        <f t="shared" ca="1" si="746"/>
        <v>-1.9486462099718316E-3</v>
      </c>
      <c r="FA383" s="223">
        <f t="shared" ca="1" si="747"/>
        <v>-1.5207431549096328E-3</v>
      </c>
      <c r="FB383" s="223">
        <f t="shared" ca="1" si="748"/>
        <v>-6.6012361488430415E-4</v>
      </c>
      <c r="FC383" s="223">
        <f t="shared" ca="1" si="749"/>
        <v>3.883293336634947E-4</v>
      </c>
      <c r="FD383" s="223">
        <f t="shared" ca="1" si="750"/>
        <v>1.3262859740553465E-3</v>
      </c>
      <c r="FE383" s="223">
        <f t="shared" ca="1" si="751"/>
        <v>1.8868575163152039E-3</v>
      </c>
      <c r="FF383" s="223">
        <f t="shared" ca="1" si="752"/>
        <v>1.9105373754198646E-3</v>
      </c>
      <c r="FG383" s="223">
        <f t="shared" ca="1" si="753"/>
        <v>1.3905876184296933E-3</v>
      </c>
      <c r="FH383" s="223">
        <f t="shared" ca="1" si="754"/>
        <v>4.7495619465871429E-4</v>
      </c>
      <c r="FI383" s="223">
        <f t="shared" ca="1" si="755"/>
        <v>-5.7582058511841748E-4</v>
      </c>
      <c r="FJ383" s="223">
        <f t="shared" ca="1" si="756"/>
        <v>-1.4627517748250418E-3</v>
      </c>
      <c r="FK383" s="223">
        <f t="shared" ca="1" si="757"/>
        <v>-1.9334675080738108E-3</v>
      </c>
      <c r="FL383" s="223">
        <f t="shared" ca="1" si="758"/>
        <v>-1.8540290215366372E-3</v>
      </c>
      <c r="FM383" s="223">
        <f t="shared" ca="1" si="759"/>
        <v>-1.2470399630117581E-3</v>
      </c>
      <c r="FN383" s="223">
        <f t="shared" ca="1" si="760"/>
        <v>-2.8521468664109489E-4</v>
      </c>
      <c r="FO383" s="223">
        <f t="shared" ca="1" si="761"/>
        <v>7.5776636956309919E-4</v>
      </c>
      <c r="FP383" s="223">
        <f t="shared" ca="1" si="762"/>
        <v>1.5851304763817139E-3</v>
      </c>
      <c r="FQ383" s="223">
        <f t="shared" ca="1" si="763"/>
        <v>1.9614571507888144E-3</v>
      </c>
      <c r="FR383" s="223">
        <f t="shared" ca="1" si="764"/>
        <v>1.7796653546606536E-3</v>
      </c>
      <c r="FS383" s="223">
        <f t="shared" ca="1" si="765"/>
        <v>1.091482631048633E-3</v>
      </c>
      <c r="FT383" s="223">
        <f t="shared" ca="1" si="766"/>
        <v>9.2726405276914356E-5</v>
      </c>
      <c r="FU383" s="223">
        <f t="shared" ca="1" si="767"/>
        <v>-9.3241444963165407E-4</v>
      </c>
      <c r="FV383" s="223">
        <f t="shared" ca="1" si="768"/>
        <v>-1.6922435049303687E-3</v>
      </c>
      <c r="FW383" s="223">
        <f t="shared" ca="1" si="769"/>
        <v>-1.970556888900174E-3</v>
      </c>
      <c r="FX383" s="223">
        <f t="shared" ca="1" si="770"/>
        <v>-1.6881625375552447E-3</v>
      </c>
      <c r="FY383" s="223">
        <f t="shared" ca="1" si="771"/>
        <v>-9.2541372468341022E-4</v>
      </c>
      <c r="FZ383" s="223">
        <f t="shared" ca="1" si="772"/>
        <v>1.0065488205949255E-4</v>
      </c>
      <c r="GA383" s="223">
        <f t="shared" ca="1" si="773"/>
        <v>1.09808286884067E-3</v>
      </c>
      <c r="GB383" s="223">
        <f t="shared" ca="1" si="774"/>
        <v>1.7830593034521454E-3</v>
      </c>
      <c r="GC383" s="223">
        <f t="shared" ca="1" si="775"/>
        <v>1.960679086955454E-3</v>
      </c>
      <c r="GD383" s="223">
        <f t="shared" ca="1" si="776"/>
        <v>1.5804017923696635E-3</v>
      </c>
      <c r="GE383" s="223">
        <f t="shared" ca="1" si="777"/>
        <v>7.5043257826688597E-4</v>
      </c>
      <c r="GF383" s="223">
        <f t="shared" ca="1" si="778"/>
        <v>-2.9306680785811073E-4</v>
      </c>
      <c r="GG383" s="223">
        <f t="shared" ca="1" si="779"/>
        <v>-1.2531761497495937E-3</v>
      </c>
      <c r="GH383" s="223">
        <f t="shared" ca="1" si="780"/>
        <v>-1.8567032661623135E-3</v>
      </c>
      <c r="GI383" s="223">
        <f t="shared" ca="1" si="781"/>
        <v>-1.9319188735871387E-3</v>
      </c>
      <c r="GJ383" s="223">
        <f t="shared" ca="1" si="782"/>
        <v>-1.4574209139880626E-3</v>
      </c>
      <c r="GK383" s="223">
        <f t="shared" ca="1" si="783"/>
        <v>-5.6822435589347516E-4</v>
      </c>
      <c r="GL383" s="223">
        <f t="shared" ca="1" si="784"/>
        <v>4.8265634009044163E-4</v>
      </c>
      <c r="GM383" s="223">
        <f t="shared" ca="1" si="785"/>
        <v>1.3962006592806613E-3</v>
      </c>
      <c r="GN383" s="223">
        <f t="shared" ca="1" si="786"/>
        <v>1.9124661614420891E-3</v>
      </c>
      <c r="GO383" s="223">
        <f t="shared" ca="1" si="787"/>
        <v>1.8845532253718965E-3</v>
      </c>
      <c r="GP383" s="223">
        <f t="shared" ca="1" si="788"/>
        <v>1.3204042754974435E-3</v>
      </c>
      <c r="GQ383" s="223">
        <f t="shared" ca="1" si="789"/>
        <v>3.8054382234978083E-4</v>
      </c>
      <c r="GR383" s="223">
        <f t="shared" ca="1" si="790"/>
        <v>-6.6759762792090779E-4</v>
      </c>
      <c r="GS383" s="223">
        <f t="shared" ca="1" si="791"/>
        <v>-1.5257789932219385E-3</v>
      </c>
      <c r="GT383" s="223">
        <f t="shared" ca="1" si="792"/>
        <v>-1.9498109621268285E-3</v>
      </c>
      <c r="GU383" s="223">
        <f t="shared" ca="1" si="793"/>
        <v>-1.8190382993947371E-3</v>
      </c>
      <c r="GV383" s="223">
        <f t="shared" ca="1" si="794"/>
        <v>-1.1706714220273845E-3</v>
      </c>
      <c r="GW383" s="223">
        <f t="shared" ca="1" si="795"/>
        <v>-1.8919844377044391E-4</v>
      </c>
      <c r="GX383" s="223">
        <f t="shared" ca="1" si="796"/>
        <v>8.4610958564850923E-4</v>
      </c>
      <c r="GY383" s="223">
        <f t="shared" ca="1" si="797"/>
        <v>1.6406632413828483E-3</v>
      </c>
      <c r="GZ383" s="223">
        <f t="shared" ca="1" si="798"/>
        <v>1.9683780173711933E-3</v>
      </c>
      <c r="HA383" s="223">
        <f t="shared" ca="1" si="799"/>
        <v>1.7360050402069221E-3</v>
      </c>
      <c r="HB383" s="223">
        <f t="shared" ca="1" si="800"/>
        <v>1.0096643628091063E-3</v>
      </c>
      <c r="HC383" s="223">
        <f t="shared" ca="1" si="801"/>
        <v>-3.9690192487919478E-6</v>
      </c>
      <c r="HD383" s="223">
        <f t="shared" ca="1" si="802"/>
        <v>-1.0164730455357674E-3</v>
      </c>
      <c r="HE383" s="223">
        <f t="shared" ca="1" si="803"/>
        <v>-1.7397470056514824E-3</v>
      </c>
      <c r="HF383" s="223">
        <f t="shared" ca="1" si="804"/>
        <v>-1.9679885162833953E-3</v>
      </c>
      <c r="HG383" s="223">
        <f t="shared" ca="1" si="805"/>
        <v>-1.6362531034850268E-3</v>
      </c>
      <c r="HH383" s="223">
        <f t="shared" ca="1" si="806"/>
        <v>-8.3893368383829181E-4</v>
      </c>
      <c r="HI383" s="223">
        <f t="shared" ca="1" si="807"/>
        <v>1.9709825844297551E-4</v>
      </c>
      <c r="HJ383" s="223">
        <f t="shared" ca="1" si="808"/>
        <v>1.1770473143338273E-3</v>
      </c>
      <c r="HK383" s="223">
        <f t="shared" ca="1" si="809"/>
        <v>1.8220760552132387E-3</v>
      </c>
      <c r="HL383" s="223">
        <f t="shared" ca="1" si="810"/>
        <v>1.9486462099718329E-3</v>
      </c>
      <c r="HM383" s="223">
        <f t="shared" ca="1" si="811"/>
        <v>1.5207431549096391E-3</v>
      </c>
      <c r="HN383" s="223">
        <f t="shared" ca="1" si="812"/>
        <v>6.6012361488431304E-4</v>
      </c>
      <c r="HO383" s="223">
        <f t="shared" ca="1" si="813"/>
        <v>-3.8832933366348527E-4</v>
      </c>
      <c r="HP383" s="223">
        <f t="shared" ca="1" si="814"/>
        <v>-1.3262859740553394E-3</v>
      </c>
      <c r="HQ383" s="223">
        <f t="shared" ca="1" si="815"/>
        <v>-1.8868575163152011E-3</v>
      </c>
      <c r="HR383" s="223">
        <f t="shared" ca="1" si="816"/>
        <v>-1.910537375419867E-3</v>
      </c>
      <c r="HS383" s="223">
        <f t="shared" ca="1" si="817"/>
        <v>-1.3905876184297E-3</v>
      </c>
      <c r="HT383" s="223">
        <f t="shared" ca="1" si="818"/>
        <v>-4.7495619465872383E-4</v>
      </c>
      <c r="HU383" s="223">
        <f t="shared" ca="1" si="819"/>
        <v>5.7582058511840826E-4</v>
      </c>
      <c r="HV383" s="223">
        <f t="shared" ca="1" si="820"/>
        <v>1.4627517748250355E-3</v>
      </c>
      <c r="HW383" s="223">
        <f t="shared" ca="1" si="821"/>
        <v>1.9334675080738086E-3</v>
      </c>
      <c r="HX383" s="223">
        <f t="shared" ca="1" si="822"/>
        <v>1.8540290215366406E-3</v>
      </c>
      <c r="HY383" s="223">
        <f t="shared" ca="1" si="823"/>
        <v>1.2470399630117657E-3</v>
      </c>
      <c r="HZ383" s="223">
        <f t="shared" ca="1" si="824"/>
        <v>2.8521468664110443E-4</v>
      </c>
      <c r="IA383" s="223">
        <f t="shared" ca="1" si="825"/>
        <v>-7.577663695630903E-4</v>
      </c>
      <c r="IB383" s="223">
        <f t="shared" ca="1" si="826"/>
        <v>-1.5851304763817081E-3</v>
      </c>
      <c r="IC383" s="223">
        <f t="shared" ca="1" si="827"/>
        <v>-1.9614571507888135E-3</v>
      </c>
      <c r="ID383" s="223">
        <f t="shared" ca="1" si="828"/>
        <v>-1.7796653546606578E-3</v>
      </c>
      <c r="IE383" s="223">
        <f t="shared" ca="1" si="829"/>
        <v>-5.146884638300344E-5</v>
      </c>
      <c r="IF383" s="223">
        <f t="shared" ca="1" si="830"/>
        <v>-9.2726405276924006E-5</v>
      </c>
      <c r="IG383" s="223">
        <f t="shared" ca="1" si="831"/>
        <v>9.3241444963164551E-4</v>
      </c>
      <c r="IH383" s="223">
        <f t="shared" ca="1" si="832"/>
        <v>1.692243504930364E-3</v>
      </c>
      <c r="II383" s="223">
        <f t="shared" ca="1" si="833"/>
        <v>1.970556888900174E-3</v>
      </c>
      <c r="IJ383" s="223">
        <f t="shared" ca="1" si="834"/>
        <v>1.6881625375552497E-3</v>
      </c>
      <c r="IK383" s="223">
        <f t="shared" ca="1" si="835"/>
        <v>9.2541372468341889E-4</v>
      </c>
      <c r="IL383" s="223">
        <f t="shared" ca="1" si="836"/>
        <v>-1.006548820594829E-4</v>
      </c>
      <c r="IM383" s="223">
        <f t="shared" ca="1" si="837"/>
        <v>-1.0980828688406618E-3</v>
      </c>
      <c r="IN383" s="223">
        <f t="shared" ca="1" si="838"/>
        <v>-1.7830593034521413E-3</v>
      </c>
      <c r="IO383" s="223">
        <f t="shared" ca="1" si="839"/>
        <v>-1.9606790869554549E-3</v>
      </c>
      <c r="IP383" s="223">
        <f t="shared" ca="1" si="840"/>
        <v>-1.580401792369669E-3</v>
      </c>
      <c r="IQ383" s="223">
        <f t="shared" ca="1" si="841"/>
        <v>-7.5043257826689486E-4</v>
      </c>
      <c r="IR383" s="223">
        <f t="shared" ca="1" si="842"/>
        <v>2.9306680785810119E-4</v>
      </c>
      <c r="IS383" s="223">
        <f t="shared" ca="1" si="843"/>
        <v>1.2531761497495866E-3</v>
      </c>
      <c r="IT383" s="223">
        <f t="shared" ca="1" si="844"/>
        <v>1.8567032661623104E-3</v>
      </c>
      <c r="IU383" s="223">
        <f t="shared" ca="1" si="845"/>
        <v>1.9319188735871407E-3</v>
      </c>
      <c r="IV383" s="223">
        <f t="shared" ca="1" si="846"/>
        <v>1.4574209139880691E-3</v>
      </c>
      <c r="IW383" s="223">
        <f t="shared" ca="1" si="847"/>
        <v>5.6822435589348448E-4</v>
      </c>
      <c r="IX383" s="223">
        <f t="shared" ca="1" si="848"/>
        <v>-4.8265634009043231E-4</v>
      </c>
      <c r="IY383" s="223">
        <f t="shared" ca="1" si="849"/>
        <v>-1.3962006592806546E-3</v>
      </c>
      <c r="IZ383" s="223">
        <f t="shared" ca="1" si="850"/>
        <v>-1.9124661614420865E-3</v>
      </c>
      <c r="JA383" s="223">
        <f t="shared" ca="1" si="851"/>
        <v>-1.8845532253718993E-3</v>
      </c>
      <c r="JB383" s="223">
        <f t="shared" ca="1" si="852"/>
        <v>-1.3204042754974507E-3</v>
      </c>
    </row>
    <row r="384" spans="2:262">
      <c r="B384" s="230">
        <v>23</v>
      </c>
      <c r="C384" s="229">
        <f t="shared" si="853"/>
        <v>4.4921875000000013E-4</v>
      </c>
      <c r="D384" s="226">
        <f t="shared" ca="1" si="597"/>
        <v>53.998069564006897</v>
      </c>
      <c r="E384" s="225">
        <f ca="1">AC361</f>
        <v>-1.9304359930996959E-3</v>
      </c>
      <c r="F384" s="224">
        <v>23</v>
      </c>
      <c r="G384" s="223">
        <f t="shared" ca="1" si="854"/>
        <v>-4.1694014997859866E-3</v>
      </c>
      <c r="H384" s="223">
        <f t="shared" ca="1" si="598"/>
        <v>7.925981717380487E-3</v>
      </c>
      <c r="I384" s="223">
        <f t="shared" ca="1" si="599"/>
        <v>1.7561989323851789E-2</v>
      </c>
      <c r="J384" s="223">
        <f t="shared" ca="1" si="600"/>
        <v>2.1748636868886465E-2</v>
      </c>
      <c r="K384" s="223">
        <f t="shared" ca="1" si="601"/>
        <v>1.9186837472148124E-2</v>
      </c>
      <c r="L384" s="223">
        <f t="shared" ca="1" si="602"/>
        <v>1.0671499219535573E-2</v>
      </c>
      <c r="M384" s="223">
        <f t="shared" ca="1" si="603"/>
        <v>-1.1551291477799302E-3</v>
      </c>
      <c r="N384" s="223">
        <f t="shared" ca="1" si="604"/>
        <v>-1.262332917718703E-2</v>
      </c>
      <c r="O384" s="223">
        <f t="shared" ca="1" si="605"/>
        <v>-2.01746001735543E-2</v>
      </c>
      <c r="P384" s="223">
        <f t="shared" ca="1" si="606"/>
        <v>-2.1465836591042394E-2</v>
      </c>
      <c r="Q384" s="223">
        <f t="shared" ca="1" si="607"/>
        <v>-1.6096376976465272E-2</v>
      </c>
      <c r="R384" s="223">
        <f t="shared" ca="1" si="608"/>
        <v>-5.7323263612975598E-3</v>
      </c>
      <c r="S384" s="223">
        <f t="shared" ca="1" si="609"/>
        <v>6.4104242494310076E-3</v>
      </c>
      <c r="T384" s="223">
        <f t="shared" ca="1" si="610"/>
        <v>1.6564065925087492E-2</v>
      </c>
      <c r="U384" s="223">
        <f t="shared" ca="1" si="611"/>
        <v>2.1577996054251702E-2</v>
      </c>
      <c r="V384" s="223">
        <f t="shared" ca="1" si="612"/>
        <v>1.9896427869669837E-2</v>
      </c>
      <c r="W384" s="223">
        <f t="shared" ca="1" si="613"/>
        <v>1.204113998859668E-2</v>
      </c>
      <c r="X384" s="223">
        <f t="shared" ca="1" si="614"/>
        <v>4.4957222840363506E-4</v>
      </c>
      <c r="Y384" s="223">
        <f t="shared" ca="1" si="615"/>
        <v>-1.128149458858858E-2</v>
      </c>
      <c r="Z384" s="223">
        <f t="shared" ca="1" si="616"/>
        <v>-1.9511994077432288E-2</v>
      </c>
      <c r="AA384" s="223">
        <f t="shared" ca="1" si="617"/>
        <v>-2.168806093431111E-2</v>
      </c>
      <c r="AB384" s="223">
        <f t="shared" ca="1" si="618"/>
        <v>-1.7134477129978988E-2</v>
      </c>
      <c r="AC384" s="223">
        <f t="shared" ca="1" si="619"/>
        <v>-7.2641872495935083E-3</v>
      </c>
      <c r="AD384" s="223">
        <f t="shared" ca="1" si="620"/>
        <v>4.8601281370579154E-3</v>
      </c>
      <c r="AE384" s="223">
        <f t="shared" ca="1" si="621"/>
        <v>1.5476380417921076E-2</v>
      </c>
      <c r="AF384" s="223">
        <f t="shared" ca="1" si="622"/>
        <v>2.1290422209424849E-2</v>
      </c>
      <c r="AG384" s="223">
        <f t="shared" ca="1" si="623"/>
        <v>2.0498197800687182E-2</v>
      </c>
      <c r="AH384" s="223">
        <f t="shared" ca="1" si="624"/>
        <v>1.3345528776783685E-2</v>
      </c>
      <c r="AI384" s="223">
        <f t="shared" ca="1" si="625"/>
        <v>2.0518373337293609E-3</v>
      </c>
      <c r="AJ384" s="223">
        <f t="shared" ca="1" si="626"/>
        <v>-9.878524603356276E-3</v>
      </c>
      <c r="AK384" s="223">
        <f t="shared" ca="1" si="627"/>
        <v>-1.8743650794834407E-2</v>
      </c>
      <c r="AL384" s="223">
        <f t="shared" ca="1" si="628"/>
        <v>-2.1792755796266383E-2</v>
      </c>
      <c r="AM384" s="223">
        <f t="shared" ca="1" si="629"/>
        <v>-1.8079724067349368E-2</v>
      </c>
      <c r="AN384" s="223">
        <f t="shared" ca="1" si="630"/>
        <v>-8.7566828777956608E-3</v>
      </c>
      <c r="AO384" s="223">
        <f t="shared" ca="1" si="631"/>
        <v>3.2834945692158581E-3</v>
      </c>
      <c r="AP384" s="223">
        <f t="shared" ca="1" si="632"/>
        <v>1.4304827064355799E-2</v>
      </c>
      <c r="AQ384" s="223">
        <f t="shared" ca="1" si="633"/>
        <v>2.0887473721987154E-2</v>
      </c>
      <c r="AR384" s="223">
        <f t="shared" ca="1" si="634"/>
        <v>2.0988886221805038E-2</v>
      </c>
      <c r="AS384" s="223">
        <f t="shared" ca="1" si="635"/>
        <v>1.4577596988237724E-2</v>
      </c>
      <c r="AT384" s="223">
        <f t="shared" ca="1" si="636"/>
        <v>3.6429833547670463E-3</v>
      </c>
      <c r="AU384" s="223">
        <f t="shared" ca="1" si="637"/>
        <v>-8.4220220373972358E-3</v>
      </c>
      <c r="AV384" s="223">
        <f t="shared" ca="1" si="638"/>
        <v>-1.7873734044580293E-2</v>
      </c>
      <c r="AW384" s="223">
        <f t="shared" ca="1" si="639"/>
        <v>-2.1779353826380236E-2</v>
      </c>
      <c r="AX384" s="223">
        <f t="shared" ca="1" si="640"/>
        <v>-1.892699541352412E-2</v>
      </c>
      <c r="AY384" s="223">
        <f t="shared" ca="1" si="641"/>
        <v>-1.020172528278113E-2</v>
      </c>
      <c r="AZ384" s="223">
        <f t="shared" ca="1" si="642"/>
        <v>1.689067459812647E-3</v>
      </c>
      <c r="BA384" s="223">
        <f t="shared" ca="1" si="643"/>
        <v>1.3055754613521091E-2</v>
      </c>
      <c r="BB384" s="223">
        <f t="shared" ca="1" si="644"/>
        <v>2.0371334204704605E-2</v>
      </c>
      <c r="BC384" s="223">
        <f t="shared" ca="1" si="645"/>
        <v>2.1365834049954853E-2</v>
      </c>
      <c r="BD384" s="223">
        <f t="shared" ca="1" si="646"/>
        <v>1.5730667938571315E-2</v>
      </c>
      <c r="BE384" s="223">
        <f t="shared" ca="1" si="647"/>
        <v>5.2143877333676297E-3</v>
      </c>
      <c r="BF384" s="223">
        <f t="shared" ca="1" si="648"/>
        <v>-6.9198798043114181E-3</v>
      </c>
      <c r="BG384" s="223">
        <f t="shared" ca="1" si="649"/>
        <v>-1.690695798091146E-2</v>
      </c>
      <c r="BH384" s="223">
        <f t="shared" ca="1" si="650"/>
        <v>-2.164792765108867E-2</v>
      </c>
      <c r="BI384" s="223">
        <f t="shared" ca="1" si="651"/>
        <v>-1.9671699731668522E-2</v>
      </c>
      <c r="BJ384" s="223">
        <f t="shared" ca="1" si="652"/>
        <v>-1.1591483654555004E-2</v>
      </c>
      <c r="BK384" s="223">
        <f t="shared" ca="1" si="653"/>
        <v>8.5487147499558117E-5</v>
      </c>
      <c r="BL384" s="223">
        <f t="shared" ca="1" si="654"/>
        <v>1.1735931897250928E-2</v>
      </c>
      <c r="BM384" s="223">
        <f t="shared" ca="1" si="655"/>
        <v>1.9744800662340981E-2</v>
      </c>
      <c r="BN384" s="223">
        <f t="shared" ca="1" si="656"/>
        <v>2.1626998572196146E-2</v>
      </c>
      <c r="BO384" s="223">
        <f t="shared" ca="1" si="657"/>
        <v>1.6798493036399503E-2</v>
      </c>
      <c r="BP384" s="223">
        <f t="shared" ca="1" si="658"/>
        <v>6.7575348930528061E-3</v>
      </c>
      <c r="BQ384" s="223">
        <f t="shared" ca="1" si="659"/>
        <v>-5.3802381430094488E-3</v>
      </c>
      <c r="BR384" s="223">
        <f t="shared" ca="1" si="660"/>
        <v>-1.5848561647080931E-2</v>
      </c>
      <c r="BS384" s="223">
        <f t="shared" ca="1" si="661"/>
        <v>-2.1399189480222701E-2</v>
      </c>
      <c r="BT384" s="223">
        <f t="shared" ca="1" si="662"/>
        <v>-2.0309801404559413E-2</v>
      </c>
      <c r="BU384" s="223">
        <f t="shared" ca="1" si="663"/>
        <v>-1.2918426772088333E-2</v>
      </c>
      <c r="BV384" s="223">
        <f t="shared" ca="1" si="664"/>
        <v>-1.5185564270727391E-3</v>
      </c>
      <c r="BW384" s="223">
        <f t="shared" ca="1" si="665"/>
        <v>1.035251114919768E-2</v>
      </c>
      <c r="BX384" s="223">
        <f t="shared" ca="1" si="666"/>
        <v>1.9011268334446871E-2</v>
      </c>
      <c r="BY384" s="223">
        <f t="shared" ca="1" si="667"/>
        <v>2.1770964515354874E-2</v>
      </c>
      <c r="BZ384" s="223">
        <f t="shared" ca="1" si="668"/>
        <v>1.7775285644998001E-2</v>
      </c>
      <c r="CA384" s="223">
        <f t="shared" ca="1" si="669"/>
        <v>8.2640623856620778E-3</v>
      </c>
      <c r="CB384" s="223">
        <f t="shared" ca="1" si="670"/>
        <v>-3.811440505052657E-3</v>
      </c>
      <c r="CC384" s="223">
        <f t="shared" ca="1" si="671"/>
        <v>-1.4704280584523974E-2</v>
      </c>
      <c r="CD384" s="223">
        <f t="shared" ca="1" si="672"/>
        <v>-2.1034487247481557E-2</v>
      </c>
      <c r="CE384" s="223">
        <f t="shared" ca="1" si="673"/>
        <v>-2.0837842503944597E-2</v>
      </c>
      <c r="CF384" s="223">
        <f t="shared" ca="1" si="674"/>
        <v>-1.4175363815657378E-2</v>
      </c>
      <c r="CG384" s="223">
        <f t="shared" ca="1" si="675"/>
        <v>-3.1143708127950222E-3</v>
      </c>
      <c r="CH384" s="223">
        <f t="shared" ca="1" si="676"/>
        <v>8.9129892462582409E-3</v>
      </c>
      <c r="CI384" s="223">
        <f t="shared" ca="1" si="677"/>
        <v>1.8174712296262302E-2</v>
      </c>
      <c r="CJ384" s="223">
        <f t="shared" ca="1" si="678"/>
        <v>2.1796951715511499E-2</v>
      </c>
      <c r="CK384" s="223">
        <f t="shared" ca="1" si="679"/>
        <v>1.8655752440588941E-2</v>
      </c>
      <c r="CL384" s="223">
        <f t="shared" ca="1" si="680"/>
        <v>9.7258062081834323E-3</v>
      </c>
      <c r="CM384" s="223">
        <f t="shared" ca="1" si="681"/>
        <v>-2.2219883407657952E-3</v>
      </c>
      <c r="CN384" s="223">
        <f t="shared" ca="1" si="682"/>
        <v>-1.3480315751462092E-2</v>
      </c>
      <c r="CO384" s="223">
        <f t="shared" ca="1" si="683"/>
        <v>-2.0555797305863238E-2</v>
      </c>
      <c r="CP384" s="223">
        <f t="shared" ca="1" si="684"/>
        <v>-2.1252961529355643E-2</v>
      </c>
      <c r="CQ384" s="223">
        <f t="shared" ca="1" si="685"/>
        <v>-1.5355483334518721E-2</v>
      </c>
      <c r="CR384" s="223">
        <f t="shared" ca="1" si="686"/>
        <v>-4.6933081532455206E-3</v>
      </c>
      <c r="CS384" s="223">
        <f t="shared" ca="1" si="687"/>
        <v>7.4251670823485948E-3</v>
      </c>
      <c r="CT384" s="223">
        <f t="shared" ca="1" si="688"/>
        <v>1.7239665917439601E-2</v>
      </c>
      <c r="CU384" s="223">
        <f t="shared" ca="1" si="689"/>
        <v>2.1704819345776782E-2</v>
      </c>
      <c r="CV384" s="223">
        <f t="shared" ca="1" si="690"/>
        <v>1.9435122097321064E-2</v>
      </c>
      <c r="CW384" s="223">
        <f t="shared" ca="1" si="691"/>
        <v>1.1134845044193313E-2</v>
      </c>
      <c r="CX384" s="223">
        <f t="shared" ca="1" si="692"/>
        <v>-6.2049502914158887E-4</v>
      </c>
      <c r="CY384" s="223">
        <f t="shared" ca="1" si="693"/>
        <v>-1.2183299919373166E-2</v>
      </c>
      <c r="CZ384" s="223">
        <f t="shared" ca="1" si="694"/>
        <v>-1.9965713717636311E-2</v>
      </c>
      <c r="DA384" s="223">
        <f t="shared" ca="1" si="695"/>
        <v>-2.1552908914826842E-2</v>
      </c>
      <c r="DB384" s="223">
        <f t="shared" ca="1" si="696"/>
        <v>-1.6452390158751003E-2</v>
      </c>
      <c r="DC384" s="223">
        <f t="shared" ca="1" si="697"/>
        <v>-6.2468120501730697E-3</v>
      </c>
      <c r="DD384" s="223">
        <f t="shared" ca="1" si="698"/>
        <v>5.89710729468377E-3</v>
      </c>
      <c r="DE384" s="223">
        <f t="shared" ca="1" si="699"/>
        <v>1.6211196295320481E-2</v>
      </c>
      <c r="DF384" s="223">
        <f t="shared" ca="1" si="700"/>
        <v>2.1495066679444889E-2</v>
      </c>
      <c r="DG384" s="223">
        <f t="shared" ca="1" si="701"/>
        <v>2.0109171143497914E-2</v>
      </c>
      <c r="DH384" s="223">
        <f t="shared" ca="1" si="702"/>
        <v>1.2483543190156567E-2</v>
      </c>
      <c r="DI384" s="223">
        <f t="shared" ca="1" si="703"/>
        <v>9.8436079880700675E-4</v>
      </c>
      <c r="DJ384" s="223">
        <f t="shared" ca="1" si="704"/>
        <v>-1.0820261729428134E-2</v>
      </c>
      <c r="DK384" s="223">
        <f t="shared" ca="1" si="705"/>
        <v>-1.9267434196891774E-2</v>
      </c>
      <c r="DL384" s="223">
        <f t="shared" ca="1" si="706"/>
        <v>-2.173605921948811E-2</v>
      </c>
      <c r="DM384" s="223">
        <f t="shared" ca="1" si="707"/>
        <v>-1.746014005523483E-2</v>
      </c>
      <c r="DN384" s="223">
        <f t="shared" ca="1" si="708"/>
        <v>-7.7664639313605698E-3</v>
      </c>
      <c r="DO384" s="223">
        <f t="shared" ca="1" si="709"/>
        <v>4.3370905716482288E-3</v>
      </c>
      <c r="DP384" s="223">
        <f t="shared" ca="1" si="710"/>
        <v>1.5094876795896613E-2</v>
      </c>
      <c r="DQ384" s="223">
        <f t="shared" ca="1" si="711"/>
        <v>2.1168830384388156E-2</v>
      </c>
      <c r="DR384" s="223">
        <f t="shared" ca="1" si="712"/>
        <v>2.0674246848936879E-2</v>
      </c>
      <c r="DS384" s="223">
        <f t="shared" ca="1" si="713"/>
        <v>1.3764591933965474E-2</v>
      </c>
      <c r="DT384" s="223">
        <f t="shared" ca="1" si="714"/>
        <v>2.5838822902992699E-3</v>
      </c>
      <c r="DU384" s="223">
        <f t="shared" ca="1" si="715"/>
        <v>-9.398587603675651E-3</v>
      </c>
      <c r="DV384" s="223">
        <f t="shared" ca="1" si="716"/>
        <v>-1.8464742780853229E-2</v>
      </c>
      <c r="DW384" s="223">
        <f t="shared" ca="1" si="717"/>
        <v>-2.180141993596986E-2</v>
      </c>
      <c r="DX384" s="223">
        <f t="shared" ca="1" si="718"/>
        <v>-1.8373271939967066E-2</v>
      </c>
      <c r="DY384" s="223">
        <f t="shared" ca="1" si="719"/>
        <v>-9.2440286715972479E-3</v>
      </c>
      <c r="DZ384" s="223">
        <f t="shared" ca="1" si="720"/>
        <v>2.7535707790281947E-3</v>
      </c>
      <c r="EA384" s="223">
        <f t="shared" ca="1" si="721"/>
        <v>1.3896756851256006E-2</v>
      </c>
      <c r="EB384" s="223">
        <f t="shared" ca="1" si="722"/>
        <v>2.0727878363355535E-2</v>
      </c>
      <c r="EC384" s="223">
        <f t="shared" ca="1" si="723"/>
        <v>2.1127287019430549E-2</v>
      </c>
      <c r="ED384" s="223">
        <f t="shared" ca="1" si="724"/>
        <v>1.497104916148392E-2</v>
      </c>
      <c r="EE384" s="223">
        <f t="shared" ca="1" si="725"/>
        <v>4.1694014997860681E-3</v>
      </c>
      <c r="EF384" s="223">
        <f t="shared" ca="1" si="726"/>
        <v>-7.9259817173804627E-3</v>
      </c>
      <c r="EG384" s="223">
        <f t="shared" ca="1" si="727"/>
        <v>-1.7561989323851619E-2</v>
      </c>
      <c r="EH384" s="223">
        <f t="shared" ca="1" si="728"/>
        <v>-2.1748636868886451E-2</v>
      </c>
      <c r="EI384" s="223">
        <f t="shared" ca="1" si="729"/>
        <v>-1.9186837472148204E-2</v>
      </c>
      <c r="EJ384" s="223">
        <f t="shared" ca="1" si="730"/>
        <v>-1.0671499219535677E-2</v>
      </c>
      <c r="EK384" s="223">
        <f t="shared" ca="1" si="731"/>
        <v>1.155129147779866E-3</v>
      </c>
      <c r="EL384" s="223">
        <f t="shared" ca="1" si="732"/>
        <v>1.2623329177187028E-2</v>
      </c>
      <c r="EM384" s="223">
        <f t="shared" ca="1" si="733"/>
        <v>2.0174600173554203E-2</v>
      </c>
      <c r="EN384" s="223">
        <f t="shared" ca="1" si="734"/>
        <v>2.1465836591042425E-2</v>
      </c>
      <c r="EO384" s="223">
        <f t="shared" ca="1" si="735"/>
        <v>1.6096376976465366E-2</v>
      </c>
      <c r="EP384" s="223">
        <f t="shared" ca="1" si="736"/>
        <v>5.732326361297657E-3</v>
      </c>
      <c r="EQ384" s="223">
        <f t="shared" ca="1" si="737"/>
        <v>-6.4104242494309686E-3</v>
      </c>
      <c r="ER384" s="223">
        <f t="shared" ca="1" si="738"/>
        <v>-1.6564065925087301E-2</v>
      </c>
      <c r="ES384" s="223">
        <f t="shared" ca="1" si="739"/>
        <v>-2.1577996054251668E-2</v>
      </c>
      <c r="ET384" s="223">
        <f t="shared" ca="1" si="740"/>
        <v>-1.9896427869669914E-2</v>
      </c>
      <c r="EU384" s="223">
        <f t="shared" ca="1" si="741"/>
        <v>-1.2041139988596796E-2</v>
      </c>
      <c r="EV384" s="223">
        <f t="shared" ca="1" si="742"/>
        <v>-4.4957222840369751E-4</v>
      </c>
      <c r="EW384" s="223">
        <f t="shared" ca="1" si="743"/>
        <v>1.1281494588588563E-2</v>
      </c>
      <c r="EX384" s="223">
        <f t="shared" ca="1" si="744"/>
        <v>1.9511994077432173E-2</v>
      </c>
      <c r="EY384" s="223">
        <f t="shared" ca="1" si="745"/>
        <v>2.1688060934311134E-2</v>
      </c>
      <c r="EZ384" s="223">
        <f t="shared" ca="1" si="746"/>
        <v>1.7134477129979078E-2</v>
      </c>
      <c r="FA384" s="223">
        <f t="shared" ca="1" si="747"/>
        <v>7.2641872495936028E-3</v>
      </c>
      <c r="FB384" s="223">
        <f t="shared" ca="1" si="748"/>
        <v>-4.8601281370578564E-3</v>
      </c>
      <c r="FC384" s="223">
        <f t="shared" ca="1" si="749"/>
        <v>-1.5476380417921086E-2</v>
      </c>
      <c r="FD384" s="223">
        <f t="shared" ca="1" si="750"/>
        <v>-2.1290422209424797E-2</v>
      </c>
      <c r="FE384" s="223">
        <f t="shared" ca="1" si="751"/>
        <v>-2.0498197800687245E-2</v>
      </c>
      <c r="FF384" s="223">
        <f t="shared" ca="1" si="752"/>
        <v>-1.3345528776783794E-2</v>
      </c>
      <c r="FG384" s="223">
        <f t="shared" ca="1" si="753"/>
        <v>-2.0518373337294234E-3</v>
      </c>
      <c r="FH384" s="223">
        <f t="shared" ca="1" si="754"/>
        <v>9.8785246033562899E-3</v>
      </c>
      <c r="FI384" s="223">
        <f t="shared" ca="1" si="755"/>
        <v>1.8743650794834255E-2</v>
      </c>
      <c r="FJ384" s="223">
        <f t="shared" ca="1" si="756"/>
        <v>2.179275579626639E-2</v>
      </c>
      <c r="FK384" s="223">
        <f t="shared" ca="1" si="757"/>
        <v>1.8079724067349444E-2</v>
      </c>
      <c r="FL384" s="223">
        <f t="shared" ca="1" si="758"/>
        <v>8.7566828777957857E-3</v>
      </c>
      <c r="FM384" s="223">
        <f t="shared" ca="1" si="759"/>
        <v>-3.2834945692157957E-3</v>
      </c>
      <c r="FN384" s="223">
        <f t="shared" ca="1" si="760"/>
        <v>-1.430482706435581E-2</v>
      </c>
      <c r="FO384" s="223">
        <f t="shared" ca="1" si="761"/>
        <v>-2.0887473721987095E-2</v>
      </c>
      <c r="FP384" s="223">
        <f t="shared" ca="1" si="762"/>
        <v>-2.0988886221805097E-2</v>
      </c>
      <c r="FQ384" s="223">
        <f t="shared" ca="1" si="763"/>
        <v>-1.457759698823783E-2</v>
      </c>
      <c r="FR384" s="223">
        <f t="shared" ca="1" si="764"/>
        <v>-3.6429833547671087E-3</v>
      </c>
      <c r="FS384" s="223">
        <f t="shared" ca="1" si="765"/>
        <v>8.4220220373971769E-3</v>
      </c>
      <c r="FT384" s="223">
        <f t="shared" ca="1" si="766"/>
        <v>1.7873734044580123E-2</v>
      </c>
      <c r="FU384" s="223">
        <f t="shared" ca="1" si="767"/>
        <v>2.1779353826380229E-2</v>
      </c>
      <c r="FV384" s="223">
        <f t="shared" ca="1" si="768"/>
        <v>1.8926995413524189E-2</v>
      </c>
      <c r="FW384" s="223">
        <f t="shared" ca="1" si="769"/>
        <v>1.0201725282781252E-2</v>
      </c>
      <c r="FX384" s="223">
        <f t="shared" ca="1" si="770"/>
        <v>-1.6890674598125845E-3</v>
      </c>
      <c r="FY384" s="223">
        <f t="shared" ca="1" si="771"/>
        <v>-1.3055754613521105E-2</v>
      </c>
      <c r="FZ384" s="223">
        <f t="shared" ca="1" si="772"/>
        <v>-2.0371334204704501E-2</v>
      </c>
      <c r="GA384" s="223">
        <f t="shared" ca="1" si="773"/>
        <v>-2.1365834049954898E-2</v>
      </c>
      <c r="GB384" s="223">
        <f t="shared" ca="1" si="774"/>
        <v>-1.5730667938571412E-2</v>
      </c>
      <c r="GC384" s="223">
        <f t="shared" ca="1" si="775"/>
        <v>-5.2143877333676886E-3</v>
      </c>
      <c r="GD384" s="223">
        <f t="shared" ca="1" si="776"/>
        <v>6.9198798043113617E-3</v>
      </c>
      <c r="GE384" s="223">
        <f t="shared" ca="1" si="777"/>
        <v>1.6906957980911273E-2</v>
      </c>
      <c r="GF384" s="223">
        <f t="shared" ca="1" si="778"/>
        <v>2.1647927651088646E-2</v>
      </c>
      <c r="GG384" s="223">
        <f t="shared" ca="1" si="779"/>
        <v>1.9671699731668581E-2</v>
      </c>
      <c r="GH384" s="223">
        <f t="shared" ca="1" si="780"/>
        <v>1.159148365455512E-2</v>
      </c>
      <c r="GI384" s="223">
        <f t="shared" ca="1" si="781"/>
        <v>-8.5487147499417604E-5</v>
      </c>
      <c r="GJ384" s="223">
        <f t="shared" ca="1" si="782"/>
        <v>-1.1735931897250942E-2</v>
      </c>
      <c r="GK384" s="223">
        <f t="shared" ca="1" si="783"/>
        <v>-1.9744800662340856E-2</v>
      </c>
      <c r="GL384" s="223">
        <f t="shared" ca="1" si="784"/>
        <v>-2.162699857219616E-2</v>
      </c>
      <c r="GM384" s="223">
        <f t="shared" ca="1" si="785"/>
        <v>-1.6798493036399593E-2</v>
      </c>
      <c r="GN384" s="223">
        <f t="shared" ca="1" si="786"/>
        <v>-6.7575348930529388E-3</v>
      </c>
      <c r="GO384" s="223">
        <f t="shared" ca="1" si="787"/>
        <v>5.3802381430094661E-3</v>
      </c>
      <c r="GP384" s="223">
        <f t="shared" ca="1" si="788"/>
        <v>1.5848561647080942E-2</v>
      </c>
      <c r="GQ384" s="223">
        <f t="shared" ca="1" si="789"/>
        <v>2.1399189480222645E-2</v>
      </c>
      <c r="GR384" s="223">
        <f t="shared" ca="1" si="790"/>
        <v>2.0309801404559465E-2</v>
      </c>
      <c r="GS384" s="223">
        <f t="shared" ca="1" si="791"/>
        <v>1.2918426772088445E-2</v>
      </c>
      <c r="GT384" s="223">
        <f t="shared" ca="1" si="792"/>
        <v>1.5185564270728778E-3</v>
      </c>
      <c r="GU384" s="223">
        <f t="shared" ca="1" si="793"/>
        <v>-1.0352511149197694E-2</v>
      </c>
      <c r="GV384" s="223">
        <f t="shared" ca="1" si="794"/>
        <v>-1.9011268334446725E-2</v>
      </c>
      <c r="GW384" s="223">
        <f t="shared" ca="1" si="795"/>
        <v>-2.1770964515354881E-2</v>
      </c>
      <c r="GX384" s="223">
        <f t="shared" ca="1" si="796"/>
        <v>-1.7775285644998081E-2</v>
      </c>
      <c r="GY384" s="223">
        <f t="shared" ca="1" si="797"/>
        <v>-8.2640623856622061E-3</v>
      </c>
      <c r="GZ384" s="223">
        <f t="shared" ca="1" si="798"/>
        <v>3.8114405050526726E-3</v>
      </c>
      <c r="HA384" s="223">
        <f t="shared" ca="1" si="799"/>
        <v>1.4704280584523988E-2</v>
      </c>
      <c r="HB384" s="223">
        <f t="shared" ca="1" si="800"/>
        <v>2.1034487247481481E-2</v>
      </c>
      <c r="HC384" s="223">
        <f t="shared" ca="1" si="801"/>
        <v>2.0837842503944638E-2</v>
      </c>
      <c r="HD384" s="223">
        <f t="shared" ca="1" si="802"/>
        <v>1.4175363815657482E-2</v>
      </c>
      <c r="HE384" s="223">
        <f t="shared" ca="1" si="803"/>
        <v>3.1143708127951593E-3</v>
      </c>
      <c r="HF384" s="223">
        <f t="shared" ca="1" si="804"/>
        <v>-8.9129892462582565E-3</v>
      </c>
      <c r="HG384" s="223">
        <f t="shared" ca="1" si="805"/>
        <v>-1.8174712296262139E-2</v>
      </c>
      <c r="HH384" s="223">
        <f t="shared" ca="1" si="806"/>
        <v>-2.1796951715511496E-2</v>
      </c>
      <c r="HI384" s="223">
        <f t="shared" ca="1" si="807"/>
        <v>-1.8655752440589011E-2</v>
      </c>
      <c r="HJ384" s="223">
        <f t="shared" ca="1" si="808"/>
        <v>-9.7258062081835572E-3</v>
      </c>
      <c r="HK384" s="223">
        <f t="shared" ca="1" si="809"/>
        <v>2.2219883407658108E-3</v>
      </c>
      <c r="HL384" s="223">
        <f t="shared" ca="1" si="810"/>
        <v>1.3480315751462106E-2</v>
      </c>
      <c r="HM384" s="223">
        <f t="shared" ca="1" si="811"/>
        <v>2.0555797305863138E-2</v>
      </c>
      <c r="HN384" s="223">
        <f t="shared" ca="1" si="812"/>
        <v>2.1252961529355671E-2</v>
      </c>
      <c r="HO384" s="223">
        <f t="shared" ca="1" si="813"/>
        <v>1.5355483334518819E-2</v>
      </c>
      <c r="HP384" s="223">
        <f t="shared" ca="1" si="814"/>
        <v>4.693308153245656E-3</v>
      </c>
      <c r="HQ384" s="223">
        <f t="shared" ca="1" si="815"/>
        <v>-7.4251670823486096E-3</v>
      </c>
      <c r="HR384" s="223">
        <f t="shared" ca="1" si="816"/>
        <v>-1.7239665917439421E-2</v>
      </c>
      <c r="HS384" s="223">
        <f t="shared" ca="1" si="817"/>
        <v>-2.1704819345776755E-2</v>
      </c>
      <c r="HT384" s="223">
        <f t="shared" ca="1" si="818"/>
        <v>-1.9435122097321129E-2</v>
      </c>
      <c r="HU384" s="223">
        <f t="shared" ca="1" si="819"/>
        <v>-1.1134845044193434E-2</v>
      </c>
      <c r="HV384" s="223">
        <f t="shared" ca="1" si="820"/>
        <v>6.2049502914144836E-4</v>
      </c>
      <c r="HW384" s="223">
        <f t="shared" ca="1" si="821"/>
        <v>1.218329991937318E-2</v>
      </c>
      <c r="HX384" s="223">
        <f t="shared" ca="1" si="822"/>
        <v>1.9965713717636193E-2</v>
      </c>
      <c r="HY384" s="223">
        <f t="shared" ca="1" si="823"/>
        <v>2.1552908914826866E-2</v>
      </c>
      <c r="HZ384" s="223">
        <f t="shared" ca="1" si="824"/>
        <v>1.6452390158750892E-2</v>
      </c>
      <c r="IA384" s="223">
        <f t="shared" ca="1" si="825"/>
        <v>6.2468120501732024E-3</v>
      </c>
      <c r="IB384" s="223">
        <f t="shared" ca="1" si="826"/>
        <v>-5.8971072946834863E-3</v>
      </c>
      <c r="IC384" s="223">
        <f t="shared" ca="1" si="827"/>
        <v>-1.6211196295320491E-2</v>
      </c>
      <c r="ID384" s="223">
        <f t="shared" ca="1" si="828"/>
        <v>-2.1495066679444837E-2</v>
      </c>
      <c r="IE384" s="223">
        <f t="shared" ca="1" si="829"/>
        <v>-1.0214239684967784E-2</v>
      </c>
      <c r="IF384" s="223">
        <f t="shared" ca="1" si="830"/>
        <v>-1.248354319015668E-2</v>
      </c>
      <c r="IG384" s="223">
        <f t="shared" ca="1" si="831"/>
        <v>-9.8436079880745604E-4</v>
      </c>
      <c r="IH384" s="223">
        <f t="shared" ca="1" si="832"/>
        <v>1.0820261729428148E-2</v>
      </c>
      <c r="II384" s="223">
        <f t="shared" ca="1" si="833"/>
        <v>1.9267434196891635E-2</v>
      </c>
      <c r="IJ384" s="223">
        <f t="shared" ca="1" si="834"/>
        <v>2.1736059219488096E-2</v>
      </c>
      <c r="IK384" s="223">
        <f t="shared" ca="1" si="835"/>
        <v>1.7460140055234913E-2</v>
      </c>
      <c r="IL384" s="223">
        <f t="shared" ca="1" si="836"/>
        <v>7.7664639313609896E-3</v>
      </c>
      <c r="IM384" s="223">
        <f t="shared" ca="1" si="837"/>
        <v>-4.3370905716482479E-3</v>
      </c>
      <c r="IN384" s="223">
        <f t="shared" ca="1" si="838"/>
        <v>-1.5094876795896288E-2</v>
      </c>
      <c r="IO384" s="223">
        <f t="shared" ca="1" si="839"/>
        <v>-2.1168830384388194E-2</v>
      </c>
      <c r="IP384" s="223">
        <f t="shared" ca="1" si="840"/>
        <v>-2.0674246848936921E-2</v>
      </c>
      <c r="IQ384" s="223">
        <f t="shared" ca="1" si="841"/>
        <v>-1.3764591933965823E-2</v>
      </c>
      <c r="IR384" s="223">
        <f t="shared" ca="1" si="842"/>
        <v>-2.5838822902994069E-3</v>
      </c>
      <c r="IS384" s="223">
        <f t="shared" ca="1" si="843"/>
        <v>9.3985876036752451E-3</v>
      </c>
      <c r="IT384" s="223">
        <f t="shared" ca="1" si="844"/>
        <v>1.8464742780853319E-2</v>
      </c>
      <c r="IU384" s="223">
        <f t="shared" ca="1" si="845"/>
        <v>2.180141993596986E-2</v>
      </c>
      <c r="IV384" s="223">
        <f t="shared" ca="1" si="846"/>
        <v>1.8373271939966972E-2</v>
      </c>
      <c r="IW384" s="223">
        <f t="shared" ca="1" si="847"/>
        <v>9.2440286715973728E-3</v>
      </c>
      <c r="IX384" s="223">
        <f t="shared" ca="1" si="848"/>
        <v>-2.7535707790277506E-3</v>
      </c>
      <c r="IY384" s="223">
        <f t="shared" ca="1" si="849"/>
        <v>-1.3896756851255902E-2</v>
      </c>
      <c r="IZ384" s="223">
        <f t="shared" ca="1" si="850"/>
        <v>-2.072787836335549E-2</v>
      </c>
      <c r="JA384" s="223">
        <f t="shared" ca="1" si="851"/>
        <v>-2.1127287019430507E-2</v>
      </c>
      <c r="JB384" s="223">
        <f t="shared" ca="1" si="852"/>
        <v>-1.4971049161484021E-2</v>
      </c>
    </row>
    <row r="385" spans="2:262">
      <c r="B385" s="230">
        <v>24</v>
      </c>
      <c r="C385" s="229">
        <f t="shared" si="853"/>
        <v>4.6875000000000015E-4</v>
      </c>
      <c r="D385" s="226">
        <f t="shared" ca="1" si="597"/>
        <v>53.997518552116141</v>
      </c>
      <c r="E385" s="225">
        <f ca="1">AD361</f>
        <v>-2.4814478838564684E-3</v>
      </c>
      <c r="F385" s="224">
        <v>24</v>
      </c>
      <c r="G385" s="223">
        <f t="shared" ca="1" si="854"/>
        <v>-8.663230384456308E-4</v>
      </c>
      <c r="H385" s="223">
        <f t="shared" ca="1" si="598"/>
        <v>1.4273631016496367E-3</v>
      </c>
      <c r="I385" s="223">
        <f t="shared" ca="1" si="599"/>
        <v>3.2399411279327947E-3</v>
      </c>
      <c r="J385" s="223">
        <f t="shared" ca="1" si="600"/>
        <v>3.960462085401067E-3</v>
      </c>
      <c r="K385" s="223">
        <f t="shared" ca="1" si="601"/>
        <v>3.3460666214419161E-3</v>
      </c>
      <c r="L385" s="223">
        <f t="shared" ca="1" si="602"/>
        <v>1.6038433475365269E-3</v>
      </c>
      <c r="M385" s="223">
        <f t="shared" ca="1" si="603"/>
        <v>-6.7897260870149146E-4</v>
      </c>
      <c r="N385" s="223">
        <f t="shared" ca="1" si="604"/>
        <v>-2.7329335309786798E-3</v>
      </c>
      <c r="O385" s="223">
        <f t="shared" ca="1" si="605"/>
        <v>-3.8657297582014465E-3</v>
      </c>
      <c r="P385" s="223">
        <f t="shared" ca="1" si="606"/>
        <v>-3.695540115657659E-3</v>
      </c>
      <c r="Q385" s="223">
        <f t="shared" ca="1" si="607"/>
        <v>-2.2797288562273052E-3</v>
      </c>
      <c r="R385" s="223">
        <f t="shared" ca="1" si="608"/>
        <v>-9.5510420826827418E-5</v>
      </c>
      <c r="S385" s="223">
        <f t="shared" ca="1" si="609"/>
        <v>2.1209008310758342E-3</v>
      </c>
      <c r="T385" s="223">
        <f t="shared" ca="1" si="610"/>
        <v>3.6224396043203697E-3</v>
      </c>
      <c r="U385" s="223">
        <f t="shared" ca="1" si="611"/>
        <v>3.9029960757114499E-3</v>
      </c>
      <c r="V385" s="223">
        <f t="shared" ca="1" si="612"/>
        <v>2.8680056634599409E-3</v>
      </c>
      <c r="W385" s="223">
        <f t="shared" ca="1" si="613"/>
        <v>8.6632303844563297E-4</v>
      </c>
      <c r="X385" s="223">
        <f t="shared" ca="1" si="614"/>
        <v>-1.4273631016496337E-3</v>
      </c>
      <c r="Y385" s="223">
        <f t="shared" ca="1" si="615"/>
        <v>-3.2399411279327921E-3</v>
      </c>
      <c r="Z385" s="223">
        <f t="shared" ca="1" si="616"/>
        <v>-3.960462085401067E-3</v>
      </c>
      <c r="AA385" s="223">
        <f t="shared" ca="1" si="617"/>
        <v>-3.3460666214419148E-3</v>
      </c>
      <c r="AB385" s="223">
        <f t="shared" ca="1" si="618"/>
        <v>-1.6038433475365269E-3</v>
      </c>
      <c r="AC385" s="223">
        <f t="shared" ca="1" si="619"/>
        <v>6.7897260870148995E-4</v>
      </c>
      <c r="AD385" s="223">
        <f t="shared" ca="1" si="620"/>
        <v>2.7329335309786785E-3</v>
      </c>
      <c r="AE385" s="223">
        <f t="shared" ca="1" si="621"/>
        <v>3.8657297582014461E-3</v>
      </c>
      <c r="AF385" s="223">
        <f t="shared" ca="1" si="622"/>
        <v>3.6955401156576594E-3</v>
      </c>
      <c r="AG385" s="223">
        <f t="shared" ca="1" si="623"/>
        <v>2.2797288562273095E-3</v>
      </c>
      <c r="AH385" s="223">
        <f t="shared" ca="1" si="624"/>
        <v>9.5510420826825683E-5</v>
      </c>
      <c r="AI385" s="223">
        <f t="shared" ca="1" si="625"/>
        <v>-2.1209008310758303E-3</v>
      </c>
      <c r="AJ385" s="223">
        <f t="shared" ca="1" si="626"/>
        <v>-3.6224396043203697E-3</v>
      </c>
      <c r="AK385" s="223">
        <f t="shared" ca="1" si="627"/>
        <v>-3.9029960757114516E-3</v>
      </c>
      <c r="AL385" s="223">
        <f t="shared" ca="1" si="628"/>
        <v>-2.8680056634599422E-3</v>
      </c>
      <c r="AM385" s="223">
        <f t="shared" ca="1" si="629"/>
        <v>-8.6632303844562776E-4</v>
      </c>
      <c r="AN385" s="223">
        <f t="shared" ca="1" si="630"/>
        <v>1.4273631016496324E-3</v>
      </c>
      <c r="AO385" s="223">
        <f t="shared" ca="1" si="631"/>
        <v>3.239941127932796E-3</v>
      </c>
      <c r="AP385" s="223">
        <f t="shared" ca="1" si="632"/>
        <v>3.960462085401067E-3</v>
      </c>
      <c r="AQ385" s="223">
        <f t="shared" ca="1" si="633"/>
        <v>3.3460666214419161E-3</v>
      </c>
      <c r="AR385" s="223">
        <f t="shared" ca="1" si="634"/>
        <v>1.6038433475365345E-3</v>
      </c>
      <c r="AS385" s="223">
        <f t="shared" ca="1" si="635"/>
        <v>-6.7897260870148886E-4</v>
      </c>
      <c r="AT385" s="223">
        <f t="shared" ca="1" si="636"/>
        <v>-2.7329335309786724E-3</v>
      </c>
      <c r="AU385" s="223">
        <f t="shared" ca="1" si="637"/>
        <v>-3.8657297582014461E-3</v>
      </c>
      <c r="AV385" s="223">
        <f t="shared" ca="1" si="638"/>
        <v>-3.6955401156576573E-3</v>
      </c>
      <c r="AW385" s="223">
        <f t="shared" ca="1" si="639"/>
        <v>-2.2797288562273104E-3</v>
      </c>
      <c r="AX385" s="223">
        <f t="shared" ca="1" si="640"/>
        <v>-9.5510420826826984E-5</v>
      </c>
      <c r="AY385" s="223">
        <f t="shared" ca="1" si="641"/>
        <v>2.120900831075829E-3</v>
      </c>
      <c r="AZ385" s="223">
        <f t="shared" ca="1" si="642"/>
        <v>3.6224396043203688E-3</v>
      </c>
      <c r="BA385" s="223">
        <f t="shared" ca="1" si="643"/>
        <v>3.902996075711452E-3</v>
      </c>
      <c r="BB385" s="223">
        <f t="shared" ca="1" si="644"/>
        <v>2.8680056634599431E-3</v>
      </c>
      <c r="BC385" s="223">
        <f t="shared" ca="1" si="645"/>
        <v>8.6632303844562907E-4</v>
      </c>
      <c r="BD385" s="223">
        <f t="shared" ca="1" si="646"/>
        <v>-1.4273631016496313E-3</v>
      </c>
      <c r="BE385" s="223">
        <f t="shared" ca="1" si="647"/>
        <v>-3.2399411279327947E-3</v>
      </c>
      <c r="BF385" s="223">
        <f t="shared" ca="1" si="648"/>
        <v>-3.960462085401067E-3</v>
      </c>
      <c r="BG385" s="223">
        <f t="shared" ca="1" si="649"/>
        <v>-3.3460666214419166E-3</v>
      </c>
      <c r="BH385" s="223">
        <f t="shared" ca="1" si="650"/>
        <v>-1.6038433475365358E-3</v>
      </c>
      <c r="BI385" s="223">
        <f t="shared" ca="1" si="651"/>
        <v>6.7897260870147325E-4</v>
      </c>
      <c r="BJ385" s="223">
        <f t="shared" ca="1" si="652"/>
        <v>2.7329335309786815E-3</v>
      </c>
      <c r="BK385" s="223">
        <f t="shared" ca="1" si="653"/>
        <v>3.8657297582014457E-3</v>
      </c>
      <c r="BL385" s="223">
        <f t="shared" ca="1" si="654"/>
        <v>3.6955401156576629E-3</v>
      </c>
      <c r="BM385" s="223">
        <f t="shared" ca="1" si="655"/>
        <v>2.2797288562273E-3</v>
      </c>
      <c r="BN385" s="223">
        <f t="shared" ca="1" si="656"/>
        <v>9.5510420826828719E-5</v>
      </c>
      <c r="BO385" s="223">
        <f t="shared" ca="1" si="657"/>
        <v>-2.1209008310758282E-3</v>
      </c>
      <c r="BP385" s="223">
        <f t="shared" ca="1" si="658"/>
        <v>-3.6224396043203623E-3</v>
      </c>
      <c r="BQ385" s="223">
        <f t="shared" ca="1" si="659"/>
        <v>-3.9029960757114494E-3</v>
      </c>
      <c r="BR385" s="223">
        <f t="shared" ca="1" si="660"/>
        <v>-2.868005663459944E-3</v>
      </c>
      <c r="BS385" s="223">
        <f t="shared" ca="1" si="661"/>
        <v>-8.6632303844564424E-4</v>
      </c>
      <c r="BT385" s="223">
        <f t="shared" ca="1" si="662"/>
        <v>1.4273631016496428E-3</v>
      </c>
      <c r="BU385" s="223">
        <f t="shared" ca="1" si="663"/>
        <v>3.2399411279327942E-3</v>
      </c>
      <c r="BV385" s="223">
        <f t="shared" ca="1" si="664"/>
        <v>3.960462085401067E-3</v>
      </c>
      <c r="BW385" s="223">
        <f t="shared" ca="1" si="665"/>
        <v>3.3460666214419248E-3</v>
      </c>
      <c r="BX385" s="223">
        <f t="shared" ca="1" si="666"/>
        <v>1.6038433475365243E-3</v>
      </c>
      <c r="BY385" s="223">
        <f t="shared" ca="1" si="667"/>
        <v>-6.7897260870148604E-4</v>
      </c>
      <c r="BZ385" s="223">
        <f t="shared" ca="1" si="668"/>
        <v>-2.7329335309786702E-3</v>
      </c>
      <c r="CA385" s="223">
        <f t="shared" ca="1" si="669"/>
        <v>-3.8657297582014487E-3</v>
      </c>
      <c r="CB385" s="223">
        <f t="shared" ca="1" si="670"/>
        <v>-3.6955401156576586E-3</v>
      </c>
      <c r="CC385" s="223">
        <f t="shared" ca="1" si="671"/>
        <v>-2.279728856227313E-3</v>
      </c>
      <c r="CD385" s="223">
        <f t="shared" ca="1" si="672"/>
        <v>-9.5510420826844114E-5</v>
      </c>
      <c r="CE385" s="223">
        <f t="shared" ca="1" si="673"/>
        <v>2.1209008310758386E-3</v>
      </c>
      <c r="CF385" s="223">
        <f t="shared" ca="1" si="674"/>
        <v>3.6224396043203679E-3</v>
      </c>
      <c r="CG385" s="223">
        <f t="shared" ca="1" si="675"/>
        <v>3.9029960757114525E-3</v>
      </c>
      <c r="CH385" s="223">
        <f t="shared" ca="1" si="676"/>
        <v>2.8680056634599548E-3</v>
      </c>
      <c r="CI385" s="223">
        <f t="shared" ca="1" si="677"/>
        <v>8.6632303844563232E-4</v>
      </c>
      <c r="CJ385" s="223">
        <f t="shared" ca="1" si="678"/>
        <v>-1.4273631016496285E-3</v>
      </c>
      <c r="CK385" s="223">
        <f t="shared" ca="1" si="679"/>
        <v>-3.2399411279327847E-3</v>
      </c>
      <c r="CL385" s="223">
        <f t="shared" ca="1" si="680"/>
        <v>-3.9604620854010678E-3</v>
      </c>
      <c r="CM385" s="223">
        <f t="shared" ca="1" si="681"/>
        <v>-3.3460666214419183E-3</v>
      </c>
      <c r="CN385" s="223">
        <f t="shared" ca="1" si="682"/>
        <v>-1.6038433475365384E-3</v>
      </c>
      <c r="CO385" s="223">
        <f t="shared" ca="1" si="683"/>
        <v>6.7897260870147086E-4</v>
      </c>
      <c r="CP385" s="223">
        <f t="shared" ca="1" si="684"/>
        <v>2.7329335309786793E-3</v>
      </c>
      <c r="CQ385" s="223">
        <f t="shared" ca="1" si="685"/>
        <v>3.8657297582014444E-3</v>
      </c>
      <c r="CR385" s="223">
        <f t="shared" ca="1" si="686"/>
        <v>3.6955401156576642E-3</v>
      </c>
      <c r="CS385" s="223">
        <f t="shared" ca="1" si="687"/>
        <v>2.2797288562273026E-3</v>
      </c>
      <c r="CT385" s="223">
        <f t="shared" ca="1" si="688"/>
        <v>9.5510420826831321E-5</v>
      </c>
      <c r="CU385" s="223">
        <f t="shared" ca="1" si="689"/>
        <v>-2.1209008310758256E-3</v>
      </c>
      <c r="CV385" s="223">
        <f t="shared" ca="1" si="690"/>
        <v>-3.622439604320361E-3</v>
      </c>
      <c r="CW385" s="223">
        <f t="shared" ca="1" si="691"/>
        <v>-3.9029960757114499E-3</v>
      </c>
      <c r="CX385" s="223">
        <f t="shared" ca="1" si="692"/>
        <v>-2.8680056634599461E-3</v>
      </c>
      <c r="CY385" s="223">
        <f t="shared" ca="1" si="693"/>
        <v>-8.6632303844564706E-4</v>
      </c>
      <c r="CZ385" s="223">
        <f t="shared" ca="1" si="694"/>
        <v>1.4273631016496399E-3</v>
      </c>
      <c r="DA385" s="223">
        <f t="shared" ca="1" si="695"/>
        <v>3.2399411279327921E-3</v>
      </c>
      <c r="DB385" s="223">
        <f t="shared" ca="1" si="696"/>
        <v>3.960462085401067E-3</v>
      </c>
      <c r="DC385" s="223">
        <f t="shared" ca="1" si="697"/>
        <v>3.3460666214419265E-3</v>
      </c>
      <c r="DD385" s="223">
        <f t="shared" ca="1" si="698"/>
        <v>1.6038433475365269E-3</v>
      </c>
      <c r="DE385" s="223">
        <f t="shared" ca="1" si="699"/>
        <v>-6.7897260870148322E-4</v>
      </c>
      <c r="DF385" s="223">
        <f t="shared" ca="1" si="700"/>
        <v>-2.732933530978668E-3</v>
      </c>
      <c r="DG385" s="223">
        <f t="shared" ca="1" si="701"/>
        <v>-3.8657297582014478E-3</v>
      </c>
      <c r="DH385" s="223">
        <f t="shared" ca="1" si="702"/>
        <v>-3.6955401156576594E-3</v>
      </c>
      <c r="DI385" s="223">
        <f t="shared" ca="1" si="703"/>
        <v>-2.2797288562273151E-3</v>
      </c>
      <c r="DJ385" s="223">
        <f t="shared" ca="1" si="704"/>
        <v>-9.5510420826846716E-5</v>
      </c>
      <c r="DK385" s="223">
        <f t="shared" ca="1" si="705"/>
        <v>2.120900831075836E-3</v>
      </c>
      <c r="DL385" s="223">
        <f t="shared" ca="1" si="706"/>
        <v>3.6224396043203549E-3</v>
      </c>
      <c r="DM385" s="223">
        <f t="shared" ca="1" si="707"/>
        <v>3.9029960757114525E-3</v>
      </c>
      <c r="DN385" s="223">
        <f t="shared" ca="1" si="708"/>
        <v>2.8680056634599375E-3</v>
      </c>
      <c r="DO385" s="223">
        <f t="shared" ca="1" si="709"/>
        <v>8.6632303844566224E-4</v>
      </c>
      <c r="DP385" s="223">
        <f t="shared" ca="1" si="710"/>
        <v>-1.4273631016496256E-3</v>
      </c>
      <c r="DQ385" s="223">
        <f t="shared" ca="1" si="711"/>
        <v>-3.2399411279327994E-3</v>
      </c>
      <c r="DR385" s="223">
        <f t="shared" ca="1" si="712"/>
        <v>-3.9604620854010661E-3</v>
      </c>
      <c r="DS385" s="223">
        <f t="shared" ca="1" si="713"/>
        <v>-3.34606662144192E-3</v>
      </c>
      <c r="DT385" s="223">
        <f t="shared" ca="1" si="714"/>
        <v>-1.6038433475365154E-3</v>
      </c>
      <c r="DU385" s="223">
        <f t="shared" ca="1" si="715"/>
        <v>6.7897260870146761E-4</v>
      </c>
      <c r="DV385" s="223">
        <f t="shared" ca="1" si="716"/>
        <v>2.7329335309786776E-3</v>
      </c>
      <c r="DW385" s="223">
        <f t="shared" ca="1" si="717"/>
        <v>3.8657297582014504E-3</v>
      </c>
      <c r="DX385" s="223">
        <f t="shared" ca="1" si="718"/>
        <v>3.6955401156576651E-3</v>
      </c>
      <c r="DY385" s="223">
        <f t="shared" ca="1" si="719"/>
        <v>2.2797288562273047E-3</v>
      </c>
      <c r="DZ385" s="223">
        <f t="shared" ca="1" si="720"/>
        <v>9.5510420826862112E-5</v>
      </c>
      <c r="EA385" s="223">
        <f t="shared" ca="1" si="721"/>
        <v>-2.120900831075823E-3</v>
      </c>
      <c r="EB385" s="223">
        <f t="shared" ca="1" si="722"/>
        <v>-3.6224396043203714E-3</v>
      </c>
      <c r="EC385" s="223">
        <f t="shared" ca="1" si="723"/>
        <v>-3.9029960757114559E-3</v>
      </c>
      <c r="ED385" s="223">
        <f t="shared" ca="1" si="724"/>
        <v>-2.8680056634599483E-3</v>
      </c>
      <c r="EE385" s="223">
        <f t="shared" ca="1" si="725"/>
        <v>-8.6632303844562256E-4</v>
      </c>
      <c r="EF385" s="223">
        <f t="shared" ca="1" si="726"/>
        <v>1.4273631016496109E-3</v>
      </c>
      <c r="EG385" s="223">
        <f t="shared" ca="1" si="727"/>
        <v>3.2399411279327908E-3</v>
      </c>
      <c r="EH385" s="223">
        <f t="shared" ca="1" si="728"/>
        <v>3.9604620854010678E-3</v>
      </c>
      <c r="EI385" s="223">
        <f t="shared" ca="1" si="729"/>
        <v>3.3460666214419283E-3</v>
      </c>
      <c r="EJ385" s="223">
        <f t="shared" ca="1" si="730"/>
        <v>1.6038433475365297E-3</v>
      </c>
      <c r="EK385" s="223">
        <f t="shared" ca="1" si="731"/>
        <v>-6.7897260870145222E-4</v>
      </c>
      <c r="EL385" s="223">
        <f t="shared" ca="1" si="732"/>
        <v>-2.7329335309786663E-3</v>
      </c>
      <c r="EM385" s="223">
        <f t="shared" ca="1" si="733"/>
        <v>-3.865729758201447E-3</v>
      </c>
      <c r="EN385" s="223">
        <f t="shared" ca="1" si="734"/>
        <v>-3.6955401156576707E-3</v>
      </c>
      <c r="EO385" s="223">
        <f t="shared" ca="1" si="735"/>
        <v>-2.2797288562273173E-3</v>
      </c>
      <c r="EP385" s="223">
        <f t="shared" ca="1" si="736"/>
        <v>-9.5510420826821997E-5</v>
      </c>
      <c r="EQ385" s="223">
        <f t="shared" ca="1" si="737"/>
        <v>2.1209008310758095E-3</v>
      </c>
      <c r="ER385" s="223">
        <f t="shared" ca="1" si="738"/>
        <v>3.6224396043203653E-3</v>
      </c>
      <c r="ES385" s="223">
        <f t="shared" ca="1" si="739"/>
        <v>3.9029960757114481E-3</v>
      </c>
      <c r="ET385" s="223">
        <f t="shared" ca="1" si="740"/>
        <v>2.8680056634599587E-3</v>
      </c>
      <c r="EU385" s="223">
        <f t="shared" ca="1" si="741"/>
        <v>8.6632303844563774E-4</v>
      </c>
      <c r="EV385" s="223">
        <f t="shared" ca="1" si="742"/>
        <v>-1.4273631016496495E-3</v>
      </c>
      <c r="EW385" s="223">
        <f t="shared" ca="1" si="743"/>
        <v>-3.2399411279327816E-3</v>
      </c>
      <c r="EX385" s="223">
        <f t="shared" ca="1" si="744"/>
        <v>-3.960462085401067E-3</v>
      </c>
      <c r="EY385" s="223">
        <f t="shared" ca="1" si="745"/>
        <v>-3.3460666214419365E-3</v>
      </c>
      <c r="EZ385" s="223">
        <f t="shared" ca="1" si="746"/>
        <v>-1.603843347536544E-3</v>
      </c>
      <c r="FA385" s="223">
        <f t="shared" ca="1" si="747"/>
        <v>6.7897260870149276E-4</v>
      </c>
      <c r="FB385" s="223">
        <f t="shared" ca="1" si="748"/>
        <v>2.732933530978655E-3</v>
      </c>
      <c r="FC385" s="223">
        <f t="shared" ca="1" si="749"/>
        <v>3.8657297582014435E-3</v>
      </c>
      <c r="FD385" s="223">
        <f t="shared" ca="1" si="750"/>
        <v>3.695540115657656E-3</v>
      </c>
      <c r="FE385" s="223">
        <f t="shared" ca="1" si="751"/>
        <v>2.2797288562273303E-3</v>
      </c>
      <c r="FF385" s="223">
        <f t="shared" ca="1" si="752"/>
        <v>9.5510420826837392E-5</v>
      </c>
      <c r="FG385" s="223">
        <f t="shared" ca="1" si="753"/>
        <v>-2.1209008310758442E-3</v>
      </c>
      <c r="FH385" s="223">
        <f t="shared" ca="1" si="754"/>
        <v>-3.6224396043203584E-3</v>
      </c>
      <c r="FI385" s="223">
        <f t="shared" ca="1" si="755"/>
        <v>-3.9029960757114512E-3</v>
      </c>
      <c r="FJ385" s="223">
        <f t="shared" ca="1" si="756"/>
        <v>-2.8680056634599695E-3</v>
      </c>
      <c r="FK385" s="223">
        <f t="shared" ca="1" si="757"/>
        <v>-8.663230384456527E-4</v>
      </c>
      <c r="FL385" s="223">
        <f t="shared" ca="1" si="758"/>
        <v>1.4273631016496347E-3</v>
      </c>
      <c r="FM385" s="223">
        <f t="shared" ca="1" si="759"/>
        <v>3.2399411279327725E-3</v>
      </c>
      <c r="FN385" s="223">
        <f t="shared" ca="1" si="760"/>
        <v>3.960462085401067E-3</v>
      </c>
      <c r="FO385" s="223">
        <f t="shared" ca="1" si="761"/>
        <v>3.3460666214419148E-3</v>
      </c>
      <c r="FP385" s="223">
        <f t="shared" ca="1" si="762"/>
        <v>1.6038433475365581E-3</v>
      </c>
      <c r="FQ385" s="223">
        <f t="shared" ca="1" si="763"/>
        <v>-6.7897260870147759E-4</v>
      </c>
      <c r="FR385" s="223">
        <f t="shared" ca="1" si="764"/>
        <v>-2.7329335309786845E-3</v>
      </c>
      <c r="FS385" s="223">
        <f t="shared" ca="1" si="765"/>
        <v>-3.86572975820144E-3</v>
      </c>
      <c r="FT385" s="223">
        <f t="shared" ca="1" si="766"/>
        <v>-3.6955401156576616E-3</v>
      </c>
      <c r="FU385" s="223">
        <f t="shared" ca="1" si="767"/>
        <v>-2.2797288562272969E-3</v>
      </c>
      <c r="FV385" s="223">
        <f t="shared" ca="1" si="768"/>
        <v>-9.5510420826852788E-5</v>
      </c>
      <c r="FW385" s="223">
        <f t="shared" ca="1" si="769"/>
        <v>2.1209008310758308E-3</v>
      </c>
      <c r="FX385" s="223">
        <f t="shared" ca="1" si="770"/>
        <v>3.6224396043203523E-3</v>
      </c>
      <c r="FY385" s="223">
        <f t="shared" ca="1" si="771"/>
        <v>3.9029960757114542E-3</v>
      </c>
      <c r="FZ385" s="223">
        <f t="shared" ca="1" si="772"/>
        <v>2.8680056634599414E-3</v>
      </c>
      <c r="GA385" s="223">
        <f t="shared" ca="1" si="773"/>
        <v>8.6632303844566788E-4</v>
      </c>
      <c r="GB385" s="223">
        <f t="shared" ca="1" si="774"/>
        <v>-1.4273631016496204E-3</v>
      </c>
      <c r="GC385" s="223">
        <f t="shared" ca="1" si="775"/>
        <v>-3.239941127932796E-3</v>
      </c>
      <c r="GD385" s="223">
        <f t="shared" ca="1" si="776"/>
        <v>-3.9604620854010661E-3</v>
      </c>
      <c r="GE385" s="223">
        <f t="shared" ca="1" si="777"/>
        <v>-3.3460666214419231E-3</v>
      </c>
      <c r="GF385" s="223">
        <f t="shared" ca="1" si="778"/>
        <v>-1.603843347536521E-3</v>
      </c>
      <c r="GG385" s="223">
        <f t="shared" ca="1" si="779"/>
        <v>6.7897260870146197E-4</v>
      </c>
      <c r="GH385" s="223">
        <f t="shared" ca="1" si="780"/>
        <v>2.7329335309786732E-3</v>
      </c>
      <c r="GI385" s="223">
        <f t="shared" ca="1" si="781"/>
        <v>3.8657297582014491E-3</v>
      </c>
      <c r="GJ385" s="223">
        <f t="shared" ca="1" si="782"/>
        <v>3.6955401156576672E-3</v>
      </c>
      <c r="GK385" s="223">
        <f t="shared" ca="1" si="783"/>
        <v>2.2797288562273095E-3</v>
      </c>
      <c r="GL385" s="223">
        <f t="shared" ca="1" si="784"/>
        <v>9.5510420826868617E-5</v>
      </c>
      <c r="GM385" s="223">
        <f t="shared" ca="1" si="785"/>
        <v>-2.1209008310758182E-3</v>
      </c>
      <c r="GN385" s="223">
        <f t="shared" ca="1" si="786"/>
        <v>-3.6224396043203688E-3</v>
      </c>
      <c r="GO385" s="223">
        <f t="shared" ca="1" si="787"/>
        <v>-3.9029960757114568E-3</v>
      </c>
      <c r="GP385" s="223">
        <f t="shared" ca="1" si="788"/>
        <v>-2.8680056634599522E-3</v>
      </c>
      <c r="GQ385" s="223">
        <f t="shared" ca="1" si="789"/>
        <v>-8.6632303844562841E-4</v>
      </c>
      <c r="GR385" s="223">
        <f t="shared" ca="1" si="790"/>
        <v>1.4273631016496057E-3</v>
      </c>
      <c r="GS385" s="223">
        <f t="shared" ca="1" si="791"/>
        <v>3.2399411279327873E-3</v>
      </c>
      <c r="GT385" s="223">
        <f t="shared" ca="1" si="792"/>
        <v>3.9604620854010678E-3</v>
      </c>
      <c r="GU385" s="223">
        <f t="shared" ca="1" si="793"/>
        <v>3.3460666214419313E-3</v>
      </c>
      <c r="GV385" s="223">
        <f t="shared" ca="1" si="794"/>
        <v>1.6038433475365347E-3</v>
      </c>
      <c r="GW385" s="223">
        <f t="shared" ca="1" si="795"/>
        <v>-6.7897260870144701E-4</v>
      </c>
      <c r="GX385" s="223">
        <f t="shared" ca="1" si="796"/>
        <v>-2.732933530978662E-3</v>
      </c>
      <c r="GY385" s="223">
        <f t="shared" ca="1" si="797"/>
        <v>-3.8657297582014461E-3</v>
      </c>
      <c r="GZ385" s="223">
        <f t="shared" ca="1" si="798"/>
        <v>-3.6955401156576724E-3</v>
      </c>
      <c r="HA385" s="223">
        <f t="shared" ca="1" si="799"/>
        <v>-2.2797288562273225E-3</v>
      </c>
      <c r="HB385" s="223">
        <f t="shared" ca="1" si="800"/>
        <v>-9.5510420826827418E-5</v>
      </c>
      <c r="HC385" s="223">
        <f t="shared" ca="1" si="801"/>
        <v>2.1209008310758052E-3</v>
      </c>
      <c r="HD385" s="223">
        <f t="shared" ca="1" si="802"/>
        <v>3.6224396043203627E-3</v>
      </c>
      <c r="HE385" s="223">
        <f t="shared" ca="1" si="803"/>
        <v>3.9029960757114494E-3</v>
      </c>
      <c r="HF385" s="223">
        <f t="shared" ca="1" si="804"/>
        <v>2.8680056634599626E-3</v>
      </c>
      <c r="HG385" s="223">
        <f t="shared" ca="1" si="805"/>
        <v>8.6632303844564338E-4</v>
      </c>
      <c r="HH385" s="223">
        <f t="shared" ca="1" si="806"/>
        <v>-1.4273631016496434E-3</v>
      </c>
      <c r="HI385" s="223">
        <f t="shared" ca="1" si="807"/>
        <v>-3.2399411279327782E-3</v>
      </c>
      <c r="HJ385" s="223">
        <f t="shared" ca="1" si="808"/>
        <v>-3.960462085401067E-3</v>
      </c>
      <c r="HK385" s="223">
        <f t="shared" ca="1" si="809"/>
        <v>-3.3460666214419391E-3</v>
      </c>
      <c r="HL385" s="223">
        <f t="shared" ca="1" si="810"/>
        <v>-1.6038433475365494E-3</v>
      </c>
      <c r="HM385" s="223">
        <f t="shared" ca="1" si="811"/>
        <v>6.7897260870148669E-4</v>
      </c>
      <c r="HN385" s="223">
        <f t="shared" ca="1" si="812"/>
        <v>2.7329335309786507E-3</v>
      </c>
      <c r="HO385" s="223">
        <f t="shared" ca="1" si="813"/>
        <v>3.8657297582014426E-3</v>
      </c>
      <c r="HP385" s="223">
        <f t="shared" ca="1" si="814"/>
        <v>3.6955401156576586E-3</v>
      </c>
      <c r="HQ385" s="223">
        <f t="shared" ca="1" si="815"/>
        <v>2.2797288562272887E-3</v>
      </c>
      <c r="HR385" s="223">
        <f t="shared" ca="1" si="816"/>
        <v>9.5510420826899626E-5</v>
      </c>
      <c r="HS385" s="223">
        <f t="shared" ca="1" si="817"/>
        <v>-2.1209008310757917E-3</v>
      </c>
      <c r="HT385" s="223">
        <f t="shared" ca="1" si="818"/>
        <v>-3.6224396043203566E-3</v>
      </c>
      <c r="HU385" s="223">
        <f t="shared" ca="1" si="819"/>
        <v>-3.902996075711452E-3</v>
      </c>
      <c r="HV385" s="223">
        <f t="shared" ca="1" si="820"/>
        <v>-2.8680056634599349E-3</v>
      </c>
      <c r="HW385" s="223">
        <f t="shared" ca="1" si="821"/>
        <v>-8.6632303844560348E-4</v>
      </c>
      <c r="HX385" s="223">
        <f t="shared" ca="1" si="822"/>
        <v>1.4273631016495766E-3</v>
      </c>
      <c r="HY385" s="223">
        <f t="shared" ca="1" si="823"/>
        <v>3.2399411279327695E-3</v>
      </c>
      <c r="HZ385" s="223">
        <f t="shared" ca="1" si="824"/>
        <v>3.960462085401067E-3</v>
      </c>
      <c r="IA385" s="223">
        <f t="shared" ca="1" si="825"/>
        <v>3.3460666214419179E-3</v>
      </c>
      <c r="IB385" s="223">
        <f t="shared" ca="1" si="826"/>
        <v>1.6038433475365117E-3</v>
      </c>
      <c r="IC385" s="223">
        <f t="shared" ca="1" si="827"/>
        <v>-6.7897260870141622E-4</v>
      </c>
      <c r="ID385" s="223">
        <f t="shared" ca="1" si="828"/>
        <v>-2.7329335309786394E-3</v>
      </c>
      <c r="IE385" s="223">
        <f t="shared" ca="1" si="829"/>
        <v>-3.1117150933828728E-3</v>
      </c>
      <c r="IF385" s="223">
        <f t="shared" ca="1" si="830"/>
        <v>-3.6955401156576638E-3</v>
      </c>
      <c r="IG385" s="223">
        <f t="shared" ca="1" si="831"/>
        <v>-2.2797288562273017E-3</v>
      </c>
      <c r="IH385" s="223">
        <f t="shared" ca="1" si="832"/>
        <v>-9.5510420826802264E-5</v>
      </c>
      <c r="II385" s="223">
        <f t="shared" ca="1" si="833"/>
        <v>2.1209008310757787E-3</v>
      </c>
      <c r="IJ385" s="223">
        <f t="shared" ca="1" si="834"/>
        <v>3.6224396043203497E-3</v>
      </c>
      <c r="IK385" s="223">
        <f t="shared" ca="1" si="835"/>
        <v>3.9029960757114546E-3</v>
      </c>
      <c r="IL385" s="223">
        <f t="shared" ca="1" si="836"/>
        <v>2.8680056634599453E-3</v>
      </c>
      <c r="IM385" s="223">
        <f t="shared" ca="1" si="837"/>
        <v>8.6632303844561822E-4</v>
      </c>
      <c r="IN385" s="223">
        <f t="shared" ca="1" si="838"/>
        <v>-1.4273631016496673E-3</v>
      </c>
      <c r="IO385" s="223">
        <f t="shared" ca="1" si="839"/>
        <v>-3.2399411279327604E-3</v>
      </c>
      <c r="IP385" s="223">
        <f t="shared" ca="1" si="840"/>
        <v>-3.960462085401067E-3</v>
      </c>
      <c r="IQ385" s="223">
        <f t="shared" ca="1" si="841"/>
        <v>-3.3460666214419257E-3</v>
      </c>
      <c r="IR385" s="223">
        <f t="shared" ca="1" si="842"/>
        <v>-1.6038433475365262E-3</v>
      </c>
      <c r="IS385" s="223">
        <f t="shared" ca="1" si="843"/>
        <v>6.7897260870151206E-4</v>
      </c>
      <c r="IT385" s="223">
        <f t="shared" ca="1" si="844"/>
        <v>2.7329335309786281E-3</v>
      </c>
      <c r="IU385" s="223">
        <f t="shared" ca="1" si="845"/>
        <v>3.8657297582014357E-3</v>
      </c>
      <c r="IV385" s="223">
        <f t="shared" ca="1" si="846"/>
        <v>3.6955401156576694E-3</v>
      </c>
      <c r="IW385" s="223">
        <f t="shared" ca="1" si="847"/>
        <v>2.2797288562273147E-3</v>
      </c>
      <c r="IX385" s="223">
        <f t="shared" ca="1" si="848"/>
        <v>9.551042082681766E-5</v>
      </c>
      <c r="IY385" s="223">
        <f t="shared" ca="1" si="849"/>
        <v>-2.1209008310758607E-3</v>
      </c>
      <c r="IZ385" s="223">
        <f t="shared" ca="1" si="850"/>
        <v>-3.6224396043203441E-3</v>
      </c>
      <c r="JA385" s="223">
        <f t="shared" ca="1" si="851"/>
        <v>-3.9029960757114577E-3</v>
      </c>
      <c r="JB385" s="223">
        <f t="shared" ca="1" si="852"/>
        <v>-2.8680056634599561E-3</v>
      </c>
    </row>
    <row r="386" spans="2:262">
      <c r="B386" s="230">
        <v>25</v>
      </c>
      <c r="C386" s="229">
        <f t="shared" si="853"/>
        <v>4.8828125000000011E-4</v>
      </c>
      <c r="D386" s="226">
        <f t="shared" ca="1" si="597"/>
        <v>53.975562318509112</v>
      </c>
      <c r="E386" s="225">
        <f ca="1">AE361</f>
        <v>-2.4437681490890355E-2</v>
      </c>
      <c r="F386" s="224">
        <v>25</v>
      </c>
      <c r="G386" s="223">
        <f t="shared" ca="1" si="854"/>
        <v>2.6250893047455705E-3</v>
      </c>
      <c r="H386" s="223">
        <f t="shared" ca="1" si="598"/>
        <v>-6.478166161471224E-3</v>
      </c>
      <c r="I386" s="223">
        <f t="shared" ca="1" si="599"/>
        <v>-1.3217989846128295E-2</v>
      </c>
      <c r="J386" s="223">
        <f t="shared" ca="1" si="600"/>
        <v>-1.5135489355701444E-2</v>
      </c>
      <c r="K386" s="223">
        <f t="shared" ca="1" si="601"/>
        <v>-1.15311026275496E-2</v>
      </c>
      <c r="L386" s="223">
        <f t="shared" ca="1" si="602"/>
        <v>-3.7198194186523108E-3</v>
      </c>
      <c r="M386" s="223">
        <f t="shared" ca="1" si="603"/>
        <v>5.448566898836645E-3</v>
      </c>
      <c r="N386" s="223">
        <f t="shared" ca="1" si="604"/>
        <v>1.2629150518510825E-2</v>
      </c>
      <c r="O386" s="223">
        <f t="shared" ca="1" si="605"/>
        <v>1.5202236435043159E-2</v>
      </c>
      <c r="P386" s="223">
        <f t="shared" ca="1" si="606"/>
        <v>1.2229084751951089E-2</v>
      </c>
      <c r="Q386" s="223">
        <f t="shared" ca="1" si="607"/>
        <v>4.7943915088344714E-3</v>
      </c>
      <c r="R386" s="223">
        <f t="shared" ca="1" si="608"/>
        <v>-4.3894413800991457E-3</v>
      </c>
      <c r="S386" s="223">
        <f t="shared" ca="1" si="609"/>
        <v>-1.1971872730010861E-2</v>
      </c>
      <c r="T386" s="223">
        <f t="shared" ca="1" si="610"/>
        <v>-1.5186601277981786E-2</v>
      </c>
      <c r="U386" s="223">
        <f t="shared" ca="1" si="611"/>
        <v>-1.2860796406521827E-2</v>
      </c>
      <c r="V386" s="223">
        <f t="shared" ca="1" si="612"/>
        <v>-5.8429823760316199E-3</v>
      </c>
      <c r="W386" s="223">
        <f t="shared" ca="1" si="613"/>
        <v>3.306529098210215E-3</v>
      </c>
      <c r="X386" s="223">
        <f t="shared" ca="1" si="614"/>
        <v>1.1249718325912544E-2</v>
      </c>
      <c r="Y386" s="223">
        <f t="shared" ca="1" si="615"/>
        <v>1.5088668612788113E-2</v>
      </c>
      <c r="Z386" s="223">
        <f t="shared" ca="1" si="616"/>
        <v>1.3422814291072518E-2</v>
      </c>
      <c r="AA386" s="223">
        <f t="shared" ca="1" si="617"/>
        <v>6.8599096154817654E-3</v>
      </c>
      <c r="AB386" s="223">
        <f t="shared" ca="1" si="618"/>
        <v>-2.2056984486517129E-3</v>
      </c>
      <c r="AC386" s="223">
        <f t="shared" ca="1" si="619"/>
        <v>-1.0466600723501061E-2</v>
      </c>
      <c r="AD386" s="223">
        <f t="shared" ca="1" si="620"/>
        <v>-1.4908969145059965E-2</v>
      </c>
      <c r="AE386" s="223">
        <f t="shared" ca="1" si="621"/>
        <v>-1.3912092781992107E-2</v>
      </c>
      <c r="AF386" s="223">
        <f t="shared" ca="1" si="622"/>
        <v>-7.8396624103650499E-3</v>
      </c>
      <c r="AG386" s="223">
        <f t="shared" ca="1" si="623"/>
        <v>1.0929149280925025E-3</v>
      </c>
      <c r="AH386" s="223">
        <f t="shared" ca="1" si="624"/>
        <v>9.6267637049152217E-3</v>
      </c>
      <c r="AI386" s="223">
        <f t="shared" ca="1" si="625"/>
        <v>1.4648476681782594E-2</v>
      </c>
      <c r="AJ386" s="223">
        <f t="shared" ca="1" si="626"/>
        <v>1.4325980436745916E-2</v>
      </c>
      <c r="AK386" s="223">
        <f t="shared" ca="1" si="627"/>
        <v>8.7769313953977041E-3</v>
      </c>
      <c r="AL386" s="223">
        <f t="shared" ca="1" si="628"/>
        <v>2.5791193155079439E-5</v>
      </c>
      <c r="AM386" s="223">
        <f t="shared" ca="1" si="629"/>
        <v>-8.7347584197243998E-3</v>
      </c>
      <c r="AN386" s="223">
        <f t="shared" ca="1" si="630"/>
        <v>-1.4308602854184265E-2</v>
      </c>
      <c r="AO386" s="223">
        <f t="shared" ca="1" si="631"/>
        <v>-1.466223436227251E-2</v>
      </c>
      <c r="AP386" s="223">
        <f t="shared" ca="1" si="632"/>
        <v>-9.6666374287423685E-3</v>
      </c>
      <c r="AQ386" s="223">
        <f t="shared" ca="1" si="633"/>
        <v>-1.144357549692338E-3</v>
      </c>
      <c r="AR386" s="223">
        <f t="shared" ca="1" si="634"/>
        <v>7.7954187218547411E-3</v>
      </c>
      <c r="AS386" s="223">
        <f t="shared" ca="1" si="635"/>
        <v>1.3891189467984266E-2</v>
      </c>
      <c r="AT386" s="223">
        <f t="shared" ca="1" si="636"/>
        <v>1.4919032369415573E-2</v>
      </c>
      <c r="AU386" s="223">
        <f t="shared" ca="1" si="637"/>
        <v>1.0503959116317848E-2</v>
      </c>
      <c r="AV386" s="223">
        <f t="shared" ca="1" si="638"/>
        <v>2.2567225335176763E-3</v>
      </c>
      <c r="AW386" s="223">
        <f t="shared" ca="1" si="639"/>
        <v>-6.8138349745158521E-3</v>
      </c>
      <c r="AX386" s="223">
        <f t="shared" ca="1" si="640"/>
        <v>-1.3398498522488209E-2</v>
      </c>
      <c r="AY386" s="223">
        <f t="shared" ca="1" si="641"/>
        <v>-1.5094982847524727E-2</v>
      </c>
      <c r="AZ386" s="223">
        <f t="shared" ca="1" si="642"/>
        <v>-1.1284358939351508E-2</v>
      </c>
      <c r="BA386" s="223">
        <f t="shared" ca="1" si="643"/>
        <v>-3.3568581424054797E-3</v>
      </c>
      <c r="BB386" s="223">
        <f t="shared" ca="1" si="644"/>
        <v>5.7953264650815496E-3</v>
      </c>
      <c r="BC386" s="223">
        <f t="shared" ca="1" si="645"/>
        <v>1.283319995261778E-2</v>
      </c>
      <c r="BD386" s="223">
        <f t="shared" ca="1" si="646"/>
        <v>1.5189132305714285E-2</v>
      </c>
      <c r="BE386" s="223">
        <f t="shared" ca="1" si="647"/>
        <v>1.2003607843586403E-2</v>
      </c>
      <c r="BF386" s="223">
        <f t="shared" ca="1" si="648"/>
        <v>4.4388026461726566E-3</v>
      </c>
      <c r="BG386" s="223">
        <f t="shared" ca="1" si="649"/>
        <v>-4.745412579410753E-3</v>
      </c>
      <c r="BH386" s="223">
        <f t="shared" ca="1" si="650"/>
        <v>-1.2198357160302084E-2</v>
      </c>
      <c r="BI386" s="223">
        <f t="shared" ca="1" si="651"/>
        <v>-1.5200970539912964E-2</v>
      </c>
      <c r="BJ386" s="223">
        <f t="shared" ca="1" si="652"/>
        <v>-1.2657808156892844E-2</v>
      </c>
      <c r="BK386" s="223">
        <f t="shared" ca="1" si="653"/>
        <v>-5.4966928938106844E-3</v>
      </c>
      <c r="BL386" s="223">
        <f t="shared" ca="1" si="654"/>
        <v>3.6697828918170498E-3</v>
      </c>
      <c r="BM386" s="223">
        <f t="shared" ca="1" si="655"/>
        <v>1.1497410413637027E-2</v>
      </c>
      <c r="BN386" s="223">
        <f t="shared" ca="1" si="656"/>
        <v>1.5130433397703945E-2</v>
      </c>
      <c r="BO386" s="223">
        <f t="shared" ca="1" si="657"/>
        <v>1.3243414711091486E-2</v>
      </c>
      <c r="BP386" s="223">
        <f t="shared" ca="1" si="658"/>
        <v>6.5247960864093799E-3</v>
      </c>
      <c r="BQ386" s="223">
        <f t="shared" ca="1" si="659"/>
        <v>-2.5742663327730933E-3</v>
      </c>
      <c r="BR386" s="223">
        <f t="shared" ca="1" si="660"/>
        <v>-1.0734158203774784E-2</v>
      </c>
      <c r="BS386" s="223">
        <f t="shared" ca="1" si="661"/>
        <v>-1.4977903125972393E-2</v>
      </c>
      <c r="BT386" s="223">
        <f t="shared" ca="1" si="662"/>
        <v>-1.3757254053526524E-2</v>
      </c>
      <c r="BU386" s="223">
        <f t="shared" ca="1" si="663"/>
        <v>-7.5175408436903013E-3</v>
      </c>
      <c r="BV386" s="223">
        <f t="shared" ca="1" si="664"/>
        <v>1.4647996014306615E-3</v>
      </c>
      <c r="BW386" s="223">
        <f t="shared" ca="1" si="665"/>
        <v>9.9127366605707024E-3</v>
      </c>
      <c r="BX386" s="223">
        <f t="shared" ca="1" si="666"/>
        <v>1.4744206299476436E-2</v>
      </c>
      <c r="BY386" s="223">
        <f t="shared" ca="1" si="667"/>
        <v>1.4196541644281017E-2</v>
      </c>
      <c r="BZ386" s="223">
        <f t="shared" ca="1" si="668"/>
        <v>8.469547395799925E-3</v>
      </c>
      <c r="CA386" s="223">
        <f t="shared" ca="1" si="669"/>
        <v>-3.4739499413389413E-4</v>
      </c>
      <c r="CB386" s="223">
        <f t="shared" ca="1" si="670"/>
        <v>-9.0375971385374364E-3</v>
      </c>
      <c r="CC386" s="223">
        <f t="shared" ca="1" si="671"/>
        <v>-1.4430609341566935E-2</v>
      </c>
      <c r="CD386" s="223">
        <f t="shared" ca="1" si="672"/>
        <v>-1.4558896945839554E-2</v>
      </c>
      <c r="CE386" s="223">
        <f t="shared" ca="1" si="673"/>
        <v>-9.3756567367478463E-3</v>
      </c>
      <c r="CF386" s="223">
        <f t="shared" ca="1" si="674"/>
        <v>-7.718921767351887E-4</v>
      </c>
      <c r="CG386" s="223">
        <f t="shared" ca="1" si="675"/>
        <v>8.1134820945694304E-3</v>
      </c>
      <c r="CH386" s="223">
        <f t="shared" ca="1" si="676"/>
        <v>1.4038811661329715E-2</v>
      </c>
      <c r="CI386" s="223">
        <f t="shared" ca="1" si="677"/>
        <v>1.4842356323427622E-2</v>
      </c>
      <c r="CJ386" s="223">
        <f t="shared" ca="1" si="678"/>
        <v>1.0230958581507875E-2</v>
      </c>
      <c r="CK386" s="223">
        <f t="shared" ca="1" si="679"/>
        <v>1.8869963970197844E-3</v>
      </c>
      <c r="CL386" s="223">
        <f t="shared" ca="1" si="680"/>
        <v>-7.1453993881575159E-3</v>
      </c>
      <c r="CM386" s="223">
        <f t="shared" ca="1" si="681"/>
        <v>-1.3570936444340292E-2</v>
      </c>
      <c r="CN386" s="223">
        <f t="shared" ca="1" si="682"/>
        <v>-1.5045383686118428E-2</v>
      </c>
      <c r="CO386" s="223">
        <f t="shared" ca="1" si="683"/>
        <v>-1.1030817975277737E-2</v>
      </c>
      <c r="CP386" s="223">
        <f t="shared" ca="1" si="684"/>
        <v>-2.9918748203347266E-3</v>
      </c>
      <c r="CQ386" s="223">
        <f t="shared" ca="1" si="685"/>
        <v>6.1385951433651498E-3</v>
      </c>
      <c r="CR386" s="223">
        <f t="shared" ca="1" si="686"/>
        <v>1.3029519146937554E-2</v>
      </c>
      <c r="CS386" s="223">
        <f t="shared" ca="1" si="687"/>
        <v>1.5166878811042683E-2</v>
      </c>
      <c r="CT386" s="223">
        <f t="shared" ca="1" si="688"/>
        <v>1.177090041070053E-2</v>
      </c>
      <c r="CU386" s="223">
        <f t="shared" ca="1" si="689"/>
        <v>4.0805400147742961E-3</v>
      </c>
      <c r="CV386" s="223">
        <f t="shared" ca="1" si="690"/>
        <v>-5.0985253196269287E-3</v>
      </c>
      <c r="CW386" s="223">
        <f t="shared" ca="1" si="691"/>
        <v>-1.2417493756365893E-2</v>
      </c>
      <c r="CX386" s="223">
        <f t="shared" ca="1" si="692"/>
        <v>-1.5206183305591797E-2</v>
      </c>
      <c r="CY386" s="223">
        <f t="shared" ca="1" si="693"/>
        <v>-1.2447195316936159E-2</v>
      </c>
      <c r="CZ386" s="223">
        <f t="shared" ca="1" si="694"/>
        <v>-5.1470924093252298E-3</v>
      </c>
      <c r="DA386" s="223">
        <f t="shared" ca="1" si="695"/>
        <v>4.0308261454319568E-3</v>
      </c>
      <c r="DB386" s="223">
        <f t="shared" ca="1" si="696"/>
        <v>1.1738176891244236E-2</v>
      </c>
      <c r="DC386" s="223">
        <f t="shared" ca="1" si="697"/>
        <v>1.5163084175304348E-2</v>
      </c>
      <c r="DD386" s="223">
        <f t="shared" ca="1" si="698"/>
        <v>1.3056037793291638E-2</v>
      </c>
      <c r="DE386" s="223">
        <f t="shared" ca="1" si="699"/>
        <v>6.1857522641523607E-3</v>
      </c>
      <c r="DF386" s="223">
        <f t="shared" ca="1" si="700"/>
        <v>-2.9412835751136557E-3</v>
      </c>
      <c r="DG386" s="223">
        <f t="shared" ca="1" si="701"/>
        <v>-1.0995249828522525E-2</v>
      </c>
      <c r="DH386" s="223">
        <f t="shared" ca="1" si="702"/>
        <v>-1.50378149781016E-2</v>
      </c>
      <c r="DI386" s="223">
        <f t="shared" ca="1" si="703"/>
        <v>-1.3594128469636008E-2</v>
      </c>
      <c r="DJ386" s="223">
        <f t="shared" ca="1" si="704"/>
        <v>-7.1908909915102699E-3</v>
      </c>
      <c r="DK386" s="223">
        <f t="shared" ca="1" si="705"/>
        <v>1.8358019342611959E-3</v>
      </c>
      <c r="DL386" s="223">
        <f t="shared" ca="1" si="706"/>
        <v>1.0192738554322954E-2</v>
      </c>
      <c r="DM386" s="223">
        <f t="shared" ca="1" si="707"/>
        <v>1.4831054558616819E-2</v>
      </c>
      <c r="DN386" s="223">
        <f t="shared" ca="1" si="708"/>
        <v>1.4058551385972427E-2</v>
      </c>
      <c r="DO386" s="223">
        <f t="shared" ca="1" si="709"/>
        <v>8.1570616575476467E-3</v>
      </c>
      <c r="DP386" s="223">
        <f t="shared" ca="1" si="710"/>
        <v>-7.2037192366849762E-4</v>
      </c>
      <c r="DQ386" s="223">
        <f t="shared" ca="1" si="711"/>
        <v>-9.3349919467717833E-3</v>
      </c>
      <c r="DR386" s="223">
        <f t="shared" ca="1" si="712"/>
        <v>-1.4543923369477466E-2</v>
      </c>
      <c r="DS386" s="223">
        <f t="shared" ca="1" si="713"/>
        <v>-1.4446789794278631E-2</v>
      </c>
      <c r="DT386" s="223">
        <f t="shared" ca="1" si="714"/>
        <v>-9.0790284997135789E-3</v>
      </c>
      <c r="DU386" s="223">
        <f t="shared" ca="1" si="715"/>
        <v>-3.9896184479368182E-4</v>
      </c>
      <c r="DV386" s="223">
        <f t="shared" ca="1" si="716"/>
        <v>8.4266582090528931E-3</v>
      </c>
      <c r="DW386" s="223">
        <f t="shared" ca="1" si="717"/>
        <v>1.4177977399475364E-2</v>
      </c>
      <c r="DX386" s="223">
        <f t="shared" ca="1" si="718"/>
        <v>1.4756739796981916E-2</v>
      </c>
      <c r="DY386" s="223">
        <f t="shared" ca="1" si="719"/>
        <v>9.9517952998085836E-3</v>
      </c>
      <c r="DZ386" s="223">
        <f t="shared" ca="1" si="720"/>
        <v>1.5161336044518291E-3</v>
      </c>
      <c r="EA386" s="223">
        <f t="shared" ca="1" si="721"/>
        <v>-7.4726596803915881E-3</v>
      </c>
      <c r="EB386" s="223">
        <f t="shared" ca="1" si="722"/>
        <v>-1.373519974152833E-2</v>
      </c>
      <c r="EC386" s="223">
        <f t="shared" ca="1" si="723"/>
        <v>-1.4986721748162719E-2</v>
      </c>
      <c r="ED386" s="223">
        <f t="shared" ca="1" si="724"/>
        <v>-1.0770632458924475E-2</v>
      </c>
      <c r="EE386" s="223">
        <f t="shared" ca="1" si="725"/>
        <v>-2.6250893047456599E-3</v>
      </c>
      <c r="EF386" s="223">
        <f t="shared" ca="1" si="726"/>
        <v>6.4781661614712466E-3</v>
      </c>
      <c r="EG386" s="223">
        <f t="shared" ca="1" si="727"/>
        <v>1.3217989846128261E-2</v>
      </c>
      <c r="EH386" s="223">
        <f t="shared" ca="1" si="728"/>
        <v>1.5135489355701439E-2</v>
      </c>
      <c r="EI386" s="223">
        <f t="shared" ca="1" si="729"/>
        <v>1.1531102627549639E-2</v>
      </c>
      <c r="EJ386" s="223">
        <f t="shared" ca="1" si="730"/>
        <v>3.7198194186522536E-3</v>
      </c>
      <c r="EK386" s="223">
        <f t="shared" ca="1" si="731"/>
        <v>-5.4485668988366025E-3</v>
      </c>
      <c r="EL386" s="223">
        <f t="shared" ca="1" si="732"/>
        <v>-1.2629150518510867E-2</v>
      </c>
      <c r="EM386" s="223">
        <f t="shared" ca="1" si="733"/>
        <v>-1.5202236435043159E-2</v>
      </c>
      <c r="EN386" s="223">
        <f t="shared" ca="1" si="734"/>
        <v>-1.2229084751951037E-2</v>
      </c>
      <c r="EO386" s="223">
        <f t="shared" ca="1" si="735"/>
        <v>-4.7943915088344783E-3</v>
      </c>
      <c r="EP386" s="223">
        <f t="shared" ca="1" si="736"/>
        <v>4.3894413800992559E-3</v>
      </c>
      <c r="EQ386" s="223">
        <f t="shared" ca="1" si="737"/>
        <v>1.1971872730010866E-2</v>
      </c>
      <c r="ER386" s="223">
        <f t="shared" ca="1" si="738"/>
        <v>1.5186601277981781E-2</v>
      </c>
      <c r="ES386" s="223">
        <f t="shared" ca="1" si="739"/>
        <v>1.2860796406521808E-2</v>
      </c>
      <c r="ET386" s="223">
        <f t="shared" ca="1" si="740"/>
        <v>5.8429823760316867E-3</v>
      </c>
      <c r="EU386" s="223">
        <f t="shared" ca="1" si="741"/>
        <v>-3.3065290982102471E-3</v>
      </c>
      <c r="EV386" s="223">
        <f t="shared" ca="1" si="742"/>
        <v>-1.1249718325912513E-2</v>
      </c>
      <c r="EW386" s="223">
        <f t="shared" ca="1" si="743"/>
        <v>-1.5088668612788122E-2</v>
      </c>
      <c r="EX386" s="223">
        <f t="shared" ca="1" si="744"/>
        <v>-1.3422814291072538E-2</v>
      </c>
      <c r="EY386" s="223">
        <f t="shared" ca="1" si="745"/>
        <v>-6.8599096154816856E-3</v>
      </c>
      <c r="EZ386" s="223">
        <f t="shared" ca="1" si="746"/>
        <v>2.2056984486516929E-3</v>
      </c>
      <c r="FA386" s="223">
        <f t="shared" ca="1" si="747"/>
        <v>1.0466600723501125E-2</v>
      </c>
      <c r="FB386" s="223">
        <f t="shared" ca="1" si="748"/>
        <v>1.4908969145059965E-2</v>
      </c>
      <c r="FC386" s="223">
        <f t="shared" ca="1" si="749"/>
        <v>1.3912092781992059E-2</v>
      </c>
      <c r="FD386" s="223">
        <f t="shared" ca="1" si="750"/>
        <v>7.839662410365043E-3</v>
      </c>
      <c r="FE386" s="223">
        <f t="shared" ca="1" si="751"/>
        <v>-1.0929149280924037E-3</v>
      </c>
      <c r="FF386" s="223">
        <f t="shared" ca="1" si="752"/>
        <v>-9.6267637049152269E-3</v>
      </c>
      <c r="FG386" s="223">
        <f t="shared" ca="1" si="753"/>
        <v>-1.4648476681782582E-2</v>
      </c>
      <c r="FH386" s="223">
        <f t="shared" ca="1" si="754"/>
        <v>-1.4325980436745897E-2</v>
      </c>
      <c r="FI386" s="223">
        <f t="shared" ca="1" si="755"/>
        <v>-8.7769313953977423E-3</v>
      </c>
      <c r="FJ386" s="223">
        <f t="shared" ca="1" si="756"/>
        <v>-2.5791193155017857E-5</v>
      </c>
      <c r="FK386" s="223">
        <f t="shared" ca="1" si="757"/>
        <v>8.7347584197243634E-3</v>
      </c>
      <c r="FL386" s="223">
        <f t="shared" ca="1" si="758"/>
        <v>1.4308602854184286E-2</v>
      </c>
      <c r="FM386" s="223">
        <f t="shared" ca="1" si="759"/>
        <v>1.4662234362272522E-2</v>
      </c>
      <c r="FN386" s="223">
        <f t="shared" ca="1" si="760"/>
        <v>9.66663742874228E-3</v>
      </c>
      <c r="FO386" s="223">
        <f t="shared" ca="1" si="761"/>
        <v>1.1443575496923311E-3</v>
      </c>
      <c r="FP386" s="223">
        <f t="shared" ca="1" si="762"/>
        <v>-7.7954187218548399E-3</v>
      </c>
      <c r="FQ386" s="223">
        <f t="shared" ca="1" si="763"/>
        <v>-1.3891189467984268E-2</v>
      </c>
      <c r="FR386" s="223">
        <f t="shared" ca="1" si="764"/>
        <v>-1.4919032369415592E-2</v>
      </c>
      <c r="FS386" s="223">
        <f t="shared" ca="1" si="765"/>
        <v>-1.0503959116317843E-2</v>
      </c>
      <c r="FT386" s="223">
        <f t="shared" ca="1" si="766"/>
        <v>-2.256722533517724E-3</v>
      </c>
      <c r="FU386" s="223">
        <f t="shared" ca="1" si="767"/>
        <v>6.8138349745159067E-3</v>
      </c>
      <c r="FV386" s="223">
        <f t="shared" ca="1" si="768"/>
        <v>1.3398498522488188E-2</v>
      </c>
      <c r="FW386" s="223">
        <f t="shared" ca="1" si="769"/>
        <v>1.509498284752472E-2</v>
      </c>
      <c r="FX386" s="223">
        <f t="shared" ca="1" si="770"/>
        <v>1.1284358939351541E-2</v>
      </c>
      <c r="FY386" s="223">
        <f t="shared" ca="1" si="771"/>
        <v>3.3568581424054181E-3</v>
      </c>
      <c r="FZ386" s="223">
        <f t="shared" ca="1" si="772"/>
        <v>-5.7953264650815548E-3</v>
      </c>
      <c r="GA386" s="223">
        <f t="shared" ca="1" si="773"/>
        <v>-1.2833199952617842E-2</v>
      </c>
      <c r="GB386" s="223">
        <f t="shared" ca="1" si="774"/>
        <v>-1.5189132305714285E-2</v>
      </c>
      <c r="GC386" s="223">
        <f t="shared" ca="1" si="775"/>
        <v>-1.2003607843586332E-2</v>
      </c>
      <c r="GD386" s="223">
        <f t="shared" ca="1" si="776"/>
        <v>-4.4388026461726505E-3</v>
      </c>
      <c r="GE386" s="223">
        <f t="shared" ca="1" si="777"/>
        <v>4.7454125794106584E-3</v>
      </c>
      <c r="GF386" s="223">
        <f t="shared" ca="1" si="778"/>
        <v>1.2198357160302089E-2</v>
      </c>
      <c r="GG386" s="223">
        <f t="shared" ca="1" si="779"/>
        <v>1.5200970539912963E-2</v>
      </c>
      <c r="GH386" s="223">
        <f t="shared" ca="1" si="780"/>
        <v>1.265780815689284E-2</v>
      </c>
      <c r="GI386" s="223">
        <f t="shared" ca="1" si="781"/>
        <v>5.4966928938107781E-3</v>
      </c>
      <c r="GJ386" s="223">
        <f t="shared" ca="1" si="782"/>
        <v>-3.6697828918171634E-3</v>
      </c>
      <c r="GK386" s="223">
        <f t="shared" ca="1" si="783"/>
        <v>-1.149741041363703E-2</v>
      </c>
      <c r="GL386" s="223">
        <f t="shared" ca="1" si="784"/>
        <v>-1.5130433397703955E-2</v>
      </c>
      <c r="GM386" s="223">
        <f t="shared" ca="1" si="785"/>
        <v>-1.3243414711091481E-2</v>
      </c>
      <c r="GN386" s="223">
        <f t="shared" ca="1" si="786"/>
        <v>-6.5247960864092749E-3</v>
      </c>
      <c r="GO386" s="223">
        <f t="shared" ca="1" si="787"/>
        <v>2.5742663327731011E-3</v>
      </c>
      <c r="GP386" s="223">
        <f t="shared" ca="1" si="788"/>
        <v>1.0734158203774711E-2</v>
      </c>
      <c r="GQ386" s="223">
        <f t="shared" ca="1" si="789"/>
        <v>1.4977903125972393E-2</v>
      </c>
      <c r="GR386" s="223">
        <f t="shared" ca="1" si="790"/>
        <v>1.3757254053526567E-2</v>
      </c>
      <c r="GS386" s="223">
        <f t="shared" ca="1" si="791"/>
        <v>7.5175408436902952E-3</v>
      </c>
      <c r="GT386" s="223">
        <f t="shared" ca="1" si="792"/>
        <v>-1.46479960143056E-3</v>
      </c>
      <c r="GU386" s="223">
        <f t="shared" ca="1" si="793"/>
        <v>-9.9127366605707076E-3</v>
      </c>
      <c r="GV386" s="223">
        <f t="shared" ca="1" si="794"/>
        <v>-1.4744206299476412E-2</v>
      </c>
      <c r="GW386" s="223">
        <f t="shared" ca="1" si="795"/>
        <v>-1.4196541644280976E-2</v>
      </c>
      <c r="GX386" s="223">
        <f t="shared" ca="1" si="796"/>
        <v>-8.4695473957999198E-3</v>
      </c>
      <c r="GY386" s="223">
        <f t="shared" ca="1" si="797"/>
        <v>3.4739499413401036E-4</v>
      </c>
      <c r="GZ386" s="223">
        <f t="shared" ca="1" si="798"/>
        <v>9.0375971385374416E-3</v>
      </c>
      <c r="HA386" s="223">
        <f t="shared" ca="1" si="799"/>
        <v>1.443060934156697E-2</v>
      </c>
      <c r="HB386" s="223">
        <f t="shared" ca="1" si="800"/>
        <v>1.4558896945839553E-2</v>
      </c>
      <c r="HC386" s="223">
        <f t="shared" ca="1" si="801"/>
        <v>9.3756567367479261E-3</v>
      </c>
      <c r="HD386" s="223">
        <f t="shared" ca="1" si="802"/>
        <v>7.7189217673518176E-4</v>
      </c>
      <c r="HE386" s="223">
        <f t="shared" ca="1" si="803"/>
        <v>-8.1134820945693437E-3</v>
      </c>
      <c r="HF386" s="223">
        <f t="shared" ca="1" si="804"/>
        <v>-1.403881166132972E-2</v>
      </c>
      <c r="HG386" s="223">
        <f t="shared" ca="1" si="805"/>
        <v>-1.4842356323427645E-2</v>
      </c>
      <c r="HH386" s="223">
        <f t="shared" ca="1" si="806"/>
        <v>-1.0230958581508031E-2</v>
      </c>
      <c r="HI386" s="223">
        <f t="shared" ca="1" si="807"/>
        <v>-1.8869963970196699E-3</v>
      </c>
      <c r="HJ386" s="223">
        <f t="shared" ca="1" si="808"/>
        <v>7.1453993881576191E-3</v>
      </c>
      <c r="HK386" s="223">
        <f t="shared" ca="1" si="809"/>
        <v>1.3570936444340298E-2</v>
      </c>
      <c r="HL386" s="223">
        <f t="shared" ca="1" si="810"/>
        <v>1.5045383686118442E-2</v>
      </c>
      <c r="HM386" s="223">
        <f t="shared" ca="1" si="811"/>
        <v>1.1030817975277584E-2</v>
      </c>
      <c r="HN386" s="223">
        <f t="shared" ca="1" si="812"/>
        <v>2.9918748203346139E-3</v>
      </c>
      <c r="HO386" s="223">
        <f t="shared" ca="1" si="813"/>
        <v>-6.1385951433651584E-3</v>
      </c>
      <c r="HP386" s="223">
        <f t="shared" ca="1" si="814"/>
        <v>-1.30295191469375E-2</v>
      </c>
      <c r="HQ386" s="223">
        <f t="shared" ca="1" si="815"/>
        <v>-1.51668788110427E-2</v>
      </c>
      <c r="HR386" s="223">
        <f t="shared" ca="1" si="816"/>
        <v>-1.1770900410700459E-2</v>
      </c>
      <c r="HS386" s="223">
        <f t="shared" ca="1" si="817"/>
        <v>-4.0805400147742883E-3</v>
      </c>
      <c r="HT386" s="223">
        <f t="shared" ca="1" si="818"/>
        <v>5.098525319626835E-3</v>
      </c>
      <c r="HU386" s="223">
        <f t="shared" ca="1" si="819"/>
        <v>1.2417493756365774E-2</v>
      </c>
      <c r="HV386" s="223">
        <f t="shared" ca="1" si="820"/>
        <v>1.5206183305591797E-2</v>
      </c>
      <c r="HW386" s="223">
        <f t="shared" ca="1" si="821"/>
        <v>1.2447195316936093E-2</v>
      </c>
      <c r="HX386" s="223">
        <f t="shared" ca="1" si="822"/>
        <v>5.147092409325222E-3</v>
      </c>
      <c r="HY386" s="223">
        <f t="shared" ca="1" si="823"/>
        <v>-4.0308261454318605E-3</v>
      </c>
      <c r="HZ386" s="223">
        <f t="shared" ca="1" si="824"/>
        <v>-1.1738176891244378E-2</v>
      </c>
      <c r="IA386" s="223">
        <f t="shared" ca="1" si="825"/>
        <v>-1.5163084175304356E-2</v>
      </c>
      <c r="IB386" s="223">
        <f t="shared" ca="1" si="826"/>
        <v>-1.3056037793291635E-2</v>
      </c>
      <c r="IC386" s="223">
        <f t="shared" ca="1" si="827"/>
        <v>-6.1857522641524509E-3</v>
      </c>
      <c r="ID386" s="223">
        <f t="shared" ca="1" si="828"/>
        <v>2.9412835751134511E-3</v>
      </c>
      <c r="IE386" s="223">
        <f t="shared" ca="1" si="829"/>
        <v>1.0840450640556011E-2</v>
      </c>
      <c r="IF386" s="223">
        <f t="shared" ca="1" si="830"/>
        <v>1.5037814978101603E-2</v>
      </c>
      <c r="IG386" s="223">
        <f t="shared" ca="1" si="831"/>
        <v>1.3594128469636004E-2</v>
      </c>
      <c r="IH386" s="223">
        <f t="shared" ca="1" si="832"/>
        <v>7.1908909915104537E-3</v>
      </c>
      <c r="II386" s="223">
        <f t="shared" ca="1" si="833"/>
        <v>-1.8358019342614171E-3</v>
      </c>
      <c r="IJ386" s="223">
        <f t="shared" ca="1" si="834"/>
        <v>-1.0192738554322959E-2</v>
      </c>
      <c r="IK386" s="223">
        <f t="shared" ca="1" si="835"/>
        <v>-1.4831054558616821E-2</v>
      </c>
      <c r="IL386" s="223">
        <f t="shared" ca="1" si="836"/>
        <v>-1.4058551385972506E-2</v>
      </c>
      <c r="IM386" s="223">
        <f t="shared" ca="1" si="837"/>
        <v>-8.1570616575474576E-3</v>
      </c>
      <c r="IN386" s="223">
        <f t="shared" ca="1" si="838"/>
        <v>7.2037192366850543E-4</v>
      </c>
      <c r="IO386" s="223">
        <f t="shared" ca="1" si="839"/>
        <v>9.3349919467717885E-3</v>
      </c>
      <c r="IP386" s="223">
        <f t="shared" ca="1" si="840"/>
        <v>1.4543923369477466E-2</v>
      </c>
      <c r="IQ386" s="223">
        <f t="shared" ca="1" si="841"/>
        <v>1.4446789794278696E-2</v>
      </c>
      <c r="IR386" s="223">
        <f t="shared" ca="1" si="842"/>
        <v>9.0790284997134003E-3</v>
      </c>
      <c r="IS386" s="223">
        <f t="shared" ca="1" si="843"/>
        <v>3.9896184479367488E-4</v>
      </c>
      <c r="IT386" s="223">
        <f t="shared" ca="1" si="844"/>
        <v>-8.4266582090529001E-3</v>
      </c>
      <c r="IU386" s="223">
        <f t="shared" ca="1" si="845"/>
        <v>-1.4177977399475288E-2</v>
      </c>
      <c r="IV386" s="223">
        <f t="shared" ca="1" si="846"/>
        <v>-1.475673979698186E-2</v>
      </c>
      <c r="IW386" s="223">
        <f t="shared" ca="1" si="847"/>
        <v>-9.9517952998085784E-3</v>
      </c>
      <c r="IX386" s="223">
        <f t="shared" ca="1" si="848"/>
        <v>-1.5161336044518222E-3</v>
      </c>
      <c r="IY386" s="223">
        <f t="shared" ca="1" si="849"/>
        <v>7.472659680391406E-3</v>
      </c>
      <c r="IZ386" s="223">
        <f t="shared" ca="1" si="850"/>
        <v>1.3735199741528425E-2</v>
      </c>
      <c r="JA386" s="223">
        <f t="shared" ca="1" si="851"/>
        <v>1.4986721748162717E-2</v>
      </c>
      <c r="JB386" s="223">
        <f t="shared" ca="1" si="852"/>
        <v>1.077063245892447E-2</v>
      </c>
    </row>
    <row r="387" spans="2:262">
      <c r="B387" s="230">
        <v>26</v>
      </c>
      <c r="C387" s="229">
        <f t="shared" si="853"/>
        <v>5.0781250000000013E-4</v>
      </c>
      <c r="D387" s="226">
        <f t="shared" ca="1" si="597"/>
        <v>53.989725412786932</v>
      </c>
      <c r="E387" s="225">
        <f ca="1">AF361</f>
        <v>-1.0274587213071635E-2</v>
      </c>
      <c r="F387" s="224">
        <v>26</v>
      </c>
      <c r="G387" s="223">
        <f t="shared" ca="1" si="854"/>
        <v>-4.0035588856657148E-4</v>
      </c>
      <c r="H387" s="223">
        <f t="shared" ca="1" si="598"/>
        <v>9.9485363148379209E-4</v>
      </c>
      <c r="I387" s="223">
        <f t="shared" ca="1" si="599"/>
        <v>1.9985037476238751E-3</v>
      </c>
      <c r="J387" s="223">
        <f t="shared" ca="1" si="600"/>
        <v>2.2155728920837891E-3</v>
      </c>
      <c r="K387" s="223">
        <f t="shared" ca="1" si="601"/>
        <v>1.5606259193082315E-3</v>
      </c>
      <c r="L387" s="223">
        <f t="shared" ca="1" si="602"/>
        <v>2.9144009234076472E-4</v>
      </c>
      <c r="M387" s="223">
        <f t="shared" ca="1" si="603"/>
        <v>-1.092452165021199E-3</v>
      </c>
      <c r="N387" s="223">
        <f t="shared" ca="1" si="604"/>
        <v>-2.0463717057954897E-3</v>
      </c>
      <c r="O387" s="223">
        <f t="shared" ca="1" si="605"/>
        <v>-2.1948701675864658E-3</v>
      </c>
      <c r="P387" s="223">
        <f t="shared" ca="1" si="606"/>
        <v>-1.4795007926597791E-3</v>
      </c>
      <c r="Q387" s="223">
        <f t="shared" ca="1" si="607"/>
        <v>-1.8182219140537039E-4</v>
      </c>
      <c r="R387" s="223">
        <f t="shared" ca="1" si="608"/>
        <v>1.1874188856055598E-3</v>
      </c>
      <c r="S387" s="223">
        <f t="shared" ca="1" si="609"/>
        <v>2.0893097752868505E-3</v>
      </c>
      <c r="T387" s="223">
        <f t="shared" ca="1" si="610"/>
        <v>2.1688798086075046E-3</v>
      </c>
      <c r="U387" s="223">
        <f t="shared" ca="1" si="611"/>
        <v>1.3948114190128441E-3</v>
      </c>
      <c r="V387" s="223">
        <f t="shared" ca="1" si="612"/>
        <v>7.1766264885139448E-5</v>
      </c>
      <c r="W387" s="223">
        <f t="shared" ca="1" si="613"/>
        <v>-1.2795250100888856E-3</v>
      </c>
      <c r="X387" s="223">
        <f t="shared" ca="1" si="614"/>
        <v>-2.1272145145276224E-3</v>
      </c>
      <c r="Y387" s="223">
        <f t="shared" ca="1" si="615"/>
        <v>-2.1376644281981745E-3</v>
      </c>
      <c r="Z387" s="223">
        <f t="shared" ca="1" si="616"/>
        <v>-1.3067618224864574E-3</v>
      </c>
      <c r="AA387" s="223">
        <f t="shared" ca="1" si="617"/>
        <v>3.8462552853181595E-5</v>
      </c>
      <c r="AB387" s="223">
        <f t="shared" ca="1" si="618"/>
        <v>1.3685486467497564E-3</v>
      </c>
      <c r="AC387" s="223">
        <f t="shared" ca="1" si="619"/>
        <v>2.1599946076809127E-3</v>
      </c>
      <c r="AD387" s="223">
        <f t="shared" ca="1" si="620"/>
        <v>2.1012992269440253E-3</v>
      </c>
      <c r="AE387" s="223">
        <f t="shared" ca="1" si="621"/>
        <v>1.2155641222708832E-3</v>
      </c>
      <c r="AF387" s="223">
        <f t="shared" ca="1" si="622"/>
        <v>-1.4859871093275798E-4</v>
      </c>
      <c r="AG387" s="223">
        <f t="shared" ca="1" si="623"/>
        <v>-1.4542753298498964E-3</v>
      </c>
      <c r="AH387" s="223">
        <f t="shared" ca="1" si="624"/>
        <v>-2.1875710846311165E-3</v>
      </c>
      <c r="AI387" s="223">
        <f t="shared" ca="1" si="625"/>
        <v>-2.0598718118000903E-3</v>
      </c>
      <c r="AJ387" s="223">
        <f t="shared" ca="1" si="626"/>
        <v>-1.1214380216139131E-3</v>
      </c>
      <c r="AK387" s="223">
        <f t="shared" ca="1" si="627"/>
        <v>2.5837688170199131E-4</v>
      </c>
      <c r="AL387" s="223">
        <f t="shared" ca="1" si="628"/>
        <v>1.5364985363009594E-3</v>
      </c>
      <c r="AM387" s="223">
        <f t="shared" ca="1" si="629"/>
        <v>2.2098775112298448E-3</v>
      </c>
      <c r="AN387" s="223">
        <f t="shared" ca="1" si="630"/>
        <v>2.0134819850380712E-3</v>
      </c>
      <c r="AO387" s="223">
        <f t="shared" ca="1" si="631"/>
        <v>1.0246102785365124E-3</v>
      </c>
      <c r="AP387" s="223">
        <f t="shared" ca="1" si="632"/>
        <v>-3.6753259993205494E-4</v>
      </c>
      <c r="AQ387" s="223">
        <f t="shared" ca="1" si="633"/>
        <v>-1.6150201831966965E-3</v>
      </c>
      <c r="AR387" s="223">
        <f t="shared" ca="1" si="634"/>
        <v>-2.2268601493416126E-3</v>
      </c>
      <c r="AS387" s="223">
        <f t="shared" ca="1" si="635"/>
        <v>-1.9622415038138994E-3</v>
      </c>
      <c r="AT387" s="223">
        <f t="shared" ca="1" si="636"/>
        <v>-9.253141595528489E-4</v>
      </c>
      <c r="AU387" s="223">
        <f t="shared" ca="1" si="637"/>
        <v>4.758028999368362E-4</v>
      </c>
      <c r="AV387" s="223">
        <f t="shared" ca="1" si="638"/>
        <v>1.6896511050120458E-3</v>
      </c>
      <c r="AW387" s="223">
        <f t="shared" ca="1" si="639"/>
        <v>2.2384780863037032E-3</v>
      </c>
      <c r="AX387" s="223">
        <f t="shared" ca="1" si="640"/>
        <v>1.9062738109349821E-3</v>
      </c>
      <c r="AY387" s="223">
        <f t="shared" ca="1" si="641"/>
        <v>8.2378887771087435E-4</v>
      </c>
      <c r="AZ387" s="223">
        <f t="shared" ca="1" si="642"/>
        <v>-5.8292694908025752E-4</v>
      </c>
      <c r="BA387" s="223">
        <f t="shared" ca="1" si="643"/>
        <v>-1.7602115093194688E-3</v>
      </c>
      <c r="BB387" s="223">
        <f t="shared" ca="1" si="644"/>
        <v>-2.2447033334883648E-3</v>
      </c>
      <c r="BC387" s="223">
        <f t="shared" ca="1" si="645"/>
        <v>-1.845713737475661E-3</v>
      </c>
      <c r="BD387" s="223">
        <f t="shared" ca="1" si="646"/>
        <v>-7.2027901630711776E-4</v>
      </c>
      <c r="BE387" s="223">
        <f t="shared" ca="1" si="647"/>
        <v>6.8864667614497411E-4</v>
      </c>
      <c r="BF387" s="223">
        <f t="shared" ca="1" si="648"/>
        <v>1.826531409924617E-3</v>
      </c>
      <c r="BG387" s="223">
        <f t="shared" ca="1" si="649"/>
        <v>2.2455208937298618E-3</v>
      </c>
      <c r="BH387" s="223">
        <f t="shared" ca="1" si="650"/>
        <v>1.7807071779573319E-3</v>
      </c>
      <c r="BI387" s="223">
        <f t="shared" ca="1" si="651"/>
        <v>6.1503393966407915E-4</v>
      </c>
      <c r="BJ387" s="223">
        <f t="shared" ca="1" si="652"/>
        <v>-7.9270739304853211E-4</v>
      </c>
      <c r="BK387" s="223">
        <f t="shared" ca="1" si="653"/>
        <v>-1.8884510363780052E-3</v>
      </c>
      <c r="BL387" s="223">
        <f t="shared" ca="1" si="654"/>
        <v>-2.2409287974539619E-3</v>
      </c>
      <c r="BM387" s="223">
        <f t="shared" ca="1" si="655"/>
        <v>-1.7114107388757707E-3</v>
      </c>
      <c r="BN387" s="223">
        <f t="shared" ca="1" si="656"/>
        <v>-5.0830719238977918E-4</v>
      </c>
      <c r="BO387" s="223">
        <f t="shared" ca="1" si="657"/>
        <v>8.9485840840925455E-4</v>
      </c>
      <c r="BP387" s="223">
        <f t="shared" ca="1" si="658"/>
        <v>1.9458212188759837E-3</v>
      </c>
      <c r="BQ387" s="223">
        <f t="shared" ca="1" si="659"/>
        <v>2.2309381074228163E-3</v>
      </c>
      <c r="BR387" s="223">
        <f t="shared" ca="1" si="660"/>
        <v>1.6379913614223811E-3</v>
      </c>
      <c r="BS387" s="223">
        <f t="shared" ca="1" si="661"/>
        <v>4.003558885665602E-4</v>
      </c>
      <c r="BT387" s="223">
        <f t="shared" ca="1" si="662"/>
        <v>-9.9485363148379426E-4</v>
      </c>
      <c r="BU387" s="223">
        <f t="shared" ca="1" si="663"/>
        <v>-1.9985037476238795E-3</v>
      </c>
      <c r="BV387" s="223">
        <f t="shared" ca="1" si="664"/>
        <v>-2.2155728920837886E-3</v>
      </c>
      <c r="BW387" s="223">
        <f t="shared" ca="1" si="665"/>
        <v>-1.5606259193082261E-3</v>
      </c>
      <c r="BX387" s="223">
        <f t="shared" ca="1" si="666"/>
        <v>-2.9144009234076612E-4</v>
      </c>
      <c r="BY387" s="223">
        <f t="shared" ca="1" si="667"/>
        <v>1.0924521650212027E-3</v>
      </c>
      <c r="BZ387" s="223">
        <f t="shared" ca="1" si="668"/>
        <v>2.0463717057954884E-3</v>
      </c>
      <c r="CA387" s="223">
        <f t="shared" ca="1" si="669"/>
        <v>2.1948701675864649E-3</v>
      </c>
      <c r="CB387" s="223">
        <f t="shared" ca="1" si="670"/>
        <v>1.4795007926597711E-3</v>
      </c>
      <c r="CC387" s="223">
        <f t="shared" ca="1" si="671"/>
        <v>1.8182219140536996E-4</v>
      </c>
      <c r="CD387" s="223">
        <f t="shared" ca="1" si="672"/>
        <v>-1.1874188856055665E-3</v>
      </c>
      <c r="CE387" s="223">
        <f t="shared" ca="1" si="673"/>
        <v>-2.0893097752868505E-3</v>
      </c>
      <c r="CF387" s="223">
        <f t="shared" ca="1" si="674"/>
        <v>-2.1688798086075037E-3</v>
      </c>
      <c r="CG387" s="223">
        <f t="shared" ca="1" si="675"/>
        <v>-1.3948114190128469E-3</v>
      </c>
      <c r="CH387" s="223">
        <f t="shared" ca="1" si="676"/>
        <v>-7.1766264885135328E-5</v>
      </c>
      <c r="CI387" s="223">
        <f t="shared" ca="1" si="677"/>
        <v>1.279525010088896E-3</v>
      </c>
      <c r="CJ387" s="223">
        <f t="shared" ca="1" si="678"/>
        <v>2.1272145145276242E-3</v>
      </c>
      <c r="CK387" s="223">
        <f t="shared" ca="1" si="679"/>
        <v>2.1376644281981723E-3</v>
      </c>
      <c r="CL387" s="223">
        <f t="shared" ca="1" si="680"/>
        <v>1.306761822486457E-3</v>
      </c>
      <c r="CM387" s="223">
        <f t="shared" ca="1" si="681"/>
        <v>-3.8462552853190052E-5</v>
      </c>
      <c r="CN387" s="223">
        <f t="shared" ca="1" si="682"/>
        <v>-1.3685486467497536E-3</v>
      </c>
      <c r="CO387" s="223">
        <f t="shared" ca="1" si="683"/>
        <v>-2.159994607680914E-3</v>
      </c>
      <c r="CP387" s="223">
        <f t="shared" ca="1" si="684"/>
        <v>-2.1012992269440205E-3</v>
      </c>
      <c r="CQ387" s="223">
        <f t="shared" ca="1" si="685"/>
        <v>-1.2155641222708798E-3</v>
      </c>
      <c r="CR387" s="223">
        <f t="shared" ca="1" si="686"/>
        <v>1.4859871093277056E-4</v>
      </c>
      <c r="CS387" s="223">
        <f t="shared" ca="1" si="687"/>
        <v>1.4542753298498999E-3</v>
      </c>
      <c r="CT387" s="223">
        <f t="shared" ca="1" si="688"/>
        <v>2.1875710846311174E-3</v>
      </c>
      <c r="CU387" s="223">
        <f t="shared" ca="1" si="689"/>
        <v>2.059871811800092E-3</v>
      </c>
      <c r="CV387" s="223">
        <f t="shared" ca="1" si="690"/>
        <v>1.1214380216139094E-3</v>
      </c>
      <c r="CW387" s="223">
        <f t="shared" ca="1" si="691"/>
        <v>-2.5837688170198805E-4</v>
      </c>
      <c r="CX387" s="223">
        <f t="shared" ca="1" si="692"/>
        <v>-1.5364985363009627E-3</v>
      </c>
      <c r="CY387" s="223">
        <f t="shared" ca="1" si="693"/>
        <v>-2.2098775112298469E-3</v>
      </c>
      <c r="CZ387" s="223">
        <f t="shared" ca="1" si="694"/>
        <v>-2.0134819850380695E-3</v>
      </c>
      <c r="DA387" s="223">
        <f t="shared" ca="1" si="695"/>
        <v>-1.0246102785365012E-3</v>
      </c>
      <c r="DB387" s="223">
        <f t="shared" ca="1" si="696"/>
        <v>3.6753259993205906E-4</v>
      </c>
      <c r="DC387" s="223">
        <f t="shared" ca="1" si="697"/>
        <v>1.6150201831966883E-3</v>
      </c>
      <c r="DD387" s="223">
        <f t="shared" ca="1" si="698"/>
        <v>2.2268601493416144E-3</v>
      </c>
      <c r="DE387" s="223">
        <f t="shared" ca="1" si="699"/>
        <v>1.9622415038138968E-3</v>
      </c>
      <c r="DF387" s="223">
        <f t="shared" ca="1" si="700"/>
        <v>9.2531415955285194E-4</v>
      </c>
      <c r="DG387" s="223">
        <f t="shared" ca="1" si="701"/>
        <v>-4.7580289993685604E-4</v>
      </c>
      <c r="DH387" s="223">
        <f t="shared" ca="1" si="702"/>
        <v>-1.6896511050120541E-3</v>
      </c>
      <c r="DI387" s="223">
        <f t="shared" ca="1" si="703"/>
        <v>-2.2384780863037037E-3</v>
      </c>
      <c r="DJ387" s="223">
        <f t="shared" ca="1" si="704"/>
        <v>-1.9062738109349884E-3</v>
      </c>
      <c r="DK387" s="223">
        <f t="shared" ca="1" si="705"/>
        <v>-8.2378887771086253E-4</v>
      </c>
      <c r="DL387" s="223">
        <f t="shared" ca="1" si="706"/>
        <v>5.8292694908026186E-4</v>
      </c>
      <c r="DM387" s="223">
        <f t="shared" ca="1" si="707"/>
        <v>1.7602115093194666E-3</v>
      </c>
      <c r="DN387" s="223">
        <f t="shared" ca="1" si="708"/>
        <v>2.2447033334883656E-3</v>
      </c>
      <c r="DO387" s="223">
        <f t="shared" ca="1" si="709"/>
        <v>1.845713737475654E-3</v>
      </c>
      <c r="DP387" s="223">
        <f t="shared" ca="1" si="710"/>
        <v>7.2027901630711364E-4</v>
      </c>
      <c r="DQ387" s="223">
        <f t="shared" ca="1" si="711"/>
        <v>-6.8864667614496305E-4</v>
      </c>
      <c r="DR387" s="223">
        <f t="shared" ca="1" si="712"/>
        <v>-1.8265314099246291E-3</v>
      </c>
      <c r="DS387" s="223">
        <f t="shared" ca="1" si="713"/>
        <v>-2.2455208937298618E-3</v>
      </c>
      <c r="DT387" s="223">
        <f t="shared" ca="1" si="714"/>
        <v>-1.7807071779573289E-3</v>
      </c>
      <c r="DU387" s="223">
        <f t="shared" ca="1" si="715"/>
        <v>-6.1503393966409053E-4</v>
      </c>
      <c r="DV387" s="223">
        <f t="shared" ca="1" si="716"/>
        <v>7.9270739304853634E-4</v>
      </c>
      <c r="DW387" s="223">
        <f t="shared" ca="1" si="717"/>
        <v>1.8884510363780078E-3</v>
      </c>
      <c r="DX387" s="223">
        <f t="shared" ca="1" si="718"/>
        <v>2.2409287974539628E-3</v>
      </c>
      <c r="DY387" s="223">
        <f t="shared" ca="1" si="719"/>
        <v>1.7114107388757575E-3</v>
      </c>
      <c r="DZ387" s="223">
        <f t="shared" ca="1" si="720"/>
        <v>5.0830719238977484E-4</v>
      </c>
      <c r="EA387" s="223">
        <f t="shared" ca="1" si="721"/>
        <v>-8.9485840840925867E-4</v>
      </c>
      <c r="EB387" s="223">
        <f t="shared" ca="1" si="722"/>
        <v>-1.9458212188759778E-3</v>
      </c>
      <c r="EC387" s="223">
        <f t="shared" ca="1" si="723"/>
        <v>-2.2309381074228146E-3</v>
      </c>
      <c r="ED387" s="223">
        <f t="shared" ca="1" si="724"/>
        <v>-1.637991361422378E-3</v>
      </c>
      <c r="EE387" s="223">
        <f t="shared" ca="1" si="725"/>
        <v>-4.0035588856657148E-4</v>
      </c>
      <c r="EF387" s="223">
        <f t="shared" ca="1" si="726"/>
        <v>9.9485363148381269E-4</v>
      </c>
      <c r="EG387" s="223">
        <f t="shared" ca="1" si="727"/>
        <v>1.9985037476238816E-3</v>
      </c>
      <c r="EH387" s="223">
        <f t="shared" ca="1" si="728"/>
        <v>2.2155728920837878E-3</v>
      </c>
      <c r="EI387" s="223">
        <f t="shared" ca="1" si="729"/>
        <v>1.5606259193082343E-3</v>
      </c>
      <c r="EJ387" s="223">
        <f t="shared" ca="1" si="730"/>
        <v>2.9144009234074574E-4</v>
      </c>
      <c r="EK387" s="223">
        <f t="shared" ca="1" si="731"/>
        <v>-1.0924521650212068E-3</v>
      </c>
      <c r="EL387" s="223">
        <f t="shared" ca="1" si="732"/>
        <v>-2.0463717057954901E-3</v>
      </c>
      <c r="EM387" s="223">
        <f t="shared" ca="1" si="733"/>
        <v>-2.1948701675864606E-3</v>
      </c>
      <c r="EN387" s="223">
        <f t="shared" ca="1" si="734"/>
        <v>-1.4795007926597678E-3</v>
      </c>
      <c r="EO387" s="223">
        <f t="shared" ca="1" si="735"/>
        <v>-1.8182219140536562E-4</v>
      </c>
      <c r="EP387" s="223">
        <f t="shared" ca="1" si="736"/>
        <v>1.1874188856055568E-3</v>
      </c>
      <c r="EQ387" s="223">
        <f t="shared" ca="1" si="737"/>
        <v>2.0893097752868583E-3</v>
      </c>
      <c r="ER387" s="223">
        <f t="shared" ca="1" si="738"/>
        <v>2.1688798086075024E-3</v>
      </c>
      <c r="ES387" s="223">
        <f t="shared" ca="1" si="739"/>
        <v>1.3948114190128434E-3</v>
      </c>
      <c r="ET387" s="223">
        <f t="shared" ca="1" si="740"/>
        <v>7.1766264885147037E-5</v>
      </c>
      <c r="EU387" s="223">
        <f t="shared" ca="1" si="741"/>
        <v>-1.2795250100888994E-3</v>
      </c>
      <c r="EV387" s="223">
        <f t="shared" ca="1" si="742"/>
        <v>-2.1272145145276255E-3</v>
      </c>
      <c r="EW387" s="223">
        <f t="shared" ca="1" si="743"/>
        <v>-2.1376644281981753E-3</v>
      </c>
      <c r="EX387" s="223">
        <f t="shared" ca="1" si="744"/>
        <v>-1.3067618224864405E-3</v>
      </c>
      <c r="EY387" s="223">
        <f t="shared" ca="1" si="745"/>
        <v>3.8462552853194606E-5</v>
      </c>
      <c r="EZ387" s="223">
        <f t="shared" ca="1" si="746"/>
        <v>1.3685486467497569E-3</v>
      </c>
      <c r="FA387" s="223">
        <f t="shared" ca="1" si="747"/>
        <v>2.1599946076809109E-3</v>
      </c>
      <c r="FB387" s="223">
        <f t="shared" ca="1" si="748"/>
        <v>2.1012992269440192E-3</v>
      </c>
      <c r="FC387" s="223">
        <f t="shared" ca="1" si="749"/>
        <v>1.2155641222708763E-3</v>
      </c>
      <c r="FD387" s="223">
        <f t="shared" ca="1" si="750"/>
        <v>-1.4859871093275863E-4</v>
      </c>
      <c r="FE387" s="223">
        <f t="shared" ca="1" si="751"/>
        <v>-1.4542753298499153E-3</v>
      </c>
      <c r="FF387" s="223">
        <f t="shared" ca="1" si="752"/>
        <v>-2.1875710846311182E-3</v>
      </c>
      <c r="FG387" s="223">
        <f t="shared" ca="1" si="753"/>
        <v>-2.0598718118000903E-3</v>
      </c>
      <c r="FH387" s="223">
        <f t="shared" ca="1" si="754"/>
        <v>-1.1214380216139194E-3</v>
      </c>
      <c r="FI387" s="223">
        <f t="shared" ca="1" si="755"/>
        <v>2.5837688170200789E-4</v>
      </c>
      <c r="FJ387" s="223">
        <f t="shared" ca="1" si="756"/>
        <v>1.5364985363009659E-3</v>
      </c>
      <c r="FK387" s="223">
        <f t="shared" ca="1" si="757"/>
        <v>2.2098775112298452E-3</v>
      </c>
      <c r="FL387" s="223">
        <f t="shared" ca="1" si="758"/>
        <v>2.0134819850380604E-3</v>
      </c>
      <c r="FM387" s="223">
        <f t="shared" ca="1" si="759"/>
        <v>1.0246102785364973E-3</v>
      </c>
      <c r="FN387" s="223">
        <f t="shared" ca="1" si="760"/>
        <v>-3.675325999320635E-4</v>
      </c>
      <c r="FO387" s="223">
        <f t="shared" ca="1" si="761"/>
        <v>-1.6150201831966913E-3</v>
      </c>
      <c r="FP387" s="223">
        <f t="shared" ca="1" si="762"/>
        <v>-2.2268601493416152E-3</v>
      </c>
      <c r="FQ387" s="223">
        <f t="shared" ca="1" si="763"/>
        <v>-1.9622415038138947E-3</v>
      </c>
      <c r="FR387" s="223">
        <f t="shared" ca="1" si="764"/>
        <v>-9.2531415955284814E-4</v>
      </c>
      <c r="FS387" s="223">
        <f t="shared" ca="1" si="765"/>
        <v>4.7580289993686027E-4</v>
      </c>
      <c r="FT387" s="223">
        <f t="shared" ca="1" si="766"/>
        <v>1.6896511050120569E-3</v>
      </c>
      <c r="FU387" s="223">
        <f t="shared" ca="1" si="767"/>
        <v>2.2384780863037041E-3</v>
      </c>
      <c r="FV387" s="223">
        <f t="shared" ca="1" si="768"/>
        <v>1.9062738109349858E-3</v>
      </c>
      <c r="FW387" s="223">
        <f t="shared" ca="1" si="769"/>
        <v>8.2378887771085852E-4</v>
      </c>
      <c r="FX387" s="223">
        <f t="shared" ca="1" si="770"/>
        <v>-5.8292694908026598E-4</v>
      </c>
      <c r="FY387" s="223">
        <f t="shared" ca="1" si="771"/>
        <v>-1.7602115093194694E-3</v>
      </c>
      <c r="FZ387" s="223">
        <f t="shared" ca="1" si="772"/>
        <v>-2.2447033334883656E-3</v>
      </c>
      <c r="GA387" s="223">
        <f t="shared" ca="1" si="773"/>
        <v>-1.8457137374756516E-3</v>
      </c>
      <c r="GB387" s="223">
        <f t="shared" ca="1" si="774"/>
        <v>-7.2027901630710941E-4</v>
      </c>
      <c r="GC387" s="223">
        <f t="shared" ca="1" si="775"/>
        <v>6.8864667614496706E-4</v>
      </c>
      <c r="GD387" s="223">
        <f t="shared" ca="1" si="776"/>
        <v>1.8265314099246317E-3</v>
      </c>
      <c r="GE387" s="223">
        <f t="shared" ca="1" si="777"/>
        <v>2.2455208937298618E-3</v>
      </c>
      <c r="GF387" s="223">
        <f t="shared" ca="1" si="778"/>
        <v>1.7807071779573265E-3</v>
      </c>
      <c r="GG387" s="223">
        <f t="shared" ca="1" si="779"/>
        <v>6.1503393966408609E-4</v>
      </c>
      <c r="GH387" s="223">
        <f t="shared" ca="1" si="780"/>
        <v>-7.9270739304854046E-4</v>
      </c>
      <c r="GI387" s="223">
        <f t="shared" ca="1" si="781"/>
        <v>-1.8884510363780102E-3</v>
      </c>
      <c r="GJ387" s="223">
        <f t="shared" ca="1" si="782"/>
        <v>-2.2409287974539628E-3</v>
      </c>
      <c r="GK387" s="223">
        <f t="shared" ca="1" si="783"/>
        <v>-1.7114107388757546E-3</v>
      </c>
      <c r="GL387" s="223">
        <f t="shared" ca="1" si="784"/>
        <v>-5.083071923897704E-4</v>
      </c>
      <c r="GM387" s="223">
        <f t="shared" ca="1" si="785"/>
        <v>8.9485840840926279E-4</v>
      </c>
      <c r="GN387" s="223">
        <f t="shared" ca="1" si="786"/>
        <v>1.9458212188759798E-3</v>
      </c>
      <c r="GO387" s="223">
        <f t="shared" ca="1" si="787"/>
        <v>2.2309381074228142E-3</v>
      </c>
      <c r="GP387" s="223">
        <f t="shared" ca="1" si="788"/>
        <v>1.637991361422375E-3</v>
      </c>
      <c r="GQ387" s="223">
        <f t="shared" ca="1" si="789"/>
        <v>4.0035588856656714E-4</v>
      </c>
      <c r="GR387" s="223">
        <f t="shared" ca="1" si="790"/>
        <v>-9.948536314838166E-4</v>
      </c>
      <c r="GS387" s="223">
        <f t="shared" ca="1" si="791"/>
        <v>-1.9985037476238834E-3</v>
      </c>
      <c r="GT387" s="223">
        <f t="shared" ca="1" si="792"/>
        <v>-2.2155728920837873E-3</v>
      </c>
      <c r="GU387" s="223">
        <f t="shared" ca="1" si="793"/>
        <v>-1.5606259193082313E-3</v>
      </c>
      <c r="GV387" s="223">
        <f t="shared" ca="1" si="794"/>
        <v>-2.9144009234074151E-4</v>
      </c>
      <c r="GW387" s="223">
        <f t="shared" ca="1" si="795"/>
        <v>1.0924521650212105E-3</v>
      </c>
      <c r="GX387" s="223">
        <f t="shared" ca="1" si="796"/>
        <v>2.0463717057954919E-3</v>
      </c>
      <c r="GY387" s="223">
        <f t="shared" ca="1" si="797"/>
        <v>2.1948701675864597E-3</v>
      </c>
      <c r="GZ387" s="223">
        <f t="shared" ca="1" si="798"/>
        <v>1.4795007926597886E-3</v>
      </c>
      <c r="HA387" s="223">
        <f t="shared" ca="1" si="799"/>
        <v>1.8182219140536128E-4</v>
      </c>
      <c r="HB387" s="223">
        <f t="shared" ca="1" si="800"/>
        <v>-1.1874188856055878E-3</v>
      </c>
      <c r="HC387" s="223">
        <f t="shared" ca="1" si="801"/>
        <v>-2.0893097752868483E-3</v>
      </c>
      <c r="HD387" s="223">
        <f t="shared" ca="1" si="802"/>
        <v>-2.1688798086075011E-3</v>
      </c>
      <c r="HE387" s="223">
        <f t="shared" ca="1" si="803"/>
        <v>-1.394811419012815E-3</v>
      </c>
      <c r="HF387" s="223">
        <f t="shared" ca="1" si="804"/>
        <v>-7.1766264885142483E-5</v>
      </c>
      <c r="HG387" s="223">
        <f t="shared" ca="1" si="805"/>
        <v>1.2795250100889031E-3</v>
      </c>
      <c r="HH387" s="223">
        <f t="shared" ca="1" si="806"/>
        <v>2.1272145145276372E-3</v>
      </c>
      <c r="HI387" s="223">
        <f t="shared" ca="1" si="807"/>
        <v>2.137664428198174E-3</v>
      </c>
      <c r="HJ387" s="223">
        <f t="shared" ca="1" si="808"/>
        <v>1.3067618224864371E-3</v>
      </c>
      <c r="HK387" s="223">
        <f t="shared" ca="1" si="809"/>
        <v>-3.846255285316685E-5</v>
      </c>
      <c r="HL387" s="223">
        <f t="shared" ca="1" si="810"/>
        <v>-1.3685486467497605E-3</v>
      </c>
      <c r="HM387" s="223">
        <f t="shared" ca="1" si="811"/>
        <v>-2.1599946076809209E-3</v>
      </c>
      <c r="HN387" s="223">
        <f t="shared" ca="1" si="812"/>
        <v>-2.1012992269440287E-3</v>
      </c>
      <c r="HO387" s="223">
        <f t="shared" ca="1" si="813"/>
        <v>-1.2155641222708724E-3</v>
      </c>
      <c r="HP387" s="223">
        <f t="shared" ca="1" si="814"/>
        <v>1.4859871093279484E-4</v>
      </c>
      <c r="HQ387" s="223">
        <f t="shared" ca="1" si="815"/>
        <v>1.4542753298498945E-3</v>
      </c>
      <c r="HR387" s="223">
        <f t="shared" ca="1" si="816"/>
        <v>2.1875710846311191E-3</v>
      </c>
      <c r="HS387" s="223">
        <f t="shared" ca="1" si="817"/>
        <v>2.059871811800076E-3</v>
      </c>
      <c r="HT387" s="223">
        <f t="shared" ca="1" si="818"/>
        <v>1.1214380216139157E-3</v>
      </c>
      <c r="HU387" s="223">
        <f t="shared" ca="1" si="819"/>
        <v>-2.5837688170201234E-4</v>
      </c>
      <c r="HV387" s="223">
        <f t="shared" ca="1" si="820"/>
        <v>-1.5364985363009924E-3</v>
      </c>
      <c r="HW387" s="223">
        <f t="shared" ca="1" si="821"/>
        <v>-2.2098775112298461E-3</v>
      </c>
      <c r="HX387" s="223">
        <f t="shared" ca="1" si="822"/>
        <v>-2.0134819850380586E-3</v>
      </c>
      <c r="HY387" s="223">
        <f t="shared" ca="1" si="823"/>
        <v>-1.0246102785365216E-3</v>
      </c>
      <c r="HZ387" s="223">
        <f t="shared" ca="1" si="824"/>
        <v>3.6753259993206795E-4</v>
      </c>
      <c r="IA387" s="223">
        <f t="shared" ca="1" si="825"/>
        <v>1.6150201831967167E-3</v>
      </c>
      <c r="IB387" s="223">
        <f t="shared" ca="1" si="826"/>
        <v>2.2268601493416113E-3</v>
      </c>
      <c r="IC387" s="223">
        <f t="shared" ca="1" si="827"/>
        <v>1.9622415038138925E-3</v>
      </c>
      <c r="ID387" s="223">
        <f t="shared" ca="1" si="828"/>
        <v>9.2531415955281508E-4</v>
      </c>
      <c r="IE387" s="223">
        <f t="shared" ca="1" si="829"/>
        <v>-3.920313425938869E-4</v>
      </c>
      <c r="IF387" s="223">
        <f t="shared" ca="1" si="830"/>
        <v>-1.6896511050120597E-3</v>
      </c>
      <c r="IG387" s="223">
        <f t="shared" ca="1" si="831"/>
        <v>-2.2384780863037067E-3</v>
      </c>
      <c r="IH387" s="223">
        <f t="shared" ca="1" si="832"/>
        <v>-1.9062738109349837E-3</v>
      </c>
      <c r="II387" s="223">
        <f t="shared" ca="1" si="833"/>
        <v>-8.2378887771085451E-4</v>
      </c>
      <c r="IJ387" s="223">
        <f t="shared" ca="1" si="834"/>
        <v>5.8292694908023942E-4</v>
      </c>
      <c r="IK387" s="223">
        <f t="shared" ca="1" si="835"/>
        <v>1.7602115093194723E-3</v>
      </c>
      <c r="IL387" s="223">
        <f t="shared" ca="1" si="836"/>
        <v>2.2447033334883661E-3</v>
      </c>
      <c r="IM387" s="223">
        <f t="shared" ca="1" si="837"/>
        <v>1.8457137374756673E-3</v>
      </c>
      <c r="IN387" s="223">
        <f t="shared" ca="1" si="838"/>
        <v>7.2027901630710518E-4</v>
      </c>
      <c r="IO387" s="223">
        <f t="shared" ca="1" si="839"/>
        <v>-6.8864667614500186E-4</v>
      </c>
      <c r="IP387" s="223">
        <f t="shared" ca="1" si="840"/>
        <v>-1.8265314099246157E-3</v>
      </c>
      <c r="IQ387" s="223">
        <f t="shared" ca="1" si="841"/>
        <v>-2.2455208937298618E-3</v>
      </c>
      <c r="IR387" s="223">
        <f t="shared" ca="1" si="842"/>
        <v>-1.7807071779573044E-3</v>
      </c>
      <c r="IS387" s="223">
        <f t="shared" ca="1" si="843"/>
        <v>-6.1503393966408175E-4</v>
      </c>
      <c r="IT387" s="223">
        <f t="shared" ca="1" si="844"/>
        <v>7.9270739304854469E-4</v>
      </c>
      <c r="IU387" s="223">
        <f t="shared" ca="1" si="845"/>
        <v>1.8884510363780297E-3</v>
      </c>
      <c r="IV387" s="223">
        <f t="shared" ca="1" si="846"/>
        <v>2.2409287974539623E-3</v>
      </c>
      <c r="IW387" s="223">
        <f t="shared" ca="1" si="847"/>
        <v>1.7114107388757518E-3</v>
      </c>
      <c r="IX387" s="223">
        <f t="shared" ca="1" si="848"/>
        <v>5.083071923897974E-4</v>
      </c>
      <c r="IY387" s="223">
        <f t="shared" ca="1" si="849"/>
        <v>-8.948584084092667E-4</v>
      </c>
      <c r="IZ387" s="223">
        <f t="shared" ca="1" si="850"/>
        <v>-1.945821218875998E-3</v>
      </c>
      <c r="JA387" s="223">
        <f t="shared" ca="1" si="851"/>
        <v>-2.2309381074228172E-3</v>
      </c>
      <c r="JB387" s="223">
        <f t="shared" ca="1" si="852"/>
        <v>-1.6379913614223719E-3</v>
      </c>
    </row>
    <row r="388" spans="2:262">
      <c r="B388" s="230">
        <v>27</v>
      </c>
      <c r="C388" s="229">
        <f t="shared" si="853"/>
        <v>5.2734375000000014E-4</v>
      </c>
      <c r="D388" s="226">
        <f t="shared" ca="1" si="597"/>
        <v>53.983844464086651</v>
      </c>
      <c r="E388" s="225">
        <f ca="1">AG361</f>
        <v>-1.6155535913348534E-2</v>
      </c>
      <c r="F388" s="224">
        <v>27</v>
      </c>
      <c r="G388" s="223">
        <f t="shared" ca="1" si="854"/>
        <v>-3.6245566510070375E-3</v>
      </c>
      <c r="H388" s="223">
        <f t="shared" ca="1" si="598"/>
        <v>1.0007067426871253E-2</v>
      </c>
      <c r="I388" s="223">
        <f t="shared" ca="1" si="599"/>
        <v>1.940262836499209E-2</v>
      </c>
      <c r="J388" s="223">
        <f t="shared" ca="1" si="600"/>
        <v>2.0584918089345101E-2</v>
      </c>
      <c r="K388" s="223">
        <f t="shared" ca="1" si="601"/>
        <v>1.305346491245094E-2</v>
      </c>
      <c r="L388" s="223">
        <f t="shared" ca="1" si="602"/>
        <v>-3.6132255852010936E-6</v>
      </c>
      <c r="M388" s="223">
        <f t="shared" ca="1" si="603"/>
        <v>-1.3059161859415538E-2</v>
      </c>
      <c r="N388" s="223">
        <f t="shared" ca="1" si="604"/>
        <v>-2.0586673973750545E-2</v>
      </c>
      <c r="O388" s="223">
        <f t="shared" ca="1" si="605"/>
        <v>-1.9399699908424203E-2</v>
      </c>
      <c r="P388" s="223">
        <f t="shared" ca="1" si="606"/>
        <v>-1.0000694265918299E-2</v>
      </c>
      <c r="Q388" s="223">
        <f t="shared" ca="1" si="607"/>
        <v>3.6316767117790423E-3</v>
      </c>
      <c r="R388" s="223">
        <f t="shared" ca="1" si="608"/>
        <v>1.5726732989969808E-2</v>
      </c>
      <c r="S388" s="223">
        <f t="shared" ca="1" si="609"/>
        <v>2.1164550829981341E-2</v>
      </c>
      <c r="T388" s="223">
        <f t="shared" ca="1" si="610"/>
        <v>1.764326308830523E-2</v>
      </c>
      <c r="U388" s="223">
        <f t="shared" ca="1" si="611"/>
        <v>6.6534560247022423E-3</v>
      </c>
      <c r="V388" s="223">
        <f t="shared" ca="1" si="612"/>
        <v>-7.1528065114157676E-3</v>
      </c>
      <c r="W388" s="223">
        <f t="shared" ca="1" si="613"/>
        <v>-1.7931234946260137E-2</v>
      </c>
      <c r="X388" s="223">
        <f t="shared" ca="1" si="614"/>
        <v>-2.1119243514219302E-2</v>
      </c>
      <c r="Y388" s="223">
        <f t="shared" ca="1" si="615"/>
        <v>-1.5367325410962201E-2</v>
      </c>
      <c r="Z388" s="223">
        <f t="shared" ca="1" si="616"/>
        <v>-3.1103086655959282E-3</v>
      </c>
      <c r="AA388" s="223">
        <f t="shared" ca="1" si="617"/>
        <v>1.0463323960284951E-2</v>
      </c>
      <c r="AB388" s="223">
        <f t="shared" ca="1" si="618"/>
        <v>1.9607756795976938E-2</v>
      </c>
      <c r="AC388" s="223">
        <f t="shared" ca="1" si="619"/>
        <v>2.0452086087474532E-2</v>
      </c>
      <c r="AD388" s="223">
        <f t="shared" ca="1" si="620"/>
        <v>1.2638901213167778E-2</v>
      </c>
      <c r="AE388" s="223">
        <f t="shared" ca="1" si="621"/>
        <v>-5.2442084642170643E-4</v>
      </c>
      <c r="AF388" s="223">
        <f t="shared" ca="1" si="622"/>
        <v>-1.3465751814866785E-2</v>
      </c>
      <c r="AG388" s="223">
        <f t="shared" ca="1" si="623"/>
        <v>-2.0706933830691679E-2</v>
      </c>
      <c r="AH388" s="223">
        <f t="shared" ca="1" si="624"/>
        <v>-1.9182722810185859E-2</v>
      </c>
      <c r="AI388" s="223">
        <f t="shared" ca="1" si="625"/>
        <v>-9.5383281684311531E-3</v>
      </c>
      <c r="AJ388" s="223">
        <f t="shared" ca="1" si="626"/>
        <v>4.1437089359599479E-3</v>
      </c>
      <c r="AK388" s="223">
        <f t="shared" ca="1" si="627"/>
        <v>1.6071684442008152E-2</v>
      </c>
      <c r="AL388" s="223">
        <f t="shared" ca="1" si="628"/>
        <v>2.1196401095638473E-2</v>
      </c>
      <c r="AM388" s="223">
        <f t="shared" ca="1" si="629"/>
        <v>1.7348529722566428E-2</v>
      </c>
      <c r="AN388" s="223">
        <f t="shared" ca="1" si="630"/>
        <v>6.1569017670799718E-3</v>
      </c>
      <c r="AO388" s="223">
        <f t="shared" ca="1" si="631"/>
        <v>-7.6409866959155056E-3</v>
      </c>
      <c r="AP388" s="223">
        <f t="shared" ca="1" si="632"/>
        <v>-1.8204390897614851E-2</v>
      </c>
      <c r="AQ388" s="223">
        <f t="shared" ca="1" si="633"/>
        <v>-2.106174636659041E-2</v>
      </c>
      <c r="AR388" s="223">
        <f t="shared" ca="1" si="634"/>
        <v>-1.5003514117743588E-2</v>
      </c>
      <c r="AS388" s="223">
        <f t="shared" ca="1" si="635"/>
        <v>-2.5941871465465661E-3</v>
      </c>
      <c r="AT388" s="223">
        <f t="shared" ca="1" si="636"/>
        <v>1.0913277778593841E-2</v>
      </c>
      <c r="AU388" s="223">
        <f t="shared" ca="1" si="637"/>
        <v>1.9801074247449146E-2</v>
      </c>
      <c r="AV388" s="223">
        <f t="shared" ca="1" si="638"/>
        <v>2.0306934513697618E-2</v>
      </c>
      <c r="AW388" s="223">
        <f t="shared" ca="1" si="639"/>
        <v>1.221672431239277E-2</v>
      </c>
      <c r="AX388" s="223">
        <f t="shared" ca="1" si="640"/>
        <v>-1.0449125757497034E-3</v>
      </c>
      <c r="AY388" s="223">
        <f t="shared" ca="1" si="641"/>
        <v>-1.3864230504941618E-2</v>
      </c>
      <c r="AZ388" s="223">
        <f t="shared" ca="1" si="642"/>
        <v>-2.0814720604975336E-2</v>
      </c>
      <c r="BA388" s="223">
        <f t="shared" ca="1" si="643"/>
        <v>-1.8954190757014815E-2</v>
      </c>
      <c r="BB388" s="223">
        <f t="shared" ca="1" si="644"/>
        <v>-9.0702165387164246E-3</v>
      </c>
      <c r="BC388" s="223">
        <f t="shared" ca="1" si="645"/>
        <v>4.6532451448210912E-3</v>
      </c>
      <c r="BD388" s="223">
        <f t="shared" ca="1" si="646"/>
        <v>1.6406954912297548E-2</v>
      </c>
      <c r="BE388" s="223">
        <f t="shared" ca="1" si="647"/>
        <v>2.121548344186008E-2</v>
      </c>
      <c r="BF388" s="223">
        <f t="shared" ca="1" si="648"/>
        <v>1.7043346251226017E-2</v>
      </c>
      <c r="BG388" s="223">
        <f t="shared" ca="1" si="649"/>
        <v>5.656638822054633E-3</v>
      </c>
      <c r="BH388" s="223">
        <f t="shared" ca="1" si="650"/>
        <v>-8.1245642357445184E-3</v>
      </c>
      <c r="BI388" s="223">
        <f t="shared" ca="1" si="651"/>
        <v>-1.8466581204598806E-2</v>
      </c>
      <c r="BJ388" s="223">
        <f t="shared" ca="1" si="652"/>
        <v>-2.0991562410499716E-2</v>
      </c>
      <c r="BK388" s="223">
        <f t="shared" ca="1" si="653"/>
        <v>-1.4630665268637922E-2</v>
      </c>
      <c r="BL388" s="223">
        <f t="shared" ca="1" si="654"/>
        <v>-2.0765029861630688E-3</v>
      </c>
      <c r="BM388" s="223">
        <f t="shared" ca="1" si="655"/>
        <v>1.1356657846442648E-2</v>
      </c>
      <c r="BN388" s="223">
        <f t="shared" ca="1" si="656"/>
        <v>1.9982464272204549E-2</v>
      </c>
      <c r="BO388" s="223">
        <f t="shared" ca="1" si="657"/>
        <v>2.0149550801894879E-2</v>
      </c>
      <c r="BP388" s="223">
        <f t="shared" ca="1" si="658"/>
        <v>1.1787188513704659E-2</v>
      </c>
      <c r="BQ388" s="223">
        <f t="shared" ca="1" si="659"/>
        <v>-1.564774888813944E-3</v>
      </c>
      <c r="BR388" s="223">
        <f t="shared" ca="1" si="660"/>
        <v>-1.4254357900977246E-2</v>
      </c>
      <c r="BS388" s="223">
        <f t="shared" ca="1" si="661"/>
        <v>-2.0909969369879086E-2</v>
      </c>
      <c r="BT388" s="223">
        <f t="shared" ca="1" si="662"/>
        <v>-1.871424140807466E-2</v>
      </c>
      <c r="BU388" s="223">
        <f t="shared" ca="1" si="663"/>
        <v>-8.5966413497159441E-3</v>
      </c>
      <c r="BV388" s="223">
        <f t="shared" ca="1" si="664"/>
        <v>5.1599784128031094E-3</v>
      </c>
      <c r="BW388" s="223">
        <f t="shared" ca="1" si="665"/>
        <v>1.6732342446443428E-2</v>
      </c>
      <c r="BX388" s="223">
        <f t="shared" ca="1" si="666"/>
        <v>2.1221786374154332E-2</v>
      </c>
      <c r="BY388" s="223">
        <f t="shared" ca="1" si="667"/>
        <v>1.6727896505395721E-2</v>
      </c>
      <c r="BZ388" s="223">
        <f t="shared" ca="1" si="668"/>
        <v>5.1529685293181682E-3</v>
      </c>
      <c r="CA388" s="223">
        <f t="shared" ca="1" si="669"/>
        <v>-8.603247841875012E-3</v>
      </c>
      <c r="CB388" s="223">
        <f t="shared" ca="1" si="670"/>
        <v>-1.8717647933575131E-2</v>
      </c>
      <c r="CC388" s="223">
        <f t="shared" ca="1" si="671"/>
        <v>-2.090873392213799E-2</v>
      </c>
      <c r="CD388" s="223">
        <f t="shared" ca="1" si="672"/>
        <v>-1.4249003453850349E-2</v>
      </c>
      <c r="CE388" s="223">
        <f t="shared" ca="1" si="673"/>
        <v>-1.5575680180262286E-3</v>
      </c>
      <c r="CF388" s="223">
        <f t="shared" ca="1" si="674"/>
        <v>1.1793197088257611E-2</v>
      </c>
      <c r="CG388" s="223">
        <f t="shared" ca="1" si="675"/>
        <v>2.0151817607674861E-2</v>
      </c>
      <c r="CH388" s="223">
        <f t="shared" ca="1" si="676"/>
        <v>1.9980029754129262E-2</v>
      </c>
      <c r="CI388" s="223">
        <f t="shared" ca="1" si="677"/>
        <v>1.1350552553407386E-2</v>
      </c>
      <c r="CJ388" s="223">
        <f t="shared" ca="1" si="678"/>
        <v>-2.0836946399957132E-3</v>
      </c>
      <c r="CK388" s="223">
        <f t="shared" ca="1" si="679"/>
        <v>-1.4635899004818154E-2</v>
      </c>
      <c r="CL388" s="223">
        <f t="shared" ca="1" si="680"/>
        <v>-2.0992622751108546E-2</v>
      </c>
      <c r="CM388" s="223">
        <f t="shared" ca="1" si="681"/>
        <v>-1.846301929988077E-2</v>
      </c>
      <c r="CN388" s="223">
        <f t="shared" ca="1" si="682"/>
        <v>-8.11788786541566E-3</v>
      </c>
      <c r="CO388" s="223">
        <f t="shared" ca="1" si="683"/>
        <v>5.66360350273313E-3</v>
      </c>
      <c r="CP388" s="223">
        <f t="shared" ca="1" si="684"/>
        <v>1.7047651043162065E-2</v>
      </c>
      <c r="CQ388" s="223">
        <f t="shared" ca="1" si="685"/>
        <v>2.1215306095870495E-2</v>
      </c>
      <c r="CR388" s="223">
        <f t="shared" ca="1" si="686"/>
        <v>1.6402370500206823E-2</v>
      </c>
      <c r="CS388" s="223">
        <f t="shared" ca="1" si="687"/>
        <v>4.6461942810216879E-3</v>
      </c>
      <c r="CT388" s="223">
        <f t="shared" ca="1" si="688"/>
        <v>-9.0767491732015818E-3</v>
      </c>
      <c r="CU388" s="223">
        <f t="shared" ca="1" si="689"/>
        <v>-1.8957439851334142E-2</v>
      </c>
      <c r="CV388" s="223">
        <f t="shared" ca="1" si="690"/>
        <v>-2.0813310794289486E-2</v>
      </c>
      <c r="CW388" s="223">
        <f t="shared" ca="1" si="691"/>
        <v>-1.3858758572186623E-2</v>
      </c>
      <c r="CX388" s="223">
        <f t="shared" ca="1" si="692"/>
        <v>-1.0376948291564003E-3</v>
      </c>
      <c r="CY388" s="223">
        <f t="shared" ca="1" si="693"/>
        <v>1.2222632549122522E-2</v>
      </c>
      <c r="CZ388" s="223">
        <f t="shared" ca="1" si="694"/>
        <v>2.0309032241743262E-2</v>
      </c>
      <c r="DA388" s="223">
        <f t="shared" ca="1" si="695"/>
        <v>1.9798473483541249E-2</v>
      </c>
      <c r="DB388" s="223">
        <f t="shared" ca="1" si="696"/>
        <v>1.0907079444676438E-2</v>
      </c>
      <c r="DC388" s="223">
        <f t="shared" ca="1" si="697"/>
        <v>-2.6013592514407095E-3</v>
      </c>
      <c r="DD388" s="223">
        <f t="shared" ca="1" si="698"/>
        <v>-1.5008623990370071E-2</v>
      </c>
      <c r="DE388" s="223">
        <f t="shared" ca="1" si="699"/>
        <v>-2.1062630961357468E-2</v>
      </c>
      <c r="DF388" s="223">
        <f t="shared" ca="1" si="700"/>
        <v>-1.8200675759237388E-2</v>
      </c>
      <c r="DG388" s="223">
        <f t="shared" ca="1" si="701"/>
        <v>-7.6342444690124904E-3</v>
      </c>
      <c r="DH388" s="223">
        <f t="shared" ca="1" si="702"/>
        <v>6.1638170496890249E-3</v>
      </c>
      <c r="DI388" s="223">
        <f t="shared" ca="1" si="703"/>
        <v>1.7352690772345122E-2</v>
      </c>
      <c r="DJ388" s="223">
        <f t="shared" ca="1" si="704"/>
        <v>2.1196046510485907E-2</v>
      </c>
      <c r="DK388" s="223">
        <f t="shared" ca="1" si="705"/>
        <v>1.6066964320352831E-2</v>
      </c>
      <c r="DL388" s="223">
        <f t="shared" ca="1" si="706"/>
        <v>4.1366213390227197E-3</v>
      </c>
      <c r="DM388" s="223">
        <f t="shared" ca="1" si="707"/>
        <v>-9.5447830102277295E-3</v>
      </c>
      <c r="DN388" s="223">
        <f t="shared" ca="1" si="708"/>
        <v>-1.9185812516191045E-2</v>
      </c>
      <c r="DO388" s="223">
        <f t="shared" ca="1" si="709"/>
        <v>-2.0705350506278315E-2</v>
      </c>
      <c r="DP388" s="223">
        <f t="shared" ca="1" si="710"/>
        <v>-1.3460165692571373E-2</v>
      </c>
      <c r="DQ388" s="223">
        <f t="shared" ca="1" si="711"/>
        <v>-5.1719657172339707E-4</v>
      </c>
      <c r="DR388" s="223">
        <f t="shared" ca="1" si="712"/>
        <v>1.2644705553173636E-2</v>
      </c>
      <c r="DS388" s="223">
        <f t="shared" ca="1" si="713"/>
        <v>2.0454013474192911E-2</v>
      </c>
      <c r="DT388" s="223">
        <f t="shared" ca="1" si="714"/>
        <v>1.9604991352839302E-2</v>
      </c>
      <c r="DU388" s="223">
        <f t="shared" ca="1" si="715"/>
        <v>1.0457036319129861E-2</v>
      </c>
      <c r="DV388" s="223">
        <f t="shared" ca="1" si="716"/>
        <v>-3.1174569013438791E-3</v>
      </c>
      <c r="DW388" s="223">
        <f t="shared" ca="1" si="717"/>
        <v>-1.5372308342038579E-2</v>
      </c>
      <c r="DX388" s="223">
        <f t="shared" ca="1" si="718"/>
        <v>-2.1119951830297731E-2</v>
      </c>
      <c r="DY388" s="223">
        <f t="shared" ca="1" si="719"/>
        <v>-1.792736881208374E-2</v>
      </c>
      <c r="DZ388" s="223">
        <f t="shared" ca="1" si="720"/>
        <v>-7.146002489203971E-3</v>
      </c>
      <c r="EA388" s="223">
        <f t="shared" ca="1" si="721"/>
        <v>6.6603177437341513E-3</v>
      </c>
      <c r="EB388" s="223">
        <f t="shared" ca="1" si="722"/>
        <v>1.7647277889465816E-2</v>
      </c>
      <c r="EC388" s="223">
        <f t="shared" ca="1" si="723"/>
        <v>2.1164019219254624E-2</v>
      </c>
      <c r="ED388" s="223">
        <f t="shared" ca="1" si="724"/>
        <v>1.5721880001974657E-2</v>
      </c>
      <c r="EE388" s="223">
        <f t="shared" ca="1" si="725"/>
        <v>3.6245566510072075E-3</v>
      </c>
      <c r="EF388" s="223">
        <f t="shared" ca="1" si="726"/>
        <v>-1.0007067426871075E-2</v>
      </c>
      <c r="EG388" s="223">
        <f t="shared" ca="1" si="727"/>
        <v>-1.9402628364992E-2</v>
      </c>
      <c r="EH388" s="223">
        <f t="shared" ca="1" si="728"/>
        <v>-2.0584918089345164E-2</v>
      </c>
      <c r="EI388" s="223">
        <f t="shared" ca="1" si="729"/>
        <v>-1.3053464912451166E-2</v>
      </c>
      <c r="EJ388" s="223">
        <f t="shared" ca="1" si="730"/>
        <v>3.6132255851872158E-6</v>
      </c>
      <c r="EK388" s="223">
        <f t="shared" ca="1" si="731"/>
        <v>1.3059161859415512E-2</v>
      </c>
      <c r="EL388" s="223">
        <f t="shared" ca="1" si="732"/>
        <v>2.0586673973750531E-2</v>
      </c>
      <c r="EM388" s="223">
        <f t="shared" ca="1" si="733"/>
        <v>1.9399699908424245E-2</v>
      </c>
      <c r="EN388" s="223">
        <f t="shared" ca="1" si="734"/>
        <v>1.000069426591841E-2</v>
      </c>
      <c r="EO388" s="223">
        <f t="shared" ca="1" si="735"/>
        <v>-3.6316767117788966E-3</v>
      </c>
      <c r="EP388" s="223">
        <f t="shared" ca="1" si="736"/>
        <v>-1.5726732989969686E-2</v>
      </c>
      <c r="EQ388" s="223">
        <f t="shared" ca="1" si="737"/>
        <v>-2.1164550829981324E-2</v>
      </c>
      <c r="ER388" s="223">
        <f t="shared" ca="1" si="738"/>
        <v>-1.7643263088305355E-2</v>
      </c>
      <c r="ES388" s="223">
        <f t="shared" ca="1" si="739"/>
        <v>-6.6534560247024878E-3</v>
      </c>
      <c r="ET388" s="223">
        <f t="shared" ca="1" si="740"/>
        <v>7.1528065114157728E-3</v>
      </c>
      <c r="EU388" s="223">
        <f t="shared" ca="1" si="741"/>
        <v>1.793123494626012E-2</v>
      </c>
      <c r="EV388" s="223">
        <f t="shared" ca="1" si="742"/>
        <v>2.1119243514219309E-2</v>
      </c>
      <c r="EW388" s="223">
        <f t="shared" ca="1" si="743"/>
        <v>1.5367325410962251E-2</v>
      </c>
      <c r="EX388" s="223">
        <f t="shared" ca="1" si="744"/>
        <v>3.110308665596034E-3</v>
      </c>
      <c r="EY388" s="223">
        <f t="shared" ca="1" si="745"/>
        <v>-1.0463323960284824E-2</v>
      </c>
      <c r="EZ388" s="223">
        <f t="shared" ca="1" si="746"/>
        <v>-1.9607756795976882E-2</v>
      </c>
      <c r="FA388" s="223">
        <f t="shared" ca="1" si="747"/>
        <v>-2.0452086087474584E-2</v>
      </c>
      <c r="FB388" s="223">
        <f t="shared" ca="1" si="748"/>
        <v>-1.2638901213167957E-2</v>
      </c>
      <c r="FC388" s="223">
        <f t="shared" ca="1" si="749"/>
        <v>5.2442084642148612E-4</v>
      </c>
      <c r="FD388" s="223">
        <f t="shared" ca="1" si="750"/>
        <v>1.3465751814866554E-2</v>
      </c>
      <c r="FE388" s="223">
        <f t="shared" ca="1" si="751"/>
        <v>2.0706933830691679E-2</v>
      </c>
      <c r="FF388" s="223">
        <f t="shared" ca="1" si="752"/>
        <v>1.9182722810185855E-2</v>
      </c>
      <c r="FG388" s="223">
        <f t="shared" ca="1" si="753"/>
        <v>9.5383281684312173E-3</v>
      </c>
      <c r="FH388" s="223">
        <f t="shared" ca="1" si="754"/>
        <v>-4.1437089359598802E-3</v>
      </c>
      <c r="FI388" s="223">
        <f t="shared" ca="1" si="755"/>
        <v>-1.6071684442008058E-2</v>
      </c>
      <c r="FJ388" s="223">
        <f t="shared" ca="1" si="756"/>
        <v>-2.1196401095638463E-2</v>
      </c>
      <c r="FK388" s="223">
        <f t="shared" ca="1" si="757"/>
        <v>-1.7348529722566512E-2</v>
      </c>
      <c r="FL388" s="223">
        <f t="shared" ca="1" si="758"/>
        <v>-6.1569017670801817E-3</v>
      </c>
      <c r="FM388" s="223">
        <f t="shared" ca="1" si="759"/>
        <v>7.6409866959152991E-3</v>
      </c>
      <c r="FN388" s="223">
        <f t="shared" ca="1" si="760"/>
        <v>1.8204390897614699E-2</v>
      </c>
      <c r="FO388" s="223">
        <f t="shared" ca="1" si="761"/>
        <v>2.1061746366590445E-2</v>
      </c>
      <c r="FP388" s="223">
        <f t="shared" ca="1" si="762"/>
        <v>1.5003514117743585E-2</v>
      </c>
      <c r="FQ388" s="223">
        <f t="shared" ca="1" si="763"/>
        <v>2.5941871465466372E-3</v>
      </c>
      <c r="FR388" s="223">
        <f t="shared" ca="1" si="764"/>
        <v>-1.0913277778593782E-2</v>
      </c>
      <c r="FS388" s="223">
        <f t="shared" ca="1" si="765"/>
        <v>-1.9801074247449122E-2</v>
      </c>
      <c r="FT388" s="223">
        <f t="shared" ca="1" si="766"/>
        <v>-2.030693451369766E-2</v>
      </c>
      <c r="FU388" s="223">
        <f t="shared" ca="1" si="767"/>
        <v>-1.2216724312392889E-2</v>
      </c>
      <c r="FV388" s="223">
        <f t="shared" ca="1" si="768"/>
        <v>1.0449125757495594E-3</v>
      </c>
      <c r="FW388" s="223">
        <f t="shared" ca="1" si="769"/>
        <v>1.3864230504941451E-2</v>
      </c>
      <c r="FX388" s="223">
        <f t="shared" ca="1" si="770"/>
        <v>2.081472060497529E-2</v>
      </c>
      <c r="FY388" s="223">
        <f t="shared" ca="1" si="771"/>
        <v>1.895419075701495E-2</v>
      </c>
      <c r="FZ388" s="223">
        <f t="shared" ca="1" si="772"/>
        <v>9.0702165387166918E-3</v>
      </c>
      <c r="GA388" s="223">
        <f t="shared" ca="1" si="773"/>
        <v>-4.6532451448210947E-3</v>
      </c>
      <c r="GB388" s="223">
        <f t="shared" ca="1" si="774"/>
        <v>-1.6406954912297548E-2</v>
      </c>
      <c r="GC388" s="223">
        <f t="shared" ca="1" si="775"/>
        <v>-2.1215483441860077E-2</v>
      </c>
      <c r="GD388" s="223">
        <f t="shared" ca="1" si="776"/>
        <v>-1.7043346251226103E-2</v>
      </c>
      <c r="GE388" s="223">
        <f t="shared" ca="1" si="777"/>
        <v>-5.6566388220547726E-3</v>
      </c>
      <c r="GF388" s="223">
        <f t="shared" ca="1" si="778"/>
        <v>8.1245642357443831E-3</v>
      </c>
      <c r="GG388" s="223">
        <f t="shared" ca="1" si="779"/>
        <v>1.8466581204598733E-2</v>
      </c>
      <c r="GH388" s="223">
        <f t="shared" ca="1" si="780"/>
        <v>2.0991562410499737E-2</v>
      </c>
      <c r="GI388" s="223">
        <f t="shared" ca="1" si="781"/>
        <v>1.4630665268638137E-2</v>
      </c>
      <c r="GJ388" s="223">
        <f t="shared" ca="1" si="782"/>
        <v>2.0765029861633637E-3</v>
      </c>
      <c r="GK388" s="223">
        <f t="shared" ca="1" si="783"/>
        <v>-1.1356657846442651E-2</v>
      </c>
      <c r="GL388" s="223">
        <f t="shared" ca="1" si="784"/>
        <v>-1.9982464272204549E-2</v>
      </c>
      <c r="GM388" s="223">
        <f t="shared" ca="1" si="785"/>
        <v>-2.0149550801894876E-2</v>
      </c>
      <c r="GN388" s="223">
        <f t="shared" ca="1" si="786"/>
        <v>-1.1787188513704781E-2</v>
      </c>
      <c r="GO388" s="223">
        <f t="shared" ca="1" si="787"/>
        <v>1.5647748888138E-3</v>
      </c>
      <c r="GP388" s="223">
        <f t="shared" ca="1" si="788"/>
        <v>1.4254357900977139E-2</v>
      </c>
      <c r="GQ388" s="223">
        <f t="shared" ca="1" si="789"/>
        <v>2.0909969369879058E-2</v>
      </c>
      <c r="GR388" s="223">
        <f t="shared" ca="1" si="790"/>
        <v>1.871424140807473E-2</v>
      </c>
      <c r="GS388" s="223">
        <f t="shared" ca="1" si="791"/>
        <v>8.5966413497162164E-3</v>
      </c>
      <c r="GT388" s="223">
        <f t="shared" ca="1" si="792"/>
        <v>-5.1599784128028214E-3</v>
      </c>
      <c r="GU388" s="223">
        <f t="shared" ca="1" si="793"/>
        <v>-1.6732342446443244E-2</v>
      </c>
      <c r="GV388" s="223">
        <f t="shared" ca="1" si="794"/>
        <v>-2.1221786374154332E-2</v>
      </c>
      <c r="GW388" s="223">
        <f t="shared" ca="1" si="795"/>
        <v>-1.6727896505395901E-2</v>
      </c>
      <c r="GX388" s="223">
        <f t="shared" ca="1" si="796"/>
        <v>-5.1529685293186002E-3</v>
      </c>
      <c r="GY388" s="223">
        <f t="shared" ca="1" si="797"/>
        <v>8.6032478418746044E-3</v>
      </c>
      <c r="GZ388" s="223">
        <f t="shared" ca="1" si="798"/>
        <v>1.8717647933574923E-2</v>
      </c>
      <c r="HA388" s="223">
        <f t="shared" ca="1" si="799"/>
        <v>2.0908733922137962E-2</v>
      </c>
      <c r="HB388" s="223">
        <f t="shared" ca="1" si="800"/>
        <v>1.4249003453850235E-2</v>
      </c>
      <c r="HC388" s="223">
        <f t="shared" ca="1" si="801"/>
        <v>1.5575680180260742E-3</v>
      </c>
      <c r="HD388" s="223">
        <f t="shared" ca="1" si="802"/>
        <v>-1.1793197088257615E-2</v>
      </c>
      <c r="HE388" s="223">
        <f t="shared" ca="1" si="803"/>
        <v>-2.0151817607674861E-2</v>
      </c>
      <c r="HF388" s="223">
        <f t="shared" ca="1" si="804"/>
        <v>-1.9980029754129262E-2</v>
      </c>
      <c r="HG388" s="223">
        <f t="shared" ca="1" si="805"/>
        <v>-1.1350552553407379E-2</v>
      </c>
      <c r="HH388" s="223">
        <f t="shared" ca="1" si="806"/>
        <v>2.0836946399957184E-3</v>
      </c>
      <c r="HI388" s="223">
        <f t="shared" ca="1" si="807"/>
        <v>1.463589900481805E-2</v>
      </c>
      <c r="HJ388" s="223">
        <f t="shared" ca="1" si="808"/>
        <v>2.0992622751108525E-2</v>
      </c>
      <c r="HK388" s="223">
        <f t="shared" ca="1" si="809"/>
        <v>1.846301929988084E-2</v>
      </c>
      <c r="HL388" s="223">
        <f t="shared" ca="1" si="810"/>
        <v>8.1178878654157953E-3</v>
      </c>
      <c r="HM388" s="223">
        <f t="shared" ca="1" si="811"/>
        <v>-5.6636035027329886E-3</v>
      </c>
      <c r="HN388" s="223">
        <f t="shared" ca="1" si="812"/>
        <v>-1.7047651043161978E-2</v>
      </c>
      <c r="HO388" s="223">
        <f t="shared" ca="1" si="813"/>
        <v>-2.1215306095870506E-2</v>
      </c>
      <c r="HP388" s="223">
        <f t="shared" ca="1" si="814"/>
        <v>-1.6402370500207011E-2</v>
      </c>
      <c r="HQ388" s="223">
        <f t="shared" ca="1" si="815"/>
        <v>-4.6461942810219758E-3</v>
      </c>
      <c r="HR388" s="223">
        <f t="shared" ca="1" si="816"/>
        <v>9.0767491732013129E-3</v>
      </c>
      <c r="HS388" s="223">
        <f t="shared" ca="1" si="817"/>
        <v>1.895743985133401E-2</v>
      </c>
      <c r="HT388" s="223">
        <f t="shared" ca="1" si="818"/>
        <v>2.0813310794289573E-2</v>
      </c>
      <c r="HU388" s="223">
        <f t="shared" ca="1" si="819"/>
        <v>1.3858758572186963E-2</v>
      </c>
      <c r="HV388" s="223">
        <f t="shared" ca="1" si="820"/>
        <v>1.0376948291568478E-3</v>
      </c>
      <c r="HW388" s="223">
        <f t="shared" ca="1" si="821"/>
        <v>-1.2222632549122649E-2</v>
      </c>
      <c r="HX388" s="223">
        <f t="shared" ca="1" si="822"/>
        <v>-2.0309032241743304E-2</v>
      </c>
      <c r="HY388" s="223">
        <f t="shared" ca="1" si="823"/>
        <v>-1.9798473483541194E-2</v>
      </c>
      <c r="HZ388" s="223">
        <f t="shared" ca="1" si="824"/>
        <v>-1.0907079444676306E-2</v>
      </c>
      <c r="IA388" s="223">
        <f t="shared" ca="1" si="825"/>
        <v>2.6013592514408657E-3</v>
      </c>
      <c r="IB388" s="223">
        <f t="shared" ca="1" si="826"/>
        <v>1.5008623990369969E-2</v>
      </c>
      <c r="IC388" s="223">
        <f t="shared" ca="1" si="827"/>
        <v>2.1062630961357451E-2</v>
      </c>
      <c r="ID388" s="223">
        <f t="shared" ca="1" si="828"/>
        <v>1.8200675759237461E-2</v>
      </c>
      <c r="IE388" s="223">
        <f t="shared" ca="1" si="829"/>
        <v>1.2298279703053984E-2</v>
      </c>
      <c r="IF388" s="223">
        <f t="shared" ca="1" si="830"/>
        <v>-6.1638170496888852E-3</v>
      </c>
      <c r="IG388" s="223">
        <f t="shared" ca="1" si="831"/>
        <v>-1.7352690772345039E-2</v>
      </c>
      <c r="IH388" s="223">
        <f t="shared" ca="1" si="832"/>
        <v>-2.1196046510485914E-2</v>
      </c>
      <c r="II388" s="223">
        <f t="shared" ca="1" si="833"/>
        <v>-1.6066964320352928E-2</v>
      </c>
      <c r="IJ388" s="223">
        <f t="shared" ca="1" si="834"/>
        <v>-4.1366213390228619E-3</v>
      </c>
      <c r="IK388" s="223">
        <f t="shared" ca="1" si="835"/>
        <v>9.5447830102275994E-3</v>
      </c>
      <c r="IL388" s="223">
        <f t="shared" ca="1" si="836"/>
        <v>1.9185812516190982E-2</v>
      </c>
      <c r="IM388" s="223">
        <f t="shared" ca="1" si="837"/>
        <v>2.0705350506278416E-2</v>
      </c>
      <c r="IN388" s="223">
        <f t="shared" ca="1" si="838"/>
        <v>1.3460165692571718E-2</v>
      </c>
      <c r="IO388" s="223">
        <f t="shared" ca="1" si="839"/>
        <v>5.1719657172384463E-4</v>
      </c>
      <c r="IP388" s="223">
        <f t="shared" ca="1" si="840"/>
        <v>-1.2644705553173275E-2</v>
      </c>
      <c r="IQ388" s="223">
        <f t="shared" ca="1" si="841"/>
        <v>-2.0454013474192789E-2</v>
      </c>
      <c r="IR388" s="223">
        <f t="shared" ca="1" si="842"/>
        <v>-1.9604991352839243E-2</v>
      </c>
      <c r="IS388" s="223">
        <f t="shared" ca="1" si="843"/>
        <v>-1.0457036319129726E-2</v>
      </c>
      <c r="IT388" s="223">
        <f t="shared" ca="1" si="844"/>
        <v>3.1174569013440317E-3</v>
      </c>
      <c r="IU388" s="223">
        <f t="shared" ca="1" si="845"/>
        <v>1.5372308342038687E-2</v>
      </c>
      <c r="IV388" s="223">
        <f t="shared" ca="1" si="846"/>
        <v>2.1119951830297745E-2</v>
      </c>
      <c r="IW388" s="223">
        <f t="shared" ca="1" si="847"/>
        <v>1.7927368812083816E-2</v>
      </c>
      <c r="IX388" s="223">
        <f t="shared" ca="1" si="848"/>
        <v>7.1460024892041098E-3</v>
      </c>
      <c r="IY388" s="223">
        <f t="shared" ca="1" si="849"/>
        <v>-6.6603177437340125E-3</v>
      </c>
      <c r="IZ388" s="223">
        <f t="shared" ca="1" si="850"/>
        <v>-1.7647277889465737E-2</v>
      </c>
      <c r="JA388" s="223">
        <f t="shared" ca="1" si="851"/>
        <v>-2.1164019219254634E-2</v>
      </c>
      <c r="JB388" s="223">
        <f t="shared" ca="1" si="852"/>
        <v>-1.5721880001974754E-2</v>
      </c>
    </row>
    <row r="389" spans="2:262">
      <c r="B389" s="230">
        <v>28</v>
      </c>
      <c r="C389" s="229">
        <f t="shared" si="853"/>
        <v>5.4687500000000016E-4</v>
      </c>
      <c r="D389" s="226">
        <f t="shared" ca="1" si="597"/>
        <v>54.01064521832496</v>
      </c>
      <c r="E389" s="225">
        <f ca="1">AH361</f>
        <v>1.0645218324963271E-2</v>
      </c>
      <c r="F389" s="224">
        <v>28</v>
      </c>
      <c r="G389" s="223">
        <f t="shared" ca="1" si="854"/>
        <v>-8.9964271855527927E-4</v>
      </c>
      <c r="H389" s="223">
        <f t="shared" ca="1" si="598"/>
        <v>2.0963923267707969E-3</v>
      </c>
      <c r="I389" s="223">
        <f t="shared" ca="1" si="599"/>
        <v>4.1407090844417932E-3</v>
      </c>
      <c r="J389" s="223">
        <f t="shared" ca="1" si="600"/>
        <v>4.3052304864443103E-3</v>
      </c>
      <c r="K389" s="223">
        <f t="shared" ca="1" si="601"/>
        <v>2.5152672558729941E-3</v>
      </c>
      <c r="L389" s="223">
        <f t="shared" ca="1" si="602"/>
        <v>-4.165747228626511E-4</v>
      </c>
      <c r="M389" s="223">
        <f t="shared" ca="1" si="603"/>
        <v>-3.1593004866320201E-3</v>
      </c>
      <c r="N389" s="223">
        <f t="shared" ca="1" si="604"/>
        <v>-4.4677698800984177E-3</v>
      </c>
      <c r="O389" s="223">
        <f t="shared" ca="1" si="605"/>
        <v>-3.7479651544384965E-3</v>
      </c>
      <c r="P389" s="223">
        <f t="shared" ca="1" si="606"/>
        <v>-1.3266626063420694E-3</v>
      </c>
      <c r="Q389" s="223">
        <f t="shared" ca="1" si="607"/>
        <v>1.6969170288627525E-3</v>
      </c>
      <c r="R389" s="223">
        <f t="shared" ca="1" si="608"/>
        <v>3.9501318099423588E-3</v>
      </c>
      <c r="S389" s="223">
        <f t="shared" ca="1" si="609"/>
        <v>4.4100693336294695E-3</v>
      </c>
      <c r="T389" s="223">
        <f t="shared" ca="1" si="610"/>
        <v>2.8679275799576836E-3</v>
      </c>
      <c r="U389" s="223">
        <f t="shared" ca="1" si="611"/>
        <v>2.3806663959696599E-5</v>
      </c>
      <c r="V389" s="223">
        <f t="shared" ca="1" si="612"/>
        <v>-2.8311219797565986E-3</v>
      </c>
      <c r="W389" s="223">
        <f t="shared" ca="1" si="613"/>
        <v>-4.4007804341534137E-3</v>
      </c>
      <c r="X389" s="223">
        <f t="shared" ca="1" si="614"/>
        <v>-3.9725765773529868E-3</v>
      </c>
      <c r="Y389" s="223">
        <f t="shared" ca="1" si="615"/>
        <v>-1.7409060080022323E-3</v>
      </c>
      <c r="Z389" s="223">
        <f t="shared" ca="1" si="616"/>
        <v>1.2810994923375498E-3</v>
      </c>
      <c r="AA389" s="223">
        <f t="shared" ca="1" si="617"/>
        <v>3.7215126067514804E-3</v>
      </c>
      <c r="AB389" s="223">
        <f t="shared" ca="1" si="618"/>
        <v>4.4724368023426513E-3</v>
      </c>
      <c r="AC389" s="223">
        <f t="shared" ca="1" si="619"/>
        <v>3.1929681936786873E-3</v>
      </c>
      <c r="AD389" s="223">
        <f t="shared" ca="1" si="620"/>
        <v>4.6395877959406638E-4</v>
      </c>
      <c r="AE389" s="223">
        <f t="shared" ca="1" si="621"/>
        <v>-2.4756782205674118E-3</v>
      </c>
      <c r="AF389" s="223">
        <f t="shared" ca="1" si="622"/>
        <v>-4.2914090669162169E-3</v>
      </c>
      <c r="AG389" s="223">
        <f t="shared" ca="1" si="623"/>
        <v>-4.1589299161963111E-3</v>
      </c>
      <c r="AH389" s="223">
        <f t="shared" ca="1" si="624"/>
        <v>-2.1383835331293104E-3</v>
      </c>
      <c r="AI389" s="223">
        <f t="shared" ca="1" si="625"/>
        <v>8.5294426738092058E-4</v>
      </c>
      <c r="AJ389" s="223">
        <f t="shared" ca="1" si="626"/>
        <v>3.4570532027718556E-3</v>
      </c>
      <c r="AK389" s="223">
        <f t="shared" ca="1" si="627"/>
        <v>4.4917322597666214E-3</v>
      </c>
      <c r="AL389" s="223">
        <f t="shared" ca="1" si="628"/>
        <v>3.4872587782406026E-3</v>
      </c>
      <c r="AM389" s="223">
        <f t="shared" ca="1" si="629"/>
        <v>8.9964271855527776E-4</v>
      </c>
      <c r="AN389" s="223">
        <f t="shared" ca="1" si="630"/>
        <v>-2.0963923267707891E-3</v>
      </c>
      <c r="AO389" s="223">
        <f t="shared" ca="1" si="631"/>
        <v>-4.1407090844417915E-3</v>
      </c>
      <c r="AP389" s="223">
        <f t="shared" ca="1" si="632"/>
        <v>-4.3052304864443103E-3</v>
      </c>
      <c r="AQ389" s="223">
        <f t="shared" ca="1" si="633"/>
        <v>-2.5152672558730006E-3</v>
      </c>
      <c r="AR389" s="223">
        <f t="shared" ca="1" si="634"/>
        <v>4.1657472286264741E-4</v>
      </c>
      <c r="AS389" s="223">
        <f t="shared" ca="1" si="635"/>
        <v>3.1593004866320227E-3</v>
      </c>
      <c r="AT389" s="223">
        <f t="shared" ca="1" si="636"/>
        <v>4.4677698800984177E-3</v>
      </c>
      <c r="AU389" s="223">
        <f t="shared" ca="1" si="637"/>
        <v>3.7479651544384987E-3</v>
      </c>
      <c r="AV389" s="223">
        <f t="shared" ca="1" si="638"/>
        <v>1.3266626063420659E-3</v>
      </c>
      <c r="AW389" s="223">
        <f t="shared" ca="1" si="639"/>
        <v>-1.6969170288627449E-3</v>
      </c>
      <c r="AX389" s="223">
        <f t="shared" ca="1" si="640"/>
        <v>-3.9501318099423571E-3</v>
      </c>
      <c r="AY389" s="223">
        <f t="shared" ca="1" si="641"/>
        <v>-4.4100693336294686E-3</v>
      </c>
      <c r="AZ389" s="223">
        <f t="shared" ca="1" si="642"/>
        <v>-2.8679275799576871E-3</v>
      </c>
      <c r="BA389" s="223">
        <f t="shared" ca="1" si="643"/>
        <v>-2.3806663959700502E-5</v>
      </c>
      <c r="BB389" s="223">
        <f t="shared" ca="1" si="644"/>
        <v>2.8311219797566016E-3</v>
      </c>
      <c r="BC389" s="223">
        <f t="shared" ca="1" si="645"/>
        <v>4.4007804341534163E-3</v>
      </c>
      <c r="BD389" s="223">
        <f t="shared" ca="1" si="646"/>
        <v>3.9725765773529964E-3</v>
      </c>
      <c r="BE389" s="223">
        <f t="shared" ca="1" si="647"/>
        <v>1.7409060080022429E-3</v>
      </c>
      <c r="BF389" s="223">
        <f t="shared" ca="1" si="648"/>
        <v>-1.2810994923375463E-3</v>
      </c>
      <c r="BG389" s="223">
        <f t="shared" ca="1" si="649"/>
        <v>-3.7215126067514782E-3</v>
      </c>
      <c r="BH389" s="223">
        <f t="shared" ca="1" si="650"/>
        <v>-4.4724368023426504E-3</v>
      </c>
      <c r="BI389" s="223">
        <f t="shared" ca="1" si="651"/>
        <v>-3.1929681936786795E-3</v>
      </c>
      <c r="BJ389" s="223">
        <f t="shared" ca="1" si="652"/>
        <v>-4.6395877959408633E-4</v>
      </c>
      <c r="BK389" s="223">
        <f t="shared" ca="1" si="653"/>
        <v>2.4756782205674088E-3</v>
      </c>
      <c r="BL389" s="223">
        <f t="shared" ca="1" si="654"/>
        <v>4.291409066916216E-3</v>
      </c>
      <c r="BM389" s="223">
        <f t="shared" ca="1" si="655"/>
        <v>4.1589299161963128E-3</v>
      </c>
      <c r="BN389" s="223">
        <f t="shared" ca="1" si="656"/>
        <v>2.1383835331293E-3</v>
      </c>
      <c r="BO389" s="223">
        <f t="shared" ca="1" si="657"/>
        <v>-8.5294426738093229E-4</v>
      </c>
      <c r="BP389" s="223">
        <f t="shared" ca="1" si="658"/>
        <v>-3.4570532027718426E-3</v>
      </c>
      <c r="BQ389" s="223">
        <f t="shared" ca="1" si="659"/>
        <v>-4.4917322597666214E-3</v>
      </c>
      <c r="BR389" s="223">
        <f t="shared" ca="1" si="660"/>
        <v>-3.4872587782406048E-3</v>
      </c>
      <c r="BS389" s="223">
        <f t="shared" ca="1" si="661"/>
        <v>-8.9964271855528166E-4</v>
      </c>
      <c r="BT389" s="223">
        <f t="shared" ca="1" si="662"/>
        <v>2.0963923267707995E-3</v>
      </c>
      <c r="BU389" s="223">
        <f t="shared" ca="1" si="663"/>
        <v>4.1407090844417837E-3</v>
      </c>
      <c r="BV389" s="223">
        <f t="shared" ca="1" si="664"/>
        <v>4.3052304864443156E-3</v>
      </c>
      <c r="BW389" s="223">
        <f t="shared" ca="1" si="665"/>
        <v>2.5152672558730041E-3</v>
      </c>
      <c r="BX389" s="223">
        <f t="shared" ca="1" si="666"/>
        <v>-4.1657472286264351E-4</v>
      </c>
      <c r="BY389" s="223">
        <f t="shared" ca="1" si="667"/>
        <v>-3.1593004866320201E-3</v>
      </c>
      <c r="BZ389" s="223">
        <f t="shared" ca="1" si="668"/>
        <v>-4.4677698800984185E-3</v>
      </c>
      <c r="CA389" s="223">
        <f t="shared" ca="1" si="669"/>
        <v>-3.7479651544385095E-3</v>
      </c>
      <c r="CB389" s="223">
        <f t="shared" ca="1" si="670"/>
        <v>-1.3266626063420843E-3</v>
      </c>
      <c r="CC389" s="223">
        <f t="shared" ca="1" si="671"/>
        <v>1.6969170288627417E-3</v>
      </c>
      <c r="CD389" s="223">
        <f t="shared" ca="1" si="672"/>
        <v>3.9501318099423553E-3</v>
      </c>
      <c r="CE389" s="223">
        <f t="shared" ca="1" si="673"/>
        <v>4.4100693336294695E-3</v>
      </c>
      <c r="CF389" s="223">
        <f t="shared" ca="1" si="674"/>
        <v>2.8679275799576775E-3</v>
      </c>
      <c r="CG389" s="223">
        <f t="shared" ca="1" si="675"/>
        <v>2.3806663959720451E-5</v>
      </c>
      <c r="CH389" s="223">
        <f t="shared" ca="1" si="676"/>
        <v>-2.831121979756586E-3</v>
      </c>
      <c r="CI389" s="223">
        <f t="shared" ca="1" si="677"/>
        <v>-4.400780434153412E-3</v>
      </c>
      <c r="CJ389" s="223">
        <f t="shared" ca="1" si="678"/>
        <v>-3.9725765773529903E-3</v>
      </c>
      <c r="CK389" s="223">
        <f t="shared" ca="1" si="679"/>
        <v>-1.7409060080022319E-3</v>
      </c>
      <c r="CL389" s="223">
        <f t="shared" ca="1" si="680"/>
        <v>1.2810994923375574E-3</v>
      </c>
      <c r="CM389" s="223">
        <f t="shared" ca="1" si="681"/>
        <v>3.7215126067514674E-3</v>
      </c>
      <c r="CN389" s="223">
        <f t="shared" ca="1" si="682"/>
        <v>4.4724368023426522E-3</v>
      </c>
      <c r="CO389" s="223">
        <f t="shared" ca="1" si="683"/>
        <v>3.1929681936786929E-3</v>
      </c>
      <c r="CP389" s="223">
        <f t="shared" ca="1" si="684"/>
        <v>4.6395877959407418E-4</v>
      </c>
      <c r="CQ389" s="223">
        <f t="shared" ca="1" si="685"/>
        <v>-2.4756782205674187E-3</v>
      </c>
      <c r="CR389" s="223">
        <f t="shared" ca="1" si="686"/>
        <v>-4.2914090669162186E-3</v>
      </c>
      <c r="CS389" s="223">
        <f t="shared" ca="1" si="687"/>
        <v>-4.1589299161963198E-3</v>
      </c>
      <c r="CT389" s="223">
        <f t="shared" ca="1" si="688"/>
        <v>-2.1383835331293178E-3</v>
      </c>
      <c r="CU389" s="223">
        <f t="shared" ca="1" si="689"/>
        <v>8.5294426738091321E-4</v>
      </c>
      <c r="CV389" s="223">
        <f t="shared" ca="1" si="690"/>
        <v>3.4570532027718504E-3</v>
      </c>
      <c r="CW389" s="223">
        <f t="shared" ca="1" si="691"/>
        <v>4.4917322597666214E-3</v>
      </c>
      <c r="CX389" s="223">
        <f t="shared" ca="1" si="692"/>
        <v>3.4872587782405974E-3</v>
      </c>
      <c r="CY389" s="223">
        <f t="shared" ca="1" si="693"/>
        <v>8.9964271855526973E-4</v>
      </c>
      <c r="CZ389" s="223">
        <f t="shared" ca="1" si="694"/>
        <v>-2.0963923267708104E-3</v>
      </c>
      <c r="DA389" s="223">
        <f t="shared" ca="1" si="695"/>
        <v>-4.1407090844417759E-3</v>
      </c>
      <c r="DB389" s="223">
        <f t="shared" ca="1" si="696"/>
        <v>-4.3052304864443208E-3</v>
      </c>
      <c r="DC389" s="223">
        <f t="shared" ca="1" si="697"/>
        <v>-2.5152672558730197E-3</v>
      </c>
      <c r="DD389" s="223">
        <f t="shared" ca="1" si="698"/>
        <v>4.1657472286262378E-4</v>
      </c>
      <c r="DE389" s="223">
        <f t="shared" ca="1" si="699"/>
        <v>3.1593004866320063E-3</v>
      </c>
      <c r="DF389" s="223">
        <f t="shared" ca="1" si="700"/>
        <v>4.4677698800984168E-3</v>
      </c>
      <c r="DG389" s="223">
        <f t="shared" ca="1" si="701"/>
        <v>3.747965154438503E-3</v>
      </c>
      <c r="DH389" s="223">
        <f t="shared" ca="1" si="702"/>
        <v>1.3266626063420728E-3</v>
      </c>
      <c r="DI389" s="223">
        <f t="shared" ca="1" si="703"/>
        <v>-1.6969170288627529E-3</v>
      </c>
      <c r="DJ389" s="223">
        <f t="shared" ca="1" si="704"/>
        <v>-3.9501318099423605E-3</v>
      </c>
      <c r="DK389" s="223">
        <f t="shared" ca="1" si="705"/>
        <v>-4.4100693336294678E-3</v>
      </c>
      <c r="DL389" s="223">
        <f t="shared" ca="1" si="706"/>
        <v>-2.867927579957668E-3</v>
      </c>
      <c r="DM389" s="223">
        <f t="shared" ca="1" si="707"/>
        <v>-2.3806663959739967E-5</v>
      </c>
      <c r="DN389" s="223">
        <f t="shared" ca="1" si="708"/>
        <v>2.8311219797565708E-3</v>
      </c>
      <c r="DO389" s="223">
        <f t="shared" ca="1" si="709"/>
        <v>4.4007804341534085E-3</v>
      </c>
      <c r="DP389" s="223">
        <f t="shared" ca="1" si="710"/>
        <v>3.9725765773529998E-3</v>
      </c>
      <c r="DQ389" s="223">
        <f t="shared" ca="1" si="711"/>
        <v>1.7409060080022501E-3</v>
      </c>
      <c r="DR389" s="223">
        <f t="shared" ca="1" si="712"/>
        <v>-1.2810994923375385E-3</v>
      </c>
      <c r="DS389" s="223">
        <f t="shared" ca="1" si="713"/>
        <v>-3.7215126067514743E-3</v>
      </c>
      <c r="DT389" s="223">
        <f t="shared" ca="1" si="714"/>
        <v>-4.4724368023426513E-3</v>
      </c>
      <c r="DU389" s="223">
        <f t="shared" ca="1" si="715"/>
        <v>-3.1929681936786847E-3</v>
      </c>
      <c r="DV389" s="223">
        <f t="shared" ca="1" si="716"/>
        <v>-4.6395877959406247E-4</v>
      </c>
      <c r="DW389" s="223">
        <f t="shared" ca="1" si="717"/>
        <v>2.4756782205674287E-3</v>
      </c>
      <c r="DX389" s="223">
        <f t="shared" ca="1" si="718"/>
        <v>4.2914090669162221E-3</v>
      </c>
      <c r="DY389" s="223">
        <f t="shared" ca="1" si="719"/>
        <v>4.1589299161963276E-3</v>
      </c>
      <c r="DZ389" s="223">
        <f t="shared" ca="1" si="720"/>
        <v>2.1383835331293347E-3</v>
      </c>
      <c r="EA389" s="223">
        <f t="shared" ca="1" si="721"/>
        <v>-8.5294426738089326E-4</v>
      </c>
      <c r="EB389" s="223">
        <f t="shared" ca="1" si="722"/>
        <v>-3.4570532027718374E-3</v>
      </c>
      <c r="EC389" s="223">
        <f t="shared" ca="1" si="723"/>
        <v>-4.4917322597666214E-3</v>
      </c>
      <c r="ED389" s="223">
        <f t="shared" ca="1" si="724"/>
        <v>-3.4872587782406096E-3</v>
      </c>
      <c r="EE389" s="223">
        <f t="shared" ca="1" si="725"/>
        <v>-8.996427185552886E-4</v>
      </c>
      <c r="EF389" s="223">
        <f t="shared" ca="1" si="726"/>
        <v>2.0963923267707926E-3</v>
      </c>
      <c r="EG389" s="223">
        <f t="shared" ca="1" si="727"/>
        <v>4.1407090844417932E-3</v>
      </c>
      <c r="EH389" s="223">
        <f t="shared" ca="1" si="728"/>
        <v>4.3052304864443086E-3</v>
      </c>
      <c r="EI389" s="223">
        <f t="shared" ca="1" si="729"/>
        <v>2.5152672558729837E-3</v>
      </c>
      <c r="EJ389" s="223">
        <f t="shared" ca="1" si="730"/>
        <v>-4.1657472286260404E-4</v>
      </c>
      <c r="EK389" s="223">
        <f t="shared" ca="1" si="731"/>
        <v>-3.1593004866319924E-3</v>
      </c>
      <c r="EL389" s="223">
        <f t="shared" ca="1" si="732"/>
        <v>-4.4677698800984142E-3</v>
      </c>
      <c r="EM389" s="223">
        <f t="shared" ca="1" si="733"/>
        <v>-3.7479651544385143E-3</v>
      </c>
      <c r="EN389" s="223">
        <f t="shared" ca="1" si="734"/>
        <v>-1.3266626063420919E-3</v>
      </c>
      <c r="EO389" s="223">
        <f t="shared" ca="1" si="735"/>
        <v>1.6969170288627347E-3</v>
      </c>
      <c r="EP389" s="223">
        <f t="shared" ca="1" si="736"/>
        <v>3.9501318099423519E-3</v>
      </c>
      <c r="EQ389" s="223">
        <f t="shared" ca="1" si="737"/>
        <v>4.4100693336294712E-3</v>
      </c>
      <c r="ER389" s="223">
        <f t="shared" ca="1" si="738"/>
        <v>2.8679275799576832E-3</v>
      </c>
      <c r="ES389" s="223">
        <f t="shared" ca="1" si="739"/>
        <v>2.3806663959696599E-5</v>
      </c>
      <c r="ET389" s="223">
        <f t="shared" ca="1" si="740"/>
        <v>-2.8311219797566051E-3</v>
      </c>
      <c r="EU389" s="223">
        <f t="shared" ca="1" si="741"/>
        <v>-4.4007804341534172E-3</v>
      </c>
      <c r="EV389" s="223">
        <f t="shared" ca="1" si="742"/>
        <v>-3.9725765773530094E-3</v>
      </c>
      <c r="EW389" s="223">
        <f t="shared" ca="1" si="743"/>
        <v>-1.7409060080022685E-3</v>
      </c>
      <c r="EX389" s="223">
        <f t="shared" ca="1" si="744"/>
        <v>1.2810994923375197E-3</v>
      </c>
      <c r="EY389" s="223">
        <f t="shared" ca="1" si="745"/>
        <v>3.721512606751463E-3</v>
      </c>
      <c r="EZ389" s="223">
        <f t="shared" ca="1" si="746"/>
        <v>4.472436802342653E-3</v>
      </c>
      <c r="FA389" s="223">
        <f t="shared" ca="1" si="747"/>
        <v>3.1929681936786985E-3</v>
      </c>
      <c r="FB389" s="223">
        <f t="shared" ca="1" si="748"/>
        <v>4.6395877959408199E-4</v>
      </c>
      <c r="FC389" s="223">
        <f t="shared" ca="1" si="749"/>
        <v>-2.4756782205674122E-3</v>
      </c>
      <c r="FD389" s="223">
        <f t="shared" ca="1" si="750"/>
        <v>-4.2914090669162169E-3</v>
      </c>
      <c r="FE389" s="223">
        <f t="shared" ca="1" si="751"/>
        <v>-4.1589299161963102E-3</v>
      </c>
      <c r="FF389" s="223">
        <f t="shared" ca="1" si="752"/>
        <v>-2.1383835331292966E-3</v>
      </c>
      <c r="FG389" s="223">
        <f t="shared" ca="1" si="753"/>
        <v>8.5294426738093641E-4</v>
      </c>
      <c r="FH389" s="223">
        <f t="shared" ca="1" si="754"/>
        <v>3.4570532027718252E-3</v>
      </c>
      <c r="FI389" s="223">
        <f t="shared" ca="1" si="755"/>
        <v>4.4917322597666214E-3</v>
      </c>
      <c r="FJ389" s="223">
        <f t="shared" ca="1" si="756"/>
        <v>3.4872587782406221E-3</v>
      </c>
      <c r="FK389" s="223">
        <f t="shared" ca="1" si="757"/>
        <v>8.9964271855530833E-4</v>
      </c>
      <c r="FL389" s="223">
        <f t="shared" ca="1" si="758"/>
        <v>-2.0963923267707752E-3</v>
      </c>
      <c r="FM389" s="223">
        <f t="shared" ca="1" si="759"/>
        <v>-4.1407090844417854E-3</v>
      </c>
      <c r="FN389" s="223">
        <f t="shared" ca="1" si="760"/>
        <v>-4.3052304864443147E-3</v>
      </c>
      <c r="FO389" s="223">
        <f t="shared" ca="1" si="761"/>
        <v>-2.5152672558730002E-3</v>
      </c>
      <c r="FP389" s="223">
        <f t="shared" ca="1" si="762"/>
        <v>4.1657472286264828E-4</v>
      </c>
      <c r="FQ389" s="223">
        <f t="shared" ca="1" si="763"/>
        <v>3.1593004866320232E-3</v>
      </c>
      <c r="FR389" s="223">
        <f t="shared" ca="1" si="764"/>
        <v>4.4677698800984194E-3</v>
      </c>
      <c r="FS389" s="223">
        <f t="shared" ca="1" si="765"/>
        <v>3.7479651544385247E-3</v>
      </c>
      <c r="FT389" s="223">
        <f t="shared" ca="1" si="766"/>
        <v>1.326662606342111E-3</v>
      </c>
      <c r="FU389" s="223">
        <f t="shared" ca="1" si="767"/>
        <v>-1.6969170288627161E-3</v>
      </c>
      <c r="FV389" s="223">
        <f t="shared" ca="1" si="768"/>
        <v>-3.9501318099423414E-3</v>
      </c>
      <c r="FW389" s="223">
        <f t="shared" ca="1" si="769"/>
        <v>-4.4100693336294747E-3</v>
      </c>
      <c r="FX389" s="223">
        <f t="shared" ca="1" si="770"/>
        <v>-2.8679275799576983E-3</v>
      </c>
      <c r="FY389" s="223">
        <f t="shared" ca="1" si="771"/>
        <v>-2.3806663959716114E-5</v>
      </c>
      <c r="FZ389" s="223">
        <f t="shared" ca="1" si="772"/>
        <v>2.8311219797565895E-3</v>
      </c>
      <c r="GA389" s="223">
        <f t="shared" ca="1" si="773"/>
        <v>4.4007804341534137E-3</v>
      </c>
      <c r="GB389" s="223">
        <f t="shared" ca="1" si="774"/>
        <v>3.9725765773529886E-3</v>
      </c>
      <c r="GC389" s="223">
        <f t="shared" ca="1" si="775"/>
        <v>1.7409060080022278E-3</v>
      </c>
      <c r="GD389" s="223">
        <f t="shared" ca="1" si="776"/>
        <v>-1.2810994923375615E-3</v>
      </c>
      <c r="GE389" s="223">
        <f t="shared" ca="1" si="777"/>
        <v>-3.7215126067514518E-3</v>
      </c>
      <c r="GF389" s="223">
        <f t="shared" ca="1" si="778"/>
        <v>-4.4724368023426556E-3</v>
      </c>
      <c r="GG389" s="223">
        <f t="shared" ca="1" si="779"/>
        <v>-3.1929681936787124E-3</v>
      </c>
      <c r="GH389" s="223">
        <f t="shared" ca="1" si="780"/>
        <v>-4.6395877959410151E-4</v>
      </c>
      <c r="GI389" s="223">
        <f t="shared" ca="1" si="781"/>
        <v>2.4756782205673962E-3</v>
      </c>
      <c r="GJ389" s="223">
        <f t="shared" ca="1" si="782"/>
        <v>4.2914090669162108E-3</v>
      </c>
      <c r="GK389" s="223">
        <f t="shared" ca="1" si="783"/>
        <v>4.1589299161963423E-3</v>
      </c>
      <c r="GL389" s="223">
        <f t="shared" ca="1" si="784"/>
        <v>2.1383835331293139E-3</v>
      </c>
      <c r="GM389" s="223">
        <f t="shared" ca="1" si="785"/>
        <v>-8.5294426738085445E-4</v>
      </c>
      <c r="GN389" s="223">
        <f t="shared" ca="1" si="786"/>
        <v>-3.457053202771853E-3</v>
      </c>
      <c r="GO389" s="223">
        <f t="shared" ca="1" si="787"/>
        <v>-4.4917322597666214E-3</v>
      </c>
      <c r="GP389" s="223">
        <f t="shared" ca="1" si="788"/>
        <v>-3.4872587782405944E-3</v>
      </c>
      <c r="GQ389" s="223">
        <f t="shared" ca="1" si="789"/>
        <v>-8.9964271855532763E-4</v>
      </c>
      <c r="GR389" s="223">
        <f t="shared" ca="1" si="790"/>
        <v>2.0963923267708143E-3</v>
      </c>
      <c r="GS389" s="223">
        <f t="shared" ca="1" si="791"/>
        <v>4.1407090844417776E-3</v>
      </c>
      <c r="GT389" s="223">
        <f t="shared" ca="1" si="792"/>
        <v>4.3052304864443017E-3</v>
      </c>
      <c r="GU389" s="223">
        <f t="shared" ca="1" si="793"/>
        <v>2.5152672558730171E-3</v>
      </c>
      <c r="GV389" s="223">
        <f t="shared" ca="1" si="794"/>
        <v>-4.1657472286256458E-4</v>
      </c>
      <c r="GW389" s="223">
        <f t="shared" ca="1" si="795"/>
        <v>-3.1593004866320093E-3</v>
      </c>
      <c r="GX389" s="223">
        <f t="shared" ca="1" si="796"/>
        <v>-4.4677698800984107E-3</v>
      </c>
      <c r="GY389" s="223">
        <f t="shared" ca="1" si="797"/>
        <v>-3.7479651544385009E-3</v>
      </c>
      <c r="GZ389" s="223">
        <f t="shared" ca="1" si="798"/>
        <v>-1.3266626063421297E-3</v>
      </c>
      <c r="HA389" s="223">
        <f t="shared" ca="1" si="799"/>
        <v>1.6969170288627571E-3</v>
      </c>
      <c r="HB389" s="223">
        <f t="shared" ca="1" si="800"/>
        <v>3.9501318099423328E-3</v>
      </c>
      <c r="HC389" s="223">
        <f t="shared" ca="1" si="801"/>
        <v>4.410069333629466E-3</v>
      </c>
      <c r="HD389" s="223">
        <f t="shared" ca="1" si="802"/>
        <v>2.8679275799577139E-3</v>
      </c>
      <c r="HE389" s="223">
        <f t="shared" ca="1" si="803"/>
        <v>2.3806663959671879E-5</v>
      </c>
      <c r="HF389" s="223">
        <f t="shared" ca="1" si="804"/>
        <v>-2.8311219797565743E-3</v>
      </c>
      <c r="HG389" s="223">
        <f t="shared" ca="1" si="805"/>
        <v>-4.4007804341534215E-3</v>
      </c>
      <c r="HH389" s="223">
        <f t="shared" ca="1" si="806"/>
        <v>-3.9725765773529972E-3</v>
      </c>
      <c r="HI389" s="223">
        <f t="shared" ca="1" si="807"/>
        <v>-1.7409060080023049E-3</v>
      </c>
      <c r="HJ389" s="223">
        <f t="shared" ca="1" si="808"/>
        <v>1.2810994923375424E-3</v>
      </c>
      <c r="HK389" s="223">
        <f t="shared" ca="1" si="809"/>
        <v>3.7215126067514405E-3</v>
      </c>
      <c r="HL389" s="223">
        <f t="shared" ca="1" si="810"/>
        <v>4.4724368023426513E-3</v>
      </c>
      <c r="HM389" s="223">
        <f t="shared" ca="1" si="811"/>
        <v>3.1929681936787263E-3</v>
      </c>
      <c r="HN389" s="223">
        <f t="shared" ca="1" si="812"/>
        <v>4.6395877959405814E-4</v>
      </c>
      <c r="HO389" s="223">
        <f t="shared" ca="1" si="813"/>
        <v>-2.4756782205673793E-3</v>
      </c>
      <c r="HP389" s="223">
        <f t="shared" ca="1" si="814"/>
        <v>-4.2914090669162238E-3</v>
      </c>
      <c r="HQ389" s="223">
        <f t="shared" ca="1" si="815"/>
        <v>-4.1589299161963258E-3</v>
      </c>
      <c r="HR389" s="223">
        <f t="shared" ca="1" si="816"/>
        <v>-2.1383835331292753E-3</v>
      </c>
      <c r="HS389" s="223">
        <f t="shared" ca="1" si="817"/>
        <v>8.529442673808976E-4</v>
      </c>
      <c r="HT389" s="223">
        <f t="shared" ca="1" si="818"/>
        <v>3.4570532027718001E-3</v>
      </c>
      <c r="HU389" s="223">
        <f t="shared" ca="1" si="819"/>
        <v>4.4917322597666214E-3</v>
      </c>
      <c r="HV389" s="223">
        <f t="shared" ca="1" si="820"/>
        <v>3.4872587782406473E-3</v>
      </c>
      <c r="HW389" s="223">
        <f t="shared" ca="1" si="821"/>
        <v>8.9964271855528469E-4</v>
      </c>
      <c r="HX389" s="223">
        <f t="shared" ca="1" si="822"/>
        <v>-2.0963923267707405E-3</v>
      </c>
      <c r="HY389" s="223">
        <f t="shared" ca="1" si="823"/>
        <v>-4.1407090844417949E-3</v>
      </c>
      <c r="HZ389" s="223">
        <f t="shared" ca="1" si="824"/>
        <v>-4.305230486444326E-3</v>
      </c>
      <c r="IA389" s="223">
        <f t="shared" ca="1" si="825"/>
        <v>-2.5152672558729798E-3</v>
      </c>
      <c r="IB389" s="223">
        <f t="shared" ca="1" si="826"/>
        <v>4.1657472286260838E-4</v>
      </c>
      <c r="IC389" s="223">
        <f t="shared" ca="1" si="827"/>
        <v>3.1593004866320405E-3</v>
      </c>
      <c r="ID389" s="223">
        <f t="shared" ca="1" si="828"/>
        <v>4.4677698800984151E-3</v>
      </c>
      <c r="IE389" s="223">
        <f t="shared" ca="1" si="829"/>
        <v>5.2665114446642635E-3</v>
      </c>
      <c r="IF389" s="223">
        <f t="shared" ca="1" si="830"/>
        <v>1.326662606342088E-3</v>
      </c>
      <c r="IG389" s="223">
        <f t="shared" ca="1" si="831"/>
        <v>-1.6969170288626797E-3</v>
      </c>
      <c r="IH389" s="223">
        <f t="shared" ca="1" si="832"/>
        <v>-3.9501318099423536E-3</v>
      </c>
      <c r="II389" s="223">
        <f t="shared" ca="1" si="833"/>
        <v>-4.4100693336294825E-3</v>
      </c>
      <c r="IJ389" s="223">
        <f t="shared" ca="1" si="834"/>
        <v>-2.8679275799576797E-3</v>
      </c>
      <c r="IK389" s="223">
        <f t="shared" ca="1" si="835"/>
        <v>-2.3806663959755579E-5</v>
      </c>
      <c r="IL389" s="223">
        <f t="shared" ca="1" si="836"/>
        <v>2.8311219797566086E-3</v>
      </c>
      <c r="IM389" s="223">
        <f t="shared" ca="1" si="837"/>
        <v>4.4007804341534059E-3</v>
      </c>
      <c r="IN389" s="223">
        <f t="shared" ca="1" si="838"/>
        <v>3.9725765773529773E-3</v>
      </c>
      <c r="IO389" s="223">
        <f t="shared" ca="1" si="839"/>
        <v>1.7409060080022644E-3</v>
      </c>
      <c r="IP389" s="223">
        <f t="shared" ca="1" si="840"/>
        <v>-1.2810994923375849E-3</v>
      </c>
      <c r="IQ389" s="223">
        <f t="shared" ca="1" si="841"/>
        <v>-3.7215126067514652E-3</v>
      </c>
      <c r="IR389" s="223">
        <f t="shared" ca="1" si="842"/>
        <v>-4.4724368023426591E-3</v>
      </c>
      <c r="IS389" s="223">
        <f t="shared" ca="1" si="843"/>
        <v>-3.1929681936786955E-3</v>
      </c>
      <c r="IT389" s="223">
        <f t="shared" ca="1" si="844"/>
        <v>-4.6395877959414097E-4</v>
      </c>
      <c r="IU389" s="223">
        <f t="shared" ca="1" si="845"/>
        <v>2.4756782205674161E-3</v>
      </c>
      <c r="IV389" s="223">
        <f t="shared" ca="1" si="846"/>
        <v>4.2914090669161995E-3</v>
      </c>
      <c r="IW389" s="223">
        <f t="shared" ca="1" si="847"/>
        <v>4.1589299161963094E-3</v>
      </c>
      <c r="IX389" s="223">
        <f t="shared" ca="1" si="848"/>
        <v>2.1383835331293486E-3</v>
      </c>
      <c r="IY389" s="223">
        <f t="shared" ca="1" si="849"/>
        <v>-8.5294426738094097E-4</v>
      </c>
      <c r="IZ389" s="223">
        <f t="shared" ca="1" si="850"/>
        <v>-3.4570532027718278E-3</v>
      </c>
      <c r="JA389" s="223">
        <f t="shared" ca="1" si="851"/>
        <v>-4.4917322597666214E-3</v>
      </c>
      <c r="JB389" s="223">
        <f t="shared" ca="1" si="852"/>
        <v>-3.4872587782406195E-3</v>
      </c>
    </row>
    <row r="390" spans="2:262">
      <c r="B390" s="230">
        <v>29</v>
      </c>
      <c r="C390" s="229">
        <f t="shared" si="853"/>
        <v>5.6640625000000018E-4</v>
      </c>
      <c r="D390" s="226">
        <f t="shared" ca="1" si="597"/>
        <v>54.008445482372991</v>
      </c>
      <c r="E390" s="225">
        <f ca="1">AI361</f>
        <v>8.4454823729907969E-3</v>
      </c>
      <c r="F390" s="224">
        <v>29</v>
      </c>
      <c r="G390" s="223">
        <f t="shared" ca="1" si="854"/>
        <v>-9.0536277223645907E-4</v>
      </c>
      <c r="H390" s="223">
        <f t="shared" ca="1" si="598"/>
        <v>2.2804632793570158E-3</v>
      </c>
      <c r="I390" s="223">
        <f t="shared" ca="1" si="599"/>
        <v>4.3589367107611E-3</v>
      </c>
      <c r="J390" s="223">
        <f t="shared" ca="1" si="600"/>
        <v>4.3207875981433504E-3</v>
      </c>
      <c r="K390" s="223">
        <f t="shared" ca="1" si="601"/>
        <v>2.1845404756181989E-3</v>
      </c>
      <c r="L390" s="223">
        <f t="shared" ca="1" si="602"/>
        <v>-1.0124808507641801E-3</v>
      </c>
      <c r="M390" s="223">
        <f t="shared" ca="1" si="603"/>
        <v>-3.7178593898523002E-3</v>
      </c>
      <c r="N390" s="223">
        <f t="shared" ca="1" si="604"/>
        <v>-4.6179111893625436E-3</v>
      </c>
      <c r="O390" s="223">
        <f t="shared" ca="1" si="605"/>
        <v>-3.2755870200808983E-3</v>
      </c>
      <c r="P390" s="223">
        <f t="shared" ca="1" si="606"/>
        <v>-3.4269574885159582E-4</v>
      </c>
      <c r="Q390" s="223">
        <f t="shared" ca="1" si="607"/>
        <v>2.7566025146997099E-3</v>
      </c>
      <c r="R390" s="223">
        <f t="shared" ca="1" si="608"/>
        <v>4.5173433697168822E-3</v>
      </c>
      <c r="S390" s="223">
        <f t="shared" ca="1" si="609"/>
        <v>4.0845422098143638E-3</v>
      </c>
      <c r="T390" s="223">
        <f t="shared" ca="1" si="610"/>
        <v>1.6683596206842817E-3</v>
      </c>
      <c r="U390" s="223">
        <f t="shared" ca="1" si="611"/>
        <v>-1.5579488819416833E-3</v>
      </c>
      <c r="V390" s="223">
        <f t="shared" ca="1" si="612"/>
        <v>-4.0277449723065389E-3</v>
      </c>
      <c r="W390" s="223">
        <f t="shared" ca="1" si="613"/>
        <v>-4.5417393670633705E-3</v>
      </c>
      <c r="X390" s="223">
        <f t="shared" ca="1" si="614"/>
        <v>-2.8503454822277506E-3</v>
      </c>
      <c r="Y390" s="223">
        <f t="shared" ca="1" si="615"/>
        <v>2.2512573757808158E-4</v>
      </c>
      <c r="Z390" s="223">
        <f t="shared" ca="1" si="616"/>
        <v>3.1912798823685927E-3</v>
      </c>
      <c r="AA390" s="223">
        <f t="shared" ca="1" si="617"/>
        <v>4.6078049796372594E-3</v>
      </c>
      <c r="AB390" s="223">
        <f t="shared" ca="1" si="618"/>
        <v>3.7868615047473419E-3</v>
      </c>
      <c r="AC390" s="223">
        <f t="shared" ca="1" si="619"/>
        <v>1.1270850841418217E-3</v>
      </c>
      <c r="AD390" s="223">
        <f t="shared" ca="1" si="620"/>
        <v>-2.0799839117919372E-3</v>
      </c>
      <c r="AE390" s="223">
        <f t="shared" ca="1" si="621"/>
        <v>-4.277049521341874E-3</v>
      </c>
      <c r="AF390" s="223">
        <f t="shared" ca="1" si="622"/>
        <v>-4.3972555572208451E-3</v>
      </c>
      <c r="AG390" s="223">
        <f t="shared" ca="1" si="623"/>
        <v>-2.3822320952129757E-3</v>
      </c>
      <c r="AH390" s="223">
        <f t="shared" ca="1" si="624"/>
        <v>7.895611233669597E-4</v>
      </c>
      <c r="AI390" s="223">
        <f t="shared" ca="1" si="625"/>
        <v>3.5779574301550944E-3</v>
      </c>
      <c r="AJ390" s="223">
        <f t="shared" ca="1" si="626"/>
        <v>4.6289609137071296E-3</v>
      </c>
      <c r="AK390" s="223">
        <f t="shared" ca="1" si="627"/>
        <v>3.4322228778284601E-3</v>
      </c>
      <c r="AL390" s="223">
        <f t="shared" ca="1" si="628"/>
        <v>5.6885813884018002E-4</v>
      </c>
      <c r="AM390" s="223">
        <f t="shared" ca="1" si="629"/>
        <v>-2.5707340475544637E-3</v>
      </c>
      <c r="AN390" s="223">
        <f t="shared" ca="1" si="630"/>
        <v>-4.4620232644875021E-3</v>
      </c>
      <c r="AO390" s="223">
        <f t="shared" ca="1" si="631"/>
        <v>-4.1866329308208961E-3</v>
      </c>
      <c r="AP390" s="223">
        <f t="shared" ca="1" si="632"/>
        <v>-1.8782877200984028E-3</v>
      </c>
      <c r="AQ390" s="223">
        <f t="shared" ca="1" si="633"/>
        <v>1.3421207749348834E-3</v>
      </c>
      <c r="AR390" s="223">
        <f t="shared" ca="1" si="634"/>
        <v>3.9108191678200671E-3</v>
      </c>
      <c r="AS390" s="223">
        <f t="shared" ca="1" si="635"/>
        <v>4.5804929669860817E-3</v>
      </c>
      <c r="AT390" s="223">
        <f t="shared" ca="1" si="636"/>
        <v>3.0259604241051224E-3</v>
      </c>
      <c r="AU390" s="223">
        <f t="shared" ca="1" si="637"/>
        <v>2.0750376357593463E-6</v>
      </c>
      <c r="AV390" s="223">
        <f t="shared" ca="1" si="638"/>
        <v>-3.0228179503958728E-3</v>
      </c>
      <c r="AW390" s="223">
        <f t="shared" ca="1" si="639"/>
        <v>-4.5798840244724685E-3</v>
      </c>
      <c r="AX390" s="223">
        <f t="shared" ca="1" si="640"/>
        <v>-3.9130394482126737E-3</v>
      </c>
      <c r="AY390" s="223">
        <f t="shared" ca="1" si="641"/>
        <v>-1.346092149358509E-3</v>
      </c>
      <c r="AZ390" s="223">
        <f t="shared" ca="1" si="642"/>
        <v>1.8744936807983067E-3</v>
      </c>
      <c r="BA390" s="223">
        <f t="shared" ca="1" si="643"/>
        <v>4.1848585450004463E-3</v>
      </c>
      <c r="BB390" s="223">
        <f t="shared" ca="1" si="644"/>
        <v>4.4631301425068978E-3</v>
      </c>
      <c r="BC390" s="223">
        <f t="shared" ca="1" si="645"/>
        <v>2.5741847090314856E-3</v>
      </c>
      <c r="BD390" s="223">
        <f t="shared" ca="1" si="646"/>
        <v>-5.6473927406615354E-4</v>
      </c>
      <c r="BE390" s="223">
        <f t="shared" ca="1" si="647"/>
        <v>-3.4294358576165934E-3</v>
      </c>
      <c r="BF390" s="223">
        <f t="shared" ca="1" si="648"/>
        <v>-4.6288590657615038E-3</v>
      </c>
      <c r="BG390" s="223">
        <f t="shared" ca="1" si="649"/>
        <v>-3.5805902100361094E-3</v>
      </c>
      <c r="BH390" s="223">
        <f t="shared" ca="1" si="650"/>
        <v>-7.9365009974621814E-4</v>
      </c>
      <c r="BI390" s="223">
        <f t="shared" ca="1" si="651"/>
        <v>2.3786724569189533E-3</v>
      </c>
      <c r="BJ390" s="223">
        <f t="shared" ca="1" si="652"/>
        <v>4.3959537543868891E-3</v>
      </c>
      <c r="BK390" s="223">
        <f t="shared" ca="1" si="653"/>
        <v>4.2786376863913457E-3</v>
      </c>
      <c r="BL390" s="223">
        <f t="shared" ca="1" si="654"/>
        <v>2.0836908598762484E-3</v>
      </c>
      <c r="BM390" s="223">
        <f t="shared" ca="1" si="655"/>
        <v>-1.1230593814253703E-3</v>
      </c>
      <c r="BN390" s="223">
        <f t="shared" ca="1" si="656"/>
        <v>-3.7844718574110052E-3</v>
      </c>
      <c r="BO390" s="223">
        <f t="shared" ca="1" si="657"/>
        <v>-4.608211758147524E-3</v>
      </c>
      <c r="BP390" s="223">
        <f t="shared" ca="1" si="658"/>
        <v>-3.194285562278007E-3</v>
      </c>
      <c r="BQ390" s="223">
        <f t="shared" ca="1" si="659"/>
        <v>-2.2927081390215157E-4</v>
      </c>
      <c r="BR390" s="223">
        <f t="shared" ca="1" si="660"/>
        <v>2.8470737852130802E-3</v>
      </c>
      <c r="BS390" s="223">
        <f t="shared" ca="1" si="661"/>
        <v>4.5409297275422582E-3</v>
      </c>
      <c r="BT390" s="223">
        <f t="shared" ca="1" si="662"/>
        <v>4.0297905369054803E-3</v>
      </c>
      <c r="BU390" s="223">
        <f t="shared" ca="1" si="663"/>
        <v>1.5618563606836448E-3</v>
      </c>
      <c r="BV390" s="223">
        <f t="shared" ca="1" si="664"/>
        <v>-1.6644876303413476E-3</v>
      </c>
      <c r="BW390" s="223">
        <f t="shared" ca="1" si="665"/>
        <v>-4.0825858778737881E-3</v>
      </c>
      <c r="BX390" s="223">
        <f t="shared" ca="1" si="666"/>
        <v>-4.5182526563556126E-3</v>
      </c>
      <c r="BY390" s="223">
        <f t="shared" ca="1" si="667"/>
        <v>-2.7599358864140019E-3</v>
      </c>
      <c r="BZ390" s="223">
        <f t="shared" ca="1" si="668"/>
        <v>3.3855691838883617E-4</v>
      </c>
      <c r="CA390" s="223">
        <f t="shared" ca="1" si="669"/>
        <v>3.2726524737139787E-3</v>
      </c>
      <c r="CB390" s="223">
        <f t="shared" ca="1" si="670"/>
        <v>4.6176058908862904E-3</v>
      </c>
      <c r="CC390" s="223">
        <f t="shared" ca="1" si="671"/>
        <v>3.7203315868051296E-3</v>
      </c>
      <c r="CD390" s="223">
        <f t="shared" ca="1" si="672"/>
        <v>1.0165300880463966E-3</v>
      </c>
      <c r="CE390" s="223">
        <f t="shared" ca="1" si="673"/>
        <v>-2.1808804359876107E-3</v>
      </c>
      <c r="CF390" s="223">
        <f t="shared" ca="1" si="674"/>
        <v>-4.3192940066518947E-3</v>
      </c>
      <c r="CG390" s="223">
        <f t="shared" ca="1" si="675"/>
        <v>-4.3603348290108847E-3</v>
      </c>
      <c r="CH390" s="223">
        <f t="shared" ca="1" si="676"/>
        <v>-2.2840742058628594E-3</v>
      </c>
      <c r="CI390" s="223">
        <f t="shared" ca="1" si="677"/>
        <v>9.0129243949760318E-4</v>
      </c>
      <c r="CJ390" s="223">
        <f t="shared" ca="1" si="678"/>
        <v>3.6490074228168541E-3</v>
      </c>
      <c r="CK390" s="223">
        <f t="shared" ca="1" si="679"/>
        <v>4.6248289635519111E-3</v>
      </c>
      <c r="CL390" s="223">
        <f t="shared" ca="1" si="680"/>
        <v>3.3549153867449923E-3</v>
      </c>
      <c r="CM390" s="223">
        <f t="shared" ca="1" si="681"/>
        <v>4.5591425669613481E-4</v>
      </c>
      <c r="CN390" s="223">
        <f t="shared" ca="1" si="682"/>
        <v>-2.6644707699074849E-3</v>
      </c>
      <c r="CO390" s="223">
        <f t="shared" ca="1" si="683"/>
        <v>-4.4910359331599373E-3</v>
      </c>
      <c r="CP390" s="223">
        <f t="shared" ca="1" si="684"/>
        <v>-4.1368335072269266E-3</v>
      </c>
      <c r="CQ390" s="223">
        <f t="shared" ca="1" si="685"/>
        <v>-1.7738579232334027E-3</v>
      </c>
      <c r="CR390" s="223">
        <f t="shared" ca="1" si="686"/>
        <v>1.4504716833909981E-3</v>
      </c>
      <c r="CS390" s="223">
        <f t="shared" ca="1" si="687"/>
        <v>3.9704779037750592E-3</v>
      </c>
      <c r="CT390" s="223">
        <f t="shared" ca="1" si="688"/>
        <v>4.5624903038029765E-3</v>
      </c>
      <c r="CU390" s="223">
        <f t="shared" ca="1" si="689"/>
        <v>2.9390381365043132E-3</v>
      </c>
      <c r="CV390" s="223">
        <f t="shared" ca="1" si="690"/>
        <v>-1.11558949441004E-4</v>
      </c>
      <c r="CW390" s="223">
        <f t="shared" ca="1" si="691"/>
        <v>-3.1079849833517085E-3</v>
      </c>
      <c r="CX390" s="223">
        <f t="shared" ca="1" si="692"/>
        <v>-4.5952284989654183E-3</v>
      </c>
      <c r="CY390" s="223">
        <f t="shared" ca="1" si="693"/>
        <v>-3.8511103589189749E-3</v>
      </c>
      <c r="CZ390" s="223">
        <f t="shared" ca="1" si="694"/>
        <v>-1.2369611663269845E-3</v>
      </c>
      <c r="DA390" s="223">
        <f t="shared" ca="1" si="695"/>
        <v>1.9778344830634381E-3</v>
      </c>
      <c r="DB390" s="223">
        <f t="shared" ca="1" si="696"/>
        <v>4.2322287013293776E-3</v>
      </c>
      <c r="DC390" s="223">
        <f t="shared" ca="1" si="697"/>
        <v>4.4315275431071107E-3</v>
      </c>
      <c r="DD390" s="223">
        <f t="shared" ca="1" si="698"/>
        <v>2.4789550170263028E-3</v>
      </c>
      <c r="DE390" s="223">
        <f t="shared" ca="1" si="699"/>
        <v>-6.7735420513922464E-4</v>
      </c>
      <c r="DF390" s="223">
        <f t="shared" ca="1" si="700"/>
        <v>-3.5047522097258347E-3</v>
      </c>
      <c r="DG390" s="223">
        <f t="shared" ca="1" si="701"/>
        <v>-4.630304550895927E-3</v>
      </c>
      <c r="DH390" s="223">
        <f t="shared" ca="1" si="702"/>
        <v>-3.5074629261894045E-3</v>
      </c>
      <c r="DI390" s="223">
        <f t="shared" ca="1" si="703"/>
        <v>-6.8145936211233158E-4</v>
      </c>
      <c r="DJ390" s="223">
        <f t="shared" ca="1" si="704"/>
        <v>2.4754488111371057E-3</v>
      </c>
      <c r="DK390" s="223">
        <f t="shared" ca="1" si="705"/>
        <v>4.430322839846337E-3</v>
      </c>
      <c r="DL390" s="223">
        <f t="shared" ca="1" si="706"/>
        <v>4.2339104832856281E-3</v>
      </c>
      <c r="DM390" s="223">
        <f t="shared" ca="1" si="707"/>
        <v>1.9815861066744874E-3</v>
      </c>
      <c r="DN390" s="223">
        <f t="shared" ca="1" si="708"/>
        <v>-1.2329614231090453E-3</v>
      </c>
      <c r="DO390" s="223">
        <f t="shared" ca="1" si="709"/>
        <v>-3.8488047006333286E-3</v>
      </c>
      <c r="DP390" s="223">
        <f t="shared" ca="1" si="710"/>
        <v>-4.5957365124815325E-3</v>
      </c>
      <c r="DQ390" s="223">
        <f t="shared" ca="1" si="711"/>
        <v>-3.1110599862944482E-3</v>
      </c>
      <c r="DR390" s="223">
        <f t="shared" ca="1" si="712"/>
        <v>-1.1570777478744215E-4</v>
      </c>
      <c r="DS390" s="223">
        <f t="shared" ca="1" si="713"/>
        <v>2.9358300849371874E-3</v>
      </c>
      <c r="DT390" s="223">
        <f t="shared" ca="1" si="714"/>
        <v>4.5617807990960711E-3</v>
      </c>
      <c r="DU390" s="223">
        <f t="shared" ca="1" si="715"/>
        <v>3.9726114688607549E-3</v>
      </c>
      <c r="DV390" s="223">
        <f t="shared" ca="1" si="716"/>
        <v>1.4544122968128878E-3</v>
      </c>
      <c r="DW390" s="223">
        <f t="shared" ca="1" si="717"/>
        <v>-1.7700237536316952E-3</v>
      </c>
      <c r="DX390" s="223">
        <f t="shared" ca="1" si="718"/>
        <v>-4.1349675863659469E-3</v>
      </c>
      <c r="DY390" s="223">
        <f t="shared" ca="1" si="719"/>
        <v>-4.4920443191960226E-3</v>
      </c>
      <c r="DZ390" s="223">
        <f t="shared" ca="1" si="720"/>
        <v>-2.6678638084229149E-3</v>
      </c>
      <c r="EA390" s="223">
        <f t="shared" ca="1" si="721"/>
        <v>4.5178416517141192E-4</v>
      </c>
      <c r="EB390" s="223">
        <f t="shared" ca="1" si="722"/>
        <v>3.3520537415815919E-3</v>
      </c>
      <c r="EC390" s="223">
        <f t="shared" ca="1" si="723"/>
        <v>4.6246253290100538E-3</v>
      </c>
      <c r="ED390" s="223">
        <f t="shared" ca="1" si="724"/>
        <v>3.65156068022718E-3</v>
      </c>
      <c r="EE390" s="223">
        <f t="shared" ca="1" si="725"/>
        <v>9.0536277223644173E-4</v>
      </c>
      <c r="EF390" s="223">
        <f t="shared" ca="1" si="726"/>
        <v>-2.2804632793569889E-3</v>
      </c>
      <c r="EG390" s="223">
        <f t="shared" ca="1" si="727"/>
        <v>-4.3589367107610966E-3</v>
      </c>
      <c r="EH390" s="223">
        <f t="shared" ca="1" si="728"/>
        <v>-4.3207875981433486E-3</v>
      </c>
      <c r="EI390" s="223">
        <f t="shared" ca="1" si="729"/>
        <v>-2.1845404756181807E-3</v>
      </c>
      <c r="EJ390" s="223">
        <f t="shared" ca="1" si="730"/>
        <v>1.012480850764156E-3</v>
      </c>
      <c r="EK390" s="223">
        <f t="shared" ca="1" si="731"/>
        <v>3.717859389852295E-3</v>
      </c>
      <c r="EL390" s="223">
        <f t="shared" ca="1" si="732"/>
        <v>4.6179111893625427E-3</v>
      </c>
      <c r="EM390" s="223">
        <f t="shared" ca="1" si="733"/>
        <v>3.2755870200808809E-3</v>
      </c>
      <c r="EN390" s="223">
        <f t="shared" ca="1" si="734"/>
        <v>3.426957488516201E-4</v>
      </c>
      <c r="EO390" s="223">
        <f t="shared" ca="1" si="735"/>
        <v>-2.7566025146997064E-3</v>
      </c>
      <c r="EP390" s="223">
        <f t="shared" ca="1" si="736"/>
        <v>-4.5173433697168856E-3</v>
      </c>
      <c r="EQ390" s="223">
        <f t="shared" ca="1" si="737"/>
        <v>-4.0845422098143491E-3</v>
      </c>
      <c r="ER390" s="223">
        <f t="shared" ca="1" si="738"/>
        <v>-1.6683596206842966E-3</v>
      </c>
      <c r="ES390" s="223">
        <f t="shared" ca="1" si="739"/>
        <v>1.5579488819416833E-3</v>
      </c>
      <c r="ET390" s="223">
        <f t="shared" ca="1" si="740"/>
        <v>4.0277449723065475E-3</v>
      </c>
      <c r="EU390" s="223">
        <f t="shared" ca="1" si="741"/>
        <v>4.5417393670633766E-3</v>
      </c>
      <c r="EV390" s="223">
        <f t="shared" ca="1" si="742"/>
        <v>2.8503454822277636E-3</v>
      </c>
      <c r="EW390" s="223">
        <f t="shared" ca="1" si="743"/>
        <v>-2.2512573757808158E-4</v>
      </c>
      <c r="EX390" s="223">
        <f t="shared" ca="1" si="744"/>
        <v>-3.1912798823686048E-3</v>
      </c>
      <c r="EY390" s="223">
        <f t="shared" ca="1" si="745"/>
        <v>-4.6078049796372568E-3</v>
      </c>
      <c r="EZ390" s="223">
        <f t="shared" ca="1" si="746"/>
        <v>-3.7868615047473467E-3</v>
      </c>
      <c r="FA390" s="223">
        <f t="shared" ca="1" si="747"/>
        <v>-1.1270850841418217E-3</v>
      </c>
      <c r="FB390" s="223">
        <f t="shared" ca="1" si="748"/>
        <v>2.0799839117919671E-3</v>
      </c>
      <c r="FC390" s="223">
        <f t="shared" ca="1" si="749"/>
        <v>4.277049521341867E-3</v>
      </c>
      <c r="FD390" s="223">
        <f t="shared" ca="1" si="750"/>
        <v>4.3972555572208451E-3</v>
      </c>
      <c r="FE390" s="223">
        <f t="shared" ca="1" si="751"/>
        <v>2.382232095212961E-3</v>
      </c>
      <c r="FF390" s="223">
        <f t="shared" ca="1" si="752"/>
        <v>-7.8956112336699201E-4</v>
      </c>
      <c r="FG390" s="223">
        <f t="shared" ca="1" si="753"/>
        <v>-3.5779574301550844E-3</v>
      </c>
      <c r="FH390" s="223">
        <f t="shared" ca="1" si="754"/>
        <v>-4.6289609137071296E-3</v>
      </c>
      <c r="FI390" s="223">
        <f t="shared" ca="1" si="755"/>
        <v>-3.4322228778284492E-3</v>
      </c>
      <c r="FJ390" s="223">
        <f t="shared" ca="1" si="756"/>
        <v>-5.6885813884014706E-4</v>
      </c>
      <c r="FK390" s="223">
        <f t="shared" ca="1" si="757"/>
        <v>2.5707340475544498E-3</v>
      </c>
      <c r="FL390" s="223">
        <f t="shared" ca="1" si="758"/>
        <v>4.4620232644875021E-3</v>
      </c>
      <c r="FM390" s="223">
        <f t="shared" ca="1" si="759"/>
        <v>4.1866329308208883E-3</v>
      </c>
      <c r="FN390" s="223">
        <f t="shared" ca="1" si="760"/>
        <v>1.8782877200984329E-3</v>
      </c>
      <c r="FO390" s="223">
        <f t="shared" ca="1" si="761"/>
        <v>-1.3421207749348678E-3</v>
      </c>
      <c r="FP390" s="223">
        <f t="shared" ca="1" si="762"/>
        <v>-3.9108191678200671E-3</v>
      </c>
      <c r="FQ390" s="223">
        <f t="shared" ca="1" si="763"/>
        <v>-4.5804929669860791E-3</v>
      </c>
      <c r="FR390" s="223">
        <f t="shared" ca="1" si="764"/>
        <v>-3.0259604241051471E-3</v>
      </c>
      <c r="FS390" s="223">
        <f t="shared" ca="1" si="765"/>
        <v>-2.0750376357593463E-6</v>
      </c>
      <c r="FT390" s="223">
        <f t="shared" ca="1" si="766"/>
        <v>3.0228179503958854E-3</v>
      </c>
      <c r="FU390" s="223">
        <f t="shared" ca="1" si="767"/>
        <v>4.5798840244724737E-3</v>
      </c>
      <c r="FV390" s="223">
        <f t="shared" ca="1" si="768"/>
        <v>3.9130394482126823E-3</v>
      </c>
      <c r="FW390" s="223">
        <f t="shared" ca="1" si="769"/>
        <v>1.346092149358509E-3</v>
      </c>
      <c r="FX390" s="223">
        <f t="shared" ca="1" si="770"/>
        <v>-1.8744936807983067E-3</v>
      </c>
      <c r="FY390" s="223">
        <f t="shared" ca="1" si="771"/>
        <v>-4.1848585450004602E-3</v>
      </c>
      <c r="FZ390" s="223">
        <f t="shared" ca="1" si="772"/>
        <v>-4.4631301425068978E-3</v>
      </c>
      <c r="GA390" s="223">
        <f t="shared" ca="1" si="773"/>
        <v>-2.5741847090314856E-3</v>
      </c>
      <c r="GB390" s="223">
        <f t="shared" ca="1" si="774"/>
        <v>5.6473927406618628E-4</v>
      </c>
      <c r="GC390" s="223">
        <f t="shared" ca="1" si="775"/>
        <v>3.4294358576165713E-3</v>
      </c>
      <c r="GD390" s="223">
        <f t="shared" ca="1" si="776"/>
        <v>4.6288590657615038E-3</v>
      </c>
      <c r="GE390" s="223">
        <f t="shared" ca="1" si="777"/>
        <v>3.5805902100361094E-3</v>
      </c>
      <c r="GF390" s="223">
        <f t="shared" ca="1" si="778"/>
        <v>7.9365009974618605E-4</v>
      </c>
      <c r="GG390" s="223">
        <f t="shared" ca="1" si="779"/>
        <v>-2.3786724569189815E-3</v>
      </c>
      <c r="GH390" s="223">
        <f t="shared" ca="1" si="780"/>
        <v>-4.3959537543869099E-3</v>
      </c>
      <c r="GI390" s="223">
        <f t="shared" ca="1" si="781"/>
        <v>-4.2786376863913709E-3</v>
      </c>
      <c r="GJ390" s="223">
        <f t="shared" ca="1" si="782"/>
        <v>-2.0836908598762778E-3</v>
      </c>
      <c r="GK390" s="223">
        <f t="shared" ca="1" si="783"/>
        <v>1.1230593814253384E-3</v>
      </c>
      <c r="GL390" s="223">
        <f t="shared" ca="1" si="784"/>
        <v>3.7844718574110052E-3</v>
      </c>
      <c r="GM390" s="223">
        <f t="shared" ca="1" si="785"/>
        <v>4.608211758147524E-3</v>
      </c>
      <c r="GN390" s="223">
        <f t="shared" ca="1" si="786"/>
        <v>3.1942855622779836E-3</v>
      </c>
      <c r="GO390" s="223">
        <f t="shared" ca="1" si="787"/>
        <v>2.2927081390211861E-4</v>
      </c>
      <c r="GP390" s="223">
        <f t="shared" ca="1" si="788"/>
        <v>-2.8470737852130282E-3</v>
      </c>
      <c r="GQ390" s="223">
        <f t="shared" ca="1" si="789"/>
        <v>-4.5409297275422521E-3</v>
      </c>
      <c r="GR390" s="223">
        <f t="shared" ca="1" si="790"/>
        <v>-4.0297905369054967E-3</v>
      </c>
      <c r="GS390" s="223">
        <f t="shared" ca="1" si="791"/>
        <v>-1.5618563606836448E-3</v>
      </c>
      <c r="GT390" s="223">
        <f t="shared" ca="1" si="792"/>
        <v>1.6644876303413476E-3</v>
      </c>
      <c r="GU390" s="223">
        <f t="shared" ca="1" si="793"/>
        <v>4.0825858778738037E-3</v>
      </c>
      <c r="GV390" s="223">
        <f t="shared" ca="1" si="794"/>
        <v>4.5182526563556048E-3</v>
      </c>
      <c r="GW390" s="223">
        <f t="shared" ca="1" si="795"/>
        <v>2.7599358864139494E-3</v>
      </c>
      <c r="GX390" s="223">
        <f t="shared" ca="1" si="796"/>
        <v>-3.3855691838877069E-4</v>
      </c>
      <c r="GY390" s="223">
        <f t="shared" ca="1" si="797"/>
        <v>-3.2726524737139557E-3</v>
      </c>
      <c r="GZ390" s="223">
        <f t="shared" ca="1" si="798"/>
        <v>-4.6176058908862878E-3</v>
      </c>
      <c r="HA390" s="223">
        <f t="shared" ca="1" si="799"/>
        <v>-3.7203315868051296E-3</v>
      </c>
      <c r="HB390" s="223">
        <f t="shared" ca="1" si="800"/>
        <v>-1.0165300880463966E-3</v>
      </c>
      <c r="HC390" s="223">
        <f t="shared" ca="1" si="801"/>
        <v>2.1808804359876397E-3</v>
      </c>
      <c r="HD390" s="223">
        <f t="shared" ca="1" si="802"/>
        <v>4.319294006651906E-3</v>
      </c>
      <c r="HE390" s="223">
        <f t="shared" ca="1" si="803"/>
        <v>4.3603348290108621E-3</v>
      </c>
      <c r="HF390" s="223">
        <f t="shared" ca="1" si="804"/>
        <v>2.2840742058629166E-3</v>
      </c>
      <c r="HG390" s="223">
        <f t="shared" ca="1" si="805"/>
        <v>-9.0129243949757087E-4</v>
      </c>
      <c r="HH390" s="223">
        <f t="shared" ca="1" si="806"/>
        <v>-3.6490074228168541E-3</v>
      </c>
      <c r="HI390" s="223">
        <f t="shared" ca="1" si="807"/>
        <v>-4.6248289635519111E-3</v>
      </c>
      <c r="HJ390" s="223">
        <f t="shared" ca="1" si="808"/>
        <v>-3.3549153867449694E-3</v>
      </c>
      <c r="HK390" s="223">
        <f t="shared" ca="1" si="809"/>
        <v>-4.5591425669610185E-4</v>
      </c>
      <c r="HL390" s="223">
        <f t="shared" ca="1" si="810"/>
        <v>2.6644707699075383E-3</v>
      </c>
      <c r="HM390" s="223">
        <f t="shared" ca="1" si="811"/>
        <v>4.49103593315992E-3</v>
      </c>
      <c r="HN390" s="223">
        <f t="shared" ca="1" si="812"/>
        <v>4.1368335072269414E-3</v>
      </c>
      <c r="HO390" s="223">
        <f t="shared" ca="1" si="813"/>
        <v>1.7738579232334328E-3</v>
      </c>
      <c r="HP390" s="223">
        <f t="shared" ca="1" si="814"/>
        <v>-1.4504716833909981E-3</v>
      </c>
      <c r="HQ390" s="223">
        <f t="shared" ca="1" si="815"/>
        <v>-3.9704779037750592E-3</v>
      </c>
      <c r="HR390" s="223">
        <f t="shared" ca="1" si="816"/>
        <v>-4.5624903038029765E-3</v>
      </c>
      <c r="HS390" s="223">
        <f t="shared" ca="1" si="817"/>
        <v>-2.9390381365042625E-3</v>
      </c>
      <c r="HT390" s="223">
        <f t="shared" ca="1" si="818"/>
        <v>1.1155894944106992E-4</v>
      </c>
      <c r="HU390" s="223">
        <f t="shared" ca="1" si="819"/>
        <v>3.1079849833516599E-3</v>
      </c>
      <c r="HV390" s="223">
        <f t="shared" ca="1" si="820"/>
        <v>4.5952284989654183E-3</v>
      </c>
      <c r="HW390" s="223">
        <f t="shared" ca="1" si="821"/>
        <v>3.8511103589189749E-3</v>
      </c>
      <c r="HX390" s="223">
        <f t="shared" ca="1" si="822"/>
        <v>1.2369611663269845E-3</v>
      </c>
      <c r="HY390" s="223">
        <f t="shared" ca="1" si="823"/>
        <v>-1.9778344830634381E-3</v>
      </c>
      <c r="HZ390" s="223">
        <f t="shared" ca="1" si="824"/>
        <v>-4.2322287013294045E-3</v>
      </c>
      <c r="IA390" s="223">
        <f t="shared" ca="1" si="825"/>
        <v>-4.4315275431070925E-3</v>
      </c>
      <c r="IB390" s="223">
        <f t="shared" ca="1" si="826"/>
        <v>-2.4789550170263583E-3</v>
      </c>
      <c r="IC390" s="223">
        <f t="shared" ca="1" si="827"/>
        <v>6.7735420513915937E-4</v>
      </c>
      <c r="ID390" s="223">
        <f t="shared" ca="1" si="828"/>
        <v>3.5047522097258347E-3</v>
      </c>
      <c r="IE390" s="223">
        <f t="shared" ca="1" si="829"/>
        <v>5.7180543329719566E-3</v>
      </c>
      <c r="IF390" s="223">
        <f t="shared" ca="1" si="830"/>
        <v>3.5074629261894045E-3</v>
      </c>
      <c r="IG390" s="223">
        <f t="shared" ca="1" si="831"/>
        <v>6.8145936211233158E-4</v>
      </c>
      <c r="IH390" s="223">
        <f t="shared" ca="1" si="832"/>
        <v>-2.4754488111371608E-3</v>
      </c>
      <c r="II390" s="223">
        <f t="shared" ca="1" si="833"/>
        <v>-4.4303228398463561E-3</v>
      </c>
      <c r="IJ390" s="223">
        <f t="shared" ca="1" si="834"/>
        <v>-4.233910483285655E-3</v>
      </c>
      <c r="IK390" s="223">
        <f t="shared" ca="1" si="835"/>
        <v>-1.9815861066745473E-3</v>
      </c>
      <c r="IL390" s="223">
        <f t="shared" ca="1" si="836"/>
        <v>1.2329614231090453E-3</v>
      </c>
      <c r="IM390" s="223">
        <f t="shared" ca="1" si="837"/>
        <v>3.8488047006333286E-3</v>
      </c>
      <c r="IN390" s="223">
        <f t="shared" ca="1" si="838"/>
        <v>4.5957365124815325E-3</v>
      </c>
      <c r="IO390" s="223">
        <f t="shared" ca="1" si="839"/>
        <v>3.1110599862943992E-3</v>
      </c>
      <c r="IP390" s="223">
        <f t="shared" ca="1" si="840"/>
        <v>1.157077747873758E-4</v>
      </c>
      <c r="IQ390" s="223">
        <f t="shared" ca="1" si="841"/>
        <v>-2.9358300849371363E-3</v>
      </c>
      <c r="IR390" s="223">
        <f t="shared" ca="1" si="842"/>
        <v>-4.5617807990960598E-3</v>
      </c>
      <c r="IS390" s="223">
        <f t="shared" ca="1" si="843"/>
        <v>-3.9726114688607549E-3</v>
      </c>
      <c r="IT390" s="223">
        <f t="shared" ca="1" si="844"/>
        <v>-1.4544122968128878E-3</v>
      </c>
      <c r="IU390" s="223">
        <f t="shared" ca="1" si="845"/>
        <v>1.7700237536316952E-3</v>
      </c>
      <c r="IV390" s="223">
        <f t="shared" ca="1" si="846"/>
        <v>4.1349675863659469E-3</v>
      </c>
      <c r="IW390" s="223">
        <f t="shared" ca="1" si="847"/>
        <v>4.492044319196007E-3</v>
      </c>
      <c r="IX390" s="223">
        <f t="shared" ca="1" si="848"/>
        <v>2.6678638084228607E-3</v>
      </c>
      <c r="IY390" s="223">
        <f t="shared" ca="1" si="849"/>
        <v>-4.5178416517134643E-4</v>
      </c>
      <c r="IZ390" s="223">
        <f t="shared" ca="1" si="850"/>
        <v>-3.3520537415815468E-3</v>
      </c>
      <c r="JA390" s="223">
        <f t="shared" ca="1" si="851"/>
        <v>-4.6246253290100538E-3</v>
      </c>
      <c r="JB390" s="223">
        <f t="shared" ca="1" si="852"/>
        <v>-3.65156068022718E-3</v>
      </c>
    </row>
    <row r="391" spans="2:262">
      <c r="B391" s="230">
        <v>30</v>
      </c>
      <c r="C391" s="229">
        <f t="shared" si="853"/>
        <v>5.859375000000002E-4</v>
      </c>
      <c r="D391" s="226">
        <f t="shared" ca="1" si="597"/>
        <v>54.024071522823306</v>
      </c>
      <c r="E391" s="225">
        <f ca="1">AJ361</f>
        <v>2.4071522823307684E-2</v>
      </c>
      <c r="F391" s="224">
        <v>30</v>
      </c>
      <c r="G391" s="223">
        <f t="shared" ca="1" si="854"/>
        <v>-4.0639373485224515E-4</v>
      </c>
      <c r="H391" s="223">
        <f t="shared" ca="1" si="598"/>
        <v>1.3810471518813205E-3</v>
      </c>
      <c r="I391" s="223">
        <f t="shared" ca="1" si="599"/>
        <v>2.4529706175616959E-3</v>
      </c>
      <c r="J391" s="223">
        <f t="shared" ca="1" si="600"/>
        <v>2.2540155272086555E-3</v>
      </c>
      <c r="K391" s="223">
        <f t="shared" ca="1" si="601"/>
        <v>8.8726006534391275E-4</v>
      </c>
      <c r="L391" s="223">
        <f t="shared" ca="1" si="602"/>
        <v>-9.3918283941047992E-4</v>
      </c>
      <c r="M391" s="223">
        <f t="shared" ca="1" si="603"/>
        <v>-2.2790372288944366E-3</v>
      </c>
      <c r="N391" s="223">
        <f t="shared" ca="1" si="604"/>
        <v>-2.4381275595398806E-3</v>
      </c>
      <c r="O391" s="223">
        <f t="shared" ca="1" si="605"/>
        <v>-1.3340294891055916E-3</v>
      </c>
      <c r="P391" s="223">
        <f t="shared" ca="1" si="606"/>
        <v>4.6122625712090217E-4</v>
      </c>
      <c r="Q391" s="223">
        <f t="shared" ca="1" si="607"/>
        <v>2.0175217176195666E-3</v>
      </c>
      <c r="R391" s="223">
        <f t="shared" ca="1" si="608"/>
        <v>2.5285437170756752E-3</v>
      </c>
      <c r="S391" s="223">
        <f t="shared" ca="1" si="609"/>
        <v>1.7295329077332987E-3</v>
      </c>
      <c r="T391" s="223">
        <f t="shared" ca="1" si="610"/>
        <v>3.445499157117126E-5</v>
      </c>
      <c r="U391" s="223">
        <f t="shared" ca="1" si="611"/>
        <v>-1.6784739781757919E-3</v>
      </c>
      <c r="V391" s="223">
        <f t="shared" ca="1" si="612"/>
        <v>-2.5217893575879046E-3</v>
      </c>
      <c r="W391" s="223">
        <f t="shared" ca="1" si="613"/>
        <v>-2.0585713466500454E-3</v>
      </c>
      <c r="X391" s="223">
        <f t="shared" ca="1" si="614"/>
        <v>-5.2881215425974216E-4</v>
      </c>
      <c r="Y391" s="223">
        <f t="shared" ca="1" si="615"/>
        <v>1.2749234250497695E-3</v>
      </c>
      <c r="Z391" s="223">
        <f t="shared" ca="1" si="616"/>
        <v>2.4181240473237957E-3</v>
      </c>
      <c r="AA391" s="223">
        <f t="shared" ca="1" si="617"/>
        <v>2.3085000431751395E-3</v>
      </c>
      <c r="AB391" s="223">
        <f t="shared" ca="1" si="618"/>
        <v>1.0028473624213883E-3</v>
      </c>
      <c r="AC391" s="223">
        <f t="shared" ca="1" si="619"/>
        <v>-8.22378279684378E-4</v>
      </c>
      <c r="AD391" s="223">
        <f t="shared" ca="1" si="620"/>
        <v>-2.2215315860206193E-3</v>
      </c>
      <c r="AE391" s="223">
        <f t="shared" ca="1" si="621"/>
        <v>-2.4697143776627522E-3</v>
      </c>
      <c r="AF391" s="223">
        <f t="shared" ca="1" si="622"/>
        <v>-1.438343708848456E-3</v>
      </c>
      <c r="AG391" s="223">
        <f t="shared" ca="1" si="623"/>
        <v>3.3822959822577231E-4</v>
      </c>
      <c r="AH391" s="223">
        <f t="shared" ca="1" si="624"/>
        <v>1.9395669117159399E-3</v>
      </c>
      <c r="AI391" s="223">
        <f t="shared" ca="1" si="625"/>
        <v>2.536018973648566E-3</v>
      </c>
      <c r="AJ391" s="223">
        <f t="shared" ca="1" si="626"/>
        <v>1.8185653131769233E-3</v>
      </c>
      <c r="AK391" s="223">
        <f t="shared" ca="1" si="627"/>
        <v>1.5891705701130601E-4</v>
      </c>
      <c r="AL391" s="223">
        <f t="shared" ca="1" si="628"/>
        <v>-1.5830657687156725E-3</v>
      </c>
      <c r="AM391" s="223">
        <f t="shared" ca="1" si="629"/>
        <v>-2.5048657826928894E-3</v>
      </c>
      <c r="AN391" s="223">
        <f t="shared" ca="1" si="630"/>
        <v>-2.1289004723831833E-3</v>
      </c>
      <c r="AO391" s="223">
        <f t="shared" ca="1" si="631"/>
        <v>-6.4995661886915171E-4</v>
      </c>
      <c r="AP391" s="223">
        <f t="shared" ca="1" si="632"/>
        <v>1.1657282960171734E-3</v>
      </c>
      <c r="AQ391" s="223">
        <f t="shared" ca="1" si="633"/>
        <v>2.3774520044532402E-3</v>
      </c>
      <c r="AR391" s="223">
        <f t="shared" ca="1" si="634"/>
        <v>2.3574231803368917E-3</v>
      </c>
      <c r="AS391" s="223">
        <f t="shared" ca="1" si="635"/>
        <v>1.1160187123637356E-3</v>
      </c>
      <c r="AT391" s="223">
        <f t="shared" ca="1" si="636"/>
        <v>-7.0359253865069486E-4</v>
      </c>
      <c r="AU391" s="223">
        <f t="shared" ca="1" si="637"/>
        <v>-2.1586740789728978E-3</v>
      </c>
      <c r="AV391" s="223">
        <f t="shared" ca="1" si="638"/>
        <v>-2.4953514375284044E-3</v>
      </c>
      <c r="AW391" s="223">
        <f t="shared" ca="1" si="639"/>
        <v>-1.5391928326126771E-3</v>
      </c>
      <c r="AX391" s="223">
        <f t="shared" ca="1" si="640"/>
        <v>2.1441811460310247E-4</v>
      </c>
      <c r="AY391" s="223">
        <f t="shared" ca="1" si="641"/>
        <v>1.8569395192359923E-3</v>
      </c>
      <c r="AZ391" s="223">
        <f t="shared" ca="1" si="642"/>
        <v>2.5373847383849094E-3</v>
      </c>
      <c r="BA391" s="223">
        <f t="shared" ca="1" si="643"/>
        <v>1.9032166354936047E-3</v>
      </c>
      <c r="BB391" s="223">
        <f t="shared" ca="1" si="644"/>
        <v>2.8299627734162318E-4</v>
      </c>
      <c r="BC391" s="223">
        <f t="shared" ca="1" si="645"/>
        <v>-1.4838438151585393E-3</v>
      </c>
      <c r="BD391" s="223">
        <f t="shared" ca="1" si="646"/>
        <v>-2.481907766727038E-3</v>
      </c>
      <c r="BE391" s="223">
        <f t="shared" ca="1" si="647"/>
        <v>-2.1941008904086869E-3</v>
      </c>
      <c r="BF391" s="223">
        <f t="shared" ca="1" si="648"/>
        <v>-7.695352810542335E-4</v>
      </c>
      <c r="BG391" s="223">
        <f t="shared" ca="1" si="649"/>
        <v>1.0537248254137285E-3</v>
      </c>
      <c r="BH391" s="223">
        <f t="shared" ca="1" si="650"/>
        <v>2.3310524714637544E-3</v>
      </c>
      <c r="BI391" s="223">
        <f t="shared" ca="1" si="651"/>
        <v>2.4006670785713287E-3</v>
      </c>
      <c r="BJ391" s="223">
        <f t="shared" ca="1" si="652"/>
        <v>1.2265014754763042E-3</v>
      </c>
      <c r="BK391" s="223">
        <f t="shared" ca="1" si="653"/>
        <v>-5.8311178156395676E-4</v>
      </c>
      <c r="BL391" s="223">
        <f t="shared" ca="1" si="654"/>
        <v>-2.0906161369914026E-3</v>
      </c>
      <c r="BM391" s="223">
        <f t="shared" ca="1" si="655"/>
        <v>-2.5149769772140769E-3</v>
      </c>
      <c r="BN391" s="223">
        <f t="shared" ca="1" si="656"/>
        <v>-1.636333906025757E-3</v>
      </c>
      <c r="BO391" s="223">
        <f t="shared" ca="1" si="657"/>
        <v>9.0090078961554011E-5</v>
      </c>
      <c r="BP391" s="223">
        <f t="shared" ca="1" si="658"/>
        <v>1.7698385968055188E-3</v>
      </c>
      <c r="BQ391" s="223">
        <f t="shared" ca="1" si="659"/>
        <v>2.5326377210378292E-3</v>
      </c>
      <c r="BR391" s="223">
        <f t="shared" ca="1" si="660"/>
        <v>1.9832829422332808E-3</v>
      </c>
      <c r="BS391" s="223">
        <f t="shared" ca="1" si="661"/>
        <v>4.0639373485226011E-4</v>
      </c>
      <c r="BT391" s="223">
        <f t="shared" ca="1" si="662"/>
        <v>-1.381047151881306E-3</v>
      </c>
      <c r="BU391" s="223">
        <f t="shared" ca="1" si="663"/>
        <v>-2.4529706175616915E-3</v>
      </c>
      <c r="BV391" s="223">
        <f t="shared" ca="1" si="664"/>
        <v>-2.2540155272086646E-3</v>
      </c>
      <c r="BW391" s="223">
        <f t="shared" ca="1" si="665"/>
        <v>-8.8726006534393411E-4</v>
      </c>
      <c r="BX391" s="223">
        <f t="shared" ca="1" si="666"/>
        <v>9.3918283941047548E-4</v>
      </c>
      <c r="BY391" s="223">
        <f t="shared" ca="1" si="667"/>
        <v>2.2790372288944336E-3</v>
      </c>
      <c r="BZ391" s="223">
        <f t="shared" ca="1" si="668"/>
        <v>2.4381275595398827E-3</v>
      </c>
      <c r="CA391" s="223">
        <f t="shared" ca="1" si="669"/>
        <v>1.3340294891056011E-3</v>
      </c>
      <c r="CB391" s="223">
        <f t="shared" ca="1" si="670"/>
        <v>-4.6122625712088884E-4</v>
      </c>
      <c r="CC391" s="223">
        <f t="shared" ca="1" si="671"/>
        <v>-2.0175217176195579E-3</v>
      </c>
      <c r="CD391" s="223">
        <f t="shared" ca="1" si="672"/>
        <v>-2.5285437170756765E-3</v>
      </c>
      <c r="CE391" s="223">
        <f t="shared" ca="1" si="673"/>
        <v>-1.7295329077333121E-3</v>
      </c>
      <c r="CF391" s="223">
        <f t="shared" ca="1" si="674"/>
        <v>-3.4454991571189475E-5</v>
      </c>
      <c r="CG391" s="223">
        <f t="shared" ca="1" si="675"/>
        <v>1.678473978175775E-3</v>
      </c>
      <c r="CH391" s="223">
        <f t="shared" ca="1" si="676"/>
        <v>2.5217893575879041E-3</v>
      </c>
      <c r="CI391" s="223">
        <f t="shared" ca="1" si="677"/>
        <v>2.058571346650048E-3</v>
      </c>
      <c r="CJ391" s="223">
        <f t="shared" ca="1" si="678"/>
        <v>5.2881215425975106E-4</v>
      </c>
      <c r="CK391" s="223">
        <f t="shared" ca="1" si="679"/>
        <v>-1.2749234250497617E-3</v>
      </c>
      <c r="CL391" s="223">
        <f t="shared" ca="1" si="680"/>
        <v>-2.4181240473237922E-3</v>
      </c>
      <c r="CM391" s="223">
        <f t="shared" ca="1" si="681"/>
        <v>-2.3085000431751447E-3</v>
      </c>
      <c r="CN391" s="223">
        <f t="shared" ca="1" si="682"/>
        <v>-1.0028473624214007E-3</v>
      </c>
      <c r="CO391" s="223">
        <f t="shared" ca="1" si="683"/>
        <v>8.2237827968438201E-4</v>
      </c>
      <c r="CP391" s="223">
        <f t="shared" ca="1" si="684"/>
        <v>2.2215315860206128E-3</v>
      </c>
      <c r="CQ391" s="223">
        <f t="shared" ca="1" si="685"/>
        <v>2.4697143776627531E-3</v>
      </c>
      <c r="CR391" s="223">
        <f t="shared" ca="1" si="686"/>
        <v>1.4383437088484751E-3</v>
      </c>
      <c r="CS391" s="223">
        <f t="shared" ca="1" si="687"/>
        <v>-3.3822959822576754E-4</v>
      </c>
      <c r="CT391" s="223">
        <f t="shared" ca="1" si="688"/>
        <v>-1.9395669117159252E-3</v>
      </c>
      <c r="CU391" s="223">
        <f t="shared" ca="1" si="689"/>
        <v>-2.536018973648566E-3</v>
      </c>
      <c r="CV391" s="223">
        <f t="shared" ca="1" si="690"/>
        <v>-1.8185653131769456E-3</v>
      </c>
      <c r="CW391" s="223">
        <f t="shared" ca="1" si="691"/>
        <v>-1.5891705701131945E-4</v>
      </c>
      <c r="CX391" s="223">
        <f t="shared" ca="1" si="692"/>
        <v>1.5830657687156478E-3</v>
      </c>
      <c r="CY391" s="223">
        <f t="shared" ca="1" si="693"/>
        <v>2.5048657826928873E-3</v>
      </c>
      <c r="CZ391" s="223">
        <f t="shared" ca="1" si="694"/>
        <v>2.1289004723831812E-3</v>
      </c>
      <c r="DA391" s="223">
        <f t="shared" ca="1" si="695"/>
        <v>6.499566188691735E-4</v>
      </c>
      <c r="DB391" s="223">
        <f t="shared" ca="1" si="696"/>
        <v>-1.1657282960171695E-3</v>
      </c>
      <c r="DC391" s="223">
        <f t="shared" ca="1" si="697"/>
        <v>-2.3774520044532324E-3</v>
      </c>
      <c r="DD391" s="223">
        <f t="shared" ca="1" si="698"/>
        <v>-2.3574231803368934E-3</v>
      </c>
      <c r="DE391" s="223">
        <f t="shared" ca="1" si="699"/>
        <v>-1.116018712363756E-3</v>
      </c>
      <c r="DF391" s="223">
        <f t="shared" ca="1" si="700"/>
        <v>7.0359253865068174E-4</v>
      </c>
      <c r="DG391" s="223">
        <f t="shared" ca="1" si="701"/>
        <v>2.1586740789728814E-3</v>
      </c>
      <c r="DH391" s="223">
        <f t="shared" ca="1" si="702"/>
        <v>2.495351437528407E-3</v>
      </c>
      <c r="DI391" s="223">
        <f t="shared" ca="1" si="703"/>
        <v>1.5391928326126735E-3</v>
      </c>
      <c r="DJ391" s="223">
        <f t="shared" ca="1" si="704"/>
        <v>-2.1441811460308881E-4</v>
      </c>
      <c r="DK391" s="223">
        <f t="shared" ca="1" si="705"/>
        <v>-1.8569395192359949E-3</v>
      </c>
      <c r="DL391" s="223">
        <f t="shared" ca="1" si="706"/>
        <v>-2.5373847383849089E-3</v>
      </c>
      <c r="DM391" s="223">
        <f t="shared" ca="1" si="707"/>
        <v>-1.9032166354936016E-3</v>
      </c>
      <c r="DN391" s="223">
        <f t="shared" ca="1" si="708"/>
        <v>-2.8299627734163662E-4</v>
      </c>
      <c r="DO391" s="223">
        <f t="shared" ca="1" si="709"/>
        <v>1.4838438151585282E-3</v>
      </c>
      <c r="DP391" s="223">
        <f t="shared" ca="1" si="710"/>
        <v>2.481907766727031E-3</v>
      </c>
      <c r="DQ391" s="223">
        <f t="shared" ca="1" si="711"/>
        <v>2.1941008904086943E-3</v>
      </c>
      <c r="DR391" s="223">
        <f t="shared" ca="1" si="712"/>
        <v>7.6953528105426375E-4</v>
      </c>
      <c r="DS391" s="223">
        <f t="shared" ca="1" si="713"/>
        <v>-1.0537248254137159E-3</v>
      </c>
      <c r="DT391" s="223">
        <f t="shared" ca="1" si="714"/>
        <v>-2.3310524714637562E-3</v>
      </c>
      <c r="DU391" s="223">
        <f t="shared" ca="1" si="715"/>
        <v>-2.400667078571333E-3</v>
      </c>
      <c r="DV391" s="223">
        <f t="shared" ca="1" si="716"/>
        <v>-1.2265014754763005E-3</v>
      </c>
      <c r="DW391" s="223">
        <f t="shared" ca="1" si="717"/>
        <v>5.8311178156394343E-4</v>
      </c>
      <c r="DX391" s="223">
        <f t="shared" ca="1" si="718"/>
        <v>2.0906161369914052E-3</v>
      </c>
      <c r="DY391" s="223">
        <f t="shared" ca="1" si="719"/>
        <v>2.5149769772140813E-3</v>
      </c>
      <c r="DZ391" s="223">
        <f t="shared" ca="1" si="720"/>
        <v>1.6363339060257677E-3</v>
      </c>
      <c r="EA391" s="223">
        <f t="shared" ca="1" si="721"/>
        <v>-9.0090078961522569E-5</v>
      </c>
      <c r="EB391" s="223">
        <f t="shared" ca="1" si="722"/>
        <v>-1.7698385968055088E-3</v>
      </c>
      <c r="EC391" s="223">
        <f t="shared" ca="1" si="723"/>
        <v>-2.532637721037827E-3</v>
      </c>
      <c r="ED391" s="223">
        <f t="shared" ca="1" si="724"/>
        <v>-1.9832829422332891E-3</v>
      </c>
      <c r="EE391" s="223">
        <f t="shared" ca="1" si="725"/>
        <v>-4.0639373485225599E-4</v>
      </c>
      <c r="EF391" s="223">
        <f t="shared" ca="1" si="726"/>
        <v>1.3810471518812945E-3</v>
      </c>
      <c r="EG391" s="223">
        <f t="shared" ca="1" si="727"/>
        <v>2.4529706175616924E-3</v>
      </c>
      <c r="EH391" s="223">
        <f t="shared" ca="1" si="728"/>
        <v>2.2540155272086711E-3</v>
      </c>
      <c r="EI391" s="223">
        <f t="shared" ca="1" si="729"/>
        <v>8.8726006534392988E-4</v>
      </c>
      <c r="EJ391" s="223">
        <f t="shared" ca="1" si="730"/>
        <v>-9.391828394104462E-4</v>
      </c>
      <c r="EK391" s="223">
        <f t="shared" ca="1" si="731"/>
        <v>-2.2790372288944275E-3</v>
      </c>
      <c r="EL391" s="223">
        <f t="shared" ca="1" si="732"/>
        <v>-2.4381275595398914E-3</v>
      </c>
      <c r="EM391" s="223">
        <f t="shared" ca="1" si="733"/>
        <v>-1.3340294891056128E-3</v>
      </c>
      <c r="EN391" s="223">
        <f t="shared" ca="1" si="734"/>
        <v>4.6122625712085761E-4</v>
      </c>
      <c r="EO391" s="223">
        <f t="shared" ca="1" si="735"/>
        <v>2.0175217176195497E-3</v>
      </c>
      <c r="EP391" s="223">
        <f t="shared" ca="1" si="736"/>
        <v>2.528543717075676E-3</v>
      </c>
      <c r="EQ391" s="223">
        <f t="shared" ca="1" si="737"/>
        <v>1.7295329077333219E-3</v>
      </c>
      <c r="ER391" s="223">
        <f t="shared" ca="1" si="738"/>
        <v>3.4454991571185138E-5</v>
      </c>
      <c r="ES391" s="223">
        <f t="shared" ca="1" si="739"/>
        <v>-1.6784739781757646E-3</v>
      </c>
      <c r="ET391" s="223">
        <f t="shared" ca="1" si="740"/>
        <v>-2.5217893575879028E-3</v>
      </c>
      <c r="EU391" s="223">
        <f t="shared" ca="1" si="741"/>
        <v>-2.0585713466500666E-3</v>
      </c>
      <c r="EV391" s="223">
        <f t="shared" ca="1" si="742"/>
        <v>-5.288121542597645E-4</v>
      </c>
      <c r="EW391" s="223">
        <f t="shared" ca="1" si="743"/>
        <v>1.2749234250497344E-3</v>
      </c>
      <c r="EX391" s="223">
        <f t="shared" ca="1" si="744"/>
        <v>2.4181240473237879E-3</v>
      </c>
      <c r="EY391" s="223">
        <f t="shared" ca="1" si="745"/>
        <v>2.3085000431751581E-3</v>
      </c>
      <c r="EZ391" s="223">
        <f t="shared" ca="1" si="746"/>
        <v>1.0028473624214133E-3</v>
      </c>
      <c r="FA391" s="223">
        <f t="shared" ca="1" si="747"/>
        <v>-8.22378279684369E-4</v>
      </c>
      <c r="FB391" s="223">
        <f t="shared" ca="1" si="748"/>
        <v>-2.2215315860206059E-3</v>
      </c>
      <c r="FC391" s="223">
        <f t="shared" ca="1" si="749"/>
        <v>-2.4697143776627566E-3</v>
      </c>
      <c r="FD391" s="223">
        <f t="shared" ca="1" si="750"/>
        <v>-1.4383437088484861E-3</v>
      </c>
      <c r="FE391" s="223">
        <f t="shared" ca="1" si="751"/>
        <v>3.3822959822575431E-4</v>
      </c>
      <c r="FF391" s="223">
        <f t="shared" ca="1" si="752"/>
        <v>1.9395669117159163E-3</v>
      </c>
      <c r="FG391" s="223">
        <f t="shared" ca="1" si="753"/>
        <v>2.5360189736485664E-3</v>
      </c>
      <c r="FH391" s="223">
        <f t="shared" ca="1" si="754"/>
        <v>1.8185653131769549E-3</v>
      </c>
      <c r="FI391" s="223">
        <f t="shared" ca="1" si="755"/>
        <v>1.5891705701133311E-4</v>
      </c>
      <c r="FJ391" s="223">
        <f t="shared" ca="1" si="756"/>
        <v>-1.5830657687156654E-3</v>
      </c>
      <c r="FK391" s="223">
        <f t="shared" ca="1" si="757"/>
        <v>-2.5048657826928851E-3</v>
      </c>
      <c r="FL391" s="223">
        <f t="shared" ca="1" si="758"/>
        <v>-2.1289004723831885E-3</v>
      </c>
      <c r="FM391" s="223">
        <f t="shared" ca="1" si="759"/>
        <v>-6.4995661886918694E-4</v>
      </c>
      <c r="FN391" s="223">
        <f t="shared" ca="1" si="760"/>
        <v>1.1657282960171572E-3</v>
      </c>
      <c r="FO391" s="223">
        <f t="shared" ca="1" si="761"/>
        <v>2.3774520044532272E-3</v>
      </c>
      <c r="FP391" s="223">
        <f t="shared" ca="1" si="762"/>
        <v>2.3574231803368986E-3</v>
      </c>
      <c r="FQ391" s="223">
        <f t="shared" ca="1" si="763"/>
        <v>1.1160187123637683E-3</v>
      </c>
      <c r="FR391" s="223">
        <f t="shared" ca="1" si="764"/>
        <v>-7.0359253865066862E-4</v>
      </c>
      <c r="FS391" s="223">
        <f t="shared" ca="1" si="765"/>
        <v>-2.158674078972874E-3</v>
      </c>
      <c r="FT391" s="223">
        <f t="shared" ca="1" si="766"/>
        <v>-2.4953514375284096E-3</v>
      </c>
      <c r="FU391" s="223">
        <f t="shared" ca="1" si="767"/>
        <v>-1.5391928326126843E-3</v>
      </c>
      <c r="FV391" s="223">
        <f t="shared" ca="1" si="768"/>
        <v>2.1441811460307537E-4</v>
      </c>
      <c r="FW391" s="223">
        <f t="shared" ca="1" si="769"/>
        <v>1.856939519235986E-3</v>
      </c>
      <c r="FX391" s="223">
        <f t="shared" ca="1" si="770"/>
        <v>2.5373847383849094E-3</v>
      </c>
      <c r="FY391" s="223">
        <f t="shared" ca="1" si="771"/>
        <v>1.903216635493611E-3</v>
      </c>
      <c r="FZ391" s="223">
        <f t="shared" ca="1" si="772"/>
        <v>2.829962773416505E-4</v>
      </c>
      <c r="GA391" s="223">
        <f t="shared" ca="1" si="773"/>
        <v>-1.4838438151584879E-3</v>
      </c>
      <c r="GB391" s="223">
        <f t="shared" ca="1" si="774"/>
        <v>-2.4819077667270362E-3</v>
      </c>
      <c r="GC391" s="223">
        <f t="shared" ca="1" si="775"/>
        <v>-2.1941008904087008E-3</v>
      </c>
      <c r="GD391" s="223">
        <f t="shared" ca="1" si="776"/>
        <v>-7.6953528105427676E-4</v>
      </c>
      <c r="GE391" s="223">
        <f t="shared" ca="1" si="777"/>
        <v>1.0537248254136708E-3</v>
      </c>
      <c r="GF391" s="223">
        <f t="shared" ca="1" si="778"/>
        <v>2.331052471463751E-3</v>
      </c>
      <c r="GG391" s="223">
        <f t="shared" ca="1" si="779"/>
        <v>2.4006670785713378E-3</v>
      </c>
      <c r="GH391" s="223">
        <f t="shared" ca="1" si="780"/>
        <v>1.2265014754763439E-3</v>
      </c>
      <c r="GI391" s="223">
        <f t="shared" ca="1" si="781"/>
        <v>-5.8311178156396533E-4</v>
      </c>
      <c r="GJ391" s="223">
        <f t="shared" ca="1" si="782"/>
        <v>-2.0906161369913974E-3</v>
      </c>
      <c r="GK391" s="223">
        <f t="shared" ca="1" si="783"/>
        <v>-2.514976977214083E-3</v>
      </c>
      <c r="GL391" s="223">
        <f t="shared" ca="1" si="784"/>
        <v>-1.6363339060258054E-3</v>
      </c>
      <c r="GM391" s="223">
        <f t="shared" ca="1" si="785"/>
        <v>9.0090078961544903E-5</v>
      </c>
      <c r="GN391" s="223">
        <f t="shared" ca="1" si="786"/>
        <v>1.769838596805499E-3</v>
      </c>
      <c r="GO391" s="223">
        <f t="shared" ca="1" si="787"/>
        <v>2.5326377210378266E-3</v>
      </c>
      <c r="GP391" s="223">
        <f t="shared" ca="1" si="788"/>
        <v>1.9832829422333203E-3</v>
      </c>
      <c r="GQ391" s="223">
        <f t="shared" ca="1" si="789"/>
        <v>4.0639373485226943E-4</v>
      </c>
      <c r="GR391" s="223">
        <f t="shared" ca="1" si="790"/>
        <v>-1.381047151881283E-3</v>
      </c>
      <c r="GS391" s="223">
        <f t="shared" ca="1" si="791"/>
        <v>-2.4529706175616798E-3</v>
      </c>
      <c r="GT391" s="223">
        <f t="shared" ca="1" si="792"/>
        <v>-2.2540155272086607E-3</v>
      </c>
      <c r="GU391" s="223">
        <f t="shared" ca="1" si="793"/>
        <v>-8.8726006534394278E-4</v>
      </c>
      <c r="GV391" s="223">
        <f t="shared" ca="1" si="794"/>
        <v>9.3918283941043341E-4</v>
      </c>
      <c r="GW391" s="223">
        <f t="shared" ca="1" si="795"/>
        <v>2.2790372288944058E-3</v>
      </c>
      <c r="GX391" s="223">
        <f t="shared" ca="1" si="796"/>
        <v>2.4381275595398853E-3</v>
      </c>
      <c r="GY391" s="223">
        <f t="shared" ca="1" si="797"/>
        <v>1.3340294891056245E-3</v>
      </c>
      <c r="GZ391" s="223">
        <f t="shared" ca="1" si="798"/>
        <v>-4.6122625712084406E-4</v>
      </c>
      <c r="HA391" s="223">
        <f t="shared" ca="1" si="799"/>
        <v>-2.0175217176195636E-3</v>
      </c>
      <c r="HB391" s="223">
        <f t="shared" ca="1" si="800"/>
        <v>-2.5285437170756773E-3</v>
      </c>
      <c r="HC391" s="223">
        <f t="shared" ca="1" si="801"/>
        <v>-1.7295329077333321E-3</v>
      </c>
      <c r="HD391" s="223">
        <f t="shared" ca="1" si="802"/>
        <v>-3.4454991571235011E-5</v>
      </c>
      <c r="HE391" s="223">
        <f t="shared" ca="1" si="803"/>
        <v>1.6784739781757815E-3</v>
      </c>
      <c r="HF391" s="223">
        <f t="shared" ca="1" si="804"/>
        <v>2.5217893575879011E-3</v>
      </c>
      <c r="HG391" s="223">
        <f t="shared" ca="1" si="805"/>
        <v>2.0585713466500745E-3</v>
      </c>
      <c r="HH391" s="223">
        <f t="shared" ca="1" si="806"/>
        <v>5.2881215425981307E-4</v>
      </c>
      <c r="HI391" s="223">
        <f t="shared" ca="1" si="807"/>
        <v>-1.2749234250497535E-3</v>
      </c>
      <c r="HJ391" s="223">
        <f t="shared" ca="1" si="808"/>
        <v>-2.4181240473237836E-3</v>
      </c>
      <c r="HK391" s="223">
        <f t="shared" ca="1" si="809"/>
        <v>-2.3085000431751638E-3</v>
      </c>
      <c r="HL391" s="223">
        <f t="shared" ca="1" si="810"/>
        <v>-1.0028473624213929E-3</v>
      </c>
      <c r="HM391" s="223">
        <f t="shared" ca="1" si="811"/>
        <v>8.2237827968435621E-4</v>
      </c>
      <c r="HN391" s="223">
        <f t="shared" ca="1" si="812"/>
        <v>2.2215315860205993E-3</v>
      </c>
      <c r="HO391" s="223">
        <f t="shared" ca="1" si="813"/>
        <v>2.4697143776627678E-3</v>
      </c>
      <c r="HP391" s="223">
        <f t="shared" ca="1" si="814"/>
        <v>1.4383437088484675E-3</v>
      </c>
      <c r="HQ391" s="223">
        <f t="shared" ca="1" si="815"/>
        <v>-3.3822959822574065E-4</v>
      </c>
      <c r="HR391" s="223">
        <f t="shared" ca="1" si="816"/>
        <v>-1.9395669117159078E-3</v>
      </c>
      <c r="HS391" s="223">
        <f t="shared" ca="1" si="817"/>
        <v>-2.5360189736485686E-3</v>
      </c>
      <c r="HT391" s="223">
        <f t="shared" ca="1" si="818"/>
        <v>-1.8185653131769393E-3</v>
      </c>
      <c r="HU391" s="223">
        <f t="shared" ca="1" si="819"/>
        <v>-1.5891705701134677E-4</v>
      </c>
      <c r="HV391" s="223">
        <f t="shared" ca="1" si="820"/>
        <v>1.5830657687156263E-3</v>
      </c>
      <c r="HW391" s="223">
        <f t="shared" ca="1" si="821"/>
        <v>2.504865782692889E-3</v>
      </c>
      <c r="HX391" s="223">
        <f t="shared" ca="1" si="822"/>
        <v>2.1289004723831959E-3</v>
      </c>
      <c r="HY391" s="223">
        <f t="shared" ca="1" si="823"/>
        <v>6.4995661886920006E-4</v>
      </c>
      <c r="HZ391" s="223">
        <f t="shared" ca="1" si="824"/>
        <v>-1.1657282960171129E-3</v>
      </c>
      <c r="IA391" s="223">
        <f t="shared" ca="1" si="825"/>
        <v>-2.377452004453235E-3</v>
      </c>
      <c r="IB391" s="223">
        <f t="shared" ca="1" si="826"/>
        <v>-2.3574231803369034E-3</v>
      </c>
      <c r="IC391" s="223">
        <f t="shared" ca="1" si="827"/>
        <v>-1.1160187123637807E-3</v>
      </c>
      <c r="ID391" s="223">
        <f t="shared" ca="1" si="828"/>
        <v>7.0359253865062081E-4</v>
      </c>
      <c r="IE391" s="223">
        <f t="shared" ca="1" si="829"/>
        <v>1.8411222624850122E-3</v>
      </c>
      <c r="IF391" s="223">
        <f t="shared" ca="1" si="830"/>
        <v>2.4953514375284118E-3</v>
      </c>
      <c r="IG391" s="223">
        <f t="shared" ca="1" si="831"/>
        <v>1.539192832612724E-3</v>
      </c>
      <c r="IH391" s="223">
        <f t="shared" ca="1" si="832"/>
        <v>-2.1441811460309749E-4</v>
      </c>
      <c r="II391" s="223">
        <f t="shared" ca="1" si="833"/>
        <v>-1.8569395192359764E-3</v>
      </c>
      <c r="IJ391" s="223">
        <f t="shared" ca="1" si="834"/>
        <v>-2.5373847383849089E-3</v>
      </c>
      <c r="IK391" s="223">
        <f t="shared" ca="1" si="835"/>
        <v>-1.9032166354936437E-3</v>
      </c>
      <c r="IL391" s="223">
        <f t="shared" ca="1" si="836"/>
        <v>-2.8299627734162795E-4</v>
      </c>
      <c r="IM391" s="223">
        <f t="shared" ca="1" si="837"/>
        <v>1.4838438151585061E-3</v>
      </c>
      <c r="IN391" s="223">
        <f t="shared" ca="1" si="838"/>
        <v>2.4819077667270258E-3</v>
      </c>
      <c r="IO391" s="223">
        <f t="shared" ca="1" si="839"/>
        <v>2.194100890408726E-3</v>
      </c>
      <c r="IP391" s="223">
        <f t="shared" ca="1" si="840"/>
        <v>7.6953528105425562E-4</v>
      </c>
      <c r="IQ391" s="223">
        <f t="shared" ca="1" si="841"/>
        <v>-1.0537248254136912E-3</v>
      </c>
      <c r="IR391" s="223">
        <f t="shared" ca="1" si="842"/>
        <v>-2.331052471463731E-3</v>
      </c>
      <c r="IS391" s="223">
        <f t="shared" ca="1" si="843"/>
        <v>-2.4006670785713304E-3</v>
      </c>
      <c r="IT391" s="223">
        <f t="shared" ca="1" si="844"/>
        <v>-1.2265014754763246E-3</v>
      </c>
      <c r="IU391" s="223">
        <f t="shared" ca="1" si="845"/>
        <v>5.8311178156391697E-4</v>
      </c>
      <c r="IV391" s="223">
        <f t="shared" ca="1" si="846"/>
        <v>2.0906161369913692E-3</v>
      </c>
      <c r="IW391" s="223">
        <f t="shared" ca="1" si="847"/>
        <v>2.51497697721408E-3</v>
      </c>
      <c r="IX391" s="223">
        <f t="shared" ca="1" si="848"/>
        <v>1.6363339060257885E-3</v>
      </c>
      <c r="IY391" s="223">
        <f t="shared" ca="1" si="849"/>
        <v>-9.0090078961495247E-5</v>
      </c>
      <c r="IZ391" s="223">
        <f t="shared" ca="1" si="850"/>
        <v>-1.7698385968054635E-3</v>
      </c>
      <c r="JA391" s="223">
        <f t="shared" ca="1" si="851"/>
        <v>-2.5326377210378274E-3</v>
      </c>
      <c r="JB391" s="223">
        <f t="shared" ca="1" si="852"/>
        <v>-1.9832829422333064E-3</v>
      </c>
    </row>
    <row r="392" spans="2:262">
      <c r="B392" s="230">
        <v>31</v>
      </c>
      <c r="C392" s="229">
        <f t="shared" si="853"/>
        <v>6.0546875000000021E-4</v>
      </c>
      <c r="D392" s="226">
        <f t="shared" ca="1" si="597"/>
        <v>54.008578357476814</v>
      </c>
      <c r="E392" s="225">
        <f ca="1">AK361</f>
        <v>8.5783574768153667E-3</v>
      </c>
      <c r="F392" s="224">
        <v>31</v>
      </c>
      <c r="G392" s="223">
        <f t="shared" ca="1" si="854"/>
        <v>-3.116349577858047E-3</v>
      </c>
      <c r="H392" s="223">
        <f t="shared" ca="1" si="598"/>
        <v>1.2038620091752428E-2</v>
      </c>
      <c r="I392" s="223">
        <f t="shared" ca="1" si="599"/>
        <v>2.0554220546283281E-2</v>
      </c>
      <c r="J392" s="223">
        <f t="shared" ca="1" si="600"/>
        <v>1.7734048454221118E-2</v>
      </c>
      <c r="K392" s="223">
        <f t="shared" ca="1" si="601"/>
        <v>5.1334451774959523E-3</v>
      </c>
      <c r="L392" s="223">
        <f t="shared" ca="1" si="602"/>
        <v>-1.0298283063635675E-2</v>
      </c>
      <c r="M392" s="223">
        <f t="shared" ca="1" si="603"/>
        <v>-2.005044811398923E-2</v>
      </c>
      <c r="N392" s="223">
        <f t="shared" ca="1" si="604"/>
        <v>-1.8744674053217204E-2</v>
      </c>
      <c r="O392" s="223">
        <f t="shared" ca="1" si="605"/>
        <v>-7.1011028938479919E-3</v>
      </c>
      <c r="P392" s="223">
        <f t="shared" ca="1" si="606"/>
        <v>8.4587679400019503E-3</v>
      </c>
      <c r="Q392" s="223">
        <f t="shared" ca="1" si="607"/>
        <v>1.9353578905667586E-2</v>
      </c>
      <c r="R392" s="223">
        <f t="shared" ca="1" si="608"/>
        <v>1.957477819419965E-2</v>
      </c>
      <c r="S392" s="223">
        <f t="shared" ca="1" si="609"/>
        <v>9.0003731074745717E-3</v>
      </c>
      <c r="T392" s="223">
        <f t="shared" ca="1" si="610"/>
        <v>-6.5377902570730746E-3</v>
      </c>
      <c r="U392" s="223">
        <f t="shared" ca="1" si="611"/>
        <v>-1.8470324152741961E-2</v>
      </c>
      <c r="V392" s="223">
        <f t="shared" ca="1" si="612"/>
        <v>-2.0216366520509704E-2</v>
      </c>
      <c r="W392" s="223">
        <f t="shared" ca="1" si="613"/>
        <v>-1.0812964807971738E-2</v>
      </c>
      <c r="X392" s="223">
        <f t="shared" ca="1" si="614"/>
        <v>4.5538500800489049E-3</v>
      </c>
      <c r="Y392" s="223">
        <f t="shared" ca="1" si="615"/>
        <v>1.7409190081319182E-2</v>
      </c>
      <c r="Z392" s="223">
        <f t="shared" ca="1" si="616"/>
        <v>2.0663260185837154E-2</v>
      </c>
      <c r="AA392" s="223">
        <f t="shared" ca="1" si="617"/>
        <v>1.2521421746400307E-2</v>
      </c>
      <c r="AB392" s="223">
        <f t="shared" ca="1" si="618"/>
        <v>-2.5260538373661507E-3</v>
      </c>
      <c r="AC392" s="223">
        <f t="shared" ca="1" si="619"/>
        <v>-1.6180395992581947E-2</v>
      </c>
      <c r="AD392" s="223">
        <f t="shared" ca="1" si="620"/>
        <v>-2.0911155359887974E-2</v>
      </c>
      <c r="AE392" s="223">
        <f t="shared" ca="1" si="621"/>
        <v>-1.4109290548505644E-2</v>
      </c>
      <c r="AF392" s="223">
        <f t="shared" ca="1" si="622"/>
        <v>4.7393031534810441E-4</v>
      </c>
      <c r="AG392" s="223">
        <f t="shared" ca="1" si="623"/>
        <v>1.4795775845331966E-2</v>
      </c>
      <c r="AH392" s="223">
        <f t="shared" ca="1" si="624"/>
        <v>2.0957664676622759E-2</v>
      </c>
      <c r="AI392" s="223">
        <f t="shared" ca="1" si="625"/>
        <v>1.5561279169706094E-2</v>
      </c>
      <c r="AJ392" s="223">
        <f t="shared" ca="1" si="626"/>
        <v>1.5827574146834063E-3</v>
      </c>
      <c r="AK392" s="223">
        <f t="shared" ca="1" si="627"/>
        <v>-1.3268664288497625E-2</v>
      </c>
      <c r="AL392" s="223">
        <f t="shared" ca="1" si="628"/>
        <v>-2.0802340225896776E-2</v>
      </c>
      <c r="AM392" s="223">
        <f t="shared" ca="1" si="629"/>
        <v>-1.6863404165841821E-2</v>
      </c>
      <c r="AN392" s="223">
        <f t="shared" ca="1" si="630"/>
        <v>-3.6242023255883011E-3</v>
      </c>
      <c r="AO392" s="223">
        <f t="shared" ca="1" si="631"/>
        <v>1.1613768241175269E-2</v>
      </c>
      <c r="AP392" s="223">
        <f t="shared" ca="1" si="632"/>
        <v>2.0446677867079502E-2</v>
      </c>
      <c r="AQ392" s="223">
        <f t="shared" ca="1" si="633"/>
        <v>1.8003125361386017E-2</v>
      </c>
      <c r="AR392" s="223">
        <f t="shared" ca="1" si="634"/>
        <v>5.630744186907264E-3</v>
      </c>
      <c r="AS392" s="223">
        <f t="shared" ca="1" si="635"/>
        <v>-9.8470252569589356E-3</v>
      </c>
      <c r="AT392" s="223">
        <f t="shared" ca="1" si="636"/>
        <v>-1.9894102823111166E-2</v>
      </c>
      <c r="AU392" s="223">
        <f t="shared" ca="1" si="637"/>
        <v>-1.8969466618190656E-2</v>
      </c>
      <c r="AV392" s="223">
        <f t="shared" ca="1" si="638"/>
        <v>-7.5830589036284309E-3</v>
      </c>
      <c r="AW392" s="223">
        <f t="shared" ca="1" si="639"/>
        <v>7.9854500365865964E-3</v>
      </c>
      <c r="AX392" s="223">
        <f t="shared" ca="1" si="640"/>
        <v>1.9149936693733403E-2</v>
      </c>
      <c r="AY392" s="223">
        <f t="shared" ca="1" si="641"/>
        <v>1.9753121541696846E-2</v>
      </c>
      <c r="AZ392" s="223">
        <f t="shared" ca="1" si="642"/>
        <v>9.4623446177859935E-3</v>
      </c>
      <c r="BA392" s="223">
        <f t="shared" ca="1" si="643"/>
        <v>-6.0469705670708291E-3</v>
      </c>
      <c r="BB392" s="223">
        <f t="shared" ca="1" si="644"/>
        <v>-1.8221346205574758E-2</v>
      </c>
      <c r="BC392" s="223">
        <f t="shared" ca="1" si="645"/>
        <v>-2.0346543106601864E-2</v>
      </c>
      <c r="BD392" s="223">
        <f t="shared" ca="1" si="646"/>
        <v>-1.1250502780630547E-2</v>
      </c>
      <c r="BE392" s="223">
        <f t="shared" ca="1" si="647"/>
        <v>4.0502554653836639E-3</v>
      </c>
      <c r="BF392" s="223">
        <f t="shared" ca="1" si="648"/>
        <v>1.7117274192655373E-2</v>
      </c>
      <c r="BG392" s="223">
        <f t="shared" ca="1" si="649"/>
        <v>2.0744016338838454E-2</v>
      </c>
      <c r="BH392" s="223">
        <f t="shared" ca="1" si="650"/>
        <v>1.293031245154721E-2</v>
      </c>
      <c r="BI392" s="223">
        <f t="shared" ca="1" si="651"/>
        <v>-2.0145341894701411E-3</v>
      </c>
      <c r="BJ392" s="223">
        <f t="shared" ca="1" si="652"/>
        <v>-1.5848353472006818E-2</v>
      </c>
      <c r="BK392" s="223">
        <f t="shared" ca="1" si="653"/>
        <v>-2.0941713353899199E-2</v>
      </c>
      <c r="BL392" s="223">
        <f t="shared" ca="1" si="654"/>
        <v>-1.4485596145127681E-2</v>
      </c>
      <c r="BM392" s="223">
        <f t="shared" ca="1" si="655"/>
        <v>-4.0588151944387016E-5</v>
      </c>
      <c r="BN392" s="223">
        <f t="shared" ca="1" si="656"/>
        <v>1.4426804443831561E-2</v>
      </c>
      <c r="BO392" s="223">
        <f t="shared" ca="1" si="657"/>
        <v>2.0937730221456889E-2</v>
      </c>
      <c r="BP392" s="223">
        <f t="shared" ca="1" si="658"/>
        <v>1.5901375629198231E-2</v>
      </c>
      <c r="BQ392" s="223">
        <f t="shared" ca="1" si="659"/>
        <v>2.0953196072679512E-3</v>
      </c>
      <c r="BR392" s="223">
        <f t="shared" ca="1" si="660"/>
        <v>-1.2866317402368679E-2</v>
      </c>
      <c r="BS392" s="223">
        <f t="shared" ca="1" si="661"/>
        <v>-2.0732105301254342E-2</v>
      </c>
      <c r="BT392" s="223">
        <f t="shared" ca="1" si="662"/>
        <v>-1.7164016173383555E-2</v>
      </c>
      <c r="BU392" s="223">
        <f t="shared" ca="1" si="663"/>
        <v>-4.1298719893553167E-3</v>
      </c>
      <c r="BV392" s="223">
        <f t="shared" ca="1" si="664"/>
        <v>1.1181920690876448E-2</v>
      </c>
      <c r="BW392" s="223">
        <f t="shared" ca="1" si="665"/>
        <v>2.0326818873679126E-2</v>
      </c>
      <c r="BX392" s="223">
        <f t="shared" ca="1" si="666"/>
        <v>1.8261357859013432E-2</v>
      </c>
      <c r="BY392" s="223">
        <f t="shared" ca="1" si="667"/>
        <v>6.1246514465675113E-3</v>
      </c>
      <c r="BZ392" s="223">
        <f t="shared" ca="1" si="668"/>
        <v>-9.3898359704714402E-3</v>
      </c>
      <c r="CA392" s="223">
        <f t="shared" ca="1" si="669"/>
        <v>-1.9725774068580886E-2</v>
      </c>
      <c r="CB392" s="223">
        <f t="shared" ca="1" si="670"/>
        <v>-1.9182832685787358E-2</v>
      </c>
      <c r="CC392" s="223">
        <f t="shared" ca="1" si="671"/>
        <v>-8.0604471622742133E-3</v>
      </c>
      <c r="CD392" s="223">
        <f t="shared" ca="1" si="672"/>
        <v>7.5073219966643196E-3</v>
      </c>
      <c r="CE392" s="223">
        <f t="shared" ca="1" si="673"/>
        <v>1.8934759275997227E-2</v>
      </c>
      <c r="CF392" s="223">
        <f t="shared" ca="1" si="674"/>
        <v>1.9919566347394124E-2</v>
      </c>
      <c r="CG392" s="223">
        <f t="shared" ca="1" si="675"/>
        <v>9.918616365519585E-3</v>
      </c>
      <c r="CH392" s="223">
        <f t="shared" ca="1" si="676"/>
        <v>-5.5525084081096661E-3</v>
      </c>
      <c r="CI392" s="223">
        <f t="shared" ca="1" si="677"/>
        <v>-1.7961392400793336E-2</v>
      </c>
      <c r="CJ392" s="223">
        <f t="shared" ca="1" si="678"/>
        <v>-2.0464463695932866E-2</v>
      </c>
      <c r="CK392" s="223">
        <f t="shared" ca="1" si="679"/>
        <v>-1.1681263871097759E-2</v>
      </c>
      <c r="CL392" s="223">
        <f t="shared" ca="1" si="680"/>
        <v>3.5442211282750687E-3</v>
      </c>
      <c r="CM392" s="223">
        <f t="shared" ca="1" si="681"/>
        <v>1.6815047498074012E-2</v>
      </c>
      <c r="CN392" s="223">
        <f t="shared" ca="1" si="682"/>
        <v>2.0812277072065948E-2</v>
      </c>
      <c r="CO392" s="223">
        <f t="shared" ca="1" si="683"/>
        <v>1.3331414419968882E-2</v>
      </c>
      <c r="CP392" s="223">
        <f t="shared" ca="1" si="684"/>
        <v>-1.5018010615066787E-3</v>
      </c>
      <c r="CQ392" s="223">
        <f t="shared" ca="1" si="685"/>
        <v>-1.5506764495908355E-2</v>
      </c>
      <c r="CR392" s="223">
        <f t="shared" ca="1" si="686"/>
        <v>-2.0959656842847132E-2</v>
      </c>
      <c r="CS392" s="223">
        <f t="shared" ca="1" si="687"/>
        <v>-1.485317616028338E-2</v>
      </c>
      <c r="CT392" s="223">
        <f t="shared" ca="1" si="688"/>
        <v>-5.5508217045168937E-4</v>
      </c>
      <c r="CU392" s="223">
        <f t="shared" ca="1" si="689"/>
        <v>1.4049142874787153E-2</v>
      </c>
      <c r="CV392" s="223">
        <f t="shared" ca="1" si="690"/>
        <v>2.090518366051778E-2</v>
      </c>
      <c r="CW392" s="223">
        <f t="shared" ca="1" si="691"/>
        <v>1.623189369460212E-2</v>
      </c>
      <c r="CX392" s="223">
        <f t="shared" ca="1" si="692"/>
        <v>2.6066196576701259E-3</v>
      </c>
      <c r="CY392" s="223">
        <f t="shared" ca="1" si="693"/>
        <v>-1.245622032773926E-2</v>
      </c>
      <c r="CZ392" s="223">
        <f t="shared" ca="1" si="694"/>
        <v>-2.0649382131601772E-2</v>
      </c>
      <c r="DA392" s="223">
        <f t="shared" ca="1" si="695"/>
        <v>-1.745428921938634E-2</v>
      </c>
      <c r="DB392" s="223">
        <f t="shared" ca="1" si="696"/>
        <v>-4.6330539726616559E-3</v>
      </c>
      <c r="DC392" s="223">
        <f t="shared" ca="1" si="697"/>
        <v>1.0743337569672322E-2</v>
      </c>
      <c r="DD392" s="223">
        <f t="shared" ca="1" si="698"/>
        <v>2.0194715764657898E-2</v>
      </c>
      <c r="DE392" s="223">
        <f t="shared" ca="1" si="699"/>
        <v>1.8508590397502654E-2</v>
      </c>
      <c r="DF392" s="223">
        <f t="shared" ca="1" si="700"/>
        <v>6.6148694452118142E-3</v>
      </c>
      <c r="DG392" s="223">
        <f t="shared" ca="1" si="701"/>
        <v>-8.9269905979039842E-3</v>
      </c>
      <c r="DH392" s="223">
        <f t="shared" ca="1" si="702"/>
        <v>-1.9545563245345864E-2</v>
      </c>
      <c r="DI392" s="223">
        <f t="shared" ca="1" si="703"/>
        <v>-1.9384643732266452E-2</v>
      </c>
      <c r="DJ392" s="223">
        <f t="shared" ca="1" si="704"/>
        <v>-8.5329801089488351E-3</v>
      </c>
      <c r="DK392" s="223">
        <f t="shared" ca="1" si="705"/>
        <v>7.0246718266881066E-3</v>
      </c>
      <c r="DL392" s="223">
        <f t="shared" ca="1" si="706"/>
        <v>1.8708176267289316E-2</v>
      </c>
      <c r="DM392" s="223">
        <f t="shared" ca="1" si="707"/>
        <v>2.0074012351164246E-2</v>
      </c>
      <c r="DN392" s="223">
        <f t="shared" ca="1" si="708"/>
        <v>1.0368913509635539E-2</v>
      </c>
      <c r="DO392" s="223">
        <f t="shared" ca="1" si="709"/>
        <v>-5.0547016257049765E-3</v>
      </c>
      <c r="DP392" s="223">
        <f t="shared" ca="1" si="710"/>
        <v>-1.7690619324849471E-2</v>
      </c>
      <c r="DQ392" s="223">
        <f t="shared" ca="1" si="711"/>
        <v>-2.0570057257549016E-2</v>
      </c>
      <c r="DR392" s="223">
        <f t="shared" ca="1" si="712"/>
        <v>-1.2104988604999494E-2</v>
      </c>
      <c r="DS392" s="223">
        <f t="shared" ca="1" si="713"/>
        <v>3.0360518848856141E-3</v>
      </c>
      <c r="DT392" s="223">
        <f t="shared" ca="1" si="714"/>
        <v>1.650269204763493E-2</v>
      </c>
      <c r="DU392" s="223">
        <f t="shared" ca="1" si="715"/>
        <v>2.086800126780642E-2</v>
      </c>
      <c r="DV392" s="223">
        <f t="shared" ca="1" si="716"/>
        <v>1.3724486042837658E-2</v>
      </c>
      <c r="DW392" s="223">
        <f t="shared" ca="1" si="717"/>
        <v>-9.8816330473972501E-4</v>
      </c>
      <c r="DX392" s="223">
        <f t="shared" ca="1" si="718"/>
        <v>-1.5155834824712727E-2</v>
      </c>
      <c r="DY392" s="223">
        <f t="shared" ca="1" si="719"/>
        <v>-2.0964975018244986E-2</v>
      </c>
      <c r="DZ392" s="223">
        <f t="shared" ca="1" si="720"/>
        <v>-1.5211809177515837E-2</v>
      </c>
      <c r="EA392" s="223">
        <f t="shared" ca="1" si="721"/>
        <v>-1.0692418282155208E-3</v>
      </c>
      <c r="EB392" s="223">
        <f t="shared" ca="1" si="722"/>
        <v>1.3663018627406261E-2</v>
      </c>
      <c r="EC392" s="223">
        <f t="shared" ca="1" si="723"/>
        <v>2.0860044598636728E-2</v>
      </c>
      <c r="ED392" s="223">
        <f t="shared" ca="1" si="724"/>
        <v>1.6552634274193973E-2</v>
      </c>
      <c r="EE392" s="223">
        <f t="shared" ca="1" si="725"/>
        <v>3.1163495778583072E-3</v>
      </c>
      <c r="EF392" s="223">
        <f t="shared" ca="1" si="726"/>
        <v>-1.2038620091752368E-2</v>
      </c>
      <c r="EG392" s="223">
        <f t="shared" ca="1" si="727"/>
        <v>-2.0554220546283246E-2</v>
      </c>
      <c r="EH392" s="223">
        <f t="shared" ca="1" si="728"/>
        <v>-1.7734048454221277E-2</v>
      </c>
      <c r="EI392" s="223">
        <f t="shared" ca="1" si="729"/>
        <v>-5.1334451774960582E-3</v>
      </c>
      <c r="EJ392" s="223">
        <f t="shared" ca="1" si="730"/>
        <v>1.0298283063635495E-2</v>
      </c>
      <c r="EK392" s="223">
        <f t="shared" ca="1" si="731"/>
        <v>2.0050448113989223E-2</v>
      </c>
      <c r="EL392" s="223">
        <f t="shared" ca="1" si="732"/>
        <v>1.8744674053217263E-2</v>
      </c>
      <c r="EM392" s="223">
        <f t="shared" ca="1" si="733"/>
        <v>7.1011028938482209E-3</v>
      </c>
      <c r="EN392" s="223">
        <f t="shared" ca="1" si="734"/>
        <v>-8.4587679400018947E-3</v>
      </c>
      <c r="EO392" s="223">
        <f t="shared" ca="1" si="735"/>
        <v>-1.9353578905667527E-2</v>
      </c>
      <c r="EP392" s="223">
        <f t="shared" ca="1" si="736"/>
        <v>-1.9574778194199744E-2</v>
      </c>
      <c r="EQ392" s="223">
        <f t="shared" ca="1" si="737"/>
        <v>-9.0003731074746428E-3</v>
      </c>
      <c r="ER392" s="223">
        <f t="shared" ca="1" si="738"/>
        <v>6.5377902570728924E-3</v>
      </c>
      <c r="ES392" s="223">
        <f t="shared" ca="1" si="739"/>
        <v>1.8470324152741958E-2</v>
      </c>
      <c r="ET392" s="223">
        <f t="shared" ca="1" si="740"/>
        <v>2.0216366520509736E-2</v>
      </c>
      <c r="EU392" s="223">
        <f t="shared" ca="1" si="741"/>
        <v>1.0812964807971934E-2</v>
      </c>
      <c r="EV392" s="223">
        <f t="shared" ca="1" si="742"/>
        <v>-4.5538500800488624E-3</v>
      </c>
      <c r="EW392" s="223">
        <f t="shared" ca="1" si="743"/>
        <v>-1.7409190081319099E-2</v>
      </c>
      <c r="EX392" s="223">
        <f t="shared" ca="1" si="744"/>
        <v>-2.0663260185837203E-2</v>
      </c>
      <c r="EY392" s="223">
        <f t="shared" ca="1" si="745"/>
        <v>-1.252142174640037E-2</v>
      </c>
      <c r="EZ392" s="223">
        <f t="shared" ca="1" si="746"/>
        <v>2.526053837365998E-3</v>
      </c>
      <c r="FA392" s="223">
        <f t="shared" ca="1" si="747"/>
        <v>1.6180395992581753E-2</v>
      </c>
      <c r="FB392" s="223">
        <f t="shared" ca="1" si="748"/>
        <v>2.0911155359887981E-2</v>
      </c>
      <c r="FC392" s="223">
        <f t="shared" ca="1" si="749"/>
        <v>1.4109290548505812E-2</v>
      </c>
      <c r="FD392" s="223">
        <f t="shared" ca="1" si="750"/>
        <v>-4.7393031534810094E-4</v>
      </c>
      <c r="FE392" s="223">
        <f t="shared" ca="1" si="751"/>
        <v>-1.4795775845331857E-2</v>
      </c>
      <c r="FF392" s="223">
        <f t="shared" ca="1" si="752"/>
        <v>-2.0957664676622752E-2</v>
      </c>
      <c r="FG392" s="223">
        <f t="shared" ca="1" si="753"/>
        <v>-1.5561279169706147E-2</v>
      </c>
      <c r="FH392" s="223">
        <f t="shared" ca="1" si="754"/>
        <v>-1.5827574146835607E-3</v>
      </c>
      <c r="FI392" s="223">
        <f t="shared" ca="1" si="755"/>
        <v>1.326866428849739E-2</v>
      </c>
      <c r="FJ392" s="223">
        <f t="shared" ca="1" si="756"/>
        <v>2.0802340225896762E-2</v>
      </c>
      <c r="FK392" s="223">
        <f t="shared" ca="1" si="757"/>
        <v>1.6863404165841912E-2</v>
      </c>
      <c r="FL392" s="223">
        <f t="shared" ca="1" si="758"/>
        <v>3.6242023255885995E-3</v>
      </c>
      <c r="FM392" s="223">
        <f t="shared" ca="1" si="759"/>
        <v>-1.1613768241175201E-2</v>
      </c>
      <c r="FN392" s="223">
        <f t="shared" ca="1" si="760"/>
        <v>-2.0446677867079446E-2</v>
      </c>
      <c r="FO392" s="223">
        <f t="shared" ca="1" si="761"/>
        <v>-1.8003125361386017E-2</v>
      </c>
      <c r="FP392" s="223">
        <f t="shared" ca="1" si="762"/>
        <v>-5.6307441869074106E-3</v>
      </c>
      <c r="FQ392" s="223">
        <f t="shared" ca="1" si="763"/>
        <v>9.8470252569587326E-3</v>
      </c>
      <c r="FR392" s="223">
        <f t="shared" ca="1" si="764"/>
        <v>1.9894102823111139E-2</v>
      </c>
      <c r="FS392" s="223">
        <f t="shared" ca="1" si="765"/>
        <v>1.8969466618190597E-2</v>
      </c>
      <c r="FT392" s="223">
        <f t="shared" ca="1" si="766"/>
        <v>7.5830589036287137E-3</v>
      </c>
      <c r="FU392" s="223">
        <f t="shared" ca="1" si="767"/>
        <v>-7.9854500365864507E-3</v>
      </c>
      <c r="FV392" s="223">
        <f t="shared" ca="1" si="768"/>
        <v>-1.9149936693733459E-2</v>
      </c>
      <c r="FW392" s="223">
        <f t="shared" ca="1" si="769"/>
        <v>-1.9753121541696946E-2</v>
      </c>
      <c r="FX392" s="223">
        <f t="shared" ca="1" si="770"/>
        <v>-9.4623446177861323E-3</v>
      </c>
      <c r="FY392" s="223">
        <f t="shared" ca="1" si="771"/>
        <v>6.0469705670708239E-3</v>
      </c>
      <c r="FZ392" s="223">
        <f t="shared" ca="1" si="772"/>
        <v>1.8221346205574609E-2</v>
      </c>
      <c r="GA392" s="223">
        <f t="shared" ca="1" si="773"/>
        <v>2.0346543106601903E-2</v>
      </c>
      <c r="GB392" s="223">
        <f t="shared" ca="1" si="774"/>
        <v>1.1250502780630552E-2</v>
      </c>
      <c r="GC392" s="223">
        <f t="shared" ca="1" si="775"/>
        <v>-4.0502554653833664E-3</v>
      </c>
      <c r="GD392" s="223">
        <f t="shared" ca="1" si="776"/>
        <v>-1.7117274192655282E-2</v>
      </c>
      <c r="GE392" s="223">
        <f t="shared" ca="1" si="777"/>
        <v>-2.0744016338838454E-2</v>
      </c>
      <c r="GF392" s="223">
        <f t="shared" ca="1" si="778"/>
        <v>-1.2930312451547566E-2</v>
      </c>
      <c r="GG392" s="223">
        <f t="shared" ca="1" si="779"/>
        <v>2.0145341894699867E-3</v>
      </c>
      <c r="GH392" s="223">
        <f t="shared" ca="1" si="780"/>
        <v>1.5848353472006815E-2</v>
      </c>
      <c r="GI392" s="223">
        <f t="shared" ca="1" si="781"/>
        <v>2.094171335389922E-2</v>
      </c>
      <c r="GJ392" s="223">
        <f t="shared" ca="1" si="782"/>
        <v>1.4485596145127899E-2</v>
      </c>
      <c r="GK392" s="223">
        <f t="shared" ca="1" si="783"/>
        <v>4.058815194439569E-5</v>
      </c>
      <c r="GL392" s="223">
        <f t="shared" ca="1" si="784"/>
        <v>-1.4426804443831666E-2</v>
      </c>
      <c r="GM392" s="223">
        <f t="shared" ca="1" si="785"/>
        <v>-2.0937730221456875E-2</v>
      </c>
      <c r="GN392" s="223">
        <f t="shared" ca="1" si="786"/>
        <v>-1.5901375629198331E-2</v>
      </c>
      <c r="GO392" s="223">
        <f t="shared" ca="1" si="787"/>
        <v>-2.095319607267809E-3</v>
      </c>
      <c r="GP392" s="223">
        <f t="shared" ca="1" si="788"/>
        <v>1.2866317402368439E-2</v>
      </c>
      <c r="GQ392" s="223">
        <f t="shared" ca="1" si="789"/>
        <v>2.0732105301254321E-2</v>
      </c>
      <c r="GR392" s="223">
        <f t="shared" ca="1" si="790"/>
        <v>1.7164016173383471E-2</v>
      </c>
      <c r="GS392" s="223">
        <f t="shared" ca="1" si="791"/>
        <v>4.1298719893556133E-3</v>
      </c>
      <c r="GT392" s="223">
        <f t="shared" ca="1" si="792"/>
        <v>-1.1181920690876316E-2</v>
      </c>
      <c r="GU392" s="223">
        <f t="shared" ca="1" si="793"/>
        <v>-2.0326818873679126E-2</v>
      </c>
      <c r="GV392" s="223">
        <f t="shared" ca="1" si="794"/>
        <v>-1.8261357859013581E-2</v>
      </c>
      <c r="GW392" s="223">
        <f t="shared" ca="1" si="795"/>
        <v>-6.1246514465676579E-3</v>
      </c>
      <c r="GX392" s="223">
        <f t="shared" ca="1" si="796"/>
        <v>9.3898359704714367E-3</v>
      </c>
      <c r="GY392" s="223">
        <f t="shared" ca="1" si="797"/>
        <v>1.9725774068580733E-2</v>
      </c>
      <c r="GZ392" s="223">
        <f t="shared" ca="1" si="798"/>
        <v>1.9182832685787417E-2</v>
      </c>
      <c r="HA392" s="223">
        <f t="shared" ca="1" si="799"/>
        <v>8.0604471622742167E-3</v>
      </c>
      <c r="HB392" s="223">
        <f t="shared" ca="1" si="800"/>
        <v>-7.5073219966638981E-3</v>
      </c>
      <c r="HC392" s="223">
        <f t="shared" ca="1" si="801"/>
        <v>-1.8934759275997099E-2</v>
      </c>
      <c r="HD392" s="223">
        <f t="shared" ca="1" si="802"/>
        <v>-1.9919566347394124E-2</v>
      </c>
      <c r="HE392" s="223">
        <f t="shared" ca="1" si="803"/>
        <v>-9.9186163655194583E-3</v>
      </c>
      <c r="HF392" s="223">
        <f t="shared" ca="1" si="804"/>
        <v>5.5525084081093764E-3</v>
      </c>
      <c r="HG392" s="223">
        <f t="shared" ca="1" si="805"/>
        <v>1.7961392400793329E-2</v>
      </c>
      <c r="HH392" s="223">
        <f t="shared" ca="1" si="806"/>
        <v>2.0464463695932834E-2</v>
      </c>
      <c r="HI392" s="223">
        <f t="shared" ca="1" si="807"/>
        <v>1.1681263871098012E-2</v>
      </c>
      <c r="HJ392" s="223">
        <f t="shared" ca="1" si="808"/>
        <v>-3.544221128274916E-3</v>
      </c>
      <c r="HK392" s="223">
        <f t="shared" ca="1" si="809"/>
        <v>-1.6815047498074099E-2</v>
      </c>
      <c r="HL392" s="223">
        <f t="shared" ca="1" si="810"/>
        <v>-2.0812277072066003E-2</v>
      </c>
      <c r="HM392" s="223">
        <f t="shared" ca="1" si="811"/>
        <v>-1.3331414419969004E-2</v>
      </c>
      <c r="HN392" s="223">
        <f t="shared" ca="1" si="812"/>
        <v>1.5018010615068227E-3</v>
      </c>
      <c r="HO392" s="223">
        <f t="shared" ca="1" si="813"/>
        <v>1.550676449590805E-2</v>
      </c>
      <c r="HP392" s="223">
        <f t="shared" ca="1" si="814"/>
        <v>2.0959656842847139E-2</v>
      </c>
      <c r="HQ392" s="223">
        <f t="shared" ca="1" si="815"/>
        <v>1.4853176160283277E-2</v>
      </c>
      <c r="HR392" s="223">
        <f t="shared" ca="1" si="816"/>
        <v>5.5508217045214039E-4</v>
      </c>
      <c r="HS392" s="223">
        <f t="shared" ca="1" si="817"/>
        <v>-1.404914287478704E-2</v>
      </c>
      <c r="HT392" s="223">
        <f t="shared" ca="1" si="818"/>
        <v>-2.0905183660517766E-2</v>
      </c>
      <c r="HU392" s="223">
        <f t="shared" ca="1" si="819"/>
        <v>-1.6231893694602404E-2</v>
      </c>
      <c r="HV392" s="223">
        <f t="shared" ca="1" si="820"/>
        <v>-2.6066196576702786E-3</v>
      </c>
      <c r="HW392" s="223">
        <f t="shared" ca="1" si="821"/>
        <v>1.2456220327739135E-2</v>
      </c>
      <c r="HX392" s="223">
        <f t="shared" ca="1" si="822"/>
        <v>2.0649382131601692E-2</v>
      </c>
      <c r="HY392" s="223">
        <f t="shared" ca="1" si="823"/>
        <v>1.7454289219386424E-2</v>
      </c>
      <c r="HZ392" s="223">
        <f t="shared" ca="1" si="824"/>
        <v>4.6330539726618068E-3</v>
      </c>
      <c r="IA392" s="223">
        <f t="shared" ca="1" si="825"/>
        <v>-1.0743337569672447E-2</v>
      </c>
      <c r="IB392" s="223">
        <f t="shared" ca="1" si="826"/>
        <v>-2.0194715764657856E-2</v>
      </c>
      <c r="IC392" s="223">
        <f t="shared" ca="1" si="827"/>
        <v>-1.8508590397502727E-2</v>
      </c>
      <c r="ID392" s="223">
        <f t="shared" ca="1" si="828"/>
        <v>-6.6148694452116789E-3</v>
      </c>
      <c r="IE392" s="223">
        <f t="shared" ca="1" si="829"/>
        <v>-3.3109474617198024E-3</v>
      </c>
      <c r="IF392" s="223">
        <f t="shared" ca="1" si="830"/>
        <v>1.9545563245345808E-2</v>
      </c>
      <c r="IG392" s="223">
        <f t="shared" ca="1" si="831"/>
        <v>1.93846437322664E-2</v>
      </c>
      <c r="IH392" s="223">
        <f t="shared" ca="1" si="832"/>
        <v>8.5329801089492497E-3</v>
      </c>
      <c r="II392" s="223">
        <f t="shared" ca="1" si="833"/>
        <v>-7.0246718266879626E-3</v>
      </c>
      <c r="IJ392" s="223">
        <f t="shared" ca="1" si="834"/>
        <v>-1.8708176267289382E-2</v>
      </c>
      <c r="IK392" s="223">
        <f t="shared" ca="1" si="835"/>
        <v>-2.0074012351164374E-2</v>
      </c>
      <c r="IL392" s="223">
        <f t="shared" ca="1" si="836"/>
        <v>-1.0368913509635673E-2</v>
      </c>
      <c r="IM392" s="223">
        <f t="shared" ca="1" si="837"/>
        <v>5.0547016257051162E-3</v>
      </c>
      <c r="IN392" s="223">
        <f t="shared" ca="1" si="838"/>
        <v>1.7690619324849225E-2</v>
      </c>
      <c r="IO392" s="223">
        <f t="shared" ca="1" si="839"/>
        <v>2.0570057257549047E-2</v>
      </c>
      <c r="IP392" s="223">
        <f t="shared" ca="1" si="840"/>
        <v>1.2104988604999619E-2</v>
      </c>
      <c r="IQ392" s="223">
        <f t="shared" ca="1" si="841"/>
        <v>-3.0360518848851666E-3</v>
      </c>
      <c r="IR392" s="223">
        <f t="shared" ca="1" si="842"/>
        <v>-1.6502692047634836E-2</v>
      </c>
      <c r="IS392" s="223">
        <f t="shared" ca="1" si="843"/>
        <v>-2.0868001267806434E-2</v>
      </c>
      <c r="IT392" s="223">
        <f t="shared" ca="1" si="844"/>
        <v>-1.3724486042837547E-2</v>
      </c>
      <c r="IU392" s="223">
        <f t="shared" ca="1" si="845"/>
        <v>9.8816330473957235E-4</v>
      </c>
      <c r="IV392" s="223">
        <f t="shared" ca="1" si="846"/>
        <v>1.5155834824712619E-2</v>
      </c>
      <c r="IW392" s="223">
        <f t="shared" ca="1" si="847"/>
        <v>2.0964975018244986E-2</v>
      </c>
      <c r="IX392" s="223">
        <f t="shared" ca="1" si="848"/>
        <v>1.5211809177516147E-2</v>
      </c>
      <c r="IY392" s="223">
        <f t="shared" ca="1" si="849"/>
        <v>1.0692418282156734E-3</v>
      </c>
      <c r="IZ392" s="223">
        <f t="shared" ca="1" si="850"/>
        <v>-1.3663018627406371E-2</v>
      </c>
      <c r="JA392" s="223">
        <f t="shared" ca="1" si="851"/>
        <v>-2.0860044598636683E-2</v>
      </c>
      <c r="JB392" s="223">
        <f t="shared" ca="1" si="852"/>
        <v>-1.655263427419407E-2</v>
      </c>
    </row>
    <row r="393" spans="2:262">
      <c r="B393" s="230">
        <v>32</v>
      </c>
      <c r="C393" s="229">
        <f t="shared" si="853"/>
        <v>6.2500000000000023E-4</v>
      </c>
      <c r="D393" s="226">
        <f t="shared" ca="1" si="597"/>
        <v>54.005186793480277</v>
      </c>
      <c r="E393" s="225">
        <f ca="1">AL361</f>
        <v>5.1867934802749729E-3</v>
      </c>
      <c r="F393" s="224">
        <v>32</v>
      </c>
      <c r="G393" s="223">
        <f t="shared" ca="1" si="854"/>
        <v>-9.2101670013868334E-4</v>
      </c>
      <c r="H393" s="223">
        <f t="shared" ca="1" si="598"/>
        <v>2.8720742157007997E-3</v>
      </c>
      <c r="I393" s="223">
        <f t="shared" ca="1" si="599"/>
        <v>4.982743008124825E-3</v>
      </c>
      <c r="J393" s="223">
        <f t="shared" ca="1" si="600"/>
        <v>4.1745885242090398E-3</v>
      </c>
      <c r="K393" s="223">
        <f t="shared" ca="1" si="601"/>
        <v>9.2101670013868377E-4</v>
      </c>
      <c r="L393" s="223">
        <f t="shared" ca="1" si="602"/>
        <v>-2.8720742157007993E-3</v>
      </c>
      <c r="M393" s="223">
        <f t="shared" ca="1" si="603"/>
        <v>-4.982743008124825E-3</v>
      </c>
      <c r="N393" s="223">
        <f t="shared" ca="1" si="604"/>
        <v>-4.1745885242090407E-3</v>
      </c>
      <c r="O393" s="223">
        <f t="shared" ca="1" si="605"/>
        <v>-9.210167001386842E-4</v>
      </c>
      <c r="P393" s="223">
        <f t="shared" ca="1" si="606"/>
        <v>2.8720742157007989E-3</v>
      </c>
      <c r="Q393" s="223">
        <f t="shared" ca="1" si="607"/>
        <v>4.9827430081248233E-3</v>
      </c>
      <c r="R393" s="223">
        <f t="shared" ca="1" si="608"/>
        <v>4.1745885242090407E-3</v>
      </c>
      <c r="S393" s="223">
        <f t="shared" ca="1" si="609"/>
        <v>9.210167001386803E-4</v>
      </c>
      <c r="T393" s="223">
        <f t="shared" ca="1" si="610"/>
        <v>-2.8720742157007984E-3</v>
      </c>
      <c r="U393" s="223">
        <f t="shared" ca="1" si="611"/>
        <v>-4.9827430081248233E-3</v>
      </c>
      <c r="V393" s="223">
        <f t="shared" ca="1" si="612"/>
        <v>-4.1745885242090415E-3</v>
      </c>
      <c r="W393" s="223">
        <f t="shared" ca="1" si="613"/>
        <v>-9.2101670013868117E-4</v>
      </c>
      <c r="X393" s="223">
        <f t="shared" ca="1" si="614"/>
        <v>2.872074215700798E-3</v>
      </c>
      <c r="Y393" s="223">
        <f t="shared" ca="1" si="615"/>
        <v>4.9827430081248233E-3</v>
      </c>
      <c r="Z393" s="223">
        <f t="shared" ca="1" si="616"/>
        <v>4.1745885242090415E-3</v>
      </c>
      <c r="AA393" s="223">
        <f t="shared" ca="1" si="617"/>
        <v>9.2101670013868204E-4</v>
      </c>
      <c r="AB393" s="223">
        <f t="shared" ca="1" si="618"/>
        <v>-2.8720742157007898E-3</v>
      </c>
      <c r="AC393" s="223">
        <f t="shared" ca="1" si="619"/>
        <v>-4.9827430081248233E-3</v>
      </c>
      <c r="AD393" s="223">
        <f t="shared" ca="1" si="620"/>
        <v>-4.1745885242090415E-3</v>
      </c>
      <c r="AE393" s="223">
        <f t="shared" ca="1" si="621"/>
        <v>-9.210167001386829E-4</v>
      </c>
      <c r="AF393" s="223">
        <f t="shared" ca="1" si="622"/>
        <v>2.8720742157008041E-3</v>
      </c>
      <c r="AG393" s="223">
        <f t="shared" ca="1" si="623"/>
        <v>4.9827430081248233E-3</v>
      </c>
      <c r="AH393" s="223">
        <f t="shared" ca="1" si="624"/>
        <v>4.1745885242090424E-3</v>
      </c>
      <c r="AI393" s="223">
        <f t="shared" ca="1" si="625"/>
        <v>9.2101670013868334E-4</v>
      </c>
      <c r="AJ393" s="223">
        <f t="shared" ca="1" si="626"/>
        <v>-2.8720742157007889E-3</v>
      </c>
      <c r="AK393" s="223">
        <f t="shared" ca="1" si="627"/>
        <v>-4.9827430081248233E-3</v>
      </c>
      <c r="AL393" s="223">
        <f t="shared" ca="1" si="628"/>
        <v>-4.1745885242090424E-3</v>
      </c>
      <c r="AM393" s="223">
        <f t="shared" ca="1" si="629"/>
        <v>-9.2101670013868334E-4</v>
      </c>
      <c r="AN393" s="223">
        <f t="shared" ca="1" si="630"/>
        <v>2.8720742157008032E-3</v>
      </c>
      <c r="AO393" s="223">
        <f t="shared" ca="1" si="631"/>
        <v>4.9827430081248233E-3</v>
      </c>
      <c r="AP393" s="223">
        <f t="shared" ca="1" si="632"/>
        <v>4.1745885242090433E-3</v>
      </c>
      <c r="AQ393" s="223">
        <f t="shared" ca="1" si="633"/>
        <v>9.210167001386842E-4</v>
      </c>
      <c r="AR393" s="223">
        <f t="shared" ca="1" si="634"/>
        <v>-2.872074215700788E-3</v>
      </c>
      <c r="AS393" s="223">
        <f t="shared" ca="1" si="635"/>
        <v>-4.9827430081248233E-3</v>
      </c>
      <c r="AT393" s="223">
        <f t="shared" ca="1" si="636"/>
        <v>-4.1745885242090433E-3</v>
      </c>
      <c r="AU393" s="223">
        <f t="shared" ca="1" si="637"/>
        <v>-9.2101670013870242E-4</v>
      </c>
      <c r="AV393" s="223">
        <f t="shared" ca="1" si="638"/>
        <v>2.8720742157008023E-3</v>
      </c>
      <c r="AW393" s="223">
        <f t="shared" ca="1" si="639"/>
        <v>4.9827430081248233E-3</v>
      </c>
      <c r="AX393" s="223">
        <f t="shared" ca="1" si="640"/>
        <v>4.1745885242090537E-3</v>
      </c>
      <c r="AY393" s="223">
        <f t="shared" ca="1" si="641"/>
        <v>9.2101670013868594E-4</v>
      </c>
      <c r="AZ393" s="223">
        <f t="shared" ca="1" si="642"/>
        <v>-2.8720742157007867E-3</v>
      </c>
      <c r="BA393" s="223">
        <f t="shared" ca="1" si="643"/>
        <v>-4.982743008124825E-3</v>
      </c>
      <c r="BB393" s="223">
        <f t="shared" ca="1" si="644"/>
        <v>-4.1745885242090441E-3</v>
      </c>
      <c r="BC393" s="223">
        <f t="shared" ca="1" si="645"/>
        <v>-9.2101670013870415E-4</v>
      </c>
      <c r="BD393" s="223">
        <f t="shared" ca="1" si="646"/>
        <v>2.872074215700801E-3</v>
      </c>
      <c r="BE393" s="223">
        <f t="shared" ca="1" si="647"/>
        <v>4.9827430081248224E-3</v>
      </c>
      <c r="BF393" s="223">
        <f t="shared" ca="1" si="648"/>
        <v>4.1745885242090346E-3</v>
      </c>
      <c r="BG393" s="223">
        <f t="shared" ca="1" si="649"/>
        <v>9.2101670013868637E-4</v>
      </c>
      <c r="BH393" s="223">
        <f t="shared" ca="1" si="650"/>
        <v>-2.8720742157007859E-3</v>
      </c>
      <c r="BI393" s="223">
        <f t="shared" ca="1" si="651"/>
        <v>-4.982743008124825E-3</v>
      </c>
      <c r="BJ393" s="223">
        <f t="shared" ca="1" si="652"/>
        <v>-4.174588524209045E-3</v>
      </c>
      <c r="BK393" s="223">
        <f t="shared" ca="1" si="653"/>
        <v>-9.2101670013870545E-4</v>
      </c>
      <c r="BL393" s="223">
        <f t="shared" ca="1" si="654"/>
        <v>2.8720742157008002E-3</v>
      </c>
      <c r="BM393" s="223">
        <f t="shared" ca="1" si="655"/>
        <v>4.9827430081248224E-3</v>
      </c>
      <c r="BN393" s="223">
        <f t="shared" ca="1" si="656"/>
        <v>4.1745885242090554E-3</v>
      </c>
      <c r="BO393" s="223">
        <f t="shared" ca="1" si="657"/>
        <v>9.2101670013868811E-4</v>
      </c>
      <c r="BP393" s="223">
        <f t="shared" ca="1" si="658"/>
        <v>-2.872074215700785E-3</v>
      </c>
      <c r="BQ393" s="223">
        <f t="shared" ca="1" si="659"/>
        <v>-4.982743008124825E-3</v>
      </c>
      <c r="BR393" s="223">
        <f t="shared" ca="1" si="660"/>
        <v>-4.174588524209045E-3</v>
      </c>
      <c r="BS393" s="223">
        <f t="shared" ca="1" si="661"/>
        <v>-9.2101670013870632E-4</v>
      </c>
      <c r="BT393" s="223">
        <f t="shared" ca="1" si="662"/>
        <v>2.8720742157007993E-3</v>
      </c>
      <c r="BU393" s="223">
        <f t="shared" ca="1" si="663"/>
        <v>4.9827430081248215E-3</v>
      </c>
      <c r="BV393" s="223">
        <f t="shared" ca="1" si="664"/>
        <v>4.1745885242090355E-3</v>
      </c>
      <c r="BW393" s="223">
        <f t="shared" ca="1" si="665"/>
        <v>9.2101670013868897E-4</v>
      </c>
      <c r="BX393" s="223">
        <f t="shared" ca="1" si="666"/>
        <v>-2.8720742157007837E-3</v>
      </c>
      <c r="BY393" s="223">
        <f t="shared" ca="1" si="667"/>
        <v>-4.982743008124825E-3</v>
      </c>
      <c r="BZ393" s="223">
        <f t="shared" ca="1" si="668"/>
        <v>-4.1745885242090459E-3</v>
      </c>
      <c r="CA393" s="223">
        <f t="shared" ca="1" si="669"/>
        <v>-9.2101670013870762E-4</v>
      </c>
      <c r="CB393" s="223">
        <f t="shared" ca="1" si="670"/>
        <v>2.872074215700798E-3</v>
      </c>
      <c r="CC393" s="223">
        <f t="shared" ca="1" si="671"/>
        <v>4.9827430081248215E-3</v>
      </c>
      <c r="CD393" s="223">
        <f t="shared" ca="1" si="672"/>
        <v>4.1745885242090563E-3</v>
      </c>
      <c r="CE393" s="223">
        <f t="shared" ca="1" si="673"/>
        <v>9.2101670013869028E-4</v>
      </c>
      <c r="CF393" s="223">
        <f t="shared" ca="1" si="674"/>
        <v>-2.8720742157007828E-3</v>
      </c>
      <c r="CG393" s="223">
        <f t="shared" ca="1" si="675"/>
        <v>-4.982743008124825E-3</v>
      </c>
      <c r="CH393" s="223">
        <f t="shared" ca="1" si="676"/>
        <v>-4.1745885242090467E-3</v>
      </c>
      <c r="CI393" s="223">
        <f t="shared" ca="1" si="677"/>
        <v>-9.2101670013870849E-4</v>
      </c>
      <c r="CJ393" s="223">
        <f t="shared" ca="1" si="678"/>
        <v>2.8720742157007676E-3</v>
      </c>
      <c r="CK393" s="223">
        <f t="shared" ca="1" si="679"/>
        <v>4.9827430081248285E-3</v>
      </c>
      <c r="CL393" s="223">
        <f t="shared" ca="1" si="680"/>
        <v>4.1745885242090372E-3</v>
      </c>
      <c r="CM393" s="223">
        <f t="shared" ca="1" si="681"/>
        <v>9.2101670013869114E-4</v>
      </c>
      <c r="CN393" s="223">
        <f t="shared" ca="1" si="682"/>
        <v>-2.872074215700782E-3</v>
      </c>
      <c r="CO393" s="223">
        <f t="shared" ca="1" si="683"/>
        <v>-4.9827430081248181E-3</v>
      </c>
      <c r="CP393" s="223">
        <f t="shared" ca="1" si="684"/>
        <v>-4.1745885242090676E-3</v>
      </c>
      <c r="CQ393" s="223">
        <f t="shared" ca="1" si="685"/>
        <v>-9.2101670013867466E-4</v>
      </c>
      <c r="CR393" s="223">
        <f t="shared" ca="1" si="686"/>
        <v>2.8720742157007963E-3</v>
      </c>
      <c r="CS393" s="223">
        <f t="shared" ca="1" si="687"/>
        <v>4.9827430081248215E-3</v>
      </c>
      <c r="CT393" s="223">
        <f t="shared" ca="1" si="688"/>
        <v>4.174588524209058E-3</v>
      </c>
      <c r="CU393" s="223">
        <f t="shared" ca="1" si="689"/>
        <v>9.2101670013872801E-4</v>
      </c>
      <c r="CV393" s="223">
        <f t="shared" ca="1" si="690"/>
        <v>-2.8720742157008106E-3</v>
      </c>
      <c r="CW393" s="223">
        <f t="shared" ca="1" si="691"/>
        <v>-4.982743008124825E-3</v>
      </c>
      <c r="CX393" s="223">
        <f t="shared" ca="1" si="692"/>
        <v>-4.1745885242090485E-3</v>
      </c>
      <c r="CY393" s="223">
        <f t="shared" ca="1" si="693"/>
        <v>-9.2101670013871066E-4</v>
      </c>
      <c r="CZ393" s="223">
        <f t="shared" ca="1" si="694"/>
        <v>2.8720742157007655E-3</v>
      </c>
      <c r="DA393" s="223">
        <f t="shared" ca="1" si="695"/>
        <v>4.9827430081248276E-3</v>
      </c>
      <c r="DB393" s="223">
        <f t="shared" ca="1" si="696"/>
        <v>4.1745885242090381E-3</v>
      </c>
      <c r="DC393" s="223">
        <f t="shared" ca="1" si="697"/>
        <v>9.2101670013869418E-4</v>
      </c>
      <c r="DD393" s="223">
        <f t="shared" ca="1" si="698"/>
        <v>-2.8720742157007798E-3</v>
      </c>
      <c r="DE393" s="223">
        <f t="shared" ca="1" si="699"/>
        <v>-4.9827430081248181E-3</v>
      </c>
      <c r="DF393" s="223">
        <f t="shared" ca="1" si="700"/>
        <v>-4.1745885242090285E-3</v>
      </c>
      <c r="DG393" s="223">
        <f t="shared" ca="1" si="701"/>
        <v>-9.2101670013867726E-4</v>
      </c>
      <c r="DH393" s="223">
        <f t="shared" ca="1" si="702"/>
        <v>2.8720742157007941E-3</v>
      </c>
      <c r="DI393" s="223">
        <f t="shared" ca="1" si="703"/>
        <v>4.9827430081248207E-3</v>
      </c>
      <c r="DJ393" s="223">
        <f t="shared" ca="1" si="704"/>
        <v>4.1745885242090598E-3</v>
      </c>
      <c r="DK393" s="223">
        <f t="shared" ca="1" si="705"/>
        <v>9.2101670013873061E-4</v>
      </c>
      <c r="DL393" s="223">
        <f t="shared" ca="1" si="706"/>
        <v>-2.8720742157008084E-3</v>
      </c>
      <c r="DM393" s="223">
        <f t="shared" ca="1" si="707"/>
        <v>-4.9827430081248233E-3</v>
      </c>
      <c r="DN393" s="223">
        <f t="shared" ca="1" si="708"/>
        <v>-4.1745885242090493E-3</v>
      </c>
      <c r="DO393" s="223">
        <f t="shared" ca="1" si="709"/>
        <v>-9.2101670013871326E-4</v>
      </c>
      <c r="DP393" s="223">
        <f t="shared" ca="1" si="710"/>
        <v>2.8720742157007633E-3</v>
      </c>
      <c r="DQ393" s="223">
        <f t="shared" ca="1" si="711"/>
        <v>4.9827430081248267E-3</v>
      </c>
      <c r="DR393" s="223">
        <f t="shared" ca="1" si="712"/>
        <v>4.1745885242090398E-3</v>
      </c>
      <c r="DS393" s="223">
        <f t="shared" ca="1" si="713"/>
        <v>9.2101670013869678E-4</v>
      </c>
      <c r="DT393" s="223">
        <f t="shared" ca="1" si="714"/>
        <v>-2.8720742157007776E-3</v>
      </c>
      <c r="DU393" s="223">
        <f t="shared" ca="1" si="715"/>
        <v>-4.9827430081248172E-3</v>
      </c>
      <c r="DV393" s="223">
        <f t="shared" ca="1" si="716"/>
        <v>-4.174588524209071E-3</v>
      </c>
      <c r="DW393" s="223">
        <f t="shared" ca="1" si="717"/>
        <v>-9.2101670013867943E-4</v>
      </c>
      <c r="DX393" s="223">
        <f t="shared" ca="1" si="718"/>
        <v>2.8720742157007919E-3</v>
      </c>
      <c r="DY393" s="223">
        <f t="shared" ca="1" si="719"/>
        <v>4.9827430081248207E-3</v>
      </c>
      <c r="DZ393" s="223">
        <f t="shared" ca="1" si="720"/>
        <v>4.1745885242090606E-3</v>
      </c>
      <c r="EA393" s="223">
        <f t="shared" ca="1" si="721"/>
        <v>9.2101670013873321E-4</v>
      </c>
      <c r="EB393" s="223">
        <f t="shared" ca="1" si="722"/>
        <v>-2.8720742157008062E-3</v>
      </c>
      <c r="EC393" s="223">
        <f t="shared" ca="1" si="723"/>
        <v>-4.9827430081248233E-3</v>
      </c>
      <c r="ED393" s="223">
        <f t="shared" ca="1" si="724"/>
        <v>-4.1745885242090511E-3</v>
      </c>
      <c r="EE393" s="223">
        <f t="shared" ca="1" si="725"/>
        <v>-9.210167001387163E-4</v>
      </c>
      <c r="EF393" s="223">
        <f t="shared" ca="1" si="726"/>
        <v>2.8720742157007611E-3</v>
      </c>
      <c r="EG393" s="223">
        <f t="shared" ca="1" si="727"/>
        <v>4.9827430081248267E-3</v>
      </c>
      <c r="EH393" s="223">
        <f t="shared" ca="1" si="728"/>
        <v>4.1745885242090415E-3</v>
      </c>
      <c r="EI393" s="223">
        <f t="shared" ca="1" si="729"/>
        <v>9.2101670013869895E-4</v>
      </c>
      <c r="EJ393" s="223">
        <f t="shared" ca="1" si="730"/>
        <v>-2.8720742157007755E-3</v>
      </c>
      <c r="EK393" s="223">
        <f t="shared" ca="1" si="731"/>
        <v>-4.9827430081248163E-3</v>
      </c>
      <c r="EL393" s="223">
        <f t="shared" ca="1" si="732"/>
        <v>-4.1745885242090311E-3</v>
      </c>
      <c r="EM393" s="223">
        <f t="shared" ca="1" si="733"/>
        <v>-9.2101670013868204E-4</v>
      </c>
      <c r="EN393" s="223">
        <f t="shared" ca="1" si="734"/>
        <v>2.8720742157007898E-3</v>
      </c>
      <c r="EO393" s="223">
        <f t="shared" ca="1" si="735"/>
        <v>4.9827430081248198E-3</v>
      </c>
      <c r="EP393" s="223">
        <f t="shared" ca="1" si="736"/>
        <v>4.1745885242090624E-3</v>
      </c>
      <c r="EQ393" s="223">
        <f t="shared" ca="1" si="737"/>
        <v>9.2101670013873581E-4</v>
      </c>
      <c r="ER393" s="223">
        <f t="shared" ca="1" si="738"/>
        <v>-2.8720742157008041E-3</v>
      </c>
      <c r="ES393" s="223">
        <f t="shared" ca="1" si="739"/>
        <v>-4.9827430081248233E-3</v>
      </c>
      <c r="ET393" s="223">
        <f t="shared" ca="1" si="740"/>
        <v>-4.1745885242090528E-3</v>
      </c>
      <c r="EU393" s="223">
        <f t="shared" ca="1" si="741"/>
        <v>-9.210167001387189E-4</v>
      </c>
      <c r="EV393" s="223">
        <f t="shared" ca="1" si="742"/>
        <v>2.8720742157007594E-3</v>
      </c>
      <c r="EW393" s="223">
        <f t="shared" ca="1" si="743"/>
        <v>4.9827430081248259E-3</v>
      </c>
      <c r="EX393" s="223">
        <f t="shared" ca="1" si="744"/>
        <v>4.1745885242090424E-3</v>
      </c>
      <c r="EY393" s="223">
        <f t="shared" ca="1" si="745"/>
        <v>9.2101670013870112E-4</v>
      </c>
      <c r="EZ393" s="223">
        <f t="shared" ca="1" si="746"/>
        <v>-2.8720742157007737E-3</v>
      </c>
      <c r="FA393" s="223">
        <f t="shared" ca="1" si="747"/>
        <v>-4.9827430081248163E-3</v>
      </c>
      <c r="FB393" s="223">
        <f t="shared" ca="1" si="748"/>
        <v>-4.1745885242090736E-3</v>
      </c>
      <c r="FC393" s="223">
        <f t="shared" ca="1" si="749"/>
        <v>-9.210167001386842E-4</v>
      </c>
      <c r="FD393" s="223">
        <f t="shared" ca="1" si="750"/>
        <v>2.872074215700788E-3</v>
      </c>
      <c r="FE393" s="223">
        <f t="shared" ca="1" si="751"/>
        <v>4.9827430081248198E-3</v>
      </c>
      <c r="FF393" s="223">
        <f t="shared" ca="1" si="752"/>
        <v>4.1745885242090641E-3</v>
      </c>
      <c r="FG393" s="223">
        <f t="shared" ca="1" si="753"/>
        <v>9.2101670013873841E-4</v>
      </c>
      <c r="FH393" s="223">
        <f t="shared" ca="1" si="754"/>
        <v>-2.8720742157008023E-3</v>
      </c>
      <c r="FI393" s="223">
        <f t="shared" ca="1" si="755"/>
        <v>-4.9827430081248233E-3</v>
      </c>
      <c r="FJ393" s="223">
        <f t="shared" ca="1" si="756"/>
        <v>-4.1745885242090537E-3</v>
      </c>
      <c r="FK393" s="223">
        <f t="shared" ca="1" si="757"/>
        <v>-9.2101670013872107E-4</v>
      </c>
      <c r="FL393" s="223">
        <f t="shared" ca="1" si="758"/>
        <v>2.8720742157007572E-3</v>
      </c>
      <c r="FM393" s="223">
        <f t="shared" ca="1" si="759"/>
        <v>4.9827430081248129E-3</v>
      </c>
      <c r="FN393" s="223">
        <f t="shared" ca="1" si="760"/>
        <v>4.1745885242090849E-3</v>
      </c>
      <c r="FO393" s="223">
        <f t="shared" ca="1" si="761"/>
        <v>9.2101670013877484E-4</v>
      </c>
      <c r="FP393" s="223">
        <f t="shared" ca="1" si="762"/>
        <v>-2.872074215700831E-3</v>
      </c>
      <c r="FQ393" s="223">
        <f t="shared" ca="1" si="763"/>
        <v>-4.9827430081248285E-3</v>
      </c>
      <c r="FR393" s="223">
        <f t="shared" ca="1" si="764"/>
        <v>-4.1745885242090346E-3</v>
      </c>
      <c r="FS393" s="223">
        <f t="shared" ca="1" si="765"/>
        <v>-9.2101670013868637E-4</v>
      </c>
      <c r="FT393" s="223">
        <f t="shared" ca="1" si="766"/>
        <v>2.8720742157007859E-3</v>
      </c>
      <c r="FU393" s="223">
        <f t="shared" ca="1" si="767"/>
        <v>4.9827430081248198E-3</v>
      </c>
      <c r="FV393" s="223">
        <f t="shared" ca="1" si="768"/>
        <v>4.174588524209065E-3</v>
      </c>
      <c r="FW393" s="223">
        <f t="shared" ca="1" si="769"/>
        <v>9.2101670013874058E-4</v>
      </c>
      <c r="FX393" s="223">
        <f t="shared" ca="1" si="770"/>
        <v>-2.8720742157007408E-3</v>
      </c>
      <c r="FY393" s="223">
        <f t="shared" ca="1" si="771"/>
        <v>-4.9827430081248094E-3</v>
      </c>
      <c r="FZ393" s="223">
        <f t="shared" ca="1" si="772"/>
        <v>-4.1745885242090962E-3</v>
      </c>
      <c r="GA393" s="223">
        <f t="shared" ca="1" si="773"/>
        <v>-9.2101670013865254E-4</v>
      </c>
      <c r="GB393" s="223">
        <f t="shared" ca="1" si="774"/>
        <v>2.8720742157008145E-3</v>
      </c>
      <c r="GC393" s="223">
        <f t="shared" ca="1" si="775"/>
        <v>4.982743008124825E-3</v>
      </c>
      <c r="GD393" s="223">
        <f t="shared" ca="1" si="776"/>
        <v>4.174588524209045E-3</v>
      </c>
      <c r="GE393" s="223">
        <f t="shared" ca="1" si="777"/>
        <v>9.2101670013870632E-4</v>
      </c>
      <c r="GF393" s="223">
        <f t="shared" ca="1" si="778"/>
        <v>-2.8720742157007694E-3</v>
      </c>
      <c r="GG393" s="223">
        <f t="shared" ca="1" si="779"/>
        <v>-4.9827430081248155E-3</v>
      </c>
      <c r="GH393" s="223">
        <f t="shared" ca="1" si="780"/>
        <v>-4.1745885242090762E-3</v>
      </c>
      <c r="GI393" s="223">
        <f t="shared" ca="1" si="781"/>
        <v>-9.210167001387601E-4</v>
      </c>
      <c r="GJ393" s="223">
        <f t="shared" ca="1" si="782"/>
        <v>2.8720742157007243E-3</v>
      </c>
      <c r="GK393" s="223">
        <f t="shared" ca="1" si="783"/>
        <v>4.982743008124832E-3</v>
      </c>
      <c r="GL393" s="223">
        <f t="shared" ca="1" si="784"/>
        <v>4.1745885242090259E-3</v>
      </c>
      <c r="GM393" s="223">
        <f t="shared" ca="1" si="785"/>
        <v>9.2101670013867206E-4</v>
      </c>
      <c r="GN393" s="223">
        <f t="shared" ca="1" si="786"/>
        <v>-2.872074215700798E-3</v>
      </c>
      <c r="GO393" s="223">
        <f t="shared" ca="1" si="787"/>
        <v>-4.9827430081248215E-3</v>
      </c>
      <c r="GP393" s="223">
        <f t="shared" ca="1" si="788"/>
        <v>-4.1745885242090563E-3</v>
      </c>
      <c r="GQ393" s="223">
        <f t="shared" ca="1" si="789"/>
        <v>-9.210167001387254E-4</v>
      </c>
      <c r="GR393" s="223">
        <f t="shared" ca="1" si="790"/>
        <v>2.8720742157007533E-3</v>
      </c>
      <c r="GS393" s="223">
        <f t="shared" ca="1" si="791"/>
        <v>4.9827430081248129E-3</v>
      </c>
      <c r="GT393" s="223">
        <f t="shared" ca="1" si="792"/>
        <v>4.1745885242090875E-3</v>
      </c>
      <c r="GU393" s="223">
        <f t="shared" ca="1" si="793"/>
        <v>9.2101670013877961E-4</v>
      </c>
      <c r="GV393" s="223">
        <f t="shared" ca="1" si="794"/>
        <v>-2.8720742157008266E-3</v>
      </c>
      <c r="GW393" s="223">
        <f t="shared" ca="1" si="795"/>
        <v>-4.9827430081248285E-3</v>
      </c>
      <c r="GX393" s="223">
        <f t="shared" ca="1" si="796"/>
        <v>-4.1745885242090372E-3</v>
      </c>
      <c r="GY393" s="223">
        <f t="shared" ca="1" si="797"/>
        <v>-9.2101670013869114E-4</v>
      </c>
      <c r="GZ393" s="223">
        <f t="shared" ca="1" si="798"/>
        <v>2.872074215700782E-3</v>
      </c>
      <c r="HA393" s="223">
        <f t="shared" ca="1" si="799"/>
        <v>4.9827430081248181E-3</v>
      </c>
      <c r="HB393" s="223">
        <f t="shared" ca="1" si="800"/>
        <v>4.1745885242090676E-3</v>
      </c>
      <c r="HC393" s="223">
        <f t="shared" ca="1" si="801"/>
        <v>9.2101670013874535E-4</v>
      </c>
      <c r="HD393" s="223">
        <f t="shared" ca="1" si="802"/>
        <v>-2.8720742157007369E-3</v>
      </c>
      <c r="HE393" s="223">
        <f t="shared" ca="1" si="803"/>
        <v>-4.9827430081248077E-3</v>
      </c>
      <c r="HF393" s="223">
        <f t="shared" ca="1" si="804"/>
        <v>-4.1745885242090172E-3</v>
      </c>
      <c r="HG393" s="223">
        <f t="shared" ca="1" si="805"/>
        <v>-9.2101670013865732E-4</v>
      </c>
      <c r="HH393" s="223">
        <f t="shared" ca="1" si="806"/>
        <v>2.8720742157008106E-3</v>
      </c>
      <c r="HI393" s="223">
        <f t="shared" ca="1" si="807"/>
        <v>4.982743008124825E-3</v>
      </c>
      <c r="HJ393" s="223">
        <f t="shared" ca="1" si="808"/>
        <v>4.1745885242090485E-3</v>
      </c>
      <c r="HK393" s="223">
        <f t="shared" ca="1" si="809"/>
        <v>9.2101670013871066E-4</v>
      </c>
      <c r="HL393" s="223">
        <f t="shared" ca="1" si="810"/>
        <v>-2.8720742157007655E-3</v>
      </c>
      <c r="HM393" s="223">
        <f t="shared" ca="1" si="811"/>
        <v>-4.9827430081248146E-3</v>
      </c>
      <c r="HN393" s="223">
        <f t="shared" ca="1" si="812"/>
        <v>-4.1745885242090788E-3</v>
      </c>
      <c r="HO393" s="223">
        <f t="shared" ca="1" si="813"/>
        <v>-9.2101670013876487E-4</v>
      </c>
      <c r="HP393" s="223">
        <f t="shared" ca="1" si="814"/>
        <v>2.8720742157007204E-3</v>
      </c>
      <c r="HQ393" s="223">
        <f t="shared" ca="1" si="815"/>
        <v>4.9827430081248311E-3</v>
      </c>
      <c r="HR393" s="223">
        <f t="shared" ca="1" si="816"/>
        <v>4.1745885242090285E-3</v>
      </c>
      <c r="HS393" s="223">
        <f t="shared" ca="1" si="817"/>
        <v>9.2101670013867726E-4</v>
      </c>
      <c r="HT393" s="223">
        <f t="shared" ca="1" si="818"/>
        <v>-2.8720742157007941E-3</v>
      </c>
      <c r="HU393" s="223">
        <f t="shared" ca="1" si="819"/>
        <v>-4.9827430081248207E-3</v>
      </c>
      <c r="HV393" s="223">
        <f t="shared" ca="1" si="820"/>
        <v>-4.1745885242090598E-3</v>
      </c>
      <c r="HW393" s="223">
        <f t="shared" ca="1" si="821"/>
        <v>-9.2101670013873061E-4</v>
      </c>
      <c r="HX393" s="223">
        <f t="shared" ca="1" si="822"/>
        <v>2.872074215700749E-3</v>
      </c>
      <c r="HY393" s="223">
        <f t="shared" ca="1" si="823"/>
        <v>4.9827430081248111E-3</v>
      </c>
      <c r="HZ393" s="223">
        <f t="shared" ca="1" si="824"/>
        <v>4.1745885242090901E-3</v>
      </c>
      <c r="IA393" s="223">
        <f t="shared" ca="1" si="825"/>
        <v>9.2101670013878438E-4</v>
      </c>
      <c r="IB393" s="223">
        <f t="shared" ca="1" si="826"/>
        <v>-2.8720742157008227E-3</v>
      </c>
      <c r="IC393" s="223">
        <f t="shared" ca="1" si="827"/>
        <v>-4.9827430081248267E-3</v>
      </c>
      <c r="ID393" s="223">
        <f t="shared" ca="1" si="828"/>
        <v>-4.1745885242090398E-3</v>
      </c>
      <c r="IE393" s="223">
        <f t="shared" ca="1" si="829"/>
        <v>-4.9827430081248406E-3</v>
      </c>
      <c r="IF393" s="223">
        <f t="shared" ca="1" si="830"/>
        <v>2.8720742157007776E-3</v>
      </c>
      <c r="IG393" s="223">
        <f t="shared" ca="1" si="831"/>
        <v>4.9827430081248172E-3</v>
      </c>
      <c r="IH393" s="223">
        <f t="shared" ca="1" si="832"/>
        <v>4.174588524209071E-3</v>
      </c>
      <c r="II393" s="223">
        <f t="shared" ca="1" si="833"/>
        <v>9.2101670013875012E-4</v>
      </c>
      <c r="IJ393" s="223">
        <f t="shared" ca="1" si="834"/>
        <v>-2.8720742157007325E-3</v>
      </c>
      <c r="IK393" s="223">
        <f t="shared" ca="1" si="835"/>
        <v>-4.9827430081248068E-3</v>
      </c>
      <c r="IL393" s="223">
        <f t="shared" ca="1" si="836"/>
        <v>-4.1745885242091014E-3</v>
      </c>
      <c r="IM393" s="223">
        <f t="shared" ca="1" si="837"/>
        <v>-9.2101670013866252E-4</v>
      </c>
      <c r="IN393" s="223">
        <f t="shared" ca="1" si="838"/>
        <v>2.8720742157008062E-3</v>
      </c>
      <c r="IO393" s="223">
        <f t="shared" ca="1" si="839"/>
        <v>4.9827430081248233E-3</v>
      </c>
      <c r="IP393" s="223">
        <f t="shared" ca="1" si="840"/>
        <v>4.1745885242090511E-3</v>
      </c>
      <c r="IQ393" s="223">
        <f t="shared" ca="1" si="841"/>
        <v>9.210167001387163E-4</v>
      </c>
      <c r="IR393" s="223">
        <f t="shared" ca="1" si="842"/>
        <v>-2.8720742157007611E-3</v>
      </c>
      <c r="IS393" s="223">
        <f t="shared" ca="1" si="843"/>
        <v>-4.9827430081248129E-3</v>
      </c>
      <c r="IT393" s="223">
        <f t="shared" ca="1" si="844"/>
        <v>-4.1745885242090823E-3</v>
      </c>
      <c r="IU393" s="223">
        <f t="shared" ca="1" si="845"/>
        <v>-9.2101670013876921E-4</v>
      </c>
      <c r="IV393" s="223">
        <f t="shared" ca="1" si="846"/>
        <v>2.8720742157007165E-3</v>
      </c>
      <c r="IW393" s="223">
        <f t="shared" ca="1" si="847"/>
        <v>4.9827430081248302E-3</v>
      </c>
      <c r="IX393" s="223">
        <f t="shared" ca="1" si="848"/>
        <v>4.1745885242090311E-3</v>
      </c>
      <c r="IY393" s="223">
        <f t="shared" ca="1" si="849"/>
        <v>9.2101670013868204E-4</v>
      </c>
      <c r="IZ393" s="223">
        <f t="shared" ca="1" si="850"/>
        <v>-2.8720742157007898E-3</v>
      </c>
      <c r="JA393" s="223">
        <f t="shared" ca="1" si="851"/>
        <v>-4.9827430081248198E-3</v>
      </c>
      <c r="JB393" s="223">
        <f t="shared" ca="1" si="852"/>
        <v>-4.1745885242090624E-3</v>
      </c>
    </row>
    <row r="394" spans="2:262">
      <c r="B394" s="230">
        <v>33</v>
      </c>
      <c r="C394" s="229">
        <f t="shared" si="853"/>
        <v>6.4453125000000025E-4</v>
      </c>
      <c r="D394" s="226">
        <f t="shared" ca="1" si="597"/>
        <v>53.986490049191346</v>
      </c>
      <c r="E394" s="225">
        <f ca="1">AM361</f>
        <v>-1.3509950808654487E-2</v>
      </c>
      <c r="F394" s="224">
        <v>33</v>
      </c>
      <c r="G394" s="223">
        <f t="shared" ca="1" si="854"/>
        <v>1.5705113062817275E-3</v>
      </c>
      <c r="H394" s="223">
        <f t="shared" ca="1" si="598"/>
        <v>-8.235784980670971E-3</v>
      </c>
      <c r="I394" s="223">
        <f t="shared" ca="1" si="599"/>
        <v>-1.2928326630100156E-2</v>
      </c>
      <c r="J394" s="223">
        <f t="shared" ca="1" si="600"/>
        <v>-9.593425793445012E-3</v>
      </c>
      <c r="K394" s="223">
        <f t="shared" ca="1" si="601"/>
        <v>-3.0178546491324391E-4</v>
      </c>
      <c r="L394" s="223">
        <f t="shared" ca="1" si="602"/>
        <v>9.1772391657049951E-3</v>
      </c>
      <c r="M394" s="223">
        <f t="shared" ca="1" si="603"/>
        <v>1.2957942451918381E-2</v>
      </c>
      <c r="N394" s="223">
        <f t="shared" ca="1" si="604"/>
        <v>8.6928142282297373E-3</v>
      </c>
      <c r="O394" s="223">
        <f t="shared" ca="1" si="605"/>
        <v>-9.6984673545506134E-4</v>
      </c>
      <c r="P394" s="223">
        <f t="shared" ca="1" si="606"/>
        <v>-1.0030311520784044E-2</v>
      </c>
      <c r="Q394" s="223">
        <f t="shared" ca="1" si="607"/>
        <v>-1.2862766204392743E-2</v>
      </c>
      <c r="R394" s="223">
        <f t="shared" ca="1" si="608"/>
        <v>-7.708486110020972E-3</v>
      </c>
      <c r="S394" s="223">
        <f t="shared" ca="1" si="609"/>
        <v>2.2321387815887909E-3</v>
      </c>
      <c r="T394" s="223">
        <f t="shared" ca="1" si="610"/>
        <v>1.0786786492791908E-2</v>
      </c>
      <c r="U394" s="223">
        <f t="shared" ca="1" si="611"/>
        <v>1.2643714486815547E-2</v>
      </c>
      <c r="V394" s="223">
        <f t="shared" ca="1" si="612"/>
        <v>6.6499210566855664E-3</v>
      </c>
      <c r="W394" s="223">
        <f t="shared" ca="1" si="613"/>
        <v>-3.4729341110446297E-3</v>
      </c>
      <c r="X394" s="223">
        <f t="shared" ca="1" si="614"/>
        <v>-1.1439378814216878E-2</v>
      </c>
      <c r="Y394" s="223">
        <f t="shared" ca="1" si="615"/>
        <v>-1.2302896886972911E-2</v>
      </c>
      <c r="Z394" s="223">
        <f t="shared" ca="1" si="616"/>
        <v>-5.5273136283576323E-3</v>
      </c>
      <c r="AA394" s="223">
        <f t="shared" ca="1" si="617"/>
        <v>4.6802831865122296E-3</v>
      </c>
      <c r="AB394" s="223">
        <f t="shared" ca="1" si="618"/>
        <v>1.1981803664260391E-2</v>
      </c>
      <c r="AC394" s="223">
        <f t="shared" ca="1" si="619"/>
        <v>1.1843595664661161E-2</v>
      </c>
      <c r="AD394" s="223">
        <f t="shared" ca="1" si="620"/>
        <v>4.3514751482516536E-3</v>
      </c>
      <c r="AE394" s="223">
        <f t="shared" ca="1" si="621"/>
        <v>-5.8425585763906508E-3</v>
      </c>
      <c r="AF394" s="223">
        <f t="shared" ca="1" si="622"/>
        <v>-1.240883719509692E-2</v>
      </c>
      <c r="AG394" s="223">
        <f t="shared" ca="1" si="623"/>
        <v>-1.1270234141730767E-2</v>
      </c>
      <c r="AH394" s="223">
        <f t="shared" ca="1" si="624"/>
        <v>-3.1337295837097255E-3</v>
      </c>
      <c r="AI394" s="223">
        <f t="shared" ca="1" si="625"/>
        <v>6.9485669333110315E-3</v>
      </c>
      <c r="AJ394" s="223">
        <f t="shared" ca="1" si="626"/>
        <v>1.2716366840384245E-2</v>
      </c>
      <c r="AK394" s="223">
        <f t="shared" ca="1" si="627"/>
        <v>1.0588334103078825E-2</v>
      </c>
      <c r="AL394" s="223">
        <f t="shared" ca="1" si="628"/>
        <v>1.8858044902058278E-3</v>
      </c>
      <c r="AM394" s="223">
        <f t="shared" ca="1" si="629"/>
        <v>-7.9876567921905589E-3</v>
      </c>
      <c r="AN394" s="223">
        <f t="shared" ca="1" si="630"/>
        <v>-1.290143092152545E-2</v>
      </c>
      <c r="AO394" s="223">
        <f t="shared" ca="1" si="631"/>
        <v>-9.80446261884204E-3</v>
      </c>
      <c r="AP394" s="223">
        <f t="shared" ca="1" si="632"/>
        <v>-6.1971806857565211E-4</v>
      </c>
      <c r="AQ394" s="223">
        <f t="shared" ca="1" si="633"/>
        <v>8.9498211496639238E-3</v>
      </c>
      <c r="AR394" s="223">
        <f t="shared" ca="1" si="634"/>
        <v>1.2962247170252822E-2</v>
      </c>
      <c r="AS394" s="223">
        <f t="shared" ca="1" si="635"/>
        <v>8.9261687999213496E-3</v>
      </c>
      <c r="AT394" s="223">
        <f t="shared" ca="1" si="636"/>
        <v>-6.5233657682731063E-4</v>
      </c>
      <c r="AU394" s="223">
        <f t="shared" ca="1" si="637"/>
        <v>-9.8257938369961505E-3</v>
      </c>
      <c r="AV394" s="223">
        <f t="shared" ca="1" si="638"/>
        <v>-1.2898229892845572E-2</v>
      </c>
      <c r="AW394" s="223">
        <f t="shared" ca="1" si="639"/>
        <v>-7.9619110959171634E-3</v>
      </c>
      <c r="AX394" s="223">
        <f t="shared" ca="1" si="640"/>
        <v>1.9181088643919339E-3</v>
      </c>
      <c r="AY394" s="223">
        <f t="shared" ca="1" si="641"/>
        <v>1.0607138758352785E-2</v>
      </c>
      <c r="AZ394" s="223">
        <f t="shared" ca="1" si="642"/>
        <v>1.2709995610680539E-2</v>
      </c>
      <c r="BA394" s="223">
        <f t="shared" ca="1" si="643"/>
        <v>6.9209758356359938E-3</v>
      </c>
      <c r="BB394" s="223">
        <f t="shared" ca="1" si="644"/>
        <v>-3.1654087150474984E-3</v>
      </c>
      <c r="BC394" s="223">
        <f t="shared" ca="1" si="645"/>
        <v>-1.1286331135014614E-2</v>
      </c>
      <c r="BD394" s="223">
        <f t="shared" ca="1" si="646"/>
        <v>-1.2399357122794297E-2</v>
      </c>
      <c r="BE394" s="223">
        <f t="shared" ca="1" si="647"/>
        <v>-5.813387794667408E-3</v>
      </c>
      <c r="BF394" s="223">
        <f t="shared" ca="1" si="648"/>
        <v>4.3822239493887354E-3</v>
      </c>
      <c r="BG394" s="223">
        <f t="shared" ca="1" si="649"/>
        <v>1.1856829973110068E-2</v>
      </c>
      <c r="BH394" s="223">
        <f t="shared" ca="1" si="650"/>
        <v>1.1969306047637462E-2</v>
      </c>
      <c r="BI394" s="223">
        <f t="shared" ca="1" si="651"/>
        <v>4.6498136513151468E-3</v>
      </c>
      <c r="BJ394" s="223">
        <f t="shared" ca="1" si="652"/>
        <v>-5.5568359715300695E-3</v>
      </c>
      <c r="BK394" s="223">
        <f t="shared" ca="1" si="653"/>
        <v>-1.2313141056961893E-2</v>
      </c>
      <c r="BL394" s="223">
        <f t="shared" ca="1" si="654"/>
        <v>-1.1423984012153627E-2</v>
      </c>
      <c r="BM394" s="223">
        <f t="shared" ca="1" si="655"/>
        <v>-3.4414592606540201E-3</v>
      </c>
      <c r="BN394" s="223">
        <f t="shared" ca="1" si="656"/>
        <v>6.677932625590033E-3</v>
      </c>
      <c r="BO394" s="223">
        <f t="shared" ca="1" si="657"/>
        <v>1.2650869861387588E-2</v>
      </c>
      <c r="BP394" s="223">
        <f t="shared" ca="1" si="658"/>
        <v>1.0768642765647849E-2</v>
      </c>
      <c r="BQ394" s="223">
        <f t="shared" ca="1" si="659"/>
        <v>2.1999617360197983E-3</v>
      </c>
      <c r="BR394" s="223">
        <f t="shared" ca="1" si="660"/>
        <v>-7.7347171379362574E-3</v>
      </c>
      <c r="BS394" s="223">
        <f t="shared" ca="1" si="661"/>
        <v>-1.2866763873379188E-2</v>
      </c>
      <c r="BT394" s="223">
        <f t="shared" ca="1" si="662"/>
        <v>-1.0009593602569943E-2</v>
      </c>
      <c r="BU394" s="223">
        <f t="shared" ca="1" si="663"/>
        <v>-9.3727737724628914E-4</v>
      </c>
      <c r="BV394" s="223">
        <f t="shared" ca="1" si="664"/>
        <v>8.7170120960176692E-3</v>
      </c>
      <c r="BW394" s="223">
        <f t="shared" ca="1" si="665"/>
        <v>1.2958743915581543E-2</v>
      </c>
      <c r="BX394" s="223">
        <f t="shared" ca="1" si="666"/>
        <v>9.1541465812988287E-3</v>
      </c>
      <c r="BY394" s="223">
        <f t="shared" ca="1" si="667"/>
        <v>-3.3443347503803438E-4</v>
      </c>
      <c r="BZ394" s="223">
        <f t="shared" ca="1" si="668"/>
        <v>-9.6153574624109027E-3</v>
      </c>
      <c r="CA394" s="223">
        <f t="shared" ca="1" si="669"/>
        <v>-1.2925924169906837E-2</v>
      </c>
      <c r="CB394" s="223">
        <f t="shared" ca="1" si="670"/>
        <v>-8.2105401242842605E-3</v>
      </c>
      <c r="CC394" s="223">
        <f t="shared" ca="1" si="671"/>
        <v>1.6029235501378077E-3</v>
      </c>
      <c r="CD394" s="223">
        <f t="shared" ca="1" si="672"/>
        <v>1.0421101680152055E-2</v>
      </c>
      <c r="CE394" s="223">
        <f t="shared" ca="1" si="673"/>
        <v>1.2768620708447016E-2</v>
      </c>
      <c r="CF394" s="223">
        <f t="shared" ca="1" si="674"/>
        <v>7.1878616775350457E-3</v>
      </c>
      <c r="CG394" s="223">
        <f t="shared" ca="1" si="675"/>
        <v>-2.8559765952026082E-3</v>
      </c>
      <c r="CH394" s="223">
        <f t="shared" ca="1" si="676"/>
        <v>-1.1126484991959736E-2</v>
      </c>
      <c r="CI394" s="223">
        <f t="shared" ca="1" si="677"/>
        <v>-1.2488348449526733E-2</v>
      </c>
      <c r="CJ394" s="223">
        <f t="shared" ca="1" si="678"/>
        <v>-6.0959601935462052E-3</v>
      </c>
      <c r="CK394" s="223">
        <f t="shared" ca="1" si="679"/>
        <v>4.0815250244200805E-3</v>
      </c>
      <c r="CL394" s="223">
        <f t="shared" ca="1" si="680"/>
        <v>1.172471417093939E-2</v>
      </c>
      <c r="CM394" s="223">
        <f t="shared" ca="1" si="681"/>
        <v>1.2087806568211831E-2</v>
      </c>
      <c r="CN394" s="223">
        <f t="shared" ca="1" si="682"/>
        <v>4.945351280502777E-3</v>
      </c>
      <c r="CO394" s="223">
        <f t="shared" ca="1" si="683"/>
        <v>-5.2677661364637597E-3</v>
      </c>
      <c r="CP394" s="223">
        <f t="shared" ca="1" si="684"/>
        <v>-1.2210027943072167E-2</v>
      </c>
      <c r="CQ394" s="223">
        <f t="shared" ca="1" si="685"/>
        <v>-1.1570852501777824E-2</v>
      </c>
      <c r="CR394" s="223">
        <f t="shared" ca="1" si="686"/>
        <v>-3.7471159312241036E-3</v>
      </c>
      <c r="CS394" s="223">
        <f t="shared" ca="1" si="687"/>
        <v>6.403275780959403E-3</v>
      </c>
      <c r="CT394" s="223">
        <f t="shared" ca="1" si="688"/>
        <v>1.2577752471432934E-2</v>
      </c>
      <c r="CU394" s="223">
        <f t="shared" ca="1" si="689"/>
        <v>1.0942464800480309E-2</v>
      </c>
      <c r="CV394" s="223">
        <f t="shared" ca="1" si="690"/>
        <v>2.5127938071458139E-3</v>
      </c>
      <c r="CW394" s="223">
        <f t="shared" ca="1" si="691"/>
        <v>-7.4771183792978037E-3</v>
      </c>
      <c r="CX394" s="223">
        <f t="shared" ca="1" si="692"/>
        <v>-1.2824346367794899E-2</v>
      </c>
      <c r="CY394" s="223">
        <f t="shared" ca="1" si="693"/>
        <v>-1.0208695181394441E-2</v>
      </c>
      <c r="CZ394" s="223">
        <f t="shared" ca="1" si="694"/>
        <v>-1.2542721050718868E-3</v>
      </c>
      <c r="DA394" s="223">
        <f t="shared" ca="1" si="695"/>
        <v>8.4789522402348872E-3</v>
      </c>
      <c r="DB394" s="223">
        <f t="shared" ca="1" si="696"/>
        <v>1.2947434798134165E-2</v>
      </c>
      <c r="DC394" s="223">
        <f t="shared" ca="1" si="697"/>
        <v>9.376610247071291E-3</v>
      </c>
      <c r="DD394" s="223">
        <f t="shared" ca="1" si="698"/>
        <v>-1.6328923028759677E-5</v>
      </c>
      <c r="DE394" s="223">
        <f t="shared" ca="1" si="699"/>
        <v>-9.3991291560317318E-3</v>
      </c>
      <c r="DF394" s="223">
        <f t="shared" ca="1" si="700"/>
        <v>-1.2945832353579578E-2</v>
      </c>
      <c r="DG394" s="223">
        <f t="shared" ca="1" si="701"/>
        <v>-8.4542234302922865E-3</v>
      </c>
      <c r="DH394" s="223">
        <f t="shared" ca="1" si="702"/>
        <v>1.2867726946743426E-3</v>
      </c>
      <c r="DI394" s="223">
        <f t="shared" ca="1" si="703"/>
        <v>1.0228787319969346E-2</v>
      </c>
      <c r="DJ394" s="223">
        <f t="shared" ca="1" si="704"/>
        <v>1.2819554466548189E-2</v>
      </c>
      <c r="DK394" s="223">
        <f t="shared" ca="1" si="705"/>
        <v>7.4504178203309325E-3</v>
      </c>
      <c r="DL394" s="223">
        <f t="shared" ca="1" si="706"/>
        <v>-2.544824141848704E-3</v>
      </c>
      <c r="DM394" s="223">
        <f t="shared" ca="1" si="707"/>
        <v>-1.0959936670391723E-2</v>
      </c>
      <c r="DN394" s="223">
        <f t="shared" ca="1" si="708"/>
        <v>-1.2569817262122626E-2</v>
      </c>
      <c r="DO394" s="223">
        <f t="shared" ca="1" si="709"/>
        <v>-6.3748606139471253E-3</v>
      </c>
      <c r="DP394" s="223">
        <f t="shared" ca="1" si="710"/>
        <v>3.7783675413946781E-3</v>
      </c>
      <c r="DQ394" s="223">
        <f t="shared" ca="1" si="711"/>
        <v>1.1585535839367403E-2</v>
      </c>
      <c r="DR394" s="223">
        <f t="shared" ca="1" si="712"/>
        <v>1.2199025846101746E-2</v>
      </c>
      <c r="DS394" s="223">
        <f t="shared" ca="1" si="713"/>
        <v>5.2379100149977115E-3</v>
      </c>
      <c r="DT394" s="223">
        <f t="shared" ca="1" si="714"/>
        <v>-4.9755231960512238E-3</v>
      </c>
      <c r="DU394" s="223">
        <f t="shared" ca="1" si="715"/>
        <v>-1.2099559964911858E-2</v>
      </c>
      <c r="DV394" s="223">
        <f t="shared" ca="1" si="716"/>
        <v>-1.1710751142517035E-2</v>
      </c>
      <c r="DW394" s="223">
        <f t="shared" ca="1" si="717"/>
        <v>-4.0505154792709955E-3</v>
      </c>
      <c r="DX394" s="223">
        <f t="shared" ca="1" si="718"/>
        <v>6.1247618424321477E-3</v>
      </c>
      <c r="DY394" s="223">
        <f t="shared" ca="1" si="719"/>
        <v>1.2497058713701926E-2</v>
      </c>
      <c r="DZ394" s="223">
        <f t="shared" ca="1" si="720"/>
        <v>1.1109695503682125E-2</v>
      </c>
      <c r="EA394" s="223">
        <f t="shared" ca="1" si="721"/>
        <v>2.8241122652419067E-3</v>
      </c>
      <c r="EB394" s="223">
        <f t="shared" ca="1" si="722"/>
        <v>-7.2150156841350515E-3</v>
      </c>
      <c r="EC394" s="223">
        <f t="shared" ca="1" si="723"/>
        <v>-1.2774203955491836E-2</v>
      </c>
      <c r="ED394" s="223">
        <f t="shared" ca="1" si="724"/>
        <v>-1.0401647423969424E-2</v>
      </c>
      <c r="EE394" s="223">
        <f t="shared" ca="1" si="725"/>
        <v>-1.5705113062817353E-3</v>
      </c>
      <c r="EF394" s="223">
        <f t="shared" ca="1" si="726"/>
        <v>8.2357849806709623E-3</v>
      </c>
      <c r="EG394" s="223">
        <f t="shared" ca="1" si="727"/>
        <v>1.2928326630100156E-2</v>
      </c>
      <c r="EH394" s="223">
        <f t="shared" ca="1" si="728"/>
        <v>9.5934257934450207E-3</v>
      </c>
      <c r="EI394" s="223">
        <f t="shared" ca="1" si="729"/>
        <v>3.0178546491326213E-4</v>
      </c>
      <c r="EJ394" s="223">
        <f t="shared" ca="1" si="730"/>
        <v>-9.177239165704983E-3</v>
      </c>
      <c r="EK394" s="223">
        <f t="shared" ca="1" si="731"/>
        <v>-1.2957942451918381E-2</v>
      </c>
      <c r="EL394" s="223">
        <f t="shared" ca="1" si="732"/>
        <v>-8.6928142282297512E-3</v>
      </c>
      <c r="EM394" s="223">
        <f t="shared" ca="1" si="733"/>
        <v>9.6984673545504399E-4</v>
      </c>
      <c r="EN394" s="223">
        <f t="shared" ca="1" si="734"/>
        <v>1.0030311520784024E-2</v>
      </c>
      <c r="EO394" s="223">
        <f t="shared" ca="1" si="735"/>
        <v>1.2862766204392747E-2</v>
      </c>
      <c r="EP394" s="223">
        <f t="shared" ca="1" si="736"/>
        <v>7.7084861100209963E-3</v>
      </c>
      <c r="EQ394" s="223">
        <f t="shared" ca="1" si="737"/>
        <v>-2.2321387815887623E-3</v>
      </c>
      <c r="ER394" s="223">
        <f t="shared" ca="1" si="738"/>
        <v>-1.0786786492791892E-2</v>
      </c>
      <c r="ES394" s="223">
        <f t="shared" ca="1" si="739"/>
        <v>-1.2643714486815553E-2</v>
      </c>
      <c r="ET394" s="223">
        <f t="shared" ca="1" si="740"/>
        <v>-6.6499210566855933E-3</v>
      </c>
      <c r="EU394" s="223">
        <f t="shared" ca="1" si="741"/>
        <v>3.4729341110446019E-3</v>
      </c>
      <c r="EV394" s="223">
        <f t="shared" ca="1" si="742"/>
        <v>1.1439378814216866E-2</v>
      </c>
      <c r="EW394" s="223">
        <f t="shared" ca="1" si="743"/>
        <v>1.2302896886972919E-2</v>
      </c>
      <c r="EX394" s="223">
        <f t="shared" ca="1" si="744"/>
        <v>5.5273136283576808E-3</v>
      </c>
      <c r="EY394" s="223">
        <f t="shared" ca="1" si="745"/>
        <v>-4.6802831865121802E-3</v>
      </c>
      <c r="EZ394" s="223">
        <f t="shared" ca="1" si="746"/>
        <v>-1.1981803664260372E-2</v>
      </c>
      <c r="FA394" s="223">
        <f t="shared" ca="1" si="747"/>
        <v>-1.1843595664661182E-2</v>
      </c>
      <c r="FB394" s="223">
        <f t="shared" ca="1" si="748"/>
        <v>-4.3514751482517039E-3</v>
      </c>
      <c r="FC394" s="223">
        <f t="shared" ca="1" si="749"/>
        <v>5.8425585763906039E-3</v>
      </c>
      <c r="FD394" s="223">
        <f t="shared" ca="1" si="750"/>
        <v>1.2408837195096903E-2</v>
      </c>
      <c r="FE394" s="223">
        <f t="shared" ca="1" si="751"/>
        <v>1.1270234141730791E-2</v>
      </c>
      <c r="FF394" s="223">
        <f t="shared" ca="1" si="752"/>
        <v>3.1337295837097776E-3</v>
      </c>
      <c r="FG394" s="223">
        <f t="shared" ca="1" si="753"/>
        <v>-6.9485669333109873E-3</v>
      </c>
      <c r="FH394" s="223">
        <f t="shared" ca="1" si="754"/>
        <v>-1.2716366840384236E-2</v>
      </c>
      <c r="FI394" s="223">
        <f t="shared" ca="1" si="755"/>
        <v>-1.0588334103078856E-2</v>
      </c>
      <c r="FJ394" s="223">
        <f t="shared" ca="1" si="756"/>
        <v>-1.8858044902056977E-3</v>
      </c>
      <c r="FK394" s="223">
        <f t="shared" ca="1" si="757"/>
        <v>7.9876567921905173E-3</v>
      </c>
      <c r="FL394" s="223">
        <f t="shared" ca="1" si="758"/>
        <v>1.2901430921525462E-2</v>
      </c>
      <c r="FM394" s="223">
        <f t="shared" ca="1" si="759"/>
        <v>9.8044626188420747E-3</v>
      </c>
      <c r="FN394" s="223">
        <f t="shared" ca="1" si="760"/>
        <v>6.1971806857552027E-4</v>
      </c>
      <c r="FO394" s="223">
        <f t="shared" ca="1" si="761"/>
        <v>-8.9498211496638856E-3</v>
      </c>
      <c r="FP394" s="223">
        <f t="shared" ca="1" si="762"/>
        <v>-1.2962247170252822E-2</v>
      </c>
      <c r="FQ394" s="223">
        <f t="shared" ca="1" si="763"/>
        <v>-8.9261687999213878E-3</v>
      </c>
      <c r="FR394" s="223">
        <f t="shared" ca="1" si="764"/>
        <v>6.5233657682739737E-4</v>
      </c>
      <c r="FS394" s="223">
        <f t="shared" ca="1" si="765"/>
        <v>9.8257938369960864E-3</v>
      </c>
      <c r="FT394" s="223">
        <f t="shared" ca="1" si="766"/>
        <v>1.2898229892845564E-2</v>
      </c>
      <c r="FU394" s="223">
        <f t="shared" ca="1" si="767"/>
        <v>7.9619110959172415E-3</v>
      </c>
      <c r="FV394" s="223">
        <f t="shared" ca="1" si="768"/>
        <v>-1.9181088643920189E-3</v>
      </c>
      <c r="FW394" s="223">
        <f t="shared" ca="1" si="769"/>
        <v>-1.0607138758352728E-2</v>
      </c>
      <c r="FX394" s="223">
        <f t="shared" ca="1" si="770"/>
        <v>-1.2709995610680522E-2</v>
      </c>
      <c r="FY394" s="223">
        <f t="shared" ca="1" si="771"/>
        <v>-6.9209758356360753E-3</v>
      </c>
      <c r="FZ394" s="223">
        <f t="shared" ca="1" si="772"/>
        <v>3.1654087150475808E-3</v>
      </c>
      <c r="GA394" s="223">
        <f t="shared" ca="1" si="773"/>
        <v>1.1286331135014566E-2</v>
      </c>
      <c r="GB394" s="223">
        <f t="shared" ca="1" si="774"/>
        <v>1.2399357122794271E-2</v>
      </c>
      <c r="GC394" s="223">
        <f t="shared" ca="1" si="775"/>
        <v>5.8133877946674965E-3</v>
      </c>
      <c r="GD394" s="223">
        <f t="shared" ca="1" si="776"/>
        <v>-4.3822239493888169E-3</v>
      </c>
      <c r="GE394" s="223">
        <f t="shared" ca="1" si="777"/>
        <v>-1.1856829973110028E-2</v>
      </c>
      <c r="GF394" s="223">
        <f t="shared" ca="1" si="778"/>
        <v>-1.1969306047637431E-2</v>
      </c>
      <c r="GG394" s="223">
        <f t="shared" ca="1" si="779"/>
        <v>-4.6498136513152379E-3</v>
      </c>
      <c r="GH394" s="223">
        <f t="shared" ca="1" si="780"/>
        <v>5.5568359715301475E-3</v>
      </c>
      <c r="GI394" s="223">
        <f t="shared" ca="1" si="781"/>
        <v>1.2313141056961862E-2</v>
      </c>
      <c r="GJ394" s="223">
        <f t="shared" ca="1" si="782"/>
        <v>1.1423984012153587E-2</v>
      </c>
      <c r="GK394" s="223">
        <f t="shared" ca="1" si="783"/>
        <v>3.4414592606541172E-3</v>
      </c>
      <c r="GL394" s="223">
        <f t="shared" ca="1" si="784"/>
        <v>-6.6779326255901068E-3</v>
      </c>
      <c r="GM394" s="223">
        <f t="shared" ca="1" si="785"/>
        <v>-1.2650869861387568E-2</v>
      </c>
      <c r="GN394" s="223">
        <f t="shared" ca="1" si="786"/>
        <v>-1.0768642765647802E-2</v>
      </c>
      <c r="GO394" s="223">
        <f t="shared" ca="1" si="787"/>
        <v>-2.1999617360198963E-3</v>
      </c>
      <c r="GP394" s="223">
        <f t="shared" ca="1" si="788"/>
        <v>7.7347171379363259E-3</v>
      </c>
      <c r="GQ394" s="223">
        <f t="shared" ca="1" si="789"/>
        <v>1.2866763873379178E-2</v>
      </c>
      <c r="GR394" s="223">
        <f t="shared" ca="1" si="790"/>
        <v>1.0009593602569889E-2</v>
      </c>
      <c r="GS394" s="223">
        <f t="shared" ca="1" si="791"/>
        <v>9.3727737724638716E-4</v>
      </c>
      <c r="GT394" s="223">
        <f t="shared" ca="1" si="792"/>
        <v>-8.7170120960177334E-3</v>
      </c>
      <c r="GU394" s="223">
        <f t="shared" ca="1" si="793"/>
        <v>-1.2958743915581541E-2</v>
      </c>
      <c r="GV394" s="223">
        <f t="shared" ca="1" si="794"/>
        <v>-9.154146581298768E-3</v>
      </c>
      <c r="GW394" s="223">
        <f t="shared" ca="1" si="795"/>
        <v>3.344334750379355E-4</v>
      </c>
      <c r="GX394" s="223">
        <f t="shared" ca="1" si="796"/>
        <v>9.6153574624109599E-3</v>
      </c>
      <c r="GY394" s="223">
        <f t="shared" ca="1" si="797"/>
        <v>1.2925924169906844E-2</v>
      </c>
      <c r="GZ394" s="223">
        <f t="shared" ca="1" si="798"/>
        <v>8.2105401242841946E-3</v>
      </c>
      <c r="HA394" s="223">
        <f t="shared" ca="1" si="799"/>
        <v>-1.6029235501377097E-3</v>
      </c>
      <c r="HB394" s="223">
        <f t="shared" ca="1" si="800"/>
        <v>-1.0421101680152107E-2</v>
      </c>
      <c r="HC394" s="223">
        <f t="shared" ca="1" si="801"/>
        <v>-1.2768620708447032E-2</v>
      </c>
      <c r="HD394" s="223">
        <f t="shared" ca="1" si="802"/>
        <v>-7.1878616775349728E-3</v>
      </c>
      <c r="HE394" s="223">
        <f t="shared" ca="1" si="803"/>
        <v>2.8559765952025128E-3</v>
      </c>
      <c r="HF394" s="223">
        <f t="shared" ca="1" si="804"/>
        <v>1.1126484991959732E-2</v>
      </c>
      <c r="HG394" s="223">
        <f t="shared" ca="1" si="805"/>
        <v>1.2488348449526785E-2</v>
      </c>
      <c r="HH394" s="223">
        <f t="shared" ca="1" si="806"/>
        <v>6.0959601935462104E-3</v>
      </c>
      <c r="HI394" s="223">
        <f t="shared" ca="1" si="807"/>
        <v>-4.0815250244198992E-3</v>
      </c>
      <c r="HJ394" s="223">
        <f t="shared" ca="1" si="808"/>
        <v>-1.1724714170939388E-2</v>
      </c>
      <c r="HK394" s="223">
        <f t="shared" ca="1" si="809"/>
        <v>-1.2087806568211901E-2</v>
      </c>
      <c r="HL394" s="223">
        <f t="shared" ca="1" si="810"/>
        <v>-4.9453512805027839E-3</v>
      </c>
      <c r="HM394" s="223">
        <f t="shared" ca="1" si="811"/>
        <v>5.2677661364635862E-3</v>
      </c>
      <c r="HN394" s="223">
        <f t="shared" ca="1" si="812"/>
        <v>1.2210027943072166E-2</v>
      </c>
      <c r="HO394" s="223">
        <f t="shared" ca="1" si="813"/>
        <v>1.1570852501777912E-2</v>
      </c>
      <c r="HP394" s="223">
        <f t="shared" ca="1" si="814"/>
        <v>3.7471159312241105E-3</v>
      </c>
      <c r="HQ394" s="223">
        <f t="shared" ca="1" si="815"/>
        <v>-6.4032757809592373E-3</v>
      </c>
      <c r="HR394" s="223">
        <f t="shared" ca="1" si="816"/>
        <v>-1.2577752471432932E-2</v>
      </c>
      <c r="HS394" s="223">
        <f t="shared" ca="1" si="817"/>
        <v>-1.0942464800480412E-2</v>
      </c>
      <c r="HT394" s="223">
        <f t="shared" ca="1" si="818"/>
        <v>-2.5127938071458191E-3</v>
      </c>
      <c r="HU394" s="223">
        <f t="shared" ca="1" si="819"/>
        <v>7.4771183792976485E-3</v>
      </c>
      <c r="HV394" s="223">
        <f t="shared" ca="1" si="820"/>
        <v>1.2824346367794899E-2</v>
      </c>
      <c r="HW394" s="223">
        <f t="shared" ca="1" si="821"/>
        <v>1.0208695181394559E-2</v>
      </c>
      <c r="HX394" s="223">
        <f t="shared" ca="1" si="822"/>
        <v>1.2542721050718929E-3</v>
      </c>
      <c r="HY394" s="223">
        <f t="shared" ca="1" si="823"/>
        <v>-8.4789522402347432E-3</v>
      </c>
      <c r="HZ394" s="223">
        <f t="shared" ca="1" si="824"/>
        <v>-1.2947434798134165E-2</v>
      </c>
      <c r="IA394" s="223">
        <f t="shared" ca="1" si="825"/>
        <v>-9.3766102470714228E-3</v>
      </c>
      <c r="IB394" s="223">
        <f t="shared" ca="1" si="826"/>
        <v>1.6328923028753606E-5</v>
      </c>
      <c r="IC394" s="223">
        <f t="shared" ca="1" si="827"/>
        <v>9.3991291560316017E-3</v>
      </c>
      <c r="ID394" s="223">
        <f t="shared" ca="1" si="828"/>
        <v>1.294583235357958E-2</v>
      </c>
      <c r="IE394" s="223">
        <f t="shared" ca="1" si="829"/>
        <v>1.7881297133220928E-2</v>
      </c>
      <c r="IF394" s="223">
        <f t="shared" ca="1" si="830"/>
        <v>-1.2867726946743357E-3</v>
      </c>
      <c r="IG394" s="223">
        <f t="shared" ca="1" si="831"/>
        <v>-1.022878731996923E-2</v>
      </c>
      <c r="IH394" s="223">
        <f t="shared" ca="1" si="832"/>
        <v>-1.2819554466548189E-2</v>
      </c>
      <c r="II394" s="223">
        <f t="shared" ca="1" si="833"/>
        <v>-7.4504178203310895E-3</v>
      </c>
      <c r="IJ394" s="223">
        <f t="shared" ca="1" si="834"/>
        <v>2.5448241418486979E-3</v>
      </c>
      <c r="IK394" s="223">
        <f t="shared" ca="1" si="835"/>
        <v>1.0959936670391621E-2</v>
      </c>
      <c r="IL394" s="223">
        <f t="shared" ca="1" si="836"/>
        <v>1.2569817262122626E-2</v>
      </c>
      <c r="IM394" s="223">
        <f t="shared" ca="1" si="837"/>
        <v>6.374860613947291E-3</v>
      </c>
      <c r="IN394" s="223">
        <f t="shared" ca="1" si="838"/>
        <v>-3.7783675413946729E-3</v>
      </c>
      <c r="IO394" s="223">
        <f t="shared" ca="1" si="839"/>
        <v>-1.1585535839367316E-2</v>
      </c>
      <c r="IP394" s="223">
        <f t="shared" ca="1" si="840"/>
        <v>-1.2199025846101746E-2</v>
      </c>
      <c r="IQ394" s="223">
        <f t="shared" ca="1" si="841"/>
        <v>-5.237910014997885E-3</v>
      </c>
      <c r="IR394" s="223">
        <f t="shared" ca="1" si="842"/>
        <v>4.9755231960512177E-3</v>
      </c>
      <c r="IS394" s="223">
        <f t="shared" ca="1" si="843"/>
        <v>1.209955996491179E-2</v>
      </c>
      <c r="IT394" s="223">
        <f t="shared" ca="1" si="844"/>
        <v>1.1710751142517038E-2</v>
      </c>
      <c r="IU394" s="223">
        <f t="shared" ca="1" si="845"/>
        <v>4.0505154792711768E-3</v>
      </c>
      <c r="IV394" s="223">
        <f t="shared" ca="1" si="846"/>
        <v>-6.1247618424321408E-3</v>
      </c>
      <c r="IW394" s="223">
        <f t="shared" ca="1" si="847"/>
        <v>-1.2497058713701874E-2</v>
      </c>
      <c r="IX394" s="223">
        <f t="shared" ca="1" si="848"/>
        <v>-1.1109695503682128E-2</v>
      </c>
      <c r="IY394" s="223">
        <f t="shared" ca="1" si="849"/>
        <v>-2.8241122652420915E-3</v>
      </c>
      <c r="IZ394" s="223">
        <f t="shared" ca="1" si="850"/>
        <v>7.2150156841350472E-3</v>
      </c>
      <c r="JA394" s="223">
        <f t="shared" ca="1" si="851"/>
        <v>1.2774203955491805E-2</v>
      </c>
      <c r="JB394" s="223">
        <f t="shared" ca="1" si="852"/>
        <v>1.0401647423969427E-2</v>
      </c>
    </row>
    <row r="395" spans="2:262">
      <c r="B395" s="230">
        <v>34</v>
      </c>
      <c r="C395" s="229">
        <f t="shared" si="853"/>
        <v>6.6406250000000026E-4</v>
      </c>
      <c r="D395" s="226">
        <f t="shared" ca="1" si="597"/>
        <v>53.983262318630587</v>
      </c>
      <c r="E395" s="225">
        <f ca="1">AN361</f>
        <v>-1.6737681369412307E-2</v>
      </c>
      <c r="F395" s="224">
        <v>34</v>
      </c>
      <c r="G395" s="223">
        <f t="shared" ca="1" si="854"/>
        <v>-4.1493670310254068E-4</v>
      </c>
      <c r="H395" s="223">
        <f t="shared" ca="1" si="598"/>
        <v>1.8181137533049806E-3</v>
      </c>
      <c r="I395" s="223">
        <f t="shared" ca="1" si="599"/>
        <v>2.8568778470275057E-3</v>
      </c>
      <c r="J395" s="223">
        <f t="shared" ca="1" si="600"/>
        <v>2.0190100488458032E-3</v>
      </c>
      <c r="K395" s="223">
        <f t="shared" ca="1" si="601"/>
        <v>-1.4510929057047505E-4</v>
      </c>
      <c r="L395" s="223">
        <f t="shared" ca="1" si="602"/>
        <v>-2.2139089358740056E-3</v>
      </c>
      <c r="M395" s="223">
        <f t="shared" ca="1" si="603"/>
        <v>-2.8284314516335667E-3</v>
      </c>
      <c r="N395" s="223">
        <f t="shared" ca="1" si="604"/>
        <v>-1.5850080031569419E-3</v>
      </c>
      <c r="O395" s="223">
        <f t="shared" ca="1" si="605"/>
        <v>6.9957881558509552E-4</v>
      </c>
      <c r="P395" s="223">
        <f t="shared" ca="1" si="606"/>
        <v>2.5246248396118259E-3</v>
      </c>
      <c r="Q395" s="223">
        <f t="shared" ca="1" si="607"/>
        <v>2.6912900217559823E-3</v>
      </c>
      <c r="R395" s="223">
        <f t="shared" ca="1" si="608"/>
        <v>1.0900949887894858E-3</v>
      </c>
      <c r="S395" s="223">
        <f t="shared" ca="1" si="609"/>
        <v>-1.2271639190451005E-3</v>
      </c>
      <c r="T395" s="223">
        <f t="shared" ca="1" si="610"/>
        <v>-2.7383208265892864E-3</v>
      </c>
      <c r="U395" s="223">
        <f t="shared" ca="1" si="611"/>
        <v>-2.4507238256351494E-3</v>
      </c>
      <c r="V395" s="223">
        <f t="shared" ca="1" si="612"/>
        <v>-5.5329023533516684E-4</v>
      </c>
      <c r="W395" s="223">
        <f t="shared" ca="1" si="613"/>
        <v>1.7075898012976587E-3</v>
      </c>
      <c r="X395" s="223">
        <f t="shared" ca="1" si="614"/>
        <v>2.8467846798689318E-3</v>
      </c>
      <c r="Y395" s="223">
        <f t="shared" ca="1" si="615"/>
        <v>2.1159776872769097E-3</v>
      </c>
      <c r="Z395" s="223">
        <f t="shared" ca="1" si="616"/>
        <v>-4.7771515743434342E-6</v>
      </c>
      <c r="AA395" s="223">
        <f t="shared" ca="1" si="617"/>
        <v>-2.1223939651137404E-3</v>
      </c>
      <c r="AB395" s="223">
        <f t="shared" ca="1" si="618"/>
        <v>-2.8458481943964553E-3</v>
      </c>
      <c r="AC395" s="223">
        <f t="shared" ca="1" si="619"/>
        <v>-1.6999157130505797E-3</v>
      </c>
      <c r="AD395" s="223">
        <f t="shared" ca="1" si="620"/>
        <v>5.6266095522791921E-4</v>
      </c>
      <c r="AE395" s="223">
        <f t="shared" ca="1" si="621"/>
        <v>2.4556357191027455E-3</v>
      </c>
      <c r="AF395" s="223">
        <f t="shared" ca="1" si="622"/>
        <v>2.7355473587833772E-3</v>
      </c>
      <c r="AG395" s="223">
        <f t="shared" ca="1" si="623"/>
        <v>1.218526931295432E-3</v>
      </c>
      <c r="AH395" s="223">
        <f t="shared" ca="1" si="624"/>
        <v>-1.0989220139159751E-3</v>
      </c>
      <c r="AI395" s="223">
        <f t="shared" ca="1" si="625"/>
        <v>-2.69450876954301E-3</v>
      </c>
      <c r="AJ395" s="223">
        <f t="shared" ca="1" si="626"/>
        <v>-2.5201209722848878E-3</v>
      </c>
      <c r="AK395" s="223">
        <f t="shared" ca="1" si="627"/>
        <v>-6.9031084292836683E-4</v>
      </c>
      <c r="AL395" s="223">
        <f t="shared" ca="1" si="628"/>
        <v>1.5929521158918058E-3</v>
      </c>
      <c r="AM395" s="223">
        <f t="shared" ca="1" si="629"/>
        <v>2.8298333590676648E-3</v>
      </c>
      <c r="AN395" s="223">
        <f t="shared" ca="1" si="630"/>
        <v>2.2078477501216087E-3</v>
      </c>
      <c r="AO395" s="223">
        <f t="shared" ca="1" si="631"/>
        <v>1.3556649599835453E-4</v>
      </c>
      <c r="AP395" s="223">
        <f t="shared" ca="1" si="632"/>
        <v>-2.0257659613917532E-3</v>
      </c>
      <c r="AQ395" s="223">
        <f t="shared" ca="1" si="633"/>
        <v>-2.8564090395921801E-3</v>
      </c>
      <c r="AR395" s="223">
        <f t="shared" ca="1" si="634"/>
        <v>-1.8107281770964442E-3</v>
      </c>
      <c r="AS395" s="223">
        <f t="shared" ca="1" si="635"/>
        <v>4.2438759534631763E-4</v>
      </c>
      <c r="AT395" s="223">
        <f t="shared" ca="1" si="636"/>
        <v>2.3807307570580562E-3</v>
      </c>
      <c r="AU395" s="223">
        <f t="shared" ca="1" si="637"/>
        <v>2.7732145226178118E-3</v>
      </c>
      <c r="AV395" s="223">
        <f t="shared" ca="1" si="638"/>
        <v>1.3440233356935157E-3</v>
      </c>
      <c r="AW395" s="223">
        <f t="shared" ca="1" si="639"/>
        <v>-9.6803270940111659E-4</v>
      </c>
      <c r="AX395" s="223">
        <f t="shared" ca="1" si="640"/>
        <v>-2.6442054048598125E-3</v>
      </c>
      <c r="AY395" s="223">
        <f t="shared" ca="1" si="641"/>
        <v>-2.5834469267758588E-3</v>
      </c>
      <c r="AZ395" s="223">
        <f t="shared" ca="1" si="642"/>
        <v>-8.2566843123687314E-4</v>
      </c>
      <c r="BA395" s="223">
        <f t="shared" ca="1" si="643"/>
        <v>1.4744768693126474E-3</v>
      </c>
      <c r="BB395" s="223">
        <f t="shared" ca="1" si="644"/>
        <v>2.8060647218402781E-3</v>
      </c>
      <c r="BC395" s="223">
        <f t="shared" ca="1" si="645"/>
        <v>2.2943989143516478E-3</v>
      </c>
      <c r="BD395" s="223">
        <f t="shared" ca="1" si="646"/>
        <v>2.7558355200796975E-4</v>
      </c>
      <c r="BE395" s="223">
        <f t="shared" ca="1" si="647"/>
        <v>-1.9242577100326314E-3</v>
      </c>
      <c r="BF395" s="223">
        <f t="shared" ca="1" si="648"/>
        <v>-2.8600885452196448E-3</v>
      </c>
      <c r="BG395" s="223">
        <f t="shared" ca="1" si="649"/>
        <v>-1.9171784383626262E-3</v>
      </c>
      <c r="BH395" s="223">
        <f t="shared" ca="1" si="650"/>
        <v>2.8509184857554329E-4</v>
      </c>
      <c r="BI395" s="223">
        <f t="shared" ca="1" si="651"/>
        <v>2.3000904060922331E-3</v>
      </c>
      <c r="BJ395" s="223">
        <f t="shared" ca="1" si="652"/>
        <v>2.8042007697623565E-3</v>
      </c>
      <c r="BK395" s="223">
        <f t="shared" ca="1" si="653"/>
        <v>1.4662818701533993E-3</v>
      </c>
      <c r="BL395" s="223">
        <f t="shared" ca="1" si="654"/>
        <v>-8.348113292996691E-4</v>
      </c>
      <c r="BM395" s="223">
        <f t="shared" ca="1" si="655"/>
        <v>-2.5875319177512679E-3</v>
      </c>
      <c r="BN395" s="223">
        <f t="shared" ca="1" si="656"/>
        <v>-2.6405491313370149E-3</v>
      </c>
      <c r="BO395" s="223">
        <f t="shared" ca="1" si="657"/>
        <v>-9.59036911974507E-4</v>
      </c>
      <c r="BP395" s="223">
        <f t="shared" ca="1" si="658"/>
        <v>1.3524494788063942E-3</v>
      </c>
      <c r="BQ395" s="223">
        <f t="shared" ca="1" si="659"/>
        <v>2.7755360289157312E-3</v>
      </c>
      <c r="BR395" s="223">
        <f t="shared" ca="1" si="660"/>
        <v>2.3754226706313979E-3</v>
      </c>
      <c r="BS395" s="223">
        <f t="shared" ca="1" si="661"/>
        <v>4.1493670310252962E-4</v>
      </c>
      <c r="BT395" s="223">
        <f t="shared" ca="1" si="662"/>
        <v>-1.8181137533049786E-3</v>
      </c>
      <c r="BU395" s="223">
        <f t="shared" ca="1" si="663"/>
        <v>-2.8568778470275057E-3</v>
      </c>
      <c r="BV395" s="223">
        <f t="shared" ca="1" si="664"/>
        <v>-2.0190100488457949E-3</v>
      </c>
      <c r="BW395" s="223">
        <f t="shared" ca="1" si="665"/>
        <v>1.4510929057047397E-4</v>
      </c>
      <c r="BX395" s="223">
        <f t="shared" ca="1" si="666"/>
        <v>2.2139089358740082E-3</v>
      </c>
      <c r="BY395" s="223">
        <f t="shared" ca="1" si="667"/>
        <v>2.8284314516335649E-3</v>
      </c>
      <c r="BZ395" s="223">
        <f t="shared" ca="1" si="668"/>
        <v>1.5850080031569428E-3</v>
      </c>
      <c r="CA395" s="223">
        <f t="shared" ca="1" si="669"/>
        <v>-6.9957881558510213E-4</v>
      </c>
      <c r="CB395" s="223">
        <f t="shared" ca="1" si="670"/>
        <v>-2.5246248396118324E-3</v>
      </c>
      <c r="CC395" s="223">
        <f t="shared" ca="1" si="671"/>
        <v>-2.6912900217559827E-3</v>
      </c>
      <c r="CD395" s="223">
        <f t="shared" ca="1" si="672"/>
        <v>-1.0900949887894822E-3</v>
      </c>
      <c r="CE395" s="223">
        <f t="shared" ca="1" si="673"/>
        <v>1.2271639190451133E-3</v>
      </c>
      <c r="CF395" s="223">
        <f t="shared" ca="1" si="674"/>
        <v>2.7383208265892925E-3</v>
      </c>
      <c r="CG395" s="223">
        <f t="shared" ca="1" si="675"/>
        <v>2.450723825635155E-3</v>
      </c>
      <c r="CH395" s="223">
        <f t="shared" ca="1" si="676"/>
        <v>5.5329023533517247E-4</v>
      </c>
      <c r="CI395" s="223">
        <f t="shared" ca="1" si="677"/>
        <v>-1.7075898012976578E-3</v>
      </c>
      <c r="CJ395" s="223">
        <f t="shared" ca="1" si="678"/>
        <v>-2.8467846798689326E-3</v>
      </c>
      <c r="CK395" s="223">
        <f t="shared" ca="1" si="679"/>
        <v>-2.1159776872768997E-3</v>
      </c>
      <c r="CL395" s="223">
        <f t="shared" ca="1" si="680"/>
        <v>4.777151574368154E-6</v>
      </c>
      <c r="CM395" s="223">
        <f t="shared" ca="1" si="681"/>
        <v>2.1223939651137296E-3</v>
      </c>
      <c r="CN395" s="223">
        <f t="shared" ca="1" si="682"/>
        <v>2.8458481943964557E-3</v>
      </c>
      <c r="CO395" s="223">
        <f t="shared" ca="1" si="683"/>
        <v>1.6999157130505767E-3</v>
      </c>
      <c r="CP395" s="223">
        <f t="shared" ca="1" si="684"/>
        <v>-5.6266095522792333E-4</v>
      </c>
      <c r="CQ395" s="223">
        <f t="shared" ca="1" si="685"/>
        <v>-2.4556357191027529E-3</v>
      </c>
      <c r="CR395" s="223">
        <f t="shared" ca="1" si="686"/>
        <v>-2.7355473587833698E-3</v>
      </c>
      <c r="CS395" s="223">
        <f t="shared" ca="1" si="687"/>
        <v>-1.2185269312954376E-3</v>
      </c>
      <c r="CT395" s="223">
        <f t="shared" ca="1" si="688"/>
        <v>1.0989220139159695E-3</v>
      </c>
      <c r="CU395" s="223">
        <f t="shared" ca="1" si="689"/>
        <v>2.6945087695430118E-3</v>
      </c>
      <c r="CV395" s="223">
        <f t="shared" ca="1" si="690"/>
        <v>2.5201209722848813E-3</v>
      </c>
      <c r="CW395" s="223">
        <f t="shared" ca="1" si="691"/>
        <v>6.9031084292835274E-4</v>
      </c>
      <c r="CX395" s="223">
        <f t="shared" ca="1" si="692"/>
        <v>-1.5929521158918262E-3</v>
      </c>
      <c r="CY395" s="223">
        <f t="shared" ca="1" si="693"/>
        <v>-2.829833359067664E-3</v>
      </c>
      <c r="CZ395" s="223">
        <f t="shared" ca="1" si="694"/>
        <v>-2.2078477501216126E-3</v>
      </c>
      <c r="DA395" s="223">
        <f t="shared" ca="1" si="695"/>
        <v>-1.3556649599835019E-4</v>
      </c>
      <c r="DB395" s="223">
        <f t="shared" ca="1" si="696"/>
        <v>2.0257659613917636E-3</v>
      </c>
      <c r="DC395" s="223">
        <f t="shared" ca="1" si="697"/>
        <v>2.8564090395921792E-3</v>
      </c>
      <c r="DD395" s="223">
        <f t="shared" ca="1" si="698"/>
        <v>1.8107281770964566E-3</v>
      </c>
      <c r="DE395" s="223">
        <f t="shared" ca="1" si="699"/>
        <v>-4.2438759534630158E-4</v>
      </c>
      <c r="DF395" s="223">
        <f t="shared" ca="1" si="700"/>
        <v>-2.3807307570580583E-3</v>
      </c>
      <c r="DG395" s="223">
        <f t="shared" ca="1" si="701"/>
        <v>-2.773214522617811E-3</v>
      </c>
      <c r="DH395" s="223">
        <f t="shared" ca="1" si="702"/>
        <v>-1.3440233356935118E-3</v>
      </c>
      <c r="DI395" s="223">
        <f t="shared" ca="1" si="703"/>
        <v>9.6803270940113968E-4</v>
      </c>
      <c r="DJ395" s="223">
        <f t="shared" ca="1" si="704"/>
        <v>2.644205404859806E-3</v>
      </c>
      <c r="DK395" s="223">
        <f t="shared" ca="1" si="705"/>
        <v>2.5834469267758662E-3</v>
      </c>
      <c r="DL395" s="223">
        <f t="shared" ca="1" si="706"/>
        <v>8.2566843123686924E-4</v>
      </c>
      <c r="DM395" s="223">
        <f t="shared" ca="1" si="707"/>
        <v>-1.4744768693126511E-3</v>
      </c>
      <c r="DN395" s="223">
        <f t="shared" ca="1" si="708"/>
        <v>-2.806064721840279E-3</v>
      </c>
      <c r="DO395" s="223">
        <f t="shared" ca="1" si="709"/>
        <v>-2.294398914351633E-3</v>
      </c>
      <c r="DP395" s="223">
        <f t="shared" ca="1" si="710"/>
        <v>-2.755835520079858E-4</v>
      </c>
      <c r="DQ395" s="223">
        <f t="shared" ca="1" si="711"/>
        <v>1.9242577100326346E-3</v>
      </c>
      <c r="DR395" s="223">
        <f t="shared" ca="1" si="712"/>
        <v>2.8600885452196448E-3</v>
      </c>
      <c r="DS395" s="223">
        <f t="shared" ca="1" si="713"/>
        <v>1.917178438362623E-3</v>
      </c>
      <c r="DT395" s="223">
        <f t="shared" ca="1" si="714"/>
        <v>-2.8509184857556757E-4</v>
      </c>
      <c r="DU395" s="223">
        <f t="shared" ca="1" si="715"/>
        <v>-2.3000904060922474E-3</v>
      </c>
      <c r="DV395" s="223">
        <f t="shared" ca="1" si="716"/>
        <v>-2.8042007697623595E-3</v>
      </c>
      <c r="DW395" s="223">
        <f t="shared" ca="1" si="717"/>
        <v>-1.4662818701533958E-3</v>
      </c>
      <c r="DX395" s="223">
        <f t="shared" ca="1" si="718"/>
        <v>8.3481132929967301E-4</v>
      </c>
      <c r="DY395" s="223">
        <f t="shared" ca="1" si="719"/>
        <v>2.5875319177512696E-3</v>
      </c>
      <c r="DZ395" s="223">
        <f t="shared" ca="1" si="720"/>
        <v>2.6405491313370054E-3</v>
      </c>
      <c r="EA395" s="223">
        <f t="shared" ca="1" si="721"/>
        <v>9.5903691197448391E-4</v>
      </c>
      <c r="EB395" s="223">
        <f t="shared" ca="1" si="722"/>
        <v>-1.3524494788063801E-3</v>
      </c>
      <c r="EC395" s="223">
        <f t="shared" ca="1" si="723"/>
        <v>-2.7755360289157321E-3</v>
      </c>
      <c r="ED395" s="223">
        <f t="shared" ca="1" si="724"/>
        <v>-2.3754226706313953E-3</v>
      </c>
      <c r="EE395" s="223">
        <f t="shared" ca="1" si="725"/>
        <v>-4.1493670310252572E-4</v>
      </c>
      <c r="EF395" s="223">
        <f t="shared" ca="1" si="726"/>
        <v>1.8181137533049977E-3</v>
      </c>
      <c r="EG395" s="223">
        <f t="shared" ca="1" si="727"/>
        <v>2.8568778470275053E-3</v>
      </c>
      <c r="EH395" s="223">
        <f t="shared" ca="1" si="728"/>
        <v>2.0190100488458062E-3</v>
      </c>
      <c r="EI395" s="223">
        <f t="shared" ca="1" si="729"/>
        <v>-1.4510929057047831E-4</v>
      </c>
      <c r="EJ395" s="223">
        <f t="shared" ca="1" si="730"/>
        <v>-2.2139089358740108E-3</v>
      </c>
      <c r="EK395" s="223">
        <f t="shared" ca="1" si="731"/>
        <v>-2.8284314516335649E-3</v>
      </c>
      <c r="EL395" s="223">
        <f t="shared" ca="1" si="732"/>
        <v>-1.5850080031569224E-3</v>
      </c>
      <c r="EM395" s="223">
        <f t="shared" ca="1" si="733"/>
        <v>6.9957881558508641E-4</v>
      </c>
      <c r="EN395" s="223">
        <f t="shared" ca="1" si="734"/>
        <v>2.5246248396118246E-3</v>
      </c>
      <c r="EO395" s="223">
        <f t="shared" ca="1" si="735"/>
        <v>2.6912900217559814E-3</v>
      </c>
      <c r="EP395" s="223">
        <f t="shared" ca="1" si="736"/>
        <v>1.090094988789478E-3</v>
      </c>
      <c r="EQ395" s="223">
        <f t="shared" ca="1" si="737"/>
        <v>-1.2271639190451172E-3</v>
      </c>
      <c r="ER395" s="223">
        <f t="shared" ca="1" si="738"/>
        <v>-2.7383208265892934E-3</v>
      </c>
      <c r="ES395" s="223">
        <f t="shared" ca="1" si="739"/>
        <v>-2.4507238256351528E-3</v>
      </c>
      <c r="ET395" s="223">
        <f t="shared" ca="1" si="740"/>
        <v>-5.5329023533516879E-4</v>
      </c>
      <c r="EU395" s="223">
        <f t="shared" ca="1" si="741"/>
        <v>1.7075898012976613E-3</v>
      </c>
      <c r="EV395" s="223">
        <f t="shared" ca="1" si="742"/>
        <v>2.8467846798689326E-3</v>
      </c>
      <c r="EW395" s="223">
        <f t="shared" ca="1" si="743"/>
        <v>2.1159776872768971E-3</v>
      </c>
      <c r="EX395" s="223">
        <f t="shared" ca="1" si="744"/>
        <v>-4.777151574372274E-6</v>
      </c>
      <c r="EY395" s="223">
        <f t="shared" ca="1" si="745"/>
        <v>-2.1223939651137322E-3</v>
      </c>
      <c r="EZ395" s="223">
        <f t="shared" ca="1" si="746"/>
        <v>-2.8458481943964553E-3</v>
      </c>
      <c r="FA395" s="223">
        <f t="shared" ca="1" si="747"/>
        <v>-1.6999157130505732E-3</v>
      </c>
      <c r="FB395" s="223">
        <f t="shared" ca="1" si="748"/>
        <v>5.6266095522792745E-4</v>
      </c>
      <c r="FC395" s="223">
        <f t="shared" ca="1" si="749"/>
        <v>2.4556357191027551E-3</v>
      </c>
      <c r="FD395" s="223">
        <f t="shared" ca="1" si="750"/>
        <v>2.735547358783369E-3</v>
      </c>
      <c r="FE395" s="223">
        <f t="shared" ca="1" si="751"/>
        <v>1.2185269312953966E-3</v>
      </c>
      <c r="FF395" s="223">
        <f t="shared" ca="1" si="752"/>
        <v>-1.0989220139160111E-3</v>
      </c>
      <c r="FG395" s="223">
        <f t="shared" ca="1" si="753"/>
        <v>-2.6945087695430265E-3</v>
      </c>
      <c r="FH395" s="223">
        <f t="shared" ca="1" si="754"/>
        <v>-2.5201209722848987E-3</v>
      </c>
      <c r="FI395" s="223">
        <f t="shared" ca="1" si="755"/>
        <v>-6.903108429283883E-4</v>
      </c>
      <c r="FJ395" s="223">
        <f t="shared" ca="1" si="756"/>
        <v>1.5929521158917959E-3</v>
      </c>
      <c r="FK395" s="223">
        <f t="shared" ca="1" si="757"/>
        <v>2.8298333590676644E-3</v>
      </c>
      <c r="FL395" s="223">
        <f t="shared" ca="1" si="758"/>
        <v>2.2078477501216096E-3</v>
      </c>
      <c r="FM395" s="223">
        <f t="shared" ca="1" si="759"/>
        <v>1.3556649599834607E-4</v>
      </c>
      <c r="FN395" s="223">
        <f t="shared" ca="1" si="760"/>
        <v>-2.0257659613917667E-3</v>
      </c>
      <c r="FO395" s="223">
        <f t="shared" ca="1" si="761"/>
        <v>-2.8564090395921792E-3</v>
      </c>
      <c r="FP395" s="223">
        <f t="shared" ca="1" si="762"/>
        <v>-1.8107281770964219E-3</v>
      </c>
      <c r="FQ395" s="223">
        <f t="shared" ca="1" si="763"/>
        <v>4.2438759534634603E-4</v>
      </c>
      <c r="FR395" s="223">
        <f t="shared" ca="1" si="764"/>
        <v>2.3807307570580831E-3</v>
      </c>
      <c r="FS395" s="223">
        <f t="shared" ca="1" si="765"/>
        <v>2.7732145226178197E-3</v>
      </c>
      <c r="FT395" s="223">
        <f t="shared" ca="1" si="766"/>
        <v>1.3440233356935435E-3</v>
      </c>
      <c r="FU395" s="223">
        <f t="shared" ca="1" si="767"/>
        <v>-9.6803270940110542E-4</v>
      </c>
      <c r="FV395" s="223">
        <f t="shared" ca="1" si="768"/>
        <v>-2.6442054048598077E-3</v>
      </c>
      <c r="FW395" s="223">
        <f t="shared" ca="1" si="769"/>
        <v>-2.583446926775864E-3</v>
      </c>
      <c r="FX395" s="223">
        <f t="shared" ca="1" si="770"/>
        <v>-8.256684312368649E-4</v>
      </c>
      <c r="FY395" s="223">
        <f t="shared" ca="1" si="771"/>
        <v>1.4744768693126546E-3</v>
      </c>
      <c r="FZ395" s="223">
        <f t="shared" ca="1" si="772"/>
        <v>2.8060647218402799E-3</v>
      </c>
      <c r="GA395" s="223">
        <f t="shared" ca="1" si="773"/>
        <v>2.2943989143516304E-3</v>
      </c>
      <c r="GB395" s="223">
        <f t="shared" ca="1" si="774"/>
        <v>2.7558355200794134E-4</v>
      </c>
      <c r="GC395" s="223">
        <f t="shared" ca="1" si="775"/>
        <v>-1.9242577100326676E-3</v>
      </c>
      <c r="GD395" s="223">
        <f t="shared" ca="1" si="776"/>
        <v>-2.8600885452196448E-3</v>
      </c>
      <c r="GE395" s="223">
        <f t="shared" ca="1" si="777"/>
        <v>-1.9171784383626501E-3</v>
      </c>
      <c r="GF395" s="223">
        <f t="shared" ca="1" si="778"/>
        <v>2.8509184857553158E-4</v>
      </c>
      <c r="GG395" s="223">
        <f t="shared" ca="1" si="779"/>
        <v>2.3000904060922261E-3</v>
      </c>
      <c r="GH395" s="223">
        <f t="shared" ca="1" si="780"/>
        <v>2.8042007697623586E-3</v>
      </c>
      <c r="GI395" s="223">
        <f t="shared" ca="1" si="781"/>
        <v>1.4662818701533923E-3</v>
      </c>
      <c r="GJ395" s="223">
        <f t="shared" ca="1" si="782"/>
        <v>-8.3481132929967669E-4</v>
      </c>
      <c r="GK395" s="223">
        <f t="shared" ca="1" si="783"/>
        <v>-2.5875319177512714E-3</v>
      </c>
      <c r="GL395" s="223">
        <f t="shared" ca="1" si="784"/>
        <v>-2.6405491313370036E-3</v>
      </c>
      <c r="GM395" s="223">
        <f t="shared" ca="1" si="785"/>
        <v>-9.5903691197447979E-4</v>
      </c>
      <c r="GN395" s="223">
        <f t="shared" ca="1" si="786"/>
        <v>1.3524494788064198E-3</v>
      </c>
      <c r="GO395" s="223">
        <f t="shared" ca="1" si="787"/>
        <v>2.7755360289157425E-3</v>
      </c>
      <c r="GP395" s="223">
        <f t="shared" ca="1" si="788"/>
        <v>2.3754226706313706E-3</v>
      </c>
      <c r="GQ395" s="223">
        <f t="shared" ca="1" si="789"/>
        <v>4.1493670310256171E-4</v>
      </c>
      <c r="GR395" s="223">
        <f t="shared" ca="1" si="790"/>
        <v>-1.8181137533049695E-3</v>
      </c>
      <c r="GS395" s="223">
        <f t="shared" ca="1" si="791"/>
        <v>-2.8568778470275053E-3</v>
      </c>
      <c r="GT395" s="223">
        <f t="shared" ca="1" si="792"/>
        <v>-2.0190100488458032E-3</v>
      </c>
      <c r="GU395" s="223">
        <f t="shared" ca="1" si="793"/>
        <v>1.4510929057048221E-4</v>
      </c>
      <c r="GV395" s="223">
        <f t="shared" ca="1" si="794"/>
        <v>2.2139089358740134E-3</v>
      </c>
      <c r="GW395" s="223">
        <f t="shared" ca="1" si="795"/>
        <v>2.8284314516335641E-3</v>
      </c>
      <c r="GX395" s="223">
        <f t="shared" ca="1" si="796"/>
        <v>1.5850080031569189E-3</v>
      </c>
      <c r="GY395" s="223">
        <f t="shared" ca="1" si="797"/>
        <v>-6.9957881558512978E-4</v>
      </c>
      <c r="GZ395" s="223">
        <f t="shared" ca="1" si="798"/>
        <v>-2.5246248396118458E-3</v>
      </c>
      <c r="HA395" s="223">
        <f t="shared" ca="1" si="799"/>
        <v>-2.6912900217559662E-3</v>
      </c>
      <c r="HB395" s="223">
        <f t="shared" ca="1" si="800"/>
        <v>-1.0900949887895119E-3</v>
      </c>
      <c r="HC395" s="223">
        <f t="shared" ca="1" si="801"/>
        <v>1.2271639190450843E-3</v>
      </c>
      <c r="HD395" s="223">
        <f t="shared" ca="1" si="802"/>
        <v>2.7383208265892829E-3</v>
      </c>
      <c r="HE395" s="223">
        <f t="shared" ca="1" si="803"/>
        <v>2.4507238256351502E-3</v>
      </c>
      <c r="HF395" s="223">
        <f t="shared" ca="1" si="804"/>
        <v>5.5329023533516467E-4</v>
      </c>
      <c r="HG395" s="223">
        <f t="shared" ca="1" si="805"/>
        <v>-1.7075898012976647E-3</v>
      </c>
      <c r="HH395" s="223">
        <f t="shared" ca="1" si="806"/>
        <v>-2.8467846798689335E-3</v>
      </c>
      <c r="HI395" s="223">
        <f t="shared" ca="1" si="807"/>
        <v>-2.1159776872768945E-3</v>
      </c>
      <c r="HJ395" s="223">
        <f t="shared" ca="1" si="808"/>
        <v>4.777151574376394E-6</v>
      </c>
      <c r="HK395" s="223">
        <f t="shared" ca="1" si="809"/>
        <v>2.1223939651137625E-3</v>
      </c>
      <c r="HL395" s="223">
        <f t="shared" ca="1" si="810"/>
        <v>2.8458481943964505E-3</v>
      </c>
      <c r="HM395" s="223">
        <f t="shared" ca="1" si="811"/>
        <v>1.6999157130505372E-3</v>
      </c>
      <c r="HN395" s="223">
        <f t="shared" ca="1" si="812"/>
        <v>-5.6266095522789167E-4</v>
      </c>
      <c r="HO395" s="223">
        <f t="shared" ca="1" si="813"/>
        <v>-2.4556357191027364E-3</v>
      </c>
      <c r="HP395" s="223">
        <f t="shared" ca="1" si="814"/>
        <v>-2.7355473587833798E-3</v>
      </c>
      <c r="HQ395" s="223">
        <f t="shared" ca="1" si="815"/>
        <v>-1.2185269312954296E-3</v>
      </c>
      <c r="HR395" s="223">
        <f t="shared" ca="1" si="816"/>
        <v>1.0989220139159773E-3</v>
      </c>
      <c r="HS395" s="223">
        <f t="shared" ca="1" si="817"/>
        <v>2.6945087695430144E-3</v>
      </c>
      <c r="HT395" s="223">
        <f t="shared" ca="1" si="818"/>
        <v>2.5201209722848774E-3</v>
      </c>
      <c r="HU395" s="223">
        <f t="shared" ca="1" si="819"/>
        <v>6.903108429283445E-4</v>
      </c>
      <c r="HV395" s="223">
        <f t="shared" ca="1" si="820"/>
        <v>-1.5929521158918331E-3</v>
      </c>
      <c r="HW395" s="223">
        <f t="shared" ca="1" si="821"/>
        <v>-2.8298333590676709E-3</v>
      </c>
      <c r="HX395" s="223">
        <f t="shared" ca="1" si="822"/>
        <v>-2.2078477501215809E-3</v>
      </c>
      <c r="HY395" s="223">
        <f t="shared" ca="1" si="823"/>
        <v>-1.3556649599838228E-4</v>
      </c>
      <c r="HZ395" s="223">
        <f t="shared" ca="1" si="824"/>
        <v>2.0257659613917406E-3</v>
      </c>
      <c r="IA395" s="223">
        <f t="shared" ca="1" si="825"/>
        <v>2.856409039592181E-3</v>
      </c>
      <c r="IB395" s="223">
        <f t="shared" ca="1" si="826"/>
        <v>1.8107281770964501E-3</v>
      </c>
      <c r="IC395" s="223">
        <f t="shared" ca="1" si="827"/>
        <v>-4.2438759534631004E-4</v>
      </c>
      <c r="ID395" s="223">
        <f t="shared" ca="1" si="828"/>
        <v>-2.3807307570580631E-3</v>
      </c>
      <c r="IE395" s="223">
        <f t="shared" ca="1" si="829"/>
        <v>-3.3063263759038593E-3</v>
      </c>
      <c r="IF395" s="223">
        <f t="shared" ca="1" si="830"/>
        <v>-1.344023335693504E-3</v>
      </c>
      <c r="IG395" s="223">
        <f t="shared" ca="1" si="831"/>
        <v>9.6803270940114738E-4</v>
      </c>
      <c r="IH395" s="223">
        <f t="shared" ca="1" si="832"/>
        <v>2.6442054048598247E-3</v>
      </c>
      <c r="II395" s="223">
        <f t="shared" ca="1" si="833"/>
        <v>2.583446926775845E-3</v>
      </c>
      <c r="IJ395" s="223">
        <f t="shared" ca="1" si="834"/>
        <v>8.2566843123682218E-4</v>
      </c>
      <c r="IK395" s="223">
        <f t="shared" ca="1" si="835"/>
        <v>-1.4744768693126234E-3</v>
      </c>
      <c r="IL395" s="223">
        <f t="shared" ca="1" si="836"/>
        <v>-2.8060647218402729E-3</v>
      </c>
      <c r="IM395" s="223">
        <f t="shared" ca="1" si="837"/>
        <v>-2.2943989143516521E-3</v>
      </c>
      <c r="IN395" s="223">
        <f t="shared" ca="1" si="838"/>
        <v>-2.7558355200797777E-4</v>
      </c>
      <c r="IO395" s="223">
        <f t="shared" ca="1" si="839"/>
        <v>1.9242577100326407E-3</v>
      </c>
      <c r="IP395" s="223">
        <f t="shared" ca="1" si="840"/>
        <v>2.8600885452196448E-3</v>
      </c>
      <c r="IQ395" s="223">
        <f t="shared" ca="1" si="841"/>
        <v>1.9171784383626167E-3</v>
      </c>
      <c r="IR395" s="223">
        <f t="shared" ca="1" si="842"/>
        <v>-2.8509184857557603E-4</v>
      </c>
      <c r="IS395" s="223">
        <f t="shared" ca="1" si="843"/>
        <v>-2.3000904060922526E-3</v>
      </c>
      <c r="IT395" s="223">
        <f t="shared" ca="1" si="844"/>
        <v>-2.80420076976235E-3</v>
      </c>
      <c r="IU395" s="223">
        <f t="shared" ca="1" si="845"/>
        <v>-1.4662818701533537E-3</v>
      </c>
      <c r="IV395" s="223">
        <f t="shared" ca="1" si="846"/>
        <v>8.3481132929971984E-4</v>
      </c>
      <c r="IW395" s="223">
        <f t="shared" ca="1" si="847"/>
        <v>2.5875319177512558E-3</v>
      </c>
      <c r="IX395" s="223">
        <f t="shared" ca="1" si="848"/>
        <v>2.6405491313370175E-3</v>
      </c>
      <c r="IY395" s="223">
        <f t="shared" ca="1" si="849"/>
        <v>9.5903691197451427E-4</v>
      </c>
      <c r="IZ395" s="223">
        <f t="shared" ca="1" si="850"/>
        <v>-1.3524494788063875E-3</v>
      </c>
      <c r="JA395" s="223">
        <f t="shared" ca="1" si="851"/>
        <v>-2.7755360289157338E-3</v>
      </c>
      <c r="JB395" s="223">
        <f t="shared" ca="1" si="852"/>
        <v>-2.3754226706313906E-3</v>
      </c>
    </row>
    <row r="396" spans="2:262">
      <c r="B396" s="230">
        <v>35</v>
      </c>
      <c r="C396" s="229">
        <f t="shared" si="853"/>
        <v>6.8359375000000028E-4</v>
      </c>
      <c r="D396" s="226">
        <f t="shared" ca="1" si="597"/>
        <v>53.983126077762634</v>
      </c>
      <c r="E396" s="225">
        <f ca="1">AO361</f>
        <v>-1.6873922237367504E-2</v>
      </c>
      <c r="F396" s="224">
        <v>35</v>
      </c>
      <c r="G396" s="223">
        <f t="shared" ca="1" si="854"/>
        <v>-2.755457052633371E-3</v>
      </c>
      <c r="H396" s="223">
        <f t="shared" ca="1" si="598"/>
        <v>1.3974738472254274E-2</v>
      </c>
      <c r="I396" s="223">
        <f t="shared" ca="1" si="599"/>
        <v>2.1011296367549059E-2</v>
      </c>
      <c r="J396" s="223">
        <f t="shared" ca="1" si="600"/>
        <v>1.3473277892818492E-2</v>
      </c>
      <c r="K396" s="223">
        <f t="shared" ca="1" si="601"/>
        <v>-3.4105379172320038E-3</v>
      </c>
      <c r="L396" s="223">
        <f t="shared" ca="1" si="602"/>
        <v>-1.7928619387618663E-2</v>
      </c>
      <c r="M396" s="223">
        <f t="shared" ca="1" si="603"/>
        <v>-2.0010436674062149E-2</v>
      </c>
      <c r="N396" s="223">
        <f t="shared" ca="1" si="604"/>
        <v>-8.2119282346687274E-3</v>
      </c>
      <c r="O396" s="223">
        <f t="shared" ca="1" si="605"/>
        <v>9.2828196517202189E-3</v>
      </c>
      <c r="P396" s="223">
        <f t="shared" ca="1" si="606"/>
        <v>2.0338499639751303E-2</v>
      </c>
      <c r="Q396" s="223">
        <f t="shared" ca="1" si="607"/>
        <v>1.7286291610501232E-2</v>
      </c>
      <c r="R396" s="223">
        <f t="shared" ca="1" si="608"/>
        <v>2.2433728309668895E-3</v>
      </c>
      <c r="S396" s="223">
        <f t="shared" ca="1" si="609"/>
        <v>-1.4355671190885398E-2</v>
      </c>
      <c r="T396" s="223">
        <f t="shared" ca="1" si="610"/>
        <v>-2.0996841959487388E-2</v>
      </c>
      <c r="U396" s="223">
        <f t="shared" ca="1" si="611"/>
        <v>-1.3073462720573661E-2</v>
      </c>
      <c r="V396" s="223">
        <f t="shared" ca="1" si="612"/>
        <v>3.918380334592751E-3</v>
      </c>
      <c r="W396" s="223">
        <f t="shared" ca="1" si="613"/>
        <v>1.8192221966413898E-2</v>
      </c>
      <c r="X396" s="223">
        <f t="shared" ca="1" si="614"/>
        <v>1.9846950348304686E-2</v>
      </c>
      <c r="Y396" s="223">
        <f t="shared" ca="1" si="615"/>
        <v>7.7347559995153171E-3</v>
      </c>
      <c r="Z396" s="223">
        <f t="shared" ca="1" si="616"/>
        <v>-9.742685216790236E-3</v>
      </c>
      <c r="AA396" s="223">
        <f t="shared" ca="1" si="617"/>
        <v>-2.0462070801624585E-2</v>
      </c>
      <c r="AB396" s="223">
        <f t="shared" ca="1" si="618"/>
        <v>-1.6987852699646956E-2</v>
      </c>
      <c r="AC396" s="223">
        <f t="shared" ca="1" si="619"/>
        <v>-1.7299372853921812E-3</v>
      </c>
      <c r="AD396" s="223">
        <f t="shared" ca="1" si="620"/>
        <v>1.4727956589984263E-2</v>
      </c>
      <c r="AE396" s="223">
        <f t="shared" ca="1" si="621"/>
        <v>2.0969739838951812E-2</v>
      </c>
      <c r="AF396" s="223">
        <f t="shared" ca="1" si="622"/>
        <v>1.2665772583234203E-2</v>
      </c>
      <c r="AG396" s="223">
        <f t="shared" ca="1" si="623"/>
        <v>-4.4238624661575993E-3</v>
      </c>
      <c r="AH396" s="223">
        <f t="shared" ca="1" si="624"/>
        <v>-1.8444866230947581E-2</v>
      </c>
      <c r="AI396" s="223">
        <f t="shared" ca="1" si="625"/>
        <v>-1.9671508961782675E-2</v>
      </c>
      <c r="AJ396" s="223">
        <f t="shared" ca="1" si="626"/>
        <v>-7.2529246365689859E-3</v>
      </c>
      <c r="AK396" s="223">
        <f t="shared" ca="1" si="627"/>
        <v>1.0196682152588123E-2</v>
      </c>
      <c r="AL396" s="223">
        <f t="shared" ca="1" si="628"/>
        <v>2.0573316377173072E-2</v>
      </c>
      <c r="AM396" s="223">
        <f t="shared" ca="1" si="629"/>
        <v>1.6679180941543092E-2</v>
      </c>
      <c r="AN396" s="223">
        <f t="shared" ca="1" si="630"/>
        <v>1.2154596902832718E-3</v>
      </c>
      <c r="AO396" s="223">
        <f t="shared" ca="1" si="631"/>
        <v>-1.5091370418747058E-2</v>
      </c>
      <c r="AP396" s="223">
        <f t="shared" ca="1" si="632"/>
        <v>-2.0930006331246333E-2</v>
      </c>
      <c r="AQ396" s="223">
        <f t="shared" ca="1" si="633"/>
        <v>-1.2250453058094374E-2</v>
      </c>
      <c r="AR396" s="223">
        <f t="shared" ca="1" si="634"/>
        <v>4.9266798283917768E-3</v>
      </c>
      <c r="AS396" s="223">
        <f t="shared" ca="1" si="635"/>
        <v>1.8686399997761696E-2</v>
      </c>
      <c r="AT396" s="223">
        <f t="shared" ca="1" si="636"/>
        <v>1.9484218193827191E-2</v>
      </c>
      <c r="AU396" s="223">
        <f t="shared" ca="1" si="637"/>
        <v>6.7667243830258367E-3</v>
      </c>
      <c r="AV396" s="223">
        <f t="shared" ca="1" si="638"/>
        <v>-1.0644536988335857E-2</v>
      </c>
      <c r="AW396" s="223">
        <f t="shared" ca="1" si="639"/>
        <v>-2.0672169356221799E-2</v>
      </c>
      <c r="AX396" s="223">
        <f t="shared" ca="1" si="640"/>
        <v>-1.6360462268514883E-2</v>
      </c>
      <c r="AY396" s="223">
        <f t="shared" ca="1" si="641"/>
        <v>-7.0024994770582702E-4</v>
      </c>
      <c r="AZ396" s="223">
        <f t="shared" ca="1" si="642"/>
        <v>1.544569377027229E-2</v>
      </c>
      <c r="BA396" s="223">
        <f t="shared" ca="1" si="643"/>
        <v>2.0877665370350261E-2</v>
      </c>
      <c r="BB396" s="223">
        <f t="shared" ca="1" si="644"/>
        <v>1.1827754318106237E-2</v>
      </c>
      <c r="BC396" s="223">
        <f t="shared" ca="1" si="645"/>
        <v>-5.4265295429176859E-3</v>
      </c>
      <c r="BD396" s="223">
        <f t="shared" ca="1" si="646"/>
        <v>-1.8916677775946661E-2</v>
      </c>
      <c r="BE396" s="223">
        <f t="shared" ca="1" si="647"/>
        <v>-1.9285190861393586E-2</v>
      </c>
      <c r="BF396" s="223">
        <f t="shared" ca="1" si="648"/>
        <v>-6.2764481077385477E-3</v>
      </c>
      <c r="BG396" s="223">
        <f t="shared" ca="1" si="649"/>
        <v>1.1085979953026631E-2</v>
      </c>
      <c r="BH396" s="223">
        <f t="shared" ca="1" si="650"/>
        <v>2.0758570193432545E-2</v>
      </c>
      <c r="BI396" s="223">
        <f t="shared" ca="1" si="651"/>
        <v>1.6031888664773165E-2</v>
      </c>
      <c r="BJ396" s="223">
        <f t="shared" ca="1" si="652"/>
        <v>1.8461840074399105E-4</v>
      </c>
      <c r="BK396" s="223">
        <f t="shared" ca="1" si="653"/>
        <v>-1.5790713213422004E-2</v>
      </c>
      <c r="BL396" s="223">
        <f t="shared" ca="1" si="654"/>
        <v>-2.0812748484501275E-2</v>
      </c>
      <c r="BM396" s="223">
        <f t="shared" ca="1" si="655"/>
        <v>-1.1397930981185149E-2</v>
      </c>
      <c r="BN396" s="223">
        <f t="shared" ca="1" si="656"/>
        <v>5.9231105189579501E-3</v>
      </c>
      <c r="BO396" s="223">
        <f t="shared" ca="1" si="657"/>
        <v>1.9135560854779538E-2</v>
      </c>
      <c r="BP396" s="223">
        <f t="shared" ca="1" si="658"/>
        <v>1.9074546851104816E-2</v>
      </c>
      <c r="BQ396" s="223">
        <f t="shared" ca="1" si="659"/>
        <v>5.7823911348026651E-3</v>
      </c>
      <c r="BR396" s="223">
        <f t="shared" ca="1" si="660"/>
        <v>-1.1520745137925191E-2</v>
      </c>
      <c r="BS396" s="223">
        <f t="shared" ca="1" si="661"/>
        <v>-2.0832466844171699E-2</v>
      </c>
      <c r="BT396" s="223">
        <f t="shared" ca="1" si="662"/>
        <v>-1.5693658050770616E-2</v>
      </c>
      <c r="BU396" s="223">
        <f t="shared" ca="1" si="663"/>
        <v>3.3112435343912727E-4</v>
      </c>
      <c r="BV396" s="223">
        <f t="shared" ca="1" si="664"/>
        <v>1.612622092138475E-2</v>
      </c>
      <c r="BW396" s="223">
        <f t="shared" ca="1" si="665"/>
        <v>2.0735294777204021E-2</v>
      </c>
      <c r="BX396" s="223">
        <f t="shared" ca="1" si="666"/>
        <v>1.0961241956837089E-2</v>
      </c>
      <c r="BY396" s="223">
        <f t="shared" ca="1" si="667"/>
        <v>-6.4161236347009612E-3</v>
      </c>
      <c r="BZ396" s="223">
        <f t="shared" ca="1" si="668"/>
        <v>-1.9342917387278204E-2</v>
      </c>
      <c r="CA396" s="223">
        <f t="shared" ca="1" si="669"/>
        <v>-1.8852413047036123E-2</v>
      </c>
      <c r="CB396" s="223">
        <f t="shared" ca="1" si="670"/>
        <v>-5.284851065664709E-3</v>
      </c>
      <c r="CC396" s="223">
        <f t="shared" ca="1" si="671"/>
        <v>1.1948570656741075E-2</v>
      </c>
      <c r="CD396" s="223">
        <f t="shared" ca="1" si="672"/>
        <v>2.0893814795860048E-2</v>
      </c>
      <c r="CE396" s="223">
        <f t="shared" ca="1" si="673"/>
        <v>1.5345974163982156E-2</v>
      </c>
      <c r="CF396" s="223">
        <f t="shared" ca="1" si="674"/>
        <v>-8.4666765069326896E-4</v>
      </c>
      <c r="CG396" s="223">
        <f t="shared" ca="1" si="675"/>
        <v>-1.6452014796862785E-2</v>
      </c>
      <c r="CH396" s="223">
        <f t="shared" ca="1" si="676"/>
        <v>-2.0645350903675596E-2</v>
      </c>
      <c r="CI396" s="223">
        <f t="shared" ca="1" si="677"/>
        <v>-1.0517950290201472E-2</v>
      </c>
      <c r="CJ396" s="223">
        <f t="shared" ca="1" si="678"/>
        <v>6.9052719174808866E-3</v>
      </c>
      <c r="CK396" s="223">
        <f t="shared" ca="1" si="679"/>
        <v>1.9538622469621042E-2</v>
      </c>
      <c r="CL396" s="223">
        <f t="shared" ca="1" si="680"/>
        <v>1.8618923254285082E-2</v>
      </c>
      <c r="CM396" s="223">
        <f t="shared" ca="1" si="681"/>
        <v>4.7841275998582525E-3</v>
      </c>
      <c r="CN396" s="223">
        <f t="shared" ca="1" si="682"/>
        <v>-1.2369198803379172E-2</v>
      </c>
      <c r="CO396" s="223">
        <f t="shared" ca="1" si="683"/>
        <v>-2.0942577094785413E-2</v>
      </c>
      <c r="CP396" s="223">
        <f t="shared" ca="1" si="684"/>
        <v>-1.4989046436180146E-2</v>
      </c>
      <c r="CQ396" s="223">
        <f t="shared" ca="1" si="685"/>
        <v>1.3617009470135773E-3</v>
      </c>
      <c r="CR396" s="223">
        <f t="shared" ca="1" si="686"/>
        <v>1.6767898593807555E-2</v>
      </c>
      <c r="CS396" s="223">
        <f t="shared" ca="1" si="687"/>
        <v>2.0542971042742188E-2</v>
      </c>
      <c r="CT396" s="223">
        <f t="shared" ca="1" si="688"/>
        <v>1.0068323003602525E-2</v>
      </c>
      <c r="CU396" s="223">
        <f t="shared" ca="1" si="689"/>
        <v>-7.3902607226623267E-3</v>
      </c>
      <c r="CV396" s="223">
        <f t="shared" ca="1" si="690"/>
        <v>-1.9722558216384335E-2</v>
      </c>
      <c r="CW396" s="223">
        <f t="shared" ca="1" si="691"/>
        <v>-1.8374218118372053E-2</v>
      </c>
      <c r="CX396" s="223">
        <f t="shared" ca="1" si="692"/>
        <v>-4.2805223544752601E-3</v>
      </c>
      <c r="CY396" s="223">
        <f t="shared" ca="1" si="693"/>
        <v>1.2782376207172248E-2</v>
      </c>
      <c r="CZ396" s="223">
        <f t="shared" ca="1" si="694"/>
        <v>2.0978724368362275E-2</v>
      </c>
      <c r="DA396" s="223">
        <f t="shared" ca="1" si="695"/>
        <v>1.4623089867281532E-2</v>
      </c>
      <c r="DB396" s="223">
        <f t="shared" ca="1" si="696"/>
        <v>-1.8759140056006825E-3</v>
      </c>
      <c r="DC396" s="223">
        <f t="shared" ca="1" si="697"/>
        <v>-1.7073682035631529E-2</v>
      </c>
      <c r="DD396" s="223">
        <f t="shared" ca="1" si="698"/>
        <v>-2.0428216864203801E-2</v>
      </c>
      <c r="DE396" s="223">
        <f t="shared" ca="1" si="699"/>
        <v>-9.6126309357050556E-3</v>
      </c>
      <c r="DF396" s="223">
        <f t="shared" ca="1" si="700"/>
        <v>7.870797911124083E-3</v>
      </c>
      <c r="DG396" s="223">
        <f t="shared" ca="1" si="701"/>
        <v>1.9894613831552034E-2</v>
      </c>
      <c r="DH396" s="223">
        <f t="shared" ca="1" si="702"/>
        <v>1.8118445040520778E-2</v>
      </c>
      <c r="DI396" s="223">
        <f t="shared" ca="1" si="703"/>
        <v>3.7743386824852596E-3</v>
      </c>
      <c r="DJ396" s="223">
        <f t="shared" ca="1" si="704"/>
        <v>-1.3187853985501957E-2</v>
      </c>
      <c r="DK396" s="223">
        <f t="shared" ca="1" si="705"/>
        <v>-2.1002234842824669E-2</v>
      </c>
      <c r="DL396" s="223">
        <f t="shared" ca="1" si="706"/>
        <v>-1.4248324895839416E-2</v>
      </c>
      <c r="DM396" s="223">
        <f t="shared" ca="1" si="707"/>
        <v>2.3889970837357565E-3</v>
      </c>
      <c r="DN396" s="223">
        <f t="shared" ca="1" si="708"/>
        <v>1.7369180929823331E-2</v>
      </c>
      <c r="DO396" s="223">
        <f t="shared" ca="1" si="709"/>
        <v>2.0301157491686646E-2</v>
      </c>
      <c r="DP396" s="223">
        <f t="shared" ca="1" si="710"/>
        <v>9.1511485783713417E-3</v>
      </c>
      <c r="DQ396" s="223">
        <f t="shared" ca="1" si="711"/>
        <v>-8.3465940252322717E-3</v>
      </c>
      <c r="DR396" s="223">
        <f t="shared" ca="1" si="712"/>
        <v>-2.0054685675255125E-2</v>
      </c>
      <c r="DS396" s="223">
        <f t="shared" ca="1" si="713"/>
        <v>-1.7851758088869393E-2</v>
      </c>
      <c r="DT396" s="223">
        <f t="shared" ca="1" si="714"/>
        <v>-3.2658814900045456E-3</v>
      </c>
      <c r="DU396" s="223">
        <f t="shared" ca="1" si="715"/>
        <v>1.3585387893716423E-2</v>
      </c>
      <c r="DV396" s="223">
        <f t="shared" ca="1" si="716"/>
        <v>2.101309435634189E-2</v>
      </c>
      <c r="DW396" s="223">
        <f t="shared" ca="1" si="717"/>
        <v>1.3864977266259008E-2</v>
      </c>
      <c r="DX396" s="223">
        <f t="shared" ca="1" si="718"/>
        <v>-2.9006411193579426E-3</v>
      </c>
      <c r="DY396" s="223">
        <f t="shared" ca="1" si="719"/>
        <v>-1.7654217278898515E-2</v>
      </c>
      <c r="DZ396" s="223">
        <f t="shared" ca="1" si="720"/>
        <v>-2.016186946100567E-2</v>
      </c>
      <c r="EA396" s="223">
        <f t="shared" ca="1" si="721"/>
        <v>-8.6841539113175006E-3</v>
      </c>
      <c r="EB396" s="223">
        <f t="shared" ca="1" si="722"/>
        <v>8.817362463198912E-3</v>
      </c>
      <c r="EC396" s="223">
        <f t="shared" ca="1" si="723"/>
        <v>2.0202677326200451E-2</v>
      </c>
      <c r="ED396" s="223">
        <f t="shared" ca="1" si="724"/>
        <v>1.757431790566551E-2</v>
      </c>
      <c r="EE396" s="223">
        <f t="shared" ca="1" si="725"/>
        <v>2.7554570526334282E-3</v>
      </c>
      <c r="EF396" s="223">
        <f t="shared" ca="1" si="726"/>
        <v>-1.3974738472254087E-2</v>
      </c>
      <c r="EG396" s="223">
        <f t="shared" ca="1" si="727"/>
        <v>-2.1011296367549059E-2</v>
      </c>
      <c r="EH396" s="223">
        <f t="shared" ca="1" si="728"/>
        <v>-1.3473277892818516E-2</v>
      </c>
      <c r="EI396" s="223">
        <f t="shared" ca="1" si="729"/>
        <v>3.4105379172317853E-3</v>
      </c>
      <c r="EJ396" s="223">
        <f t="shared" ca="1" si="730"/>
        <v>1.7928619387618597E-2</v>
      </c>
      <c r="EK396" s="223">
        <f t="shared" ca="1" si="731"/>
        <v>2.0010436674062243E-2</v>
      </c>
      <c r="EL396" s="223">
        <f t="shared" ca="1" si="732"/>
        <v>8.2119282346689148E-3</v>
      </c>
      <c r="EM396" s="223">
        <f t="shared" ca="1" si="733"/>
        <v>-9.2828196517201374E-3</v>
      </c>
      <c r="EN396" s="223">
        <f t="shared" ca="1" si="734"/>
        <v>-2.0338499639751234E-2</v>
      </c>
      <c r="EO396" s="223">
        <f t="shared" ca="1" si="735"/>
        <v>-1.7286291610501329E-2</v>
      </c>
      <c r="EP396" s="223">
        <f t="shared" ca="1" si="736"/>
        <v>-2.2433728309669797E-3</v>
      </c>
      <c r="EQ396" s="223">
        <f t="shared" ca="1" si="737"/>
        <v>1.4355671190885195E-2</v>
      </c>
      <c r="ER396" s="223">
        <f t="shared" ca="1" si="738"/>
        <v>2.0996841959487395E-2</v>
      </c>
      <c r="ES396" s="223">
        <f t="shared" ca="1" si="739"/>
        <v>1.3073462720573702E-2</v>
      </c>
      <c r="ET396" s="223">
        <f t="shared" ca="1" si="740"/>
        <v>-3.9183803345925151E-3</v>
      </c>
      <c r="EU396" s="223">
        <f t="shared" ca="1" si="741"/>
        <v>-1.8192221966413836E-2</v>
      </c>
      <c r="EV396" s="223">
        <f t="shared" ca="1" si="742"/>
        <v>-1.9846950348304686E-2</v>
      </c>
      <c r="EW396" s="223">
        <f t="shared" ca="1" si="743"/>
        <v>-7.7347559995155392E-3</v>
      </c>
      <c r="EX396" s="223">
        <f t="shared" ca="1" si="744"/>
        <v>9.7426852167901562E-3</v>
      </c>
      <c r="EY396" s="223">
        <f t="shared" ca="1" si="745"/>
        <v>2.0462070801624512E-2</v>
      </c>
      <c r="EZ396" s="223">
        <f t="shared" ca="1" si="746"/>
        <v>1.6987852699647053E-2</v>
      </c>
      <c r="FA396" s="223">
        <f t="shared" ca="1" si="747"/>
        <v>1.7299372853925681E-3</v>
      </c>
      <c r="FB396" s="223">
        <f t="shared" ca="1" si="748"/>
        <v>-1.4727956589984249E-2</v>
      </c>
      <c r="FC396" s="223">
        <f t="shared" ca="1" si="749"/>
        <v>-2.0969739838951826E-2</v>
      </c>
      <c r="FD396" s="223">
        <f t="shared" ca="1" si="750"/>
        <v>-1.2665772583234515E-2</v>
      </c>
      <c r="FE396" s="223">
        <f t="shared" ca="1" si="751"/>
        <v>4.4238624661576565E-3</v>
      </c>
      <c r="FF396" s="223">
        <f t="shared" ca="1" si="752"/>
        <v>1.8444866230947501E-2</v>
      </c>
      <c r="FG396" s="223">
        <f t="shared" ca="1" si="753"/>
        <v>1.9671508961782786E-2</v>
      </c>
      <c r="FH396" s="223">
        <f t="shared" ca="1" si="754"/>
        <v>7.2529246365689313E-3</v>
      </c>
      <c r="FI396" s="223">
        <f t="shared" ca="1" si="755"/>
        <v>-1.0196682152588041E-2</v>
      </c>
      <c r="FJ396" s="223">
        <f t="shared" ca="1" si="756"/>
        <v>-2.0573316377173009E-2</v>
      </c>
      <c r="FK396" s="223">
        <f t="shared" ca="1" si="757"/>
        <v>-1.6679180941543057E-2</v>
      </c>
      <c r="FL396" s="223">
        <f t="shared" ca="1" si="758"/>
        <v>-1.2154596902833621E-3</v>
      </c>
      <c r="FM396" s="223">
        <f t="shared" ca="1" si="759"/>
        <v>1.5091370418746841E-2</v>
      </c>
      <c r="FN396" s="223">
        <f t="shared" ca="1" si="760"/>
        <v>2.0930006331246323E-2</v>
      </c>
      <c r="FO396" s="223">
        <f t="shared" ca="1" si="761"/>
        <v>1.2250453058094449E-2</v>
      </c>
      <c r="FP396" s="223">
        <f t="shared" ca="1" si="762"/>
        <v>-4.9266798283914733E-3</v>
      </c>
      <c r="FQ396" s="223">
        <f t="shared" ca="1" si="763"/>
        <v>-1.8686399997761484E-2</v>
      </c>
      <c r="FR396" s="223">
        <f t="shared" ca="1" si="764"/>
        <v>-1.9484218193827195E-2</v>
      </c>
      <c r="FS396" s="223">
        <f t="shared" ca="1" si="765"/>
        <v>-6.766724383026136E-3</v>
      </c>
      <c r="FT396" s="223">
        <f t="shared" ca="1" si="766"/>
        <v>1.0644536988335458E-2</v>
      </c>
      <c r="FU396" s="223">
        <f t="shared" ca="1" si="767"/>
        <v>2.0672169356221799E-2</v>
      </c>
      <c r="FV396" s="223">
        <f t="shared" ca="1" si="768"/>
        <v>1.6360462268514987E-2</v>
      </c>
      <c r="FW396" s="223">
        <f t="shared" ca="1" si="769"/>
        <v>7.0024994770628846E-4</v>
      </c>
      <c r="FX396" s="223">
        <f t="shared" ca="1" si="770"/>
        <v>-1.5445693770272282E-2</v>
      </c>
      <c r="FY396" s="223">
        <f t="shared" ca="1" si="771"/>
        <v>-2.0877665370350278E-2</v>
      </c>
      <c r="FZ396" s="223">
        <f t="shared" ca="1" si="772"/>
        <v>-1.1827754318106617E-2</v>
      </c>
      <c r="GA396" s="223">
        <f t="shared" ca="1" si="773"/>
        <v>5.426529542917672E-3</v>
      </c>
      <c r="GB396" s="223">
        <f t="shared" ca="1" si="774"/>
        <v>1.8916677775946588E-2</v>
      </c>
      <c r="GC396" s="223">
        <f t="shared" ca="1" si="775"/>
        <v>1.928519086139371E-2</v>
      </c>
      <c r="GD396" s="223">
        <f t="shared" ca="1" si="776"/>
        <v>6.2764481077385616E-3</v>
      </c>
      <c r="GE396" s="223">
        <f t="shared" ca="1" si="777"/>
        <v>-1.108597995302649E-2</v>
      </c>
      <c r="GF396" s="223">
        <f t="shared" ca="1" si="778"/>
        <v>-2.0758570193432493E-2</v>
      </c>
      <c r="GG396" s="223">
        <f t="shared" ca="1" si="779"/>
        <v>-1.6031888664773078E-2</v>
      </c>
      <c r="GH396" s="223">
        <f t="shared" ca="1" si="780"/>
        <v>-1.8461840074415585E-4</v>
      </c>
      <c r="GI396" s="223">
        <f t="shared" ca="1" si="781"/>
        <v>1.5790713213421795E-2</v>
      </c>
      <c r="GJ396" s="223">
        <f t="shared" ca="1" si="782"/>
        <v>2.0812748484501258E-2</v>
      </c>
      <c r="GK396" s="223">
        <f t="shared" ca="1" si="783"/>
        <v>1.1397930981185286E-2</v>
      </c>
      <c r="GL396" s="223">
        <f t="shared" ca="1" si="784"/>
        <v>-5.9231105189576491E-3</v>
      </c>
      <c r="GM396" s="223">
        <f t="shared" ca="1" si="785"/>
        <v>-1.913556085477959E-2</v>
      </c>
      <c r="GN396" s="223">
        <f t="shared" ca="1" si="786"/>
        <v>-1.9074546851104823E-2</v>
      </c>
      <c r="GO396" s="223">
        <f t="shared" ca="1" si="787"/>
        <v>-5.782391134802967E-3</v>
      </c>
      <c r="GP396" s="223">
        <f t="shared" ca="1" si="788"/>
        <v>1.1520745137925304E-2</v>
      </c>
      <c r="GQ396" s="223">
        <f t="shared" ca="1" si="789"/>
        <v>2.0832466844171695E-2</v>
      </c>
      <c r="GR396" s="223">
        <f t="shared" ca="1" si="790"/>
        <v>1.5693658050770824E-2</v>
      </c>
      <c r="GS396" s="223">
        <f t="shared" ca="1" si="791"/>
        <v>-3.311243534386641E-4</v>
      </c>
      <c r="GT396" s="223">
        <f t="shared" ca="1" si="792"/>
        <v>-1.6126220921384739E-2</v>
      </c>
      <c r="GU396" s="223">
        <f t="shared" ca="1" si="793"/>
        <v>-2.0735294777204049E-2</v>
      </c>
      <c r="GV396" s="223">
        <f t="shared" ca="1" si="794"/>
        <v>-1.0961241956837488E-2</v>
      </c>
      <c r="GW396" s="223">
        <f t="shared" ca="1" si="795"/>
        <v>6.4161236347009465E-3</v>
      </c>
      <c r="GX396" s="223">
        <f t="shared" ca="1" si="796"/>
        <v>1.9342917387278138E-2</v>
      </c>
      <c r="GY396" s="223">
        <f t="shared" ca="1" si="797"/>
        <v>1.8852413047036325E-2</v>
      </c>
      <c r="GZ396" s="223">
        <f t="shared" ca="1" si="798"/>
        <v>5.2848510656647255E-3</v>
      </c>
      <c r="HA396" s="223">
        <f t="shared" ca="1" si="799"/>
        <v>-1.194857065674094E-2</v>
      </c>
      <c r="HB396" s="223">
        <f t="shared" ca="1" si="800"/>
        <v>-2.089381479586E-2</v>
      </c>
      <c r="HC396" s="223">
        <f t="shared" ca="1" si="801"/>
        <v>-1.5345974163982066E-2</v>
      </c>
      <c r="HD396" s="223">
        <f t="shared" ca="1" si="802"/>
        <v>8.4666765069310417E-4</v>
      </c>
      <c r="HE396" s="223">
        <f t="shared" ca="1" si="803"/>
        <v>1.6452014796862497E-2</v>
      </c>
      <c r="HF396" s="223">
        <f t="shared" ca="1" si="804"/>
        <v>2.0645350903675572E-2</v>
      </c>
      <c r="HG396" s="223">
        <f t="shared" ca="1" si="805"/>
        <v>1.0517950290201614E-2</v>
      </c>
      <c r="HH396" s="223">
        <f t="shared" ca="1" si="806"/>
        <v>-6.9052719174804477E-3</v>
      </c>
      <c r="HI396" s="223">
        <f t="shared" ca="1" si="807"/>
        <v>-1.9538622469621091E-2</v>
      </c>
      <c r="HJ396" s="223">
        <f t="shared" ca="1" si="808"/>
        <v>-1.8618923254285161E-2</v>
      </c>
      <c r="HK396" s="223">
        <f t="shared" ca="1" si="809"/>
        <v>-4.7841275998584121E-3</v>
      </c>
      <c r="HL396" s="223">
        <f t="shared" ca="1" si="810"/>
        <v>1.2369198803379281E-2</v>
      </c>
      <c r="HM396" s="223">
        <f t="shared" ca="1" si="811"/>
        <v>2.0942577094785399E-2</v>
      </c>
      <c r="HN396" s="223">
        <f t="shared" ca="1" si="812"/>
        <v>1.4989046436180263E-2</v>
      </c>
      <c r="HO396" s="223">
        <f t="shared" ca="1" si="813"/>
        <v>-1.3617009470137109E-3</v>
      </c>
      <c r="HP396" s="223">
        <f t="shared" ca="1" si="814"/>
        <v>-1.6767898593807454E-2</v>
      </c>
      <c r="HQ396" s="223">
        <f t="shared" ca="1" si="815"/>
        <v>-2.0542971042742223E-2</v>
      </c>
      <c r="HR396" s="223">
        <f t="shared" ca="1" si="816"/>
        <v>-1.0068323003602931E-2</v>
      </c>
      <c r="HS396" s="223">
        <f t="shared" ca="1" si="817"/>
        <v>7.3902607226621741E-3</v>
      </c>
      <c r="HT396" s="223">
        <f t="shared" ca="1" si="818"/>
        <v>1.9722558216384276E-2</v>
      </c>
      <c r="HU396" s="223">
        <f t="shared" ca="1" si="819"/>
        <v>1.8374218118372275E-2</v>
      </c>
      <c r="HV396" s="223">
        <f t="shared" ca="1" si="820"/>
        <v>4.2805223544754214E-3</v>
      </c>
      <c r="HW396" s="223">
        <f t="shared" ca="1" si="821"/>
        <v>-1.2782376207172118E-2</v>
      </c>
      <c r="HX396" s="223">
        <f t="shared" ca="1" si="822"/>
        <v>-2.0978724368362248E-2</v>
      </c>
      <c r="HY396" s="223">
        <f t="shared" ca="1" si="823"/>
        <v>-1.4623089867281436E-2</v>
      </c>
      <c r="HZ396" s="223">
        <f t="shared" ca="1" si="824"/>
        <v>1.8759140056005177E-3</v>
      </c>
      <c r="IA396" s="223">
        <f t="shared" ca="1" si="825"/>
        <v>1.7073682035631255E-2</v>
      </c>
      <c r="IB396" s="223">
        <f t="shared" ca="1" si="826"/>
        <v>2.0428216864203767E-2</v>
      </c>
      <c r="IC396" s="223">
        <f t="shared" ca="1" si="827"/>
        <v>9.6126309357052013E-3</v>
      </c>
      <c r="ID396" s="223">
        <f t="shared" ca="1" si="828"/>
        <v>-7.8707979111236545E-3</v>
      </c>
      <c r="IE396" s="223">
        <f t="shared" ca="1" si="829"/>
        <v>-9.964756970057314E-3</v>
      </c>
      <c r="IF396" s="223">
        <f t="shared" ca="1" si="830"/>
        <v>-1.8118445040520861E-2</v>
      </c>
      <c r="IG396" s="223">
        <f t="shared" ca="1" si="831"/>
        <v>-3.7743386824857141E-3</v>
      </c>
      <c r="IH396" s="223">
        <f t="shared" ca="1" si="832"/>
        <v>1.318785398550206E-2</v>
      </c>
      <c r="II396" s="223">
        <f t="shared" ca="1" si="833"/>
        <v>2.1002234842824666E-2</v>
      </c>
      <c r="IJ396" s="223">
        <f t="shared" ca="1" si="834"/>
        <v>1.4248324895839538E-2</v>
      </c>
      <c r="IK396" s="223">
        <f t="shared" ca="1" si="835"/>
        <v>-2.3889970837358901E-3</v>
      </c>
      <c r="IL396" s="223">
        <f t="shared" ca="1" si="836"/>
        <v>-1.7369180929823237E-2</v>
      </c>
      <c r="IM396" s="223">
        <f t="shared" ca="1" si="837"/>
        <v>-2.0301157491686685E-2</v>
      </c>
      <c r="IN396" s="223">
        <f t="shared" ca="1" si="838"/>
        <v>-9.1511485783712203E-3</v>
      </c>
      <c r="IO396" s="223">
        <f t="shared" ca="1" si="839"/>
        <v>8.3465940252321191E-3</v>
      </c>
      <c r="IP396" s="223">
        <f t="shared" ca="1" si="840"/>
        <v>2.0054685675255077E-2</v>
      </c>
      <c r="IQ396" s="223">
        <f t="shared" ca="1" si="841"/>
        <v>1.7851758088869643E-2</v>
      </c>
      <c r="IR396" s="223">
        <f t="shared" ca="1" si="842"/>
        <v>3.2658814900047087E-3</v>
      </c>
      <c r="IS396" s="223">
        <f t="shared" ca="1" si="843"/>
        <v>-1.3585387893716298E-2</v>
      </c>
      <c r="IT396" s="223">
        <f t="shared" ca="1" si="844"/>
        <v>-2.101309435634189E-2</v>
      </c>
      <c r="IU396" s="223">
        <f t="shared" ca="1" si="845"/>
        <v>-1.386497726625913E-2</v>
      </c>
      <c r="IV396" s="223">
        <f t="shared" ca="1" si="846"/>
        <v>2.9006411193577795E-3</v>
      </c>
      <c r="IW396" s="223">
        <f t="shared" ca="1" si="847"/>
        <v>1.7654217278898262E-2</v>
      </c>
      <c r="IX396" s="223">
        <f t="shared" ca="1" si="848"/>
        <v>2.0161869461005628E-2</v>
      </c>
      <c r="IY396" s="223">
        <f t="shared" ca="1" si="849"/>
        <v>8.6841539113176533E-3</v>
      </c>
      <c r="IZ396" s="223">
        <f t="shared" ca="1" si="850"/>
        <v>-8.8173624631984887E-3</v>
      </c>
      <c r="JA396" s="223">
        <f t="shared" ca="1" si="851"/>
        <v>-2.0202677326200486E-2</v>
      </c>
      <c r="JB396" s="223">
        <f t="shared" ca="1" si="852"/>
        <v>-1.7574317905665601E-2</v>
      </c>
    </row>
    <row r="397" spans="2:262">
      <c r="B397" s="230">
        <v>36</v>
      </c>
      <c r="C397" s="229">
        <f t="shared" si="853"/>
        <v>7.031250000000003E-4</v>
      </c>
      <c r="D397" s="226">
        <f t="shared" ca="1" si="597"/>
        <v>53.992227124288242</v>
      </c>
      <c r="E397" s="225">
        <f ca="1">AP361</f>
        <v>-7.7728757117552592E-3</v>
      </c>
      <c r="F397" s="224">
        <v>36</v>
      </c>
      <c r="G397" s="223">
        <f t="shared" ca="1" si="854"/>
        <v>-9.6773383810458977E-4</v>
      </c>
      <c r="H397" s="223">
        <f t="shared" ca="1" si="598"/>
        <v>3.7373719063206585E-3</v>
      </c>
      <c r="I397" s="223">
        <f t="shared" ca="1" si="599"/>
        <v>5.7096611136880047E-3</v>
      </c>
      <c r="J397" s="223">
        <f t="shared" ca="1" si="600"/>
        <v>3.5069694244273231E-3</v>
      </c>
      <c r="K397" s="223">
        <f t="shared" ca="1" si="601"/>
        <v>-1.2600654124401264E-3</v>
      </c>
      <c r="L397" s="223">
        <f t="shared" ca="1" si="602"/>
        <v>-5.1057234949451417E-3</v>
      </c>
      <c r="M397" s="223">
        <f t="shared" ca="1" si="603"/>
        <v>-5.2180079795393439E-3</v>
      </c>
      <c r="N397" s="223">
        <f t="shared" ca="1" si="604"/>
        <v>-1.5148149429190039E-3</v>
      </c>
      <c r="O397" s="223">
        <f t="shared" ca="1" si="605"/>
        <v>3.2960311264622392E-3</v>
      </c>
      <c r="P397" s="223">
        <f t="shared" ca="1" si="606"/>
        <v>5.6967749649629654E-3</v>
      </c>
      <c r="Q397" s="223">
        <f t="shared" ca="1" si="607"/>
        <v>3.9319604318659405E-3</v>
      </c>
      <c r="R397" s="223">
        <f t="shared" ca="1" si="608"/>
        <v>-7.0795638181707842E-4</v>
      </c>
      <c r="S397" s="223">
        <f t="shared" ca="1" si="609"/>
        <v>-4.8302059800770444E-3</v>
      </c>
      <c r="T397" s="223">
        <f t="shared" ca="1" si="610"/>
        <v>-5.4205440879588297E-3</v>
      </c>
      <c r="U397" s="223">
        <f t="shared" ca="1" si="611"/>
        <v>-2.0473075517510302E-3</v>
      </c>
      <c r="V397" s="223">
        <f t="shared" ca="1" si="612"/>
        <v>2.8229477650620976E-3</v>
      </c>
      <c r="W397" s="223">
        <f t="shared" ca="1" si="613"/>
        <v>5.6290257591513626E-3</v>
      </c>
      <c r="X397" s="223">
        <f t="shared" ca="1" si="614"/>
        <v>4.3190845109174853E-3</v>
      </c>
      <c r="Y397" s="223">
        <f t="shared" ca="1" si="615"/>
        <v>-1.4902934422881143E-4</v>
      </c>
      <c r="Z397" s="223">
        <f t="shared" ca="1" si="616"/>
        <v>-4.5081709411616258E-3</v>
      </c>
      <c r="AA397" s="223">
        <f t="shared" ca="1" si="617"/>
        <v>-5.5708773936404572E-3</v>
      </c>
      <c r="AB397" s="223">
        <f t="shared" ca="1" si="618"/>
        <v>-2.5600834696875296E-3</v>
      </c>
      <c r="AC397" s="223">
        <f t="shared" ca="1" si="619"/>
        <v>2.3226778735041765E-3</v>
      </c>
      <c r="AD397" s="223">
        <f t="shared" ca="1" si="620"/>
        <v>5.50706595814064E-3</v>
      </c>
      <c r="AE397" s="223">
        <f t="shared" ca="1" si="621"/>
        <v>4.6646134450771259E-3</v>
      </c>
      <c r="AF397" s="223">
        <f t="shared" ca="1" si="622"/>
        <v>4.1133292741210494E-4</v>
      </c>
      <c r="AG397" s="223">
        <f t="shared" ca="1" si="623"/>
        <v>-4.1427197516659027E-3</v>
      </c>
      <c r="AH397" s="223">
        <f t="shared" ca="1" si="624"/>
        <v>-5.6675601046699692E-3</v>
      </c>
      <c r="AI397" s="223">
        <f t="shared" ca="1" si="625"/>
        <v>-3.0482043843269831E-3</v>
      </c>
      <c r="AJ397" s="223">
        <f t="shared" ca="1" si="626"/>
        <v>1.8000393243195385E-3</v>
      </c>
      <c r="AK397" s="223">
        <f t="shared" ca="1" si="627"/>
        <v>5.3320701014845451E-3</v>
      </c>
      <c r="AL397" s="223">
        <f t="shared" ca="1" si="628"/>
        <v>4.965219601823583E-3</v>
      </c>
      <c r="AM397" s="223">
        <f t="shared" ca="1" si="629"/>
        <v>9.6773383810459324E-4</v>
      </c>
      <c r="AN397" s="223">
        <f t="shared" ca="1" si="630"/>
        <v>-3.7373719063206585E-3</v>
      </c>
      <c r="AO397" s="223">
        <f t="shared" ca="1" si="631"/>
        <v>-5.7096611136880047E-3</v>
      </c>
      <c r="AP397" s="223">
        <f t="shared" ca="1" si="632"/>
        <v>-3.506969424427334E-3</v>
      </c>
      <c r="AQ397" s="223">
        <f t="shared" ca="1" si="633"/>
        <v>1.2600654124401151E-3</v>
      </c>
      <c r="AR397" s="223">
        <f t="shared" ca="1" si="634"/>
        <v>5.1057234949451399E-3</v>
      </c>
      <c r="AS397" s="223">
        <f t="shared" ca="1" si="635"/>
        <v>5.2180079795393474E-3</v>
      </c>
      <c r="AT397" s="223">
        <f t="shared" ca="1" si="636"/>
        <v>1.5148149429190056E-3</v>
      </c>
      <c r="AU397" s="223">
        <f t="shared" ca="1" si="637"/>
        <v>-3.2960311264622422E-3</v>
      </c>
      <c r="AV397" s="223">
        <f t="shared" ca="1" si="638"/>
        <v>-5.6967749649629654E-3</v>
      </c>
      <c r="AW397" s="223">
        <f t="shared" ca="1" si="639"/>
        <v>-3.9319604318659388E-3</v>
      </c>
      <c r="AX397" s="223">
        <f t="shared" ca="1" si="640"/>
        <v>7.079563818170923E-4</v>
      </c>
      <c r="AY397" s="223">
        <f t="shared" ca="1" si="641"/>
        <v>4.8302059800770306E-3</v>
      </c>
      <c r="AZ397" s="223">
        <f t="shared" ca="1" si="642"/>
        <v>5.4205440879588384E-3</v>
      </c>
      <c r="BA397" s="223">
        <f t="shared" ca="1" si="643"/>
        <v>2.0473075517510458E-3</v>
      </c>
      <c r="BB397" s="223">
        <f t="shared" ca="1" si="644"/>
        <v>-2.8229477650620833E-3</v>
      </c>
      <c r="BC397" s="223">
        <f t="shared" ca="1" si="645"/>
        <v>-5.6290257591513591E-3</v>
      </c>
      <c r="BD397" s="223">
        <f t="shared" ca="1" si="646"/>
        <v>-4.3190845109174897E-3</v>
      </c>
      <c r="BE397" s="223">
        <f t="shared" ca="1" si="647"/>
        <v>1.4902934422880492E-4</v>
      </c>
      <c r="BF397" s="223">
        <f t="shared" ca="1" si="648"/>
        <v>4.5081709411616214E-3</v>
      </c>
      <c r="BG397" s="223">
        <f t="shared" ca="1" si="649"/>
        <v>5.5708773936404598E-3</v>
      </c>
      <c r="BH397" s="223">
        <f t="shared" ca="1" si="650"/>
        <v>2.5600834696875357E-3</v>
      </c>
      <c r="BI397" s="223">
        <f t="shared" ca="1" si="651"/>
        <v>-2.3226778735041895E-3</v>
      </c>
      <c r="BJ397" s="223">
        <f t="shared" ca="1" si="652"/>
        <v>-5.5070659581406434E-3</v>
      </c>
      <c r="BK397" s="223">
        <f t="shared" ca="1" si="653"/>
        <v>-4.6646134450771181E-3</v>
      </c>
      <c r="BL397" s="223">
        <f t="shared" ca="1" si="654"/>
        <v>-4.1133292741213183E-4</v>
      </c>
      <c r="BM397" s="223">
        <f t="shared" ca="1" si="655"/>
        <v>4.1427197516658836E-3</v>
      </c>
      <c r="BN397" s="223">
        <f t="shared" ca="1" si="656"/>
        <v>5.6675601046699726E-3</v>
      </c>
      <c r="BO397" s="223">
        <f t="shared" ca="1" si="657"/>
        <v>3.0482043843269883E-3</v>
      </c>
      <c r="BP397" s="223">
        <f t="shared" ca="1" si="658"/>
        <v>-1.8000393243195328E-3</v>
      </c>
      <c r="BQ397" s="223">
        <f t="shared" ca="1" si="659"/>
        <v>-5.3320701014845425E-3</v>
      </c>
      <c r="BR397" s="223">
        <f t="shared" ca="1" si="660"/>
        <v>-4.9652196018235856E-3</v>
      </c>
      <c r="BS397" s="223">
        <f t="shared" ca="1" si="661"/>
        <v>-9.6773383810459931E-4</v>
      </c>
      <c r="BT397" s="223">
        <f t="shared" ca="1" si="662"/>
        <v>3.7373719063206541E-3</v>
      </c>
      <c r="BU397" s="223">
        <f t="shared" ca="1" si="663"/>
        <v>5.7096611136880047E-3</v>
      </c>
      <c r="BV397" s="223">
        <f t="shared" ca="1" si="664"/>
        <v>3.5069694244273231E-3</v>
      </c>
      <c r="BW397" s="223">
        <f t="shared" ca="1" si="665"/>
        <v>-1.260065412440129E-3</v>
      </c>
      <c r="BX397" s="223">
        <f t="shared" ca="1" si="666"/>
        <v>-5.1057234949451451E-3</v>
      </c>
      <c r="BY397" s="223">
        <f t="shared" ca="1" si="667"/>
        <v>-5.2180079795393578E-3</v>
      </c>
      <c r="BZ397" s="223">
        <f t="shared" ca="1" si="668"/>
        <v>-1.5148149429190308E-3</v>
      </c>
      <c r="CA397" s="223">
        <f t="shared" ca="1" si="669"/>
        <v>3.2960311264622535E-3</v>
      </c>
      <c r="CB397" s="223">
        <f t="shared" ca="1" si="670"/>
        <v>5.6967749649629636E-3</v>
      </c>
      <c r="CC397" s="223">
        <f t="shared" ca="1" si="671"/>
        <v>3.9319604318659284E-3</v>
      </c>
      <c r="CD397" s="223">
        <f t="shared" ca="1" si="672"/>
        <v>-7.0795638181706607E-4</v>
      </c>
      <c r="CE397" s="223">
        <f t="shared" ca="1" si="673"/>
        <v>-4.8302059800770167E-3</v>
      </c>
      <c r="CF397" s="223">
        <f t="shared" ca="1" si="674"/>
        <v>-5.420544087958834E-3</v>
      </c>
      <c r="CG397" s="223">
        <f t="shared" ca="1" si="675"/>
        <v>-2.0473075517510706E-3</v>
      </c>
      <c r="CH397" s="223">
        <f t="shared" ca="1" si="676"/>
        <v>2.8229477650620954E-3</v>
      </c>
      <c r="CI397" s="223">
        <f t="shared" ca="1" si="677"/>
        <v>5.6290257591513548E-3</v>
      </c>
      <c r="CJ397" s="223">
        <f t="shared" ca="1" si="678"/>
        <v>4.319084510917481E-3</v>
      </c>
      <c r="CK397" s="223">
        <f t="shared" ca="1" si="679"/>
        <v>-1.4902934422877847E-4</v>
      </c>
      <c r="CL397" s="223">
        <f t="shared" ca="1" si="680"/>
        <v>-4.5081709411616301E-3</v>
      </c>
      <c r="CM397" s="223">
        <f t="shared" ca="1" si="681"/>
        <v>-5.570877393640465E-3</v>
      </c>
      <c r="CN397" s="223">
        <f t="shared" ca="1" si="682"/>
        <v>-2.5600834696875227E-3</v>
      </c>
      <c r="CO397" s="223">
        <f t="shared" ca="1" si="683"/>
        <v>2.3226778735041653E-3</v>
      </c>
      <c r="CP397" s="223">
        <f t="shared" ca="1" si="684"/>
        <v>5.5070659581406469E-3</v>
      </c>
      <c r="CQ397" s="223">
        <f t="shared" ca="1" si="685"/>
        <v>4.6646134450771329E-3</v>
      </c>
      <c r="CR397" s="223">
        <f t="shared" ca="1" si="686"/>
        <v>4.1133292741215828E-4</v>
      </c>
      <c r="CS397" s="223">
        <f t="shared" ca="1" si="687"/>
        <v>-4.142719751665894E-3</v>
      </c>
      <c r="CT397" s="223">
        <f t="shared" ca="1" si="688"/>
        <v>-5.6675601046699761E-3</v>
      </c>
      <c r="CU397" s="223">
        <f t="shared" ca="1" si="689"/>
        <v>-3.0482043843269762E-3</v>
      </c>
      <c r="CV397" s="223">
        <f t="shared" ca="1" si="690"/>
        <v>1.8000393243195073E-3</v>
      </c>
      <c r="CW397" s="223">
        <f t="shared" ca="1" si="691"/>
        <v>5.3320701014845477E-3</v>
      </c>
      <c r="CX397" s="223">
        <f t="shared" ca="1" si="692"/>
        <v>4.9652196018235987E-3</v>
      </c>
      <c r="CY397" s="223">
        <f t="shared" ca="1" si="693"/>
        <v>9.6773383810458543E-4</v>
      </c>
      <c r="CZ397" s="223">
        <f t="shared" ca="1" si="694"/>
        <v>-3.7373719063206337E-3</v>
      </c>
      <c r="DA397" s="223">
        <f t="shared" ca="1" si="695"/>
        <v>-5.709661113688003E-3</v>
      </c>
      <c r="DB397" s="223">
        <f t="shared" ca="1" si="696"/>
        <v>-3.5069694244273439E-3</v>
      </c>
      <c r="DC397" s="223">
        <f t="shared" ca="1" si="697"/>
        <v>1.2600654124401427E-3</v>
      </c>
      <c r="DD397" s="223">
        <f t="shared" ca="1" si="698"/>
        <v>5.1057234949451339E-3</v>
      </c>
      <c r="DE397" s="223">
        <f t="shared" ca="1" si="699"/>
        <v>5.2180079795393691E-3</v>
      </c>
      <c r="DF397" s="223">
        <f t="shared" ca="1" si="700"/>
        <v>1.5148149429190178E-3</v>
      </c>
      <c r="DG397" s="223">
        <f t="shared" ca="1" si="701"/>
        <v>-3.2960311264621988E-3</v>
      </c>
      <c r="DH397" s="223">
        <f t="shared" ca="1" si="702"/>
        <v>-5.6967749649629654E-3</v>
      </c>
      <c r="DI397" s="223">
        <f t="shared" ca="1" si="703"/>
        <v>-3.931960431865977E-3</v>
      </c>
      <c r="DJ397" s="223">
        <f t="shared" ca="1" si="704"/>
        <v>7.0795638181707951E-4</v>
      </c>
      <c r="DK397" s="223">
        <f t="shared" ca="1" si="705"/>
        <v>4.8302059800770236E-3</v>
      </c>
      <c r="DL397" s="223">
        <f t="shared" ca="1" si="706"/>
        <v>5.4205440879588297E-3</v>
      </c>
      <c r="DM397" s="223">
        <f t="shared" ca="1" si="707"/>
        <v>2.0473075517510575E-3</v>
      </c>
      <c r="DN397" s="223">
        <f t="shared" ca="1" si="708"/>
        <v>-2.8229477650621075E-3</v>
      </c>
      <c r="DO397" s="223">
        <f t="shared" ca="1" si="709"/>
        <v>-5.6290257591513574E-3</v>
      </c>
      <c r="DP397" s="223">
        <f t="shared" ca="1" si="710"/>
        <v>-4.3190845109174715E-3</v>
      </c>
      <c r="DQ397" s="223">
        <f t="shared" ca="1" si="711"/>
        <v>1.4902934422879278E-4</v>
      </c>
      <c r="DR397" s="223">
        <f t="shared" ca="1" si="712"/>
        <v>4.5081709411615885E-3</v>
      </c>
      <c r="DS397" s="223">
        <f t="shared" ca="1" si="713"/>
        <v>5.5708773936404624E-3</v>
      </c>
      <c r="DT397" s="223">
        <f t="shared" ca="1" si="714"/>
        <v>2.5600834696875826E-3</v>
      </c>
      <c r="DU397" s="223">
        <f t="shared" ca="1" si="715"/>
        <v>-2.3226778735041778E-3</v>
      </c>
      <c r="DV397" s="223">
        <f t="shared" ca="1" si="716"/>
        <v>-5.5070659581406296E-3</v>
      </c>
      <c r="DW397" s="223">
        <f t="shared" ca="1" si="717"/>
        <v>-4.6646134450771242E-3</v>
      </c>
      <c r="DX397" s="223">
        <f t="shared" ca="1" si="718"/>
        <v>-4.1133292741214441E-4</v>
      </c>
      <c r="DY397" s="223">
        <f t="shared" ca="1" si="719"/>
        <v>4.1427197516659027E-3</v>
      </c>
      <c r="DZ397" s="223">
        <f t="shared" ca="1" si="720"/>
        <v>5.6675601046699744E-3</v>
      </c>
      <c r="EA397" s="223">
        <f t="shared" ca="1" si="721"/>
        <v>3.0482043843269649E-3</v>
      </c>
      <c r="EB397" s="223">
        <f t="shared" ca="1" si="722"/>
        <v>-1.8000393243195211E-3</v>
      </c>
      <c r="EC397" s="223">
        <f t="shared" ca="1" si="723"/>
        <v>-5.3320701014845529E-3</v>
      </c>
      <c r="ED397" s="223">
        <f t="shared" ca="1" si="724"/>
        <v>-4.9652196018235917E-3</v>
      </c>
      <c r="EE397" s="223">
        <f t="shared" ca="1" si="725"/>
        <v>-9.6773383810465179E-4</v>
      </c>
      <c r="EF397" s="223">
        <f t="shared" ca="1" si="726"/>
        <v>3.7373719063206442E-3</v>
      </c>
      <c r="EG397" s="223">
        <f t="shared" ca="1" si="727"/>
        <v>5.7096611136880056E-3</v>
      </c>
      <c r="EH397" s="223">
        <f t="shared" ca="1" si="728"/>
        <v>3.5069694244273331E-3</v>
      </c>
      <c r="EI397" s="223">
        <f t="shared" ca="1" si="729"/>
        <v>-1.260065412440077E-3</v>
      </c>
      <c r="EJ397" s="223">
        <f t="shared" ca="1" si="730"/>
        <v>-5.1057234949451399E-3</v>
      </c>
      <c r="EK397" s="223">
        <f t="shared" ca="1" si="731"/>
        <v>-5.218007979539363E-3</v>
      </c>
      <c r="EL397" s="223">
        <f t="shared" ca="1" si="732"/>
        <v>-1.5148149429190039E-3</v>
      </c>
      <c r="EM397" s="223">
        <f t="shared" ca="1" si="733"/>
        <v>3.2960311264622101E-3</v>
      </c>
      <c r="EN397" s="223">
        <f t="shared" ca="1" si="734"/>
        <v>5.6967749649629662E-3</v>
      </c>
      <c r="EO397" s="223">
        <f t="shared" ca="1" si="735"/>
        <v>3.9319604318659674E-3</v>
      </c>
      <c r="EP397" s="223">
        <f t="shared" ca="1" si="736"/>
        <v>-7.0795638181709339E-4</v>
      </c>
      <c r="EQ397" s="223">
        <f t="shared" ca="1" si="737"/>
        <v>-4.8302059800770306E-3</v>
      </c>
      <c r="ER397" s="223">
        <f t="shared" ca="1" si="738"/>
        <v>-5.4205440879588505E-3</v>
      </c>
      <c r="ES397" s="223">
        <f t="shared" ca="1" si="739"/>
        <v>-2.0473075517510441E-3</v>
      </c>
      <c r="ET397" s="223">
        <f t="shared" ca="1" si="740"/>
        <v>2.822947765062049E-3</v>
      </c>
      <c r="EU397" s="223">
        <f t="shared" ca="1" si="741"/>
        <v>5.6290257591513591E-3</v>
      </c>
      <c r="EV397" s="223">
        <f t="shared" ca="1" si="742"/>
        <v>4.3190845109174619E-3</v>
      </c>
      <c r="EW397" s="223">
        <f t="shared" ca="1" si="743"/>
        <v>-1.4902934422872556E-4</v>
      </c>
      <c r="EX397" s="223">
        <f t="shared" ca="1" si="744"/>
        <v>-4.5081709411615972E-3</v>
      </c>
      <c r="EY397" s="223">
        <f t="shared" ca="1" si="745"/>
        <v>-5.5708773936404589E-3</v>
      </c>
      <c r="EZ397" s="223">
        <f t="shared" ca="1" si="746"/>
        <v>-2.5600834696874976E-3</v>
      </c>
      <c r="FA397" s="223">
        <f t="shared" ca="1" si="747"/>
        <v>2.3226778735041162E-3</v>
      </c>
      <c r="FB397" s="223">
        <f t="shared" ca="1" si="748"/>
        <v>5.507065958140633E-3</v>
      </c>
      <c r="FC397" s="223">
        <f t="shared" ca="1" si="749"/>
        <v>4.6646134450771164E-3</v>
      </c>
      <c r="FD397" s="223">
        <f t="shared" ca="1" si="750"/>
        <v>4.1133292741221163E-4</v>
      </c>
      <c r="FE397" s="223">
        <f t="shared" ca="1" si="751"/>
        <v>-4.1427197516658567E-3</v>
      </c>
      <c r="FF397" s="223">
        <f t="shared" ca="1" si="752"/>
        <v>-5.6675601046699726E-3</v>
      </c>
      <c r="FG397" s="223">
        <f t="shared" ca="1" si="753"/>
        <v>-3.0482043843269527E-3</v>
      </c>
      <c r="FH397" s="223">
        <f t="shared" ca="1" si="754"/>
        <v>1.8000393243194569E-3</v>
      </c>
      <c r="FI397" s="223">
        <f t="shared" ca="1" si="755"/>
        <v>5.3320701014845286E-3</v>
      </c>
      <c r="FJ397" s="223">
        <f t="shared" ca="1" si="756"/>
        <v>4.9652196018235848E-3</v>
      </c>
      <c r="FK397" s="223">
        <f t="shared" ca="1" si="757"/>
        <v>9.6773383810455811E-4</v>
      </c>
      <c r="FL397" s="223">
        <f t="shared" ca="1" si="758"/>
        <v>-3.7373719063205938E-3</v>
      </c>
      <c r="FM397" s="223">
        <f t="shared" ca="1" si="759"/>
        <v>-5.7096611136880056E-3</v>
      </c>
      <c r="FN397" s="223">
        <f t="shared" ca="1" si="760"/>
        <v>-3.5069694244273227E-3</v>
      </c>
      <c r="FO397" s="223">
        <f t="shared" ca="1" si="761"/>
        <v>1.26006541244017E-3</v>
      </c>
      <c r="FP397" s="223">
        <f t="shared" ca="1" si="762"/>
        <v>5.1057234949451104E-3</v>
      </c>
      <c r="FQ397" s="223">
        <f t="shared" ca="1" si="763"/>
        <v>5.2180079795393569E-3</v>
      </c>
      <c r="FR397" s="223">
        <f t="shared" ca="1" si="764"/>
        <v>1.5148149429189905E-3</v>
      </c>
      <c r="FS397" s="223">
        <f t="shared" ca="1" si="765"/>
        <v>-3.296031126462155E-3</v>
      </c>
      <c r="FT397" s="223">
        <f t="shared" ca="1" si="766"/>
        <v>-5.6967749649629619E-3</v>
      </c>
      <c r="FU397" s="223">
        <f t="shared" ca="1" si="767"/>
        <v>-3.931960431865957E-3</v>
      </c>
      <c r="FV397" s="223">
        <f t="shared" ca="1" si="768"/>
        <v>7.079563818171077E-4</v>
      </c>
      <c r="FW397" s="223">
        <f t="shared" ca="1" si="769"/>
        <v>4.830205980076995E-3</v>
      </c>
      <c r="FX397" s="223">
        <f t="shared" ca="1" si="770"/>
        <v>5.4205440879588462E-3</v>
      </c>
      <c r="FY397" s="223">
        <f t="shared" ca="1" si="771"/>
        <v>2.047307551751032E-3</v>
      </c>
      <c r="FZ397" s="223">
        <f t="shared" ca="1" si="772"/>
        <v>-2.8229477650621318E-3</v>
      </c>
      <c r="GA397" s="223">
        <f t="shared" ca="1" si="773"/>
        <v>-5.6290257591513487E-3</v>
      </c>
      <c r="GB397" s="223">
        <f t="shared" ca="1" si="774"/>
        <v>-4.3190845109175062E-3</v>
      </c>
      <c r="GC397" s="223">
        <f t="shared" ca="1" si="775"/>
        <v>1.490293442288201E-4</v>
      </c>
      <c r="GD397" s="223">
        <f t="shared" ca="1" si="776"/>
        <v>4.5081709411615564E-3</v>
      </c>
      <c r="GE397" s="223">
        <f t="shared" ca="1" si="777"/>
        <v>5.5708773936404745E-3</v>
      </c>
      <c r="GF397" s="223">
        <f t="shared" ca="1" si="778"/>
        <v>2.5600834696875578E-3</v>
      </c>
      <c r="GG397" s="223">
        <f t="shared" ca="1" si="779"/>
        <v>-2.3226778735042034E-3</v>
      </c>
      <c r="GH397" s="223">
        <f t="shared" ca="1" si="780"/>
        <v>-5.5070659581406157E-3</v>
      </c>
      <c r="GI397" s="223">
        <f t="shared" ca="1" si="781"/>
        <v>-4.6646134450771554E-3</v>
      </c>
      <c r="GJ397" s="223">
        <f t="shared" ca="1" si="782"/>
        <v>-4.1133292741211622E-4</v>
      </c>
      <c r="GK397" s="223">
        <f t="shared" ca="1" si="783"/>
        <v>4.1427197516659226E-3</v>
      </c>
      <c r="GL397" s="223">
        <f t="shared" ca="1" si="784"/>
        <v>5.6675601046699813E-3</v>
      </c>
      <c r="GM397" s="223">
        <f t="shared" ca="1" si="785"/>
        <v>3.04820438432701E-3</v>
      </c>
      <c r="GN397" s="223">
        <f t="shared" ca="1" si="786"/>
        <v>-1.8000393243195472E-3</v>
      </c>
      <c r="GO397" s="223">
        <f t="shared" ca="1" si="787"/>
        <v>-5.3320701014845616E-3</v>
      </c>
      <c r="GP397" s="223">
        <f t="shared" ca="1" si="788"/>
        <v>-4.9652196018236186E-3</v>
      </c>
      <c r="GQ397" s="223">
        <f t="shared" ca="1" si="789"/>
        <v>-9.6773383810462403E-4</v>
      </c>
      <c r="GR397" s="223">
        <f t="shared" ca="1" si="790"/>
        <v>3.7373719063206654E-3</v>
      </c>
      <c r="GS397" s="223">
        <f t="shared" ca="1" si="791"/>
        <v>5.7096611136880073E-3</v>
      </c>
      <c r="GT397" s="223">
        <f t="shared" ca="1" si="792"/>
        <v>3.5069694244273747E-3</v>
      </c>
      <c r="GU397" s="223">
        <f t="shared" ca="1" si="793"/>
        <v>-1.2600654124401045E-3</v>
      </c>
      <c r="GV397" s="223">
        <f t="shared" ca="1" si="794"/>
        <v>-5.1057234949451521E-3</v>
      </c>
      <c r="GW397" s="223">
        <f t="shared" ca="1" si="795"/>
        <v>-5.2180079795393838E-3</v>
      </c>
      <c r="GX397" s="223">
        <f t="shared" ca="1" si="796"/>
        <v>-1.5148149429190551E-3</v>
      </c>
      <c r="GY397" s="223">
        <f t="shared" ca="1" si="797"/>
        <v>3.2960311264622331E-3</v>
      </c>
      <c r="GZ397" s="223">
        <f t="shared" ca="1" si="798"/>
        <v>5.6967749649629688E-3</v>
      </c>
      <c r="HA397" s="223">
        <f t="shared" ca="1" si="799"/>
        <v>3.9319604318660056E-3</v>
      </c>
      <c r="HB397" s="223">
        <f t="shared" ca="1" si="800"/>
        <v>-7.0795638181704069E-4</v>
      </c>
      <c r="HC397" s="223">
        <f t="shared" ca="1" si="801"/>
        <v>-4.8302059800770462E-3</v>
      </c>
      <c r="HD397" s="223">
        <f t="shared" ca="1" si="802"/>
        <v>-5.4205440879588679E-3</v>
      </c>
      <c r="HE397" s="223">
        <f t="shared" ca="1" si="803"/>
        <v>-2.0473075517510944E-3</v>
      </c>
      <c r="HF397" s="223">
        <f t="shared" ca="1" si="804"/>
        <v>2.8229477650620733E-3</v>
      </c>
      <c r="HG397" s="223">
        <f t="shared" ca="1" si="805"/>
        <v>5.6290257591513643E-3</v>
      </c>
      <c r="HH397" s="223">
        <f t="shared" ca="1" si="806"/>
        <v>4.3190845109175504E-3</v>
      </c>
      <c r="HI397" s="223">
        <f t="shared" ca="1" si="807"/>
        <v>-1.4902934422875288E-4</v>
      </c>
      <c r="HJ397" s="223">
        <f t="shared" ca="1" si="808"/>
        <v>-4.5081709411616154E-3</v>
      </c>
      <c r="HK397" s="223">
        <f t="shared" ca="1" si="809"/>
        <v>-5.5708773936404528E-3</v>
      </c>
      <c r="HL397" s="223">
        <f t="shared" ca="1" si="810"/>
        <v>-2.5600834696876177E-3</v>
      </c>
      <c r="HM397" s="223">
        <f t="shared" ca="1" si="811"/>
        <v>2.3226778735041423E-3</v>
      </c>
      <c r="HN397" s="223">
        <f t="shared" ca="1" si="812"/>
        <v>5.5070659581406408E-3</v>
      </c>
      <c r="HO397" s="223">
        <f t="shared" ca="1" si="813"/>
        <v>4.6646134450771017E-3</v>
      </c>
      <c r="HP397" s="223">
        <f t="shared" ca="1" si="814"/>
        <v>4.1133292741218344E-4</v>
      </c>
      <c r="HQ397" s="223">
        <f t="shared" ca="1" si="815"/>
        <v>-4.1427197516658758E-3</v>
      </c>
      <c r="HR397" s="223">
        <f t="shared" ca="1" si="816"/>
        <v>-5.6675601046699683E-3</v>
      </c>
      <c r="HS397" s="223">
        <f t="shared" ca="1" si="817"/>
        <v>-3.0482043843270659E-3</v>
      </c>
      <c r="HT397" s="223">
        <f t="shared" ca="1" si="818"/>
        <v>1.8000393243194838E-3</v>
      </c>
      <c r="HU397" s="223">
        <f t="shared" ca="1" si="819"/>
        <v>5.3320701014845382E-3</v>
      </c>
      <c r="HV397" s="223">
        <f t="shared" ca="1" si="820"/>
        <v>4.9652196018235709E-3</v>
      </c>
      <c r="HW397" s="223">
        <f t="shared" ca="1" si="821"/>
        <v>9.6773383810468995E-4</v>
      </c>
      <c r="HX397" s="223">
        <f t="shared" ca="1" si="822"/>
        <v>-3.7373719063206147E-3</v>
      </c>
      <c r="HY397" s="223">
        <f t="shared" ca="1" si="823"/>
        <v>-5.7096611136880047E-3</v>
      </c>
      <c r="HZ397" s="223">
        <f t="shared" ca="1" si="824"/>
        <v>-3.5069694244273001E-3</v>
      </c>
      <c r="IA397" s="223">
        <f t="shared" ca="1" si="825"/>
        <v>1.2600654124400386E-3</v>
      </c>
      <c r="IB397" s="223">
        <f t="shared" ca="1" si="826"/>
        <v>5.1057234949451226E-3</v>
      </c>
      <c r="IC397" s="223">
        <f t="shared" ca="1" si="827"/>
        <v>5.2180079795393457E-3</v>
      </c>
      <c r="ID397" s="223">
        <f t="shared" ca="1" si="828"/>
        <v>1.5148149429191197E-3</v>
      </c>
      <c r="IE397" s="223">
        <f t="shared" ca="1" si="829"/>
        <v>1.6954915052110283E-3</v>
      </c>
      <c r="IF397" s="223">
        <f t="shared" ca="1" si="830"/>
        <v>-5.6967749649629636E-3</v>
      </c>
      <c r="IG397" s="223">
        <f t="shared" ca="1" si="831"/>
        <v>-3.9319604318659362E-3</v>
      </c>
      <c r="IH397" s="223">
        <f t="shared" ca="1" si="832"/>
        <v>7.0795638181697412E-4</v>
      </c>
      <c r="II397" s="223">
        <f t="shared" ca="1" si="833"/>
        <v>4.8302059800770097E-3</v>
      </c>
      <c r="IJ397" s="223">
        <f t="shared" ca="1" si="834"/>
        <v>5.4205440879588375E-3</v>
      </c>
      <c r="IK397" s="223">
        <f t="shared" ca="1" si="835"/>
        <v>2.0473075517510055E-3</v>
      </c>
      <c r="IL397" s="223">
        <f t="shared" ca="1" si="836"/>
        <v>-2.8229477650620152E-3</v>
      </c>
      <c r="IM397" s="223">
        <f t="shared" ca="1" si="837"/>
        <v>-5.6290257591513531E-3</v>
      </c>
      <c r="IN397" s="223">
        <f t="shared" ca="1" si="838"/>
        <v>-4.3190845109174879E-3</v>
      </c>
      <c r="IO397" s="223">
        <f t="shared" ca="1" si="839"/>
        <v>1.4902934422884829E-4</v>
      </c>
      <c r="IP397" s="223">
        <f t="shared" ca="1" si="840"/>
        <v>4.5081709411615737E-3</v>
      </c>
      <c r="IQ397" s="223">
        <f t="shared" ca="1" si="841"/>
        <v>5.5708773936404676E-3</v>
      </c>
      <c r="IR397" s="223">
        <f t="shared" ca="1" si="842"/>
        <v>2.5600834696875322E-3</v>
      </c>
      <c r="IS397" s="223">
        <f t="shared" ca="1" si="843"/>
        <v>-2.3226778735040807E-3</v>
      </c>
      <c r="IT397" s="223">
        <f t="shared" ca="1" si="844"/>
        <v>-5.5070659581406226E-3</v>
      </c>
      <c r="IU397" s="223">
        <f t="shared" ca="1" si="845"/>
        <v>-4.6646134450771398E-3</v>
      </c>
      <c r="IV397" s="223">
        <f t="shared" ca="1" si="846"/>
        <v>-4.1133292741208846E-4</v>
      </c>
      <c r="IW397" s="223">
        <f t="shared" ca="1" si="847"/>
        <v>4.1427197516658298E-3</v>
      </c>
      <c r="IX397" s="223">
        <f t="shared" ca="1" si="848"/>
        <v>5.6675601046699779E-3</v>
      </c>
      <c r="IY397" s="223">
        <f t="shared" ca="1" si="849"/>
        <v>3.0482043843269866E-3</v>
      </c>
      <c r="IZ397" s="223">
        <f t="shared" ca="1" si="850"/>
        <v>-1.800039324319574E-3</v>
      </c>
      <c r="JA397" s="223">
        <f t="shared" ca="1" si="851"/>
        <v>-5.3320701014845148E-3</v>
      </c>
      <c r="JB397" s="223">
        <f t="shared" ca="1" si="852"/>
        <v>-4.9652196018236047E-3</v>
      </c>
    </row>
    <row r="398" spans="2:262">
      <c r="B398" s="230">
        <v>37</v>
      </c>
      <c r="C398" s="229">
        <f t="shared" si="853"/>
        <v>7.2265625000000032E-4</v>
      </c>
      <c r="D398" s="226">
        <f t="shared" ca="1" si="597"/>
        <v>54.007745795258259</v>
      </c>
      <c r="E398" s="225">
        <f ca="1">AQ361</f>
        <v>7.7457952582597571E-3</v>
      </c>
      <c r="F398" s="224">
        <v>37</v>
      </c>
      <c r="G398" s="223">
        <f t="shared" ca="1" si="854"/>
        <v>1.2405932597017791E-3</v>
      </c>
      <c r="H398" s="223">
        <f t="shared" ca="1" si="598"/>
        <v>-8.7553761993772183E-3</v>
      </c>
      <c r="I398" s="223">
        <f t="shared" ca="1" si="599"/>
        <v>-1.2013761310251E-2</v>
      </c>
      <c r="J398" s="223">
        <f t="shared" ca="1" si="600"/>
        <v>-6.0271147601462169E-3</v>
      </c>
      <c r="K398" s="223">
        <f t="shared" ca="1" si="601"/>
        <v>4.5976185092575332E-3</v>
      </c>
      <c r="L398" s="223">
        <f t="shared" ca="1" si="602"/>
        <v>1.1684315056813107E-2</v>
      </c>
      <c r="M398" s="223">
        <f t="shared" ca="1" si="603"/>
        <v>9.7795009652390519E-3</v>
      </c>
      <c r="N398" s="223">
        <f t="shared" ca="1" si="604"/>
        <v>3.4900081104448887E-4</v>
      </c>
      <c r="O398" s="223">
        <f t="shared" ca="1" si="605"/>
        <v>-9.3500683170533901E-3</v>
      </c>
      <c r="P398" s="223">
        <f t="shared" ca="1" si="606"/>
        <v>-1.1853915616521061E-2</v>
      </c>
      <c r="Q398" s="223">
        <f t="shared" ca="1" si="607"/>
        <v>-5.2357384016681668E-3</v>
      </c>
      <c r="R398" s="223">
        <f t="shared" ca="1" si="608"/>
        <v>5.411532287076303E-3</v>
      </c>
      <c r="S398" s="223">
        <f t="shared" ca="1" si="609"/>
        <v>1.1894429634580912E-2</v>
      </c>
      <c r="T398" s="223">
        <f t="shared" ca="1" si="610"/>
        <v>9.2241254391888083E-3</v>
      </c>
      <c r="U398" s="223">
        <f t="shared" ca="1" si="611"/>
        <v>-5.4448290324620157E-4</v>
      </c>
      <c r="V398" s="223">
        <f t="shared" ca="1" si="612"/>
        <v>-9.8940916044050458E-3</v>
      </c>
      <c r="W398" s="223">
        <f t="shared" ca="1" si="613"/>
        <v>-1.1629832527010889E-2</v>
      </c>
      <c r="X398" s="223">
        <f t="shared" ca="1" si="614"/>
        <v>-4.4159891231534036E-3</v>
      </c>
      <c r="Y398" s="223">
        <f t="shared" ca="1" si="615"/>
        <v>6.1961205025620539E-3</v>
      </c>
      <c r="Z398" s="223">
        <f t="shared" ca="1" si="616"/>
        <v>1.204008726759438E-2</v>
      </c>
      <c r="AA398" s="223">
        <f t="shared" ca="1" si="617"/>
        <v>8.618763578181211E-3</v>
      </c>
      <c r="AB398" s="223">
        <f t="shared" ca="1" si="618"/>
        <v>-1.4350160175087773E-3</v>
      </c>
      <c r="AC398" s="223">
        <f t="shared" ca="1" si="619"/>
        <v>-1.0384497952102414E-2</v>
      </c>
      <c r="AD398" s="223">
        <f t="shared" ca="1" si="620"/>
        <v>-1.1342726367397693E-2</v>
      </c>
      <c r="AE398" s="223">
        <f t="shared" ca="1" si="621"/>
        <v>-3.5723092169673903E-3</v>
      </c>
      <c r="AF398" s="223">
        <f t="shared" ca="1" si="622"/>
        <v>6.9471314041963279E-3</v>
      </c>
      <c r="AG398" s="223">
        <f t="shared" ca="1" si="623"/>
        <v>1.2120498624520058E-2</v>
      </c>
      <c r="AH398" s="223">
        <f t="shared" ca="1" si="624"/>
        <v>7.9666958905911939E-3</v>
      </c>
      <c r="AI398" s="223">
        <f t="shared" ca="1" si="625"/>
        <v>-2.317772655638923E-3</v>
      </c>
      <c r="AJ398" s="223">
        <f t="shared" ca="1" si="626"/>
        <v>-1.0818629805657235E-2</v>
      </c>
      <c r="AK398" s="223">
        <f t="shared" ca="1" si="627"/>
        <v>-1.099415299083604E-2</v>
      </c>
      <c r="AL398" s="223">
        <f t="shared" ca="1" si="628"/>
        <v>-2.7092706576203988E-3</v>
      </c>
      <c r="AM398" s="223">
        <f t="shared" ca="1" si="629"/>
        <v>7.6604951988335996E-3</v>
      </c>
      <c r="AN398" s="223">
        <f t="shared" ca="1" si="630"/>
        <v>1.2135227949247707E-2</v>
      </c>
      <c r="AO398" s="223">
        <f t="shared" ca="1" si="631"/>
        <v>7.2714559877146995E-3</v>
      </c>
      <c r="AP398" s="223">
        <f t="shared" ca="1" si="632"/>
        <v>-3.1879690829302266E-3</v>
      </c>
      <c r="AQ398" s="223">
        <f t="shared" ca="1" si="633"/>
        <v>-1.1194134566940768E-2</v>
      </c>
      <c r="AR398" s="223">
        <f t="shared" ca="1" si="634"/>
        <v>-1.0586001346654854E-2</v>
      </c>
      <c r="AS398" s="223">
        <f t="shared" ca="1" si="635"/>
        <v>-1.8315503258414575E-3</v>
      </c>
      <c r="AT398" s="223">
        <f t="shared" ca="1" si="636"/>
        <v>8.3323461062629889E-3</v>
      </c>
      <c r="AU398" s="223">
        <f t="shared" ca="1" si="637"/>
        <v>1.2084195422290445E-2</v>
      </c>
      <c r="AV398" s="223">
        <f t="shared" ca="1" si="638"/>
        <v>6.5368114348227126E-3</v>
      </c>
      <c r="AW398" s="223">
        <f t="shared" ca="1" si="639"/>
        <v>-4.0408896295471806E-3</v>
      </c>
      <c r="AX398" s="223">
        <f t="shared" ca="1" si="640"/>
        <v>-1.150897734311691E-2</v>
      </c>
      <c r="AY398" s="223">
        <f t="shared" ca="1" si="641"/>
        <v>-1.0120483243977236E-2</v>
      </c>
      <c r="AZ398" s="223">
        <f t="shared" ca="1" si="642"/>
        <v>-9.4390466415646222E-4</v>
      </c>
      <c r="BA398" s="223">
        <f t="shared" ca="1" si="643"/>
        <v>8.9590433082062763E-3</v>
      </c>
      <c r="BB398" s="223">
        <f t="shared" ca="1" si="644"/>
        <v>1.1967677593333443E-2</v>
      </c>
      <c r="BC398" s="223">
        <f t="shared" ca="1" si="645"/>
        <v>5.7667433343989881E-3</v>
      </c>
      <c r="BD398" s="223">
        <f t="shared" ca="1" si="646"/>
        <v>-4.8719122451483556E-3</v>
      </c>
      <c r="BE398" s="223">
        <f t="shared" ca="1" si="647"/>
        <v>-1.1761451973902753E-2</v>
      </c>
      <c r="BF398" s="223">
        <f t="shared" ca="1" si="648"/>
        <v>-9.6001213657353271E-3</v>
      </c>
      <c r="BG398" s="223">
        <f t="shared" ca="1" si="649"/>
        <v>-5.1143901314031244E-5</v>
      </c>
      <c r="BH398" s="223">
        <f t="shared" ca="1" si="650"/>
        <v>9.5371906782274144E-3</v>
      </c>
      <c r="BI398" s="223">
        <f t="shared" ca="1" si="651"/>
        <v>1.1786305882587229E-2</v>
      </c>
      <c r="BJ398" s="223">
        <f t="shared" ca="1" si="652"/>
        <v>4.9654247522004074E-3</v>
      </c>
      <c r="BK398" s="223">
        <f t="shared" ca="1" si="653"/>
        <v>-5.6765335461778322E-3</v>
      </c>
      <c r="BL398" s="223">
        <f t="shared" ca="1" si="654"/>
        <v>-1.1950190277399008E-2</v>
      </c>
      <c r="BM398" s="223">
        <f t="shared" ca="1" si="655"/>
        <v>-9.0277355980328336E-3</v>
      </c>
      <c r="BN398" s="223">
        <f t="shared" ca="1" si="656"/>
        <v>8.4189401476086282E-4</v>
      </c>
      <c r="BO398" s="223">
        <f t="shared" ca="1" si="657"/>
        <v>1.0063655185636053E-2</v>
      </c>
      <c r="BP398" s="223">
        <f t="shared" ca="1" si="658"/>
        <v>1.1541063159066859E-2</v>
      </c>
      <c r="BQ398" s="223">
        <f t="shared" ca="1" si="659"/>
        <v>4.137198103052327E-3</v>
      </c>
      <c r="BR398" s="223">
        <f t="shared" ca="1" si="660"/>
        <v>-6.4503932200908349E-3</v>
      </c>
      <c r="BS398" s="223">
        <f t="shared" ca="1" si="661"/>
        <v>-1.2074169464386247E-2</v>
      </c>
      <c r="BT398" s="223">
        <f t="shared" ca="1" si="662"/>
        <v>-8.4064277489379405E-3</v>
      </c>
      <c r="BU398" s="223">
        <f t="shared" ca="1" si="663"/>
        <v>1.7303696342258644E-3</v>
      </c>
      <c r="BV398" s="223">
        <f t="shared" ca="1" si="664"/>
        <v>1.0535583873652282E-2</v>
      </c>
      <c r="BW398" s="223">
        <f t="shared" ca="1" si="665"/>
        <v>1.1233278414339559E-2</v>
      </c>
      <c r="BX398" s="223">
        <f t="shared" ca="1" si="666"/>
        <v>3.2865516189260445E-3</v>
      </c>
      <c r="BY398" s="223">
        <f t="shared" ca="1" si="667"/>
        <v>-7.1892976542651983E-3</v>
      </c>
      <c r="BZ398" s="223">
        <f t="shared" ca="1" si="668"/>
        <v>-1.2132717680908301E-2</v>
      </c>
      <c r="CA398" s="223">
        <f t="shared" ca="1" si="669"/>
        <v>-7.7395647395165634E-3</v>
      </c>
      <c r="CB398" s="223">
        <f t="shared" ca="1" si="670"/>
        <v>2.6094682307192382E-3</v>
      </c>
      <c r="CC398" s="223">
        <f t="shared" ca="1" si="671"/>
        <v>1.0950419319826602E-2</v>
      </c>
      <c r="CD398" s="223">
        <f t="shared" ca="1" si="672"/>
        <v>1.0864619560604324E-2</v>
      </c>
      <c r="CE398" s="223">
        <f t="shared" ca="1" si="673"/>
        <v>2.4180950268212755E-3</v>
      </c>
      <c r="CF398" s="223">
        <f t="shared" ca="1" si="674"/>
        <v>-7.8892426615515161E-3</v>
      </c>
      <c r="CG398" s="223">
        <f t="shared" ca="1" si="675"/>
        <v>-1.2125517649107079E-2</v>
      </c>
      <c r="CH398" s="223">
        <f t="shared" ca="1" si="676"/>
        <v>-7.0307603581957843E-3</v>
      </c>
      <c r="CI398" s="223">
        <f t="shared" ca="1" si="677"/>
        <v>3.474425892779181E-3</v>
      </c>
      <c r="CJ398" s="223">
        <f t="shared" ca="1" si="678"/>
        <v>1.1305913494933767E-2</v>
      </c>
      <c r="CK398" s="223">
        <f t="shared" ca="1" si="679"/>
        <v>1.043708439213104E-2</v>
      </c>
      <c r="CL398" s="223">
        <f t="shared" ca="1" si="680"/>
        <v>1.5365345682561574E-3</v>
      </c>
      <c r="CM398" s="223">
        <f t="shared" ca="1" si="681"/>
        <v>-8.5464351793102366E-3</v>
      </c>
      <c r="CN398" s="223">
        <f t="shared" ca="1" si="682"/>
        <v>-1.2052608386578734E-2</v>
      </c>
      <c r="CO398" s="223">
        <f t="shared" ca="1" si="683"/>
        <v>-6.2838556773303147E-3</v>
      </c>
      <c r="CP398" s="223">
        <f t="shared" ca="1" si="684"/>
        <v>4.320555339892793E-3</v>
      </c>
      <c r="CQ398" s="223">
        <f t="shared" ca="1" si="685"/>
        <v>1.1600139945237922E-2</v>
      </c>
      <c r="CR398" s="223">
        <f t="shared" ca="1" si="686"/>
        <v>9.9529897590404665E-3</v>
      </c>
      <c r="CS398" s="223">
        <f t="shared" ca="1" si="687"/>
        <v>6.4664749573627948E-4</v>
      </c>
      <c r="CT398" s="223">
        <f t="shared" ca="1" si="688"/>
        <v>-9.1573138243467439E-3</v>
      </c>
      <c r="CU398" s="223">
        <f t="shared" ca="1" si="689"/>
        <v>-1.1914384994933956E-2</v>
      </c>
      <c r="CV398" s="223">
        <f t="shared" ca="1" si="690"/>
        <v>-5.5028982380996763E-3</v>
      </c>
      <c r="CW398" s="223">
        <f t="shared" ca="1" si="691"/>
        <v>5.1432713232752924E-3</v>
      </c>
      <c r="CX398" s="223">
        <f t="shared" ca="1" si="692"/>
        <v>1.1831504232112322E-2</v>
      </c>
      <c r="CY398" s="223">
        <f t="shared" ca="1" si="693"/>
        <v>9.4149590120925462E-3</v>
      </c>
      <c r="CZ398" s="223">
        <f t="shared" ca="1" si="694"/>
        <v>-2.4674381559022709E-4</v>
      </c>
      <c r="DA398" s="223">
        <f t="shared" ca="1" si="695"/>
        <v>-9.7185681923554548E-3</v>
      </c>
      <c r="DB398" s="223">
        <f t="shared" ca="1" si="696"/>
        <v>-1.1711596518708102E-2</v>
      </c>
      <c r="DC398" s="223">
        <f t="shared" ca="1" si="697"/>
        <v>-4.6921201165312544E-3</v>
      </c>
      <c r="DD398" s="223">
        <f t="shared" ca="1" si="698"/>
        <v>5.9381154737304627E-3</v>
      </c>
      <c r="DE398" s="223">
        <f t="shared" ca="1" si="699"/>
        <v>1.1998752572440383E-2</v>
      </c>
      <c r="DF398" s="223">
        <f t="shared" ca="1" si="700"/>
        <v>8.8259077865213836E-3</v>
      </c>
      <c r="DG398" s="223">
        <f t="shared" ca="1" si="701"/>
        <v>-1.1387980008015193E-3</v>
      </c>
      <c r="DH398" s="223">
        <f t="shared" ca="1" si="702"/>
        <v>-1.0227156797287584E-2</v>
      </c>
      <c r="DI398" s="223">
        <f t="shared" ca="1" si="703"/>
        <v>-1.1445341886223967E-2</v>
      </c>
      <c r="DJ398" s="223">
        <f t="shared" ca="1" si="704"/>
        <v>-3.8559149895137724E-3</v>
      </c>
      <c r="DK398" s="223">
        <f t="shared" ca="1" si="705"/>
        <v>6.7007804619396072E-3</v>
      </c>
      <c r="DL398" s="223">
        <f t="shared" ca="1" si="706"/>
        <v>1.2100978632975035E-2</v>
      </c>
      <c r="DM398" s="223">
        <f t="shared" ca="1" si="707"/>
        <v>8.1890282019552903E-3</v>
      </c>
      <c r="DN398" s="223">
        <f t="shared" ca="1" si="708"/>
        <v>-2.0246809409780265E-3</v>
      </c>
      <c r="DO398" s="223">
        <f t="shared" ca="1" si="709"/>
        <v>-1.0680323553427558E-2</v>
      </c>
      <c r="DP398" s="223">
        <f t="shared" ca="1" si="710"/>
        <v>-1.1117063954403978E-2</v>
      </c>
      <c r="DQ398" s="223">
        <f t="shared" ca="1" si="711"/>
        <v>-2.9988143250815388E-3</v>
      </c>
      <c r="DR398" s="223">
        <f t="shared" ca="1" si="712"/>
        <v>7.4271333402523279E-3</v>
      </c>
      <c r="DS398" s="223">
        <f t="shared" ca="1" si="713"/>
        <v>1.2137628441837106E-2</v>
      </c>
      <c r="DT398" s="223">
        <f t="shared" ca="1" si="714"/>
        <v>7.5077715640439469E-3</v>
      </c>
      <c r="DU398" s="223">
        <f t="shared" ca="1" si="715"/>
        <v>-2.8995919597115446E-3</v>
      </c>
      <c r="DV398" s="223">
        <f t="shared" ca="1" si="716"/>
        <v>-1.1075612710860296E-2</v>
      </c>
      <c r="DW398" s="223">
        <f t="shared" ca="1" si="717"/>
        <v>-1.0728541689803533E-2</v>
      </c>
      <c r="DX398" s="223">
        <f t="shared" ca="1" si="718"/>
        <v>-2.1254628259965618E-3</v>
      </c>
      <c r="DY398" s="223">
        <f t="shared" ca="1" si="719"/>
        <v>8.1132379394879325E-3</v>
      </c>
      <c r="DZ398" s="223">
        <f t="shared" ca="1" si="720"/>
        <v>1.2108503390536937E-2</v>
      </c>
      <c r="EA398" s="223">
        <f t="shared" ca="1" si="721"/>
        <v>6.7858296615340499E-3</v>
      </c>
      <c r="EB398" s="223">
        <f t="shared" ca="1" si="722"/>
        <v>-3.7587898383873129E-3</v>
      </c>
      <c r="EC398" s="223">
        <f t="shared" ca="1" si="723"/>
        <v>-1.1410882163392783E-2</v>
      </c>
      <c r="ED398" s="223">
        <f t="shared" ca="1" si="724"/>
        <v>-1.0281880528237086E-2</v>
      </c>
      <c r="EE398" s="223">
        <f t="shared" ca="1" si="725"/>
        <v>-1.2405932597018389E-3</v>
      </c>
      <c r="EF398" s="223">
        <f t="shared" ca="1" si="726"/>
        <v>8.7553761993772634E-3</v>
      </c>
      <c r="EG398" s="223">
        <f t="shared" ca="1" si="727"/>
        <v>1.2013761310250996E-2</v>
      </c>
      <c r="EH398" s="223">
        <f t="shared" ca="1" si="728"/>
        <v>6.0271147601462464E-3</v>
      </c>
      <c r="EI398" s="223">
        <f t="shared" ca="1" si="729"/>
        <v>-4.5976185092574638E-3</v>
      </c>
      <c r="EJ398" s="223">
        <f t="shared" ca="1" si="730"/>
        <v>-1.1684315056813119E-2</v>
      </c>
      <c r="EK398" s="223">
        <f t="shared" ca="1" si="731"/>
        <v>-9.7795009652390571E-3</v>
      </c>
      <c r="EL398" s="223">
        <f t="shared" ca="1" si="732"/>
        <v>-3.4900081104454438E-4</v>
      </c>
      <c r="EM398" s="223">
        <f t="shared" ca="1" si="733"/>
        <v>9.3500683170534386E-3</v>
      </c>
      <c r="EN398" s="223">
        <f t="shared" ca="1" si="734"/>
        <v>1.1853915616521054E-2</v>
      </c>
      <c r="EO398" s="223">
        <f t="shared" ca="1" si="735"/>
        <v>5.2357384016681954E-3</v>
      </c>
      <c r="EP398" s="223">
        <f t="shared" ca="1" si="736"/>
        <v>-5.4115322870762345E-3</v>
      </c>
      <c r="EQ398" s="223">
        <f t="shared" ca="1" si="737"/>
        <v>-1.1894429634580922E-2</v>
      </c>
      <c r="ER398" s="223">
        <f t="shared" ca="1" si="738"/>
        <v>-9.2241254391888169E-3</v>
      </c>
      <c r="ES398" s="223">
        <f t="shared" ca="1" si="739"/>
        <v>5.4448290324614693E-4</v>
      </c>
      <c r="ET398" s="223">
        <f t="shared" ca="1" si="740"/>
        <v>9.8940916044049886E-3</v>
      </c>
      <c r="EU398" s="223">
        <f t="shared" ca="1" si="741"/>
        <v>1.1629832527010931E-2</v>
      </c>
      <c r="EV398" s="223">
        <f t="shared" ca="1" si="742"/>
        <v>4.4159891231532553E-3</v>
      </c>
      <c r="EW398" s="223">
        <f t="shared" ca="1" si="743"/>
        <v>-6.1961205025621554E-3</v>
      </c>
      <c r="EX398" s="223">
        <f t="shared" ca="1" si="744"/>
        <v>-1.2040087267594389E-2</v>
      </c>
      <c r="EY398" s="223">
        <f t="shared" ca="1" si="745"/>
        <v>-8.6187635781812197E-3</v>
      </c>
      <c r="EZ398" s="223">
        <f t="shared" ca="1" si="746"/>
        <v>1.4350160175087218E-3</v>
      </c>
      <c r="FA398" s="223">
        <f t="shared" ca="1" si="747"/>
        <v>1.0384497952102363E-2</v>
      </c>
      <c r="FB398" s="223">
        <f t="shared" ca="1" si="748"/>
        <v>1.1342726367397742E-2</v>
      </c>
      <c r="FC398" s="223">
        <f t="shared" ca="1" si="749"/>
        <v>3.5723092169672368E-3</v>
      </c>
      <c r="FD398" s="223">
        <f t="shared" ca="1" si="750"/>
        <v>-6.9471314041964242E-3</v>
      </c>
      <c r="FE398" s="223">
        <f t="shared" ca="1" si="751"/>
        <v>-1.2120498624520061E-2</v>
      </c>
      <c r="FF398" s="223">
        <f t="shared" ca="1" si="752"/>
        <v>-7.9666958905912043E-3</v>
      </c>
      <c r="FG398" s="223">
        <f t="shared" ca="1" si="753"/>
        <v>2.3177726556388692E-3</v>
      </c>
      <c r="FH398" s="223">
        <f t="shared" ca="1" si="754"/>
        <v>1.081862980565719E-2</v>
      </c>
      <c r="FI398" s="223">
        <f t="shared" ca="1" si="755"/>
        <v>1.0994152990836101E-2</v>
      </c>
      <c r="FJ398" s="223">
        <f t="shared" ca="1" si="756"/>
        <v>2.7092706576205793E-3</v>
      </c>
      <c r="FK398" s="223">
        <f t="shared" ca="1" si="757"/>
        <v>-7.6604951988336906E-3</v>
      </c>
      <c r="FL398" s="223">
        <f t="shared" ca="1" si="758"/>
        <v>-1.2135227949247705E-2</v>
      </c>
      <c r="FM398" s="223">
        <f t="shared" ca="1" si="759"/>
        <v>-7.2714559877146735E-3</v>
      </c>
      <c r="FN398" s="223">
        <f t="shared" ca="1" si="760"/>
        <v>3.1879690829302149E-3</v>
      </c>
      <c r="FO398" s="223">
        <f t="shared" ca="1" si="761"/>
        <v>1.1194134566940732E-2</v>
      </c>
      <c r="FP398" s="223">
        <f t="shared" ca="1" si="762"/>
        <v>1.05860013466549E-2</v>
      </c>
      <c r="FQ398" s="223">
        <f t="shared" ca="1" si="763"/>
        <v>1.8315503258416414E-3</v>
      </c>
      <c r="FR398" s="223">
        <f t="shared" ca="1" si="764"/>
        <v>-8.3323461062631051E-3</v>
      </c>
      <c r="FS398" s="223">
        <f t="shared" ca="1" si="765"/>
        <v>-1.2084195422290438E-2</v>
      </c>
      <c r="FT398" s="223">
        <f t="shared" ca="1" si="766"/>
        <v>-6.536811434822723E-3</v>
      </c>
      <c r="FU398" s="223">
        <f t="shared" ca="1" si="767"/>
        <v>4.0408896295471702E-3</v>
      </c>
      <c r="FV398" s="223">
        <f t="shared" ca="1" si="768"/>
        <v>1.1508977343116879E-2</v>
      </c>
      <c r="FW398" s="223">
        <f t="shared" ca="1" si="769"/>
        <v>1.0120483243977291E-2</v>
      </c>
      <c r="FX398" s="223">
        <f t="shared" ca="1" si="770"/>
        <v>9.4390466415664696E-4</v>
      </c>
      <c r="FY398" s="223">
        <f t="shared" ca="1" si="771"/>
        <v>-8.9590433082063839E-3</v>
      </c>
      <c r="FZ398" s="223">
        <f t="shared" ca="1" si="772"/>
        <v>-1.196767759333343E-2</v>
      </c>
      <c r="GA398" s="223">
        <f t="shared" ca="1" si="773"/>
        <v>-5.7667433343989993E-3</v>
      </c>
      <c r="GB398" s="223">
        <f t="shared" ca="1" si="774"/>
        <v>4.871912245148346E-3</v>
      </c>
      <c r="GC398" s="223">
        <f t="shared" ca="1" si="775"/>
        <v>1.1761451973902728E-2</v>
      </c>
      <c r="GD398" s="223">
        <f t="shared" ca="1" si="776"/>
        <v>9.6001213657353878E-3</v>
      </c>
      <c r="GE398" s="223">
        <f t="shared" ca="1" si="777"/>
        <v>5.1143901314215125E-5</v>
      </c>
      <c r="GF398" s="223">
        <f t="shared" ca="1" si="778"/>
        <v>-9.5371906782275133E-3</v>
      </c>
      <c r="GG398" s="223">
        <f t="shared" ca="1" si="779"/>
        <v>-1.1786305882587212E-2</v>
      </c>
      <c r="GH398" s="223">
        <f t="shared" ca="1" si="780"/>
        <v>-4.9654247522004195E-3</v>
      </c>
      <c r="GI398" s="223">
        <f t="shared" ca="1" si="781"/>
        <v>5.6765335461778218E-3</v>
      </c>
      <c r="GJ398" s="223">
        <f t="shared" ca="1" si="782"/>
        <v>1.1950190277398992E-2</v>
      </c>
      <c r="GK398" s="223">
        <f t="shared" ca="1" si="783"/>
        <v>9.0277355980328995E-3</v>
      </c>
      <c r="GL398" s="223">
        <f t="shared" ca="1" si="784"/>
        <v>-8.4189401476067807E-4</v>
      </c>
      <c r="GM398" s="223">
        <f t="shared" ca="1" si="785"/>
        <v>-1.0063655185636143E-2</v>
      </c>
      <c r="GN398" s="223">
        <f t="shared" ca="1" si="786"/>
        <v>-1.1541063159066835E-2</v>
      </c>
      <c r="GO398" s="223">
        <f t="shared" ca="1" si="787"/>
        <v>-4.1371981030522567E-3</v>
      </c>
      <c r="GP398" s="223">
        <f t="shared" ca="1" si="788"/>
        <v>6.4503932200908254E-3</v>
      </c>
      <c r="GQ398" s="223">
        <f t="shared" ca="1" si="789"/>
        <v>1.2074169464386237E-2</v>
      </c>
      <c r="GR398" s="223">
        <f t="shared" ca="1" si="790"/>
        <v>8.4064277489380116E-3</v>
      </c>
      <c r="GS398" s="223">
        <f t="shared" ca="1" si="791"/>
        <v>-1.7303696342256822E-3</v>
      </c>
      <c r="GT398" s="223">
        <f t="shared" ca="1" si="792"/>
        <v>-1.053558387365236E-2</v>
      </c>
      <c r="GU398" s="223">
        <f t="shared" ca="1" si="793"/>
        <v>-1.1233278414339531E-2</v>
      </c>
      <c r="GV398" s="223">
        <f t="shared" ca="1" si="794"/>
        <v>-3.2865516189259725E-3</v>
      </c>
      <c r="GW398" s="223">
        <f t="shared" ca="1" si="795"/>
        <v>7.1892976542651896E-3</v>
      </c>
      <c r="GX398" s="223">
        <f t="shared" ca="1" si="796"/>
        <v>1.2132717680908301E-2</v>
      </c>
      <c r="GY398" s="223">
        <f t="shared" ca="1" si="797"/>
        <v>7.7395647395167048E-3</v>
      </c>
      <c r="GZ398" s="223">
        <f t="shared" ca="1" si="798"/>
        <v>-2.6094682307190578E-3</v>
      </c>
      <c r="HA398" s="223">
        <f t="shared" ca="1" si="799"/>
        <v>-1.0950419319826672E-2</v>
      </c>
      <c r="HB398" s="223">
        <f t="shared" ca="1" si="800"/>
        <v>-1.0864619560604253E-2</v>
      </c>
      <c r="HC398" s="223">
        <f t="shared" ca="1" si="801"/>
        <v>-2.4180950268212868E-3</v>
      </c>
      <c r="HD398" s="223">
        <f t="shared" ca="1" si="802"/>
        <v>7.8892426615515092E-3</v>
      </c>
      <c r="HE398" s="223">
        <f t="shared" ca="1" si="803"/>
        <v>1.2125517649107083E-2</v>
      </c>
      <c r="HF398" s="223">
        <f t="shared" ca="1" si="804"/>
        <v>7.030760358195793E-3</v>
      </c>
      <c r="HG398" s="223">
        <f t="shared" ca="1" si="805"/>
        <v>-3.4744258927790054E-3</v>
      </c>
      <c r="HH398" s="223">
        <f t="shared" ca="1" si="806"/>
        <v>-1.1305913494933824E-2</v>
      </c>
      <c r="HI398" s="223">
        <f t="shared" ca="1" si="807"/>
        <v>-1.0437084392130957E-2</v>
      </c>
      <c r="HJ398" s="223">
        <f t="shared" ca="1" si="808"/>
        <v>-1.5365345682561687E-3</v>
      </c>
      <c r="HK398" s="223">
        <f t="shared" ca="1" si="809"/>
        <v>8.5464351793102279E-3</v>
      </c>
      <c r="HL398" s="223">
        <f t="shared" ca="1" si="810"/>
        <v>1.2052608386578737E-2</v>
      </c>
      <c r="HM398" s="223">
        <f t="shared" ca="1" si="811"/>
        <v>6.2838556773303252E-3</v>
      </c>
      <c r="HN398" s="223">
        <f t="shared" ca="1" si="812"/>
        <v>-4.3205553398926212E-3</v>
      </c>
      <c r="HO398" s="223">
        <f t="shared" ca="1" si="813"/>
        <v>-1.160013994523797E-2</v>
      </c>
      <c r="HP398" s="223">
        <f t="shared" ca="1" si="814"/>
        <v>-9.9529897590403746E-3</v>
      </c>
      <c r="HQ398" s="223">
        <f t="shared" ca="1" si="815"/>
        <v>-6.4664749573629075E-4</v>
      </c>
      <c r="HR398" s="223">
        <f t="shared" ca="1" si="816"/>
        <v>9.1573138243467335E-3</v>
      </c>
      <c r="HS398" s="223">
        <f t="shared" ca="1" si="817"/>
        <v>1.1914384994933958E-2</v>
      </c>
      <c r="HT398" s="223">
        <f t="shared" ca="1" si="818"/>
        <v>5.5028982380996849E-3</v>
      </c>
      <c r="HU398" s="223">
        <f t="shared" ca="1" si="819"/>
        <v>-5.143271323275125E-3</v>
      </c>
      <c r="HV398" s="223">
        <f t="shared" ca="1" si="820"/>
        <v>-1.1831504232112357E-2</v>
      </c>
      <c r="HW398" s="223">
        <f t="shared" ca="1" si="821"/>
        <v>-9.4149590120924439E-3</v>
      </c>
      <c r="HX398" s="223">
        <f t="shared" ca="1" si="822"/>
        <v>2.4674381559021494E-4</v>
      </c>
      <c r="HY398" s="223">
        <f t="shared" ca="1" si="823"/>
        <v>9.7185681923554479E-3</v>
      </c>
      <c r="HZ398" s="223">
        <f t="shared" ca="1" si="824"/>
        <v>1.1711596518708104E-2</v>
      </c>
      <c r="IA398" s="223">
        <f t="shared" ca="1" si="825"/>
        <v>4.6921201165312648E-3</v>
      </c>
      <c r="IB398" s="223">
        <f t="shared" ca="1" si="826"/>
        <v>-5.9381154737303023E-3</v>
      </c>
      <c r="IC398" s="223">
        <f t="shared" ca="1" si="827"/>
        <v>-1.1998752572440353E-2</v>
      </c>
      <c r="ID398" s="223">
        <f t="shared" ca="1" si="828"/>
        <v>-8.8259077865212726E-3</v>
      </c>
      <c r="IE398" s="223">
        <f t="shared" ca="1" si="829"/>
        <v>-1.1024733236704859E-2</v>
      </c>
      <c r="IF398" s="223">
        <f t="shared" ca="1" si="830"/>
        <v>1.0227156797287579E-2</v>
      </c>
      <c r="IG398" s="223">
        <f t="shared" ca="1" si="831"/>
        <v>1.144534188622397E-2</v>
      </c>
      <c r="IH398" s="223">
        <f t="shared" ca="1" si="832"/>
        <v>3.8559149895137828E-3</v>
      </c>
      <c r="II398" s="223">
        <f t="shared" ca="1" si="833"/>
        <v>-6.7007804619394536E-3</v>
      </c>
      <c r="IJ398" s="223">
        <f t="shared" ca="1" si="834"/>
        <v>-1.210097863297502E-2</v>
      </c>
      <c r="IK398" s="223">
        <f t="shared" ca="1" si="835"/>
        <v>-8.1890282019551723E-3</v>
      </c>
      <c r="IL398" s="223">
        <f t="shared" ca="1" si="836"/>
        <v>2.0246809409780134E-3</v>
      </c>
      <c r="IM398" s="223">
        <f t="shared" ca="1" si="837"/>
        <v>1.0680323553427552E-2</v>
      </c>
      <c r="IN398" s="223">
        <f t="shared" ca="1" si="838"/>
        <v>1.1117063954403983E-2</v>
      </c>
      <c r="IO398" s="223">
        <f t="shared" ca="1" si="839"/>
        <v>2.99881432508155E-3</v>
      </c>
      <c r="IP398" s="223">
        <f t="shared" ca="1" si="840"/>
        <v>-7.4271333402521822E-3</v>
      </c>
      <c r="IQ398" s="223">
        <f t="shared" ca="1" si="841"/>
        <v>-1.2137628441837106E-2</v>
      </c>
      <c r="IR398" s="223">
        <f t="shared" ca="1" si="842"/>
        <v>-7.5077715640438185E-3</v>
      </c>
      <c r="IS398" s="223">
        <f t="shared" ca="1" si="843"/>
        <v>2.8995919597117011E-3</v>
      </c>
      <c r="IT398" s="223">
        <f t="shared" ca="1" si="844"/>
        <v>1.1075612710860291E-2</v>
      </c>
      <c r="IU398" s="223">
        <f t="shared" ca="1" si="845"/>
        <v>1.072854168980354E-2</v>
      </c>
      <c r="IV398" s="223">
        <f t="shared" ca="1" si="846"/>
        <v>2.1254628259965722E-3</v>
      </c>
      <c r="IW398" s="223">
        <f t="shared" ca="1" si="847"/>
        <v>-8.1132379394877954E-3</v>
      </c>
      <c r="IX398" s="223">
        <f t="shared" ca="1" si="848"/>
        <v>-1.2108503390536951E-2</v>
      </c>
      <c r="IY398" s="223">
        <f t="shared" ca="1" si="849"/>
        <v>-6.7858296615339181E-3</v>
      </c>
      <c r="IZ398" s="223">
        <f t="shared" ca="1" si="850"/>
        <v>3.7587898383874656E-3</v>
      </c>
      <c r="JA398" s="223">
        <f t="shared" ca="1" si="851"/>
        <v>1.1410882163392779E-2</v>
      </c>
      <c r="JB398" s="223">
        <f t="shared" ca="1" si="852"/>
        <v>1.0281880528237091E-2</v>
      </c>
    </row>
    <row r="399" spans="2:262">
      <c r="B399" s="230">
        <v>38</v>
      </c>
      <c r="C399" s="229">
        <f t="shared" si="853"/>
        <v>7.4218750000000033E-4</v>
      </c>
      <c r="D399" s="226">
        <f t="shared" ca="1" si="597"/>
        <v>54.01328566754222</v>
      </c>
      <c r="E399" s="225">
        <f ca="1">AR361</f>
        <v>1.3285667542221304E-2</v>
      </c>
      <c r="F399" s="224">
        <v>38</v>
      </c>
      <c r="G399" s="223">
        <f t="shared" ca="1" si="854"/>
        <v>-4.4977845838367766E-4</v>
      </c>
      <c r="H399" s="223">
        <f t="shared" ca="1" si="598"/>
        <v>2.2963423372493888E-3</v>
      </c>
      <c r="I399" s="223">
        <f t="shared" ca="1" si="599"/>
        <v>3.1856375247356575E-3</v>
      </c>
      <c r="J399" s="223">
        <f t="shared" ca="1" si="600"/>
        <v>1.4990217784506678E-3</v>
      </c>
      <c r="K399" s="223">
        <f t="shared" ca="1" si="601"/>
        <v>-1.3997050630515121E-3</v>
      </c>
      <c r="L399" s="223">
        <f t="shared" ca="1" si="602"/>
        <v>-3.1666284435593129E-3</v>
      </c>
      <c r="M399" s="223">
        <f t="shared" ca="1" si="603"/>
        <v>-2.3730116597769696E-3</v>
      </c>
      <c r="N399" s="223">
        <f t="shared" ca="1" si="604"/>
        <v>3.3942565299616275E-4</v>
      </c>
      <c r="O399" s="223">
        <f t="shared" ca="1" si="605"/>
        <v>2.7774029106103779E-3</v>
      </c>
      <c r="P399" s="223">
        <f t="shared" ca="1" si="606"/>
        <v>2.9695683112955598E-3</v>
      </c>
      <c r="Q399" s="223">
        <f t="shared" ca="1" si="607"/>
        <v>7.6053664475269549E-4</v>
      </c>
      <c r="R399" s="223">
        <f t="shared" ca="1" si="608"/>
        <v>-2.0634660106551828E-3</v>
      </c>
      <c r="S399" s="223">
        <f t="shared" ca="1" si="609"/>
        <v>-3.2189471795348317E-3</v>
      </c>
      <c r="T399" s="223">
        <f t="shared" ca="1" si="610"/>
        <v>-1.7715831814383784E-3</v>
      </c>
      <c r="U399" s="223">
        <f t="shared" ca="1" si="611"/>
        <v>1.1082854414681642E-3</v>
      </c>
      <c r="V399" s="223">
        <f t="shared" ca="1" si="612"/>
        <v>3.0919929147617273E-3</v>
      </c>
      <c r="W399" s="223">
        <f t="shared" ca="1" si="613"/>
        <v>2.5755106161700191E-3</v>
      </c>
      <c r="X399" s="223">
        <f t="shared" ca="1" si="614"/>
        <v>-2.3533149231010856E-5</v>
      </c>
      <c r="Y399" s="223">
        <f t="shared" ca="1" si="615"/>
        <v>-2.6035479774288756E-3</v>
      </c>
      <c r="Z399" s="223">
        <f t="shared" ca="1" si="616"/>
        <v>-3.0783302895031174E-3</v>
      </c>
      <c r="AA399" s="223">
        <f t="shared" ca="1" si="617"/>
        <v>-1.0639704474811203E-3</v>
      </c>
      <c r="AB399" s="223">
        <f t="shared" ca="1" si="618"/>
        <v>1.8107173783731016E-3</v>
      </c>
      <c r="AC399" s="223">
        <f t="shared" ca="1" si="619"/>
        <v>3.2212566133395628E-3</v>
      </c>
      <c r="AD399" s="223">
        <f t="shared" ca="1" si="620"/>
        <v>2.0270832699429545E-3</v>
      </c>
      <c r="AE399" s="223">
        <f t="shared" ca="1" si="621"/>
        <v>-8.0619242523302767E-4</v>
      </c>
      <c r="AF399" s="223">
        <f t="shared" ca="1" si="622"/>
        <v>-2.9875798039397257E-3</v>
      </c>
      <c r="AG399" s="223">
        <f t="shared" ca="1" si="623"/>
        <v>-2.7532059974120383E-3</v>
      </c>
      <c r="AH399" s="223">
        <f t="shared" ca="1" si="624"/>
        <v>-2.9258599162577514E-4</v>
      </c>
      <c r="AI399" s="223">
        <f t="shared" ca="1" si="625"/>
        <v>2.4046194539806384E-3</v>
      </c>
      <c r="AJ399" s="223">
        <f t="shared" ca="1" si="626"/>
        <v>3.1574462642362518E-3</v>
      </c>
      <c r="AK399" s="223">
        <f t="shared" ca="1" si="627"/>
        <v>1.3571576331748922E-3</v>
      </c>
      <c r="AL399" s="223">
        <f t="shared" ca="1" si="628"/>
        <v>-1.5405305478984857E-3</v>
      </c>
      <c r="AM399" s="223">
        <f t="shared" ca="1" si="629"/>
        <v>-3.1925435850398459E-3</v>
      </c>
      <c r="AN399" s="223">
        <f t="shared" ca="1" si="630"/>
        <v>-2.2630614384415455E-3</v>
      </c>
      <c r="AO399" s="223">
        <f t="shared" ca="1" si="631"/>
        <v>4.9633533523330475E-4</v>
      </c>
      <c r="AP399" s="223">
        <f t="shared" ca="1" si="632"/>
        <v>2.8543946664285357E-3</v>
      </c>
      <c r="AQ399" s="223">
        <f t="shared" ca="1" si="633"/>
        <v>2.9043864998434814E-3</v>
      </c>
      <c r="AR399" s="223">
        <f t="shared" ca="1" si="634"/>
        <v>6.0588736943942073E-4</v>
      </c>
      <c r="AS399" s="223">
        <f t="shared" ca="1" si="635"/>
        <v>-2.1825331306918544E-3</v>
      </c>
      <c r="AT399" s="223">
        <f t="shared" ca="1" si="636"/>
        <v>-3.2061543054090849E-3</v>
      </c>
      <c r="AU399" s="223">
        <f t="shared" ca="1" si="637"/>
        <v>-1.6372746489633611E-3</v>
      </c>
      <c r="AV399" s="223">
        <f t="shared" ca="1" si="638"/>
        <v>1.2555075661079467E-3</v>
      </c>
      <c r="AW399" s="223">
        <f t="shared" ca="1" si="639"/>
        <v>3.1330846167943469E-3</v>
      </c>
      <c r="AX399" s="223">
        <f t="shared" ca="1" si="640"/>
        <v>2.4772450881727298E-3</v>
      </c>
      <c r="AY399" s="223">
        <f t="shared" ca="1" si="641"/>
        <v>-1.8169826463075773E-4</v>
      </c>
      <c r="AZ399" s="223">
        <f t="shared" ca="1" si="642"/>
        <v>-2.6937201479087917E-3</v>
      </c>
      <c r="BA399" s="223">
        <f t="shared" ca="1" si="643"/>
        <v>-3.0275961725822697E-3</v>
      </c>
      <c r="BB399" s="223">
        <f t="shared" ca="1" si="644"/>
        <v>-9.133537206736373E-4</v>
      </c>
      <c r="BC399" s="223">
        <f t="shared" ca="1" si="645"/>
        <v>1.9394278202605434E-3</v>
      </c>
      <c r="BD399" s="223">
        <f t="shared" ca="1" si="646"/>
        <v>3.2239853279586051E-3</v>
      </c>
      <c r="BE399" s="223">
        <f t="shared" ca="1" si="647"/>
        <v>1.901623814856947E-3</v>
      </c>
      <c r="BF399" s="223">
        <f t="shared" ca="1" si="648"/>
        <v>-9.5839336012553842E-4</v>
      </c>
      <c r="BG399" s="223">
        <f t="shared" ca="1" si="649"/>
        <v>-3.0434523309708483E-3</v>
      </c>
      <c r="BH399" s="223">
        <f t="shared" ca="1" si="650"/>
        <v>-2.6675715135048871E-3</v>
      </c>
      <c r="BI399" s="223">
        <f t="shared" ca="1" si="651"/>
        <v>-1.3468865958653599E-4</v>
      </c>
      <c r="BJ399" s="223">
        <f t="shared" ca="1" si="652"/>
        <v>2.5071036318274516E-3</v>
      </c>
      <c r="BK399" s="223">
        <f t="shared" ca="1" si="653"/>
        <v>3.1216484391266694E-3</v>
      </c>
      <c r="BL399" s="223">
        <f t="shared" ca="1" si="654"/>
        <v>1.2120239762878351E-3</v>
      </c>
      <c r="BM399" s="223">
        <f t="shared" ca="1" si="655"/>
        <v>-1.6776447597210324E-3</v>
      </c>
      <c r="BN399" s="223">
        <f t="shared" ca="1" si="656"/>
        <v>-3.2107676093902282E-3</v>
      </c>
      <c r="BO399" s="223">
        <f t="shared" ca="1" si="657"/>
        <v>-2.1476593038801581E-3</v>
      </c>
      <c r="BP399" s="223">
        <f t="shared" ca="1" si="658"/>
        <v>6.5204930217401794E-4</v>
      </c>
      <c r="BQ399" s="223">
        <f t="shared" ca="1" si="659"/>
        <v>2.9245099354798208E-3</v>
      </c>
      <c r="BR399" s="223">
        <f t="shared" ca="1" si="660"/>
        <v>2.8322077669190693E-3</v>
      </c>
      <c r="BS399" s="223">
        <f t="shared" ca="1" si="661"/>
        <v>4.4977845838370042E-4</v>
      </c>
      <c r="BT399" s="223">
        <f t="shared" ca="1" si="662"/>
        <v>-2.2963423372493698E-3</v>
      </c>
      <c r="BU399" s="223">
        <f t="shared" ca="1" si="663"/>
        <v>-3.1856375247356593E-3</v>
      </c>
      <c r="BV399" s="223">
        <f t="shared" ca="1" si="664"/>
        <v>-1.499021778450679E-3</v>
      </c>
      <c r="BW399" s="223">
        <f t="shared" ca="1" si="665"/>
        <v>1.3997050630514744E-3</v>
      </c>
      <c r="BX399" s="223">
        <f t="shared" ca="1" si="666"/>
        <v>3.1666284435593129E-3</v>
      </c>
      <c r="BY399" s="223">
        <f t="shared" ca="1" si="667"/>
        <v>2.3730116597769709E-3</v>
      </c>
      <c r="BZ399" s="223">
        <f t="shared" ca="1" si="668"/>
        <v>-3.3942565299615516E-4</v>
      </c>
      <c r="CA399" s="223">
        <f t="shared" ca="1" si="669"/>
        <v>-2.777402910610371E-3</v>
      </c>
      <c r="CB399" s="223">
        <f t="shared" ca="1" si="670"/>
        <v>-2.9695683112955667E-3</v>
      </c>
      <c r="CC399" s="223">
        <f t="shared" ca="1" si="671"/>
        <v>-7.6053664475271435E-4</v>
      </c>
      <c r="CD399" s="223">
        <f t="shared" ca="1" si="672"/>
        <v>2.0634660106551642E-3</v>
      </c>
      <c r="CE399" s="223">
        <f t="shared" ca="1" si="673"/>
        <v>3.2189471795348334E-3</v>
      </c>
      <c r="CF399" s="223">
        <f t="shared" ca="1" si="674"/>
        <v>1.7715831814384038E-3</v>
      </c>
      <c r="CG399" s="223">
        <f t="shared" ca="1" si="675"/>
        <v>-1.1082854414681302E-3</v>
      </c>
      <c r="CH399" s="223">
        <f t="shared" ca="1" si="676"/>
        <v>-3.0919929147617286E-3</v>
      </c>
      <c r="CI399" s="223">
        <f t="shared" ca="1" si="677"/>
        <v>-2.5755106161700204E-3</v>
      </c>
      <c r="CJ399" s="223">
        <f t="shared" ca="1" si="678"/>
        <v>2.3533149231003267E-5</v>
      </c>
      <c r="CK399" s="223">
        <f t="shared" ca="1" si="679"/>
        <v>2.6035479774288708E-3</v>
      </c>
      <c r="CL399" s="223">
        <f t="shared" ca="1" si="680"/>
        <v>3.0783302895031231E-3</v>
      </c>
      <c r="CM399" s="223">
        <f t="shared" ca="1" si="681"/>
        <v>1.0639704474811385E-3</v>
      </c>
      <c r="CN399" s="223">
        <f t="shared" ca="1" si="682"/>
        <v>-1.8107173783730858E-3</v>
      </c>
      <c r="CO399" s="223">
        <f t="shared" ca="1" si="683"/>
        <v>-3.2212566133395619E-3</v>
      </c>
      <c r="CP399" s="223">
        <f t="shared" ca="1" si="684"/>
        <v>-2.027083269942978E-3</v>
      </c>
      <c r="CQ399" s="223">
        <f t="shared" ca="1" si="685"/>
        <v>8.061924252329984E-4</v>
      </c>
      <c r="CR399" s="223">
        <f t="shared" ca="1" si="686"/>
        <v>2.9875798039397097E-3</v>
      </c>
      <c r="CS399" s="223">
        <f t="shared" ca="1" si="687"/>
        <v>2.7532059974120361E-3</v>
      </c>
      <c r="CT399" s="223">
        <f t="shared" ca="1" si="688"/>
        <v>2.9258599162577123E-4</v>
      </c>
      <c r="CU399" s="223">
        <f t="shared" ca="1" si="689"/>
        <v>-2.4046194539806337E-3</v>
      </c>
      <c r="CV399" s="223">
        <f t="shared" ca="1" si="690"/>
        <v>-3.1574462642362535E-3</v>
      </c>
      <c r="CW399" s="223">
        <f t="shared" ca="1" si="691"/>
        <v>-1.3571576331749095E-3</v>
      </c>
      <c r="CX399" s="223">
        <f t="shared" ca="1" si="692"/>
        <v>1.540530547898469E-3</v>
      </c>
      <c r="CY399" s="223">
        <f t="shared" ca="1" si="693"/>
        <v>3.1925435850398433E-3</v>
      </c>
      <c r="CZ399" s="223">
        <f t="shared" ca="1" si="694"/>
        <v>2.2630614384415671E-3</v>
      </c>
      <c r="DA399" s="223">
        <f t="shared" ca="1" si="695"/>
        <v>-4.9633533523326344E-4</v>
      </c>
      <c r="DB399" s="223">
        <f t="shared" ca="1" si="696"/>
        <v>-2.8543946664285162E-3</v>
      </c>
      <c r="DC399" s="223">
        <f t="shared" ca="1" si="697"/>
        <v>-2.9043864998434996E-3</v>
      </c>
      <c r="DD399" s="223">
        <f t="shared" ca="1" si="698"/>
        <v>-6.0588736943941682E-4</v>
      </c>
      <c r="DE399" s="223">
        <f t="shared" ca="1" si="699"/>
        <v>2.182533130691857E-3</v>
      </c>
      <c r="DF399" s="223">
        <f t="shared" ca="1" si="700"/>
        <v>3.2061543054090866E-3</v>
      </c>
      <c r="DG399" s="223">
        <f t="shared" ca="1" si="701"/>
        <v>1.6372746489633776E-3</v>
      </c>
      <c r="DH399" s="223">
        <f t="shared" ca="1" si="702"/>
        <v>-1.2555075661079291E-3</v>
      </c>
      <c r="DI399" s="223">
        <f t="shared" ca="1" si="703"/>
        <v>-3.1330846167943426E-3</v>
      </c>
      <c r="DJ399" s="223">
        <f t="shared" ca="1" si="704"/>
        <v>-2.477245088172742E-3</v>
      </c>
      <c r="DK399" s="223">
        <f t="shared" ca="1" si="705"/>
        <v>1.8169826463073865E-4</v>
      </c>
      <c r="DL399" s="223">
        <f t="shared" ca="1" si="706"/>
        <v>2.6937201479087687E-3</v>
      </c>
      <c r="DM399" s="223">
        <f t="shared" ca="1" si="707"/>
        <v>3.027596172582284E-3</v>
      </c>
      <c r="DN399" s="223">
        <f t="shared" ca="1" si="708"/>
        <v>9.1335372067367741E-4</v>
      </c>
      <c r="DO399" s="223">
        <f t="shared" ca="1" si="709"/>
        <v>-1.9394278202605466E-3</v>
      </c>
      <c r="DP399" s="223">
        <f t="shared" ca="1" si="710"/>
        <v>-3.2239853279586051E-3</v>
      </c>
      <c r="DQ399" s="223">
        <f t="shared" ca="1" si="711"/>
        <v>-1.9016238148569624E-3</v>
      </c>
      <c r="DR399" s="223">
        <f t="shared" ca="1" si="712"/>
        <v>9.5839336012552043E-4</v>
      </c>
      <c r="DS399" s="223">
        <f t="shared" ca="1" si="713"/>
        <v>3.0434523309708418E-3</v>
      </c>
      <c r="DT399" s="223">
        <f t="shared" ca="1" si="714"/>
        <v>2.6675715135048975E-3</v>
      </c>
      <c r="DU399" s="223">
        <f t="shared" ca="1" si="715"/>
        <v>1.3468865958655464E-4</v>
      </c>
      <c r="DV399" s="223">
        <f t="shared" ca="1" si="716"/>
        <v>-2.5071036318274394E-3</v>
      </c>
      <c r="DW399" s="223">
        <f t="shared" ca="1" si="717"/>
        <v>-3.1216484391266798E-3</v>
      </c>
      <c r="DX399" s="223">
        <f t="shared" ca="1" si="718"/>
        <v>-1.2120239762878735E-3</v>
      </c>
      <c r="DY399" s="223">
        <f t="shared" ca="1" si="719"/>
        <v>1.6776447597210359E-3</v>
      </c>
      <c r="DZ399" s="223">
        <f t="shared" ca="1" si="720"/>
        <v>3.2107676093902286E-3</v>
      </c>
      <c r="EA399" s="223">
        <f t="shared" ca="1" si="721"/>
        <v>2.1476593038801551E-3</v>
      </c>
      <c r="EB399" s="223">
        <f t="shared" ca="1" si="722"/>
        <v>-6.520493021739995E-4</v>
      </c>
      <c r="EC399" s="223">
        <f t="shared" ca="1" si="723"/>
        <v>-2.9245099354798126E-3</v>
      </c>
      <c r="ED399" s="223">
        <f t="shared" ca="1" si="724"/>
        <v>-2.8322077669190784E-3</v>
      </c>
      <c r="EE399" s="223">
        <f t="shared" ca="1" si="725"/>
        <v>-4.4977845838371929E-4</v>
      </c>
      <c r="EF399" s="223">
        <f t="shared" ca="1" si="726"/>
        <v>2.2963423372493567E-3</v>
      </c>
      <c r="EG399" s="223">
        <f t="shared" ca="1" si="727"/>
        <v>3.1856375247356654E-3</v>
      </c>
      <c r="EH399" s="223">
        <f t="shared" ca="1" si="728"/>
        <v>1.4990217784507159E-3</v>
      </c>
      <c r="EI399" s="223">
        <f t="shared" ca="1" si="729"/>
        <v>-1.3997050630514573E-3</v>
      </c>
      <c r="EJ399" s="223">
        <f t="shared" ca="1" si="730"/>
        <v>-3.1666284435593094E-3</v>
      </c>
      <c r="EK399" s="223">
        <f t="shared" ca="1" si="731"/>
        <v>-2.3730116597769834E-3</v>
      </c>
      <c r="EL399" s="223">
        <f t="shared" ca="1" si="732"/>
        <v>3.3942565299613608E-4</v>
      </c>
      <c r="EM399" s="223">
        <f t="shared" ca="1" si="733"/>
        <v>2.7774029106103614E-3</v>
      </c>
      <c r="EN399" s="223">
        <f t="shared" ca="1" si="734"/>
        <v>2.9695683112955923E-3</v>
      </c>
      <c r="EO399" s="223">
        <f t="shared" ca="1" si="735"/>
        <v>7.6053664475273257E-4</v>
      </c>
      <c r="EP399" s="223">
        <f t="shared" ca="1" si="736"/>
        <v>-2.0634660106551845E-3</v>
      </c>
      <c r="EQ399" s="223">
        <f t="shared" ca="1" si="737"/>
        <v>-3.2189471795348343E-3</v>
      </c>
      <c r="ER399" s="223">
        <f t="shared" ca="1" si="738"/>
        <v>-1.7715831814383812E-3</v>
      </c>
      <c r="ES399" s="223">
        <f t="shared" ca="1" si="739"/>
        <v>1.1082854414681126E-3</v>
      </c>
      <c r="ET399" s="223">
        <f t="shared" ca="1" si="740"/>
        <v>3.0919929147617234E-3</v>
      </c>
      <c r="EU399" s="223">
        <f t="shared" ca="1" si="741"/>
        <v>2.5755106161700595E-3</v>
      </c>
      <c r="EV399" s="223">
        <f t="shared" ca="1" si="742"/>
        <v>-2.3533149230984185E-5</v>
      </c>
      <c r="EW399" s="223">
        <f t="shared" ca="1" si="743"/>
        <v>-2.6035479774288331E-3</v>
      </c>
      <c r="EX399" s="223">
        <f t="shared" ca="1" si="744"/>
        <v>-3.0783302895031287E-3</v>
      </c>
      <c r="EY399" s="223">
        <f t="shared" ca="1" si="745"/>
        <v>-1.0639704474811997E-3</v>
      </c>
      <c r="EZ399" s="223">
        <f t="shared" ca="1" si="746"/>
        <v>1.8107173783730704E-3</v>
      </c>
      <c r="FA399" s="223">
        <f t="shared" ca="1" si="747"/>
        <v>3.2212566133395628E-3</v>
      </c>
      <c r="FB399" s="223">
        <f t="shared" ca="1" si="748"/>
        <v>2.0270832699429927E-3</v>
      </c>
      <c r="FC399" s="223">
        <f t="shared" ca="1" si="749"/>
        <v>-8.0619242523302431E-4</v>
      </c>
      <c r="FD399" s="223">
        <f t="shared" ca="1" si="750"/>
        <v>-2.9875798039397028E-3</v>
      </c>
      <c r="FE399" s="223">
        <f t="shared" ca="1" si="751"/>
        <v>-2.7532059974120456E-3</v>
      </c>
      <c r="FF399" s="223">
        <f t="shared" ca="1" si="752"/>
        <v>-2.9258599162583542E-4</v>
      </c>
      <c r="FG399" s="223">
        <f t="shared" ca="1" si="753"/>
        <v>2.4046194539806207E-3</v>
      </c>
      <c r="FH399" s="223">
        <f t="shared" ca="1" si="754"/>
        <v>3.1574462642362665E-3</v>
      </c>
      <c r="FI399" s="223">
        <f t="shared" ca="1" si="755"/>
        <v>1.3571576331749269E-3</v>
      </c>
      <c r="FJ399" s="223">
        <f t="shared" ca="1" si="756"/>
        <v>-1.5405305478984927E-3</v>
      </c>
      <c r="FK399" s="223">
        <f t="shared" ca="1" si="757"/>
        <v>-3.1925435850398407E-3</v>
      </c>
      <c r="FL399" s="223">
        <f t="shared" ca="1" si="758"/>
        <v>-2.2630614384415481E-3</v>
      </c>
      <c r="FM399" s="223">
        <f t="shared" ca="1" si="759"/>
        <v>4.9633533523324468E-4</v>
      </c>
      <c r="FN399" s="223">
        <f t="shared" ca="1" si="760"/>
        <v>2.8543946664285284E-3</v>
      </c>
      <c r="FO399" s="223">
        <f t="shared" ca="1" si="761"/>
        <v>2.9043864998435079E-3</v>
      </c>
      <c r="FP399" s="223">
        <f t="shared" ca="1" si="762"/>
        <v>6.0588736943943526E-4</v>
      </c>
      <c r="FQ399" s="223">
        <f t="shared" ca="1" si="763"/>
        <v>-2.1825331306918093E-3</v>
      </c>
      <c r="FR399" s="223">
        <f t="shared" ca="1" si="764"/>
        <v>-3.2061543054090888E-3</v>
      </c>
      <c r="FS399" s="223">
        <f t="shared" ca="1" si="765"/>
        <v>-1.6372746489634331E-3</v>
      </c>
      <c r="FT399" s="223">
        <f t="shared" ca="1" si="766"/>
        <v>1.2555075661079117E-3</v>
      </c>
      <c r="FU399" s="223">
        <f t="shared" ca="1" si="767"/>
        <v>3.1330846167943491E-3</v>
      </c>
      <c r="FV399" s="223">
        <f t="shared" ca="1" si="768"/>
        <v>2.4772450881727541E-3</v>
      </c>
      <c r="FW399" s="223">
        <f t="shared" ca="1" si="769"/>
        <v>-1.8169826463076554E-4</v>
      </c>
      <c r="FX399" s="223">
        <f t="shared" ca="1" si="770"/>
        <v>-2.6937201479087583E-3</v>
      </c>
      <c r="FY399" s="223">
        <f t="shared" ca="1" si="771"/>
        <v>-3.0275961725822744E-3</v>
      </c>
      <c r="FZ399" s="223">
        <f t="shared" ca="1" si="772"/>
        <v>-9.1335372067369563E-4</v>
      </c>
      <c r="GA399" s="223">
        <f t="shared" ca="1" si="773"/>
        <v>1.9394278202605315E-3</v>
      </c>
      <c r="GB399" s="223">
        <f t="shared" ca="1" si="774"/>
        <v>3.223985327958606E-3</v>
      </c>
      <c r="GC399" s="223">
        <f t="shared" ca="1" si="775"/>
        <v>1.9016238148569775E-3</v>
      </c>
      <c r="GD399" s="223">
        <f t="shared" ca="1" si="776"/>
        <v>-9.583933601254583E-4</v>
      </c>
      <c r="GE399" s="223">
        <f t="shared" ca="1" si="777"/>
        <v>-3.0434523309708357E-3</v>
      </c>
      <c r="GF399" s="223">
        <f t="shared" ca="1" si="778"/>
        <v>-2.6675715135048828E-3</v>
      </c>
      <c r="GG399" s="223">
        <f t="shared" ca="1" si="779"/>
        <v>-1.3468865958657394E-4</v>
      </c>
      <c r="GH399" s="223">
        <f t="shared" ca="1" si="780"/>
        <v>2.5071036318274568E-3</v>
      </c>
      <c r="GI399" s="223">
        <f t="shared" ca="1" si="781"/>
        <v>3.1216484391266841E-3</v>
      </c>
      <c r="GJ399" s="223">
        <f t="shared" ca="1" si="782"/>
        <v>1.212023976287849E-3</v>
      </c>
      <c r="GK399" s="223">
        <f t="shared" ca="1" si="783"/>
        <v>-1.6776447597209806E-3</v>
      </c>
      <c r="GL399" s="223">
        <f t="shared" ca="1" si="784"/>
        <v>-3.2107676093902264E-3</v>
      </c>
      <c r="GM399" s="223">
        <f t="shared" ca="1" si="785"/>
        <v>-2.1476593038802037E-3</v>
      </c>
      <c r="GN399" s="223">
        <f t="shared" ca="1" si="786"/>
        <v>6.5204930217398086E-4</v>
      </c>
      <c r="GO399" s="223">
        <f t="shared" ca="1" si="787"/>
        <v>2.9245099354797853E-3</v>
      </c>
      <c r="GP399" s="223">
        <f t="shared" ca="1" si="788"/>
        <v>2.8322077669190875E-3</v>
      </c>
      <c r="GQ399" s="223">
        <f t="shared" ca="1" si="789"/>
        <v>4.4977845838369262E-4</v>
      </c>
      <c r="GR399" s="223">
        <f t="shared" ca="1" si="790"/>
        <v>-2.2963423372493429E-3</v>
      </c>
      <c r="GS399" s="223">
        <f t="shared" ca="1" si="791"/>
        <v>-3.185637524735661E-3</v>
      </c>
      <c r="GT399" s="223">
        <f t="shared" ca="1" si="792"/>
        <v>-1.4990217784507332E-3</v>
      </c>
      <c r="GU399" s="223">
        <f t="shared" ca="1" si="793"/>
        <v>1.3997050630514816E-3</v>
      </c>
      <c r="GV399" s="223">
        <f t="shared" ca="1" si="794"/>
        <v>3.1666284435592973E-3</v>
      </c>
      <c r="GW399" s="223">
        <f t="shared" ca="1" si="795"/>
        <v>2.3730116597769964E-3</v>
      </c>
      <c r="GX399" s="223">
        <f t="shared" ca="1" si="796"/>
        <v>-3.394256529960719E-4</v>
      </c>
      <c r="GY399" s="223">
        <f t="shared" ca="1" si="797"/>
        <v>-2.7774029106103514E-3</v>
      </c>
      <c r="GZ399" s="223">
        <f t="shared" ca="1" si="798"/>
        <v>-2.9695683112955997E-3</v>
      </c>
      <c r="HA399" s="223">
        <f t="shared" ca="1" si="799"/>
        <v>-7.60536644752751E-4</v>
      </c>
      <c r="HB399" s="223">
        <f t="shared" ca="1" si="800"/>
        <v>2.0634660106551698E-3</v>
      </c>
      <c r="HC399" s="223">
        <f t="shared" ca="1" si="801"/>
        <v>3.2189471795348351E-3</v>
      </c>
      <c r="HD399" s="223">
        <f t="shared" ca="1" si="802"/>
        <v>1.771583181438397E-3</v>
      </c>
      <c r="HE399" s="223">
        <f t="shared" ca="1" si="803"/>
        <v>-1.1082854414680946E-3</v>
      </c>
      <c r="HF399" s="223">
        <f t="shared" ca="1" si="804"/>
        <v>-3.0919929147617178E-3</v>
      </c>
      <c r="HG399" s="223">
        <f t="shared" ca="1" si="805"/>
        <v>-2.5755106161700712E-3</v>
      </c>
      <c r="HH399" s="223">
        <f t="shared" ca="1" si="806"/>
        <v>2.3533149230965536E-5</v>
      </c>
      <c r="HI399" s="223">
        <f t="shared" ca="1" si="807"/>
        <v>2.6035479774288218E-3</v>
      </c>
      <c r="HJ399" s="223">
        <f t="shared" ca="1" si="808"/>
        <v>3.0783302895031339E-3</v>
      </c>
      <c r="HK399" s="223">
        <f t="shared" ca="1" si="809"/>
        <v>1.0639704474812175E-3</v>
      </c>
      <c r="HL399" s="223">
        <f t="shared" ca="1" si="810"/>
        <v>-1.8107173783730546E-3</v>
      </c>
      <c r="HM399" s="223">
        <f t="shared" ca="1" si="811"/>
        <v>-3.2212566133395623E-3</v>
      </c>
      <c r="HN399" s="223">
        <f t="shared" ca="1" si="812"/>
        <v>-2.0270832699430075E-3</v>
      </c>
      <c r="HO399" s="223">
        <f t="shared" ca="1" si="813"/>
        <v>8.0619242523300588E-4</v>
      </c>
      <c r="HP399" s="223">
        <f t="shared" ca="1" si="814"/>
        <v>2.9875798039396958E-3</v>
      </c>
      <c r="HQ399" s="223">
        <f t="shared" ca="1" si="815"/>
        <v>2.7532059974120556E-3</v>
      </c>
      <c r="HR399" s="223">
        <f t="shared" ca="1" si="816"/>
        <v>2.925859916258545E-4</v>
      </c>
      <c r="HS399" s="223">
        <f t="shared" ca="1" si="817"/>
        <v>-2.4046194539806081E-3</v>
      </c>
      <c r="HT399" s="223">
        <f t="shared" ca="1" si="818"/>
        <v>-3.1574462642362704E-3</v>
      </c>
      <c r="HU399" s="223">
        <f t="shared" ca="1" si="819"/>
        <v>-1.3571576331749438E-3</v>
      </c>
      <c r="HV399" s="223">
        <f t="shared" ca="1" si="820"/>
        <v>1.5405305478983955E-3</v>
      </c>
      <c r="HW399" s="223">
        <f t="shared" ca="1" si="821"/>
        <v>3.1925435850398386E-3</v>
      </c>
      <c r="HX399" s="223">
        <f t="shared" ca="1" si="822"/>
        <v>2.2630614384415615E-3</v>
      </c>
      <c r="HY399" s="223">
        <f t="shared" ca="1" si="823"/>
        <v>-4.9633533523322593E-4</v>
      </c>
      <c r="HZ399" s="223">
        <f t="shared" ca="1" si="824"/>
        <v>-2.8543946664285197E-3</v>
      </c>
      <c r="IA399" s="223">
        <f t="shared" ca="1" si="825"/>
        <v>-2.9043864998435161E-3</v>
      </c>
      <c r="IB399" s="223">
        <f t="shared" ca="1" si="826"/>
        <v>-6.0588736943945412E-4</v>
      </c>
      <c r="IC399" s="223">
        <f t="shared" ca="1" si="827"/>
        <v>2.1825331306917954E-3</v>
      </c>
      <c r="ID399" s="223">
        <f t="shared" ca="1" si="828"/>
        <v>3.2061543054090909E-3</v>
      </c>
      <c r="IE399" s="223">
        <f t="shared" ca="1" si="829"/>
        <v>3.3469586070839648E-3</v>
      </c>
      <c r="IF399" s="223">
        <f t="shared" ca="1" si="830"/>
        <v>-1.2555075661078942E-3</v>
      </c>
      <c r="IG399" s="223">
        <f t="shared" ca="1" si="831"/>
        <v>-3.1330846167943447E-3</v>
      </c>
      <c r="IH399" s="223">
        <f t="shared" ca="1" si="832"/>
        <v>-2.4772450881727663E-3</v>
      </c>
      <c r="II399" s="223">
        <f t="shared" ca="1" si="833"/>
        <v>1.8169826463074667E-4</v>
      </c>
      <c r="IJ399" s="223">
        <f t="shared" ca="1" si="834"/>
        <v>2.6937201479087479E-3</v>
      </c>
      <c r="IK399" s="223">
        <f t="shared" ca="1" si="835"/>
        <v>3.0275961725822814E-3</v>
      </c>
      <c r="IL399" s="223">
        <f t="shared" ca="1" si="836"/>
        <v>9.1335372067371363E-4</v>
      </c>
      <c r="IM399" s="223">
        <f t="shared" ca="1" si="837"/>
        <v>-1.9394278202605163E-3</v>
      </c>
      <c r="IN399" s="223">
        <f t="shared" ca="1" si="838"/>
        <v>-3.223985327958606E-3</v>
      </c>
      <c r="IO399" s="223">
        <f t="shared" ca="1" si="839"/>
        <v>-1.9016238148569929E-3</v>
      </c>
      <c r="IP399" s="223">
        <f t="shared" ca="1" si="840"/>
        <v>9.5839336012544052E-4</v>
      </c>
      <c r="IQ399" s="223">
        <f t="shared" ca="1" si="841"/>
        <v>3.0434523309708292E-3</v>
      </c>
      <c r="IR399" s="223">
        <f t="shared" ca="1" si="842"/>
        <v>2.6675715135048932E-3</v>
      </c>
      <c r="IS399" s="223">
        <f t="shared" ca="1" si="843"/>
        <v>1.346886595865928E-4</v>
      </c>
      <c r="IT399" s="223">
        <f t="shared" ca="1" si="844"/>
        <v>-2.5071036318274446E-3</v>
      </c>
      <c r="IU399" s="223">
        <f t="shared" ca="1" si="845"/>
        <v>-3.1216484391266889E-3</v>
      </c>
      <c r="IV399" s="223">
        <f t="shared" ca="1" si="846"/>
        <v>-1.2120239762878663E-3</v>
      </c>
      <c r="IW399" s="223">
        <f t="shared" ca="1" si="847"/>
        <v>1.6776447597209644E-3</v>
      </c>
      <c r="IX399" s="223">
        <f t="shared" ca="1" si="848"/>
        <v>3.2107676093902251E-3</v>
      </c>
      <c r="IY399" s="223">
        <f t="shared" ca="1" si="849"/>
        <v>2.147659303880218E-3</v>
      </c>
      <c r="IZ399" s="223">
        <f t="shared" ca="1" si="850"/>
        <v>-6.520493021739621E-4</v>
      </c>
      <c r="JA399" s="223">
        <f t="shared" ca="1" si="851"/>
        <v>-2.9245099354797775E-3</v>
      </c>
      <c r="JB399" s="223">
        <f t="shared" ca="1" si="852"/>
        <v>-2.8322077669190966E-3</v>
      </c>
    </row>
    <row r="400" spans="2:262">
      <c r="B400" s="230">
        <v>39</v>
      </c>
      <c r="C400" s="229">
        <f t="shared" si="853"/>
        <v>7.6171875000000035E-4</v>
      </c>
      <c r="D400" s="226">
        <f t="shared" ca="1" si="597"/>
        <v>54.021612666190947</v>
      </c>
      <c r="E400" s="225">
        <f ca="1">AS361</f>
        <v>2.1612666190944405E-2</v>
      </c>
      <c r="F400" s="224">
        <v>39</v>
      </c>
      <c r="G400" s="223">
        <f t="shared" ca="1" si="854"/>
        <v>-2.6617112467095284E-3</v>
      </c>
      <c r="H400" s="223">
        <f t="shared" ca="1" si="598"/>
        <v>1.5772849838286078E-2</v>
      </c>
      <c r="I400" s="223">
        <f t="shared" ca="1" si="599"/>
        <v>2.082598352448705E-2</v>
      </c>
      <c r="J400" s="223">
        <f t="shared" ca="1" si="600"/>
        <v>8.2106939771793876E-3</v>
      </c>
      <c r="K400" s="223">
        <f t="shared" ca="1" si="601"/>
        <v>-1.1370413825916928E-2</v>
      </c>
      <c r="L400" s="223">
        <f t="shared" ca="1" si="602"/>
        <v>-2.130504881872677E-2</v>
      </c>
      <c r="M400" s="223">
        <f t="shared" ca="1" si="603"/>
        <v>-1.3164829430843003E-2</v>
      </c>
      <c r="N400" s="223">
        <f t="shared" ca="1" si="604"/>
        <v>6.1442155689305127E-3</v>
      </c>
      <c r="O400" s="223">
        <f t="shared" ca="1" si="605"/>
        <v>2.0240608739697494E-2</v>
      </c>
      <c r="P400" s="223">
        <f t="shared" ca="1" si="606"/>
        <v>1.7165201054272383E-2</v>
      </c>
      <c r="Q400" s="223">
        <f t="shared" ca="1" si="607"/>
        <v>-4.7288199092893057E-4</v>
      </c>
      <c r="R400" s="223">
        <f t="shared" ca="1" si="608"/>
        <v>-1.7709779702174119E-2</v>
      </c>
      <c r="S400" s="223">
        <f t="shared" ca="1" si="609"/>
        <v>-1.9921990450505744E-2</v>
      </c>
      <c r="T400" s="223">
        <f t="shared" ca="1" si="610"/>
        <v>-5.232710879324495E-3</v>
      </c>
      <c r="U400" s="223">
        <f t="shared" ca="1" si="611"/>
        <v>1.3895914875233128E-2</v>
      </c>
      <c r="V400" s="223">
        <f t="shared" ca="1" si="612"/>
        <v>2.1235474104133113E-2</v>
      </c>
      <c r="W400" s="223">
        <f t="shared" ca="1" si="613"/>
        <v>1.0559205000369647E-2</v>
      </c>
      <c r="X400" s="223">
        <f t="shared" ca="1" si="614"/>
        <v>-9.0753206359869051E-3</v>
      </c>
      <c r="Y400" s="223">
        <f t="shared" ca="1" si="615"/>
        <v>-2.1010492924258956E-2</v>
      </c>
      <c r="Z400" s="223">
        <f t="shared" ca="1" si="616"/>
        <v>-1.5120707227043095E-2</v>
      </c>
      <c r="AA400" s="223">
        <f t="shared" ca="1" si="617"/>
        <v>3.5972387615341318E-3</v>
      </c>
      <c r="AB400" s="223">
        <f t="shared" ca="1" si="618"/>
        <v>1.9263346317797331E-2</v>
      </c>
      <c r="AC400" s="223">
        <f t="shared" ca="1" si="619"/>
        <v>1.8586746446278887E-2</v>
      </c>
      <c r="AD400" s="223">
        <f t="shared" ca="1" si="620"/>
        <v>2.1414553933504533E-3</v>
      </c>
      <c r="AE400" s="223">
        <f t="shared" ca="1" si="621"/>
        <v>-1.612061133218461E-2</v>
      </c>
      <c r="AF400" s="223">
        <f t="shared" ca="1" si="622"/>
        <v>-2.0706215504820984E-2</v>
      </c>
      <c r="AG400" s="223">
        <f t="shared" ca="1" si="623"/>
        <v>-7.7250056696935845E-3</v>
      </c>
      <c r="AH400" s="223">
        <f t="shared" ca="1" si="624"/>
        <v>1.1809972418103207E-2</v>
      </c>
      <c r="AI400" s="223">
        <f t="shared" ca="1" si="625"/>
        <v>2.1325563387218926E-2</v>
      </c>
      <c r="AJ400" s="223">
        <f t="shared" ca="1" si="626"/>
        <v>1.2748895751819048E-2</v>
      </c>
      <c r="AK400" s="223">
        <f t="shared" ca="1" si="627"/>
        <v>-6.6437261763597237E-3</v>
      </c>
      <c r="AL400" s="223">
        <f t="shared" ca="1" si="628"/>
        <v>-2.0399919659589275E-2</v>
      </c>
      <c r="AM400" s="223">
        <f t="shared" ca="1" si="629"/>
        <v>-1.6849155512155128E-2</v>
      </c>
      <c r="AN400" s="223">
        <f t="shared" ca="1" si="630"/>
        <v>9.9615613484510014E-4</v>
      </c>
      <c r="AO400" s="223">
        <f t="shared" ca="1" si="631"/>
        <v>1.7996345236905072E-2</v>
      </c>
      <c r="AP400" s="223">
        <f t="shared" ca="1" si="632"/>
        <v>1.9728729871141795E-2</v>
      </c>
      <c r="AQ400" s="223">
        <f t="shared" ca="1" si="633"/>
        <v>4.7235832952416436E-3</v>
      </c>
      <c r="AR400" s="223">
        <f t="shared" ca="1" si="634"/>
        <v>-1.4288973962652416E-2</v>
      </c>
      <c r="AS400" s="223">
        <f t="shared" ca="1" si="635"/>
        <v>-2.1178999804544903E-2</v>
      </c>
      <c r="AT400" s="223">
        <f t="shared" ca="1" si="636"/>
        <v>-1.0101109184335346E-2</v>
      </c>
      <c r="AU400" s="223">
        <f t="shared" ca="1" si="637"/>
        <v>9.5463969830522806E-3</v>
      </c>
      <c r="AV400" s="223">
        <f t="shared" ca="1" si="638"/>
        <v>2.1094896347071544E-2</v>
      </c>
      <c r="AW400" s="223">
        <f t="shared" ca="1" si="639"/>
        <v>1.4746831244456034E-2</v>
      </c>
      <c r="AX400" s="223">
        <f t="shared" ca="1" si="640"/>
        <v>-4.1122038910426191E-3</v>
      </c>
      <c r="AY400" s="223">
        <f t="shared" ca="1" si="641"/>
        <v>-1.9482512614941487E-2</v>
      </c>
      <c r="AZ400" s="223">
        <f t="shared" ca="1" si="642"/>
        <v>-1.8324176815126974E-2</v>
      </c>
      <c r="BA400" s="223">
        <f t="shared" ca="1" si="643"/>
        <v>-1.6199096073366281E-3</v>
      </c>
      <c r="BB400" s="223">
        <f t="shared" ca="1" si="644"/>
        <v>1.6458662372605185E-2</v>
      </c>
      <c r="BC400" s="223">
        <f t="shared" ca="1" si="645"/>
        <v>2.0573974835190065E-2</v>
      </c>
      <c r="BD400" s="223">
        <f t="shared" ca="1" si="646"/>
        <v>7.2346641076490243E-3</v>
      </c>
      <c r="BE400" s="223">
        <f t="shared" ca="1" si="647"/>
        <v>-1.2242417124508151E-2</v>
      </c>
      <c r="BF400" s="223">
        <f t="shared" ca="1" si="648"/>
        <v>-2.1333232233740798E-2</v>
      </c>
      <c r="BG400" s="223">
        <f t="shared" ca="1" si="649"/>
        <v>-1.232528261470614E-2</v>
      </c>
      <c r="BH400" s="223">
        <f t="shared" ca="1" si="650"/>
        <v>7.1392348515653091E-3</v>
      </c>
      <c r="BI400" s="223">
        <f t="shared" ca="1" si="651"/>
        <v>2.0546942430680268E-2</v>
      </c>
      <c r="BJ400" s="223">
        <f t="shared" ca="1" si="652"/>
        <v>1.6522960668787931E-2</v>
      </c>
      <c r="BK400" s="223">
        <f t="shared" ca="1" si="653"/>
        <v>-1.518830231554317E-3</v>
      </c>
      <c r="BL400" s="223">
        <f t="shared" ca="1" si="654"/>
        <v>-1.8272070446192005E-2</v>
      </c>
      <c r="BM400" s="223">
        <f t="shared" ca="1" si="655"/>
        <v>-1.952358544260821E-2</v>
      </c>
      <c r="BN400" s="223">
        <f t="shared" ca="1" si="656"/>
        <v>-4.2116104012079689E-3</v>
      </c>
      <c r="BO400" s="223">
        <f t="shared" ca="1" si="657"/>
        <v>1.4673425906455925E-2</v>
      </c>
      <c r="BP400" s="223">
        <f t="shared" ca="1" si="658"/>
        <v>2.1109768067408247E-2</v>
      </c>
      <c r="BQ400" s="223">
        <f t="shared" ca="1" si="659"/>
        <v>9.6369288378332016E-3</v>
      </c>
      <c r="BR400" s="223">
        <f t="shared" ca="1" si="660"/>
        <v>-1.0011722937537841E-2</v>
      </c>
      <c r="BS400" s="223">
        <f t="shared" ca="1" si="661"/>
        <v>-2.1166592993113624E-2</v>
      </c>
      <c r="BT400" s="223">
        <f t="shared" ca="1" si="662"/>
        <v>-1.4364072322146903E-2</v>
      </c>
      <c r="BU400" s="223">
        <f t="shared" ca="1" si="663"/>
        <v>4.624691982692425E-3</v>
      </c>
      <c r="BV400" s="223">
        <f t="shared" ca="1" si="664"/>
        <v>1.9689943374984479E-2</v>
      </c>
      <c r="BW400" s="223">
        <f t="shared" ca="1" si="665"/>
        <v>1.805056938504673E-2</v>
      </c>
      <c r="BX400" s="223">
        <f t="shared" ca="1" si="666"/>
        <v>1.0973880483476604E-3</v>
      </c>
      <c r="BY400" s="223">
        <f t="shared" ca="1" si="667"/>
        <v>-1.6786799330241485E-2</v>
      </c>
      <c r="BZ400" s="223">
        <f t="shared" ca="1" si="668"/>
        <v>-2.0429341172428922E-2</v>
      </c>
      <c r="CA400" s="223">
        <f t="shared" ca="1" si="669"/>
        <v>-6.7399646544673182E-3</v>
      </c>
      <c r="CB400" s="223">
        <f t="shared" ca="1" si="670"/>
        <v>1.2667487456610874E-2</v>
      </c>
      <c r="CC400" s="223">
        <f t="shared" ca="1" si="671"/>
        <v>2.132805073886599E-2</v>
      </c>
      <c r="CD400" s="223">
        <f t="shared" ca="1" si="672"/>
        <v>1.1894245188218267E-2</v>
      </c>
      <c r="CE400" s="223">
        <f t="shared" ca="1" si="673"/>
        <v>-7.6304431186492811E-3</v>
      </c>
      <c r="CF400" s="223">
        <f t="shared" ca="1" si="674"/>
        <v>-2.0681588491950627E-2</v>
      </c>
      <c r="CG400" s="223">
        <f t="shared" ca="1" si="675"/>
        <v>-1.6186813011747101E-2</v>
      </c>
      <c r="CH400" s="223">
        <f t="shared" ca="1" si="676"/>
        <v>2.0405894417247659E-3</v>
      </c>
      <c r="CI400" s="223">
        <f t="shared" ca="1" si="677"/>
        <v>1.8536789243478874E-2</v>
      </c>
      <c r="CJ400" s="223">
        <f t="shared" ca="1" si="678"/>
        <v>1.9306680736237879E-2</v>
      </c>
      <c r="CK400" s="223">
        <f t="shared" ca="1" si="679"/>
        <v>3.6971005905508617E-3</v>
      </c>
      <c r="CL400" s="223">
        <f t="shared" ca="1" si="680"/>
        <v>-1.5049039127168007E-2</v>
      </c>
      <c r="CM400" s="223">
        <f t="shared" ca="1" si="681"/>
        <v>-2.1027820595332831E-2</v>
      </c>
      <c r="CN400" s="223">
        <f t="shared" ca="1" si="682"/>
        <v>-9.1669435657469878E-3</v>
      </c>
      <c r="CO400" s="223">
        <f t="shared" ca="1" si="683"/>
        <v>1.0471018204488395E-2</v>
      </c>
      <c r="CP400" s="223">
        <f t="shared" ca="1" si="684"/>
        <v>2.1225539675006531E-2</v>
      </c>
      <c r="CQ400" s="223">
        <f t="shared" ca="1" si="685"/>
        <v>1.3972661019778289E-2</v>
      </c>
      <c r="CR400" s="223">
        <f t="shared" ca="1" si="686"/>
        <v>-5.1343943328202319E-3</v>
      </c>
      <c r="CS400" s="223">
        <f t="shared" ca="1" si="687"/>
        <v>-1.9885513649392783E-2</v>
      </c>
      <c r="CT400" s="223">
        <f t="shared" ca="1" si="688"/>
        <v>-1.7766088966923204E-2</v>
      </c>
      <c r="CU400" s="223">
        <f t="shared" ca="1" si="689"/>
        <v>-5.7420546383235224E-4</v>
      </c>
      <c r="CV400" s="223">
        <f t="shared" ca="1" si="690"/>
        <v>1.7104824547660102E-2</v>
      </c>
      <c r="CW400" s="223">
        <f t="shared" ca="1" si="691"/>
        <v>2.0272401638447769E-2</v>
      </c>
      <c r="CX400" s="223">
        <f t="shared" ca="1" si="692"/>
        <v>6.2412052986014132E-3</v>
      </c>
      <c r="CY400" s="223">
        <f t="shared" ca="1" si="693"/>
        <v>-1.308492736793748E-2</v>
      </c>
      <c r="CZ400" s="223">
        <f t="shared" ca="1" si="694"/>
        <v>-2.1310022023733277E-2</v>
      </c>
      <c r="DA400" s="223">
        <f t="shared" ca="1" si="695"/>
        <v>-1.1456043113183361E-2</v>
      </c>
      <c r="DB400" s="223">
        <f t="shared" ca="1" si="696"/>
        <v>8.1170550921193709E-3</v>
      </c>
      <c r="DC400" s="223">
        <f t="shared" ca="1" si="697"/>
        <v>2.0803776737647876E-2</v>
      </c>
      <c r="DD400" s="223">
        <f t="shared" ca="1" si="698"/>
        <v>1.5840915023811925E-2</v>
      </c>
      <c r="DE400" s="223">
        <f t="shared" ca="1" si="699"/>
        <v>-2.5611194771180731E-3</v>
      </c>
      <c r="DF400" s="223">
        <f t="shared" ca="1" si="700"/>
        <v>-1.8790342172060666E-2</v>
      </c>
      <c r="DG400" s="223">
        <f t="shared" ca="1" si="701"/>
        <v>-1.9078146407315331E-2</v>
      </c>
      <c r="DH400" s="223">
        <f t="shared" ca="1" si="702"/>
        <v>-3.1803637847415047E-3</v>
      </c>
      <c r="DI400" s="223">
        <f t="shared" ca="1" si="703"/>
        <v>1.5415587369429702E-2</v>
      </c>
      <c r="DJ400" s="223">
        <f t="shared" ca="1" si="704"/>
        <v>2.0933206750411666E-2</v>
      </c>
      <c r="DK400" s="223">
        <f t="shared" ca="1" si="705"/>
        <v>8.6914364696310045E-3</v>
      </c>
      <c r="DL400" s="223">
        <f t="shared" ca="1" si="706"/>
        <v>-1.0924006121609021E-2</v>
      </c>
      <c r="DM400" s="223">
        <f t="shared" ca="1" si="707"/>
        <v>-2.1271700885473283E-2</v>
      </c>
      <c r="DN400" s="223">
        <f t="shared" ca="1" si="708"/>
        <v>-1.3572833108882697E-2</v>
      </c>
      <c r="DO400" s="223">
        <f t="shared" ca="1" si="709"/>
        <v>5.6410039157893145E-3</v>
      </c>
      <c r="DP400" s="223">
        <f t="shared" ca="1" si="710"/>
        <v>2.0069105633945945E-2</v>
      </c>
      <c r="DQ400" s="223">
        <f t="shared" ca="1" si="711"/>
        <v>1.7470906921122853E-2</v>
      </c>
      <c r="DR400" s="223">
        <f t="shared" ca="1" si="712"/>
        <v>5.0676999416555957E-5</v>
      </c>
      <c r="DS400" s="223">
        <f t="shared" ca="1" si="713"/>
        <v>-1.7412546458361794E-2</v>
      </c>
      <c r="DT400" s="223">
        <f t="shared" ca="1" si="714"/>
        <v>-2.0103250767753544E-2</v>
      </c>
      <c r="DU400" s="223">
        <f t="shared" ca="1" si="715"/>
        <v>-5.7386864740373283E-3</v>
      </c>
      <c r="DV400" s="223">
        <f t="shared" ca="1" si="716"/>
        <v>1.3494485408294586E-2</v>
      </c>
      <c r="DW400" s="223">
        <f t="shared" ca="1" si="717"/>
        <v>2.1279156948166525E-2</v>
      </c>
      <c r="DX400" s="223">
        <f t="shared" ca="1" si="718"/>
        <v>1.1010940346145855E-2</v>
      </c>
      <c r="DY400" s="223">
        <f t="shared" ca="1" si="719"/>
        <v>-8.5987776551182081E-3</v>
      </c>
      <c r="DZ400" s="223">
        <f t="shared" ca="1" si="720"/>
        <v>-2.0913433566141691E-2</v>
      </c>
      <c r="EA400" s="223">
        <f t="shared" ca="1" si="721"/>
        <v>-1.5485475060996366E-2</v>
      </c>
      <c r="EB400" s="223">
        <f t="shared" ca="1" si="722"/>
        <v>3.08010678990479E-3</v>
      </c>
      <c r="EC400" s="223">
        <f t="shared" ca="1" si="723"/>
        <v>1.9032576501134164E-2</v>
      </c>
      <c r="ED400" s="223">
        <f t="shared" ca="1" si="724"/>
        <v>1.8838120116374864E-2</v>
      </c>
      <c r="EE400" s="223">
        <f t="shared" ca="1" si="725"/>
        <v>2.6617112467096794E-3</v>
      </c>
      <c r="EF400" s="223">
        <f t="shared" ca="1" si="726"/>
        <v>-1.5772849838285991E-2</v>
      </c>
      <c r="EG400" s="223">
        <f t="shared" ca="1" si="727"/>
        <v>-2.0825983524487071E-2</v>
      </c>
      <c r="EH400" s="223">
        <f t="shared" ca="1" si="728"/>
        <v>-8.210693977179457E-3</v>
      </c>
      <c r="EI400" s="223">
        <f t="shared" ca="1" si="729"/>
        <v>1.1370413825916892E-2</v>
      </c>
      <c r="EJ400" s="223">
        <f t="shared" ca="1" si="730"/>
        <v>2.1305048818726753E-2</v>
      </c>
      <c r="EK400" s="223">
        <f t="shared" ca="1" si="731"/>
        <v>1.3164829430843234E-2</v>
      </c>
      <c r="EL400" s="223">
        <f t="shared" ca="1" si="732"/>
        <v>-6.1442155689302507E-3</v>
      </c>
      <c r="EM400" s="223">
        <f t="shared" ca="1" si="733"/>
        <v>-2.0240608739697415E-2</v>
      </c>
      <c r="EN400" s="223">
        <f t="shared" ca="1" si="734"/>
        <v>-1.7165201054272512E-2</v>
      </c>
      <c r="EO400" s="223">
        <f t="shared" ca="1" si="735"/>
        <v>4.7288199092875363E-4</v>
      </c>
      <c r="EP400" s="223">
        <f t="shared" ca="1" si="736"/>
        <v>1.7709779702174022E-2</v>
      </c>
      <c r="EQ400" s="223">
        <f t="shared" ca="1" si="737"/>
        <v>1.9921990450505793E-2</v>
      </c>
      <c r="ER400" s="223">
        <f t="shared" ca="1" si="738"/>
        <v>5.2327108793245947E-3</v>
      </c>
      <c r="ES400" s="223">
        <f t="shared" ca="1" si="739"/>
        <v>-1.3895914875233048E-2</v>
      </c>
      <c r="ET400" s="223">
        <f t="shared" ca="1" si="740"/>
        <v>-2.1235474104133116E-2</v>
      </c>
      <c r="EU400" s="223">
        <f t="shared" ca="1" si="741"/>
        <v>-1.0559205000369672E-2</v>
      </c>
      <c r="EV400" s="223">
        <f t="shared" ca="1" si="742"/>
        <v>9.0753206359868825E-3</v>
      </c>
      <c r="EW400" s="223">
        <f t="shared" ca="1" si="743"/>
        <v>2.1010492924258963E-2</v>
      </c>
      <c r="EX400" s="223">
        <f t="shared" ca="1" si="744"/>
        <v>1.5120707227043059E-2</v>
      </c>
      <c r="EY400" s="223">
        <f t="shared" ca="1" si="745"/>
        <v>-3.5972387615341795E-3</v>
      </c>
      <c r="EZ400" s="223">
        <f t="shared" ca="1" si="746"/>
        <v>-1.9263346317797386E-2</v>
      </c>
      <c r="FA400" s="223">
        <f t="shared" ca="1" si="747"/>
        <v>-1.8586746446278828E-2</v>
      </c>
      <c r="FB400" s="223">
        <f t="shared" ca="1" si="748"/>
        <v>-2.1414553933509321E-3</v>
      </c>
      <c r="FC400" s="223">
        <f t="shared" ca="1" si="749"/>
        <v>1.6120611332184346E-2</v>
      </c>
      <c r="FD400" s="223">
        <f t="shared" ca="1" si="750"/>
        <v>2.0706215504821084E-2</v>
      </c>
      <c r="FE400" s="223">
        <f t="shared" ca="1" si="751"/>
        <v>7.7250056696939627E-3</v>
      </c>
      <c r="FF400" s="223">
        <f t="shared" ca="1" si="752"/>
        <v>-1.1809972418102933E-2</v>
      </c>
      <c r="FG400" s="223">
        <f t="shared" ca="1" si="753"/>
        <v>-2.1325563387218915E-2</v>
      </c>
      <c r="FH400" s="223">
        <f t="shared" ca="1" si="754"/>
        <v>-1.2748895751819311E-2</v>
      </c>
      <c r="FI400" s="223">
        <f t="shared" ca="1" si="755"/>
        <v>6.6437261763594817E-3</v>
      </c>
      <c r="FJ400" s="223">
        <f t="shared" ca="1" si="756"/>
        <v>2.0399919659589198E-2</v>
      </c>
      <c r="FK400" s="223">
        <f t="shared" ca="1" si="757"/>
        <v>1.6849155512155285E-2</v>
      </c>
      <c r="FL400" s="223">
        <f t="shared" ca="1" si="758"/>
        <v>-9.961561348449232E-4</v>
      </c>
      <c r="FM400" s="223">
        <f t="shared" ca="1" si="759"/>
        <v>-1.7996345236904979E-2</v>
      </c>
      <c r="FN400" s="223">
        <f t="shared" ca="1" si="760"/>
        <v>-1.972872987114186E-2</v>
      </c>
      <c r="FO400" s="223">
        <f t="shared" ca="1" si="761"/>
        <v>-4.7235832952418162E-3</v>
      </c>
      <c r="FP400" s="223">
        <f t="shared" ca="1" si="762"/>
        <v>1.4288973962652395E-2</v>
      </c>
      <c r="FQ400" s="223">
        <f t="shared" ca="1" si="763"/>
        <v>2.1178999804544907E-2</v>
      </c>
      <c r="FR400" s="223">
        <f t="shared" ca="1" si="764"/>
        <v>1.010110918433537E-2</v>
      </c>
      <c r="FS400" s="223">
        <f t="shared" ca="1" si="765"/>
        <v>-9.546396983052258E-3</v>
      </c>
      <c r="FT400" s="223">
        <f t="shared" ca="1" si="766"/>
        <v>-2.109489634707154E-2</v>
      </c>
      <c r="FU400" s="223">
        <f t="shared" ca="1" si="767"/>
        <v>-1.4746831244456053E-2</v>
      </c>
      <c r="FV400" s="223">
        <f t="shared" ca="1" si="768"/>
        <v>4.1122038910427431E-3</v>
      </c>
      <c r="FW400" s="223">
        <f t="shared" ca="1" si="769"/>
        <v>1.9482512614941543E-2</v>
      </c>
      <c r="FX400" s="223">
        <f t="shared" ca="1" si="770"/>
        <v>1.8324176815126908E-2</v>
      </c>
      <c r="FY400" s="223">
        <f t="shared" ca="1" si="771"/>
        <v>1.6199096073371052E-3</v>
      </c>
      <c r="FZ400" s="223">
        <f t="shared" ca="1" si="772"/>
        <v>-1.645866237260488E-2</v>
      </c>
      <c r="GA400" s="223">
        <f t="shared" ca="1" si="773"/>
        <v>-2.0573974835190193E-2</v>
      </c>
      <c r="GB400" s="223">
        <f t="shared" ca="1" si="774"/>
        <v>-7.234664107649333E-3</v>
      </c>
      <c r="GC400" s="223">
        <f t="shared" ca="1" si="775"/>
        <v>1.2242417124507882E-2</v>
      </c>
      <c r="GD400" s="223">
        <f t="shared" ca="1" si="776"/>
        <v>2.1333232233740795E-2</v>
      </c>
      <c r="GE400" s="223">
        <f t="shared" ca="1" si="777"/>
        <v>1.2325282614706411E-2</v>
      </c>
      <c r="GF400" s="223">
        <f t="shared" ca="1" si="778"/>
        <v>-7.1392348515649968E-3</v>
      </c>
      <c r="GG400" s="223">
        <f t="shared" ca="1" si="779"/>
        <v>-2.0546942430680178E-2</v>
      </c>
      <c r="GH400" s="223">
        <f t="shared" ca="1" si="780"/>
        <v>-1.6522960668788042E-2</v>
      </c>
      <c r="GI400" s="223">
        <f t="shared" ca="1" si="781"/>
        <v>1.5188302315541384E-3</v>
      </c>
      <c r="GJ400" s="223">
        <f t="shared" ca="1" si="782"/>
        <v>1.8272070446191911E-2</v>
      </c>
      <c r="GK400" s="223">
        <f t="shared" ca="1" si="783"/>
        <v>1.9523585442608283E-2</v>
      </c>
      <c r="GL400" s="223">
        <f t="shared" ca="1" si="784"/>
        <v>4.2116104012081433E-3</v>
      </c>
      <c r="GM400" s="223">
        <f t="shared" ca="1" si="785"/>
        <v>-1.4673425906455796E-2</v>
      </c>
      <c r="GN400" s="223">
        <f t="shared" ca="1" si="786"/>
        <v>-2.1109768067408254E-2</v>
      </c>
      <c r="GO400" s="223">
        <f t="shared" ca="1" si="787"/>
        <v>-9.6369288378332241E-3</v>
      </c>
      <c r="GP400" s="223">
        <f t="shared" ca="1" si="788"/>
        <v>1.0011722937537817E-2</v>
      </c>
      <c r="GQ400" s="223">
        <f t="shared" ca="1" si="789"/>
        <v>2.1166592993113621E-2</v>
      </c>
      <c r="GR400" s="223">
        <f t="shared" ca="1" si="790"/>
        <v>1.4364072322146926E-2</v>
      </c>
      <c r="GS400" s="223">
        <f t="shared" ca="1" si="791"/>
        <v>-4.6246919826925491E-3</v>
      </c>
      <c r="GT400" s="223">
        <f t="shared" ca="1" si="792"/>
        <v>-1.9689943374984527E-2</v>
      </c>
      <c r="GU400" s="223">
        <f t="shared" ca="1" si="793"/>
        <v>-1.8050569385046664E-2</v>
      </c>
      <c r="GV400" s="223">
        <f t="shared" ca="1" si="794"/>
        <v>-1.097388048348141E-3</v>
      </c>
      <c r="GW400" s="223">
        <f t="shared" ca="1" si="795"/>
        <v>1.6786799330241187E-2</v>
      </c>
      <c r="GX400" s="223">
        <f t="shared" ca="1" si="796"/>
        <v>2.0429341172429057E-2</v>
      </c>
      <c r="GY400" s="223">
        <f t="shared" ca="1" si="797"/>
        <v>6.7399646544677727E-3</v>
      </c>
      <c r="GZ400" s="223">
        <f t="shared" ca="1" si="798"/>
        <v>-1.2667487456610489E-2</v>
      </c>
      <c r="HA400" s="223">
        <f t="shared" ca="1" si="799"/>
        <v>-2.1328050738866004E-2</v>
      </c>
      <c r="HB400" s="223">
        <f t="shared" ca="1" si="800"/>
        <v>-1.1894245188218414E-2</v>
      </c>
      <c r="HC400" s="223">
        <f t="shared" ca="1" si="801"/>
        <v>7.6304431186491172E-3</v>
      </c>
      <c r="HD400" s="223">
        <f t="shared" ca="1" si="802"/>
        <v>2.0681588491950578E-2</v>
      </c>
      <c r="HE400" s="223">
        <f t="shared" ca="1" si="803"/>
        <v>1.6186813011747219E-2</v>
      </c>
      <c r="HF400" s="223">
        <f t="shared" ca="1" si="804"/>
        <v>-2.0405894417245881E-3</v>
      </c>
      <c r="HG400" s="223">
        <f t="shared" ca="1" si="805"/>
        <v>-1.8536789243478787E-2</v>
      </c>
      <c r="HH400" s="223">
        <f t="shared" ca="1" si="806"/>
        <v>-1.9306680736237952E-2</v>
      </c>
      <c r="HI400" s="223">
        <f t="shared" ca="1" si="807"/>
        <v>-3.6971005905510369E-3</v>
      </c>
      <c r="HJ400" s="223">
        <f t="shared" ca="1" si="808"/>
        <v>1.5049039127167879E-2</v>
      </c>
      <c r="HK400" s="223">
        <f t="shared" ca="1" si="809"/>
        <v>2.1027820595332862E-2</v>
      </c>
      <c r="HL400" s="223">
        <f t="shared" ca="1" si="810"/>
        <v>9.1669435657471508E-3</v>
      </c>
      <c r="HM400" s="223">
        <f t="shared" ca="1" si="811"/>
        <v>-1.0471018204488239E-2</v>
      </c>
      <c r="HN400" s="223">
        <f t="shared" ca="1" si="812"/>
        <v>-2.1225539675006542E-2</v>
      </c>
      <c r="HO400" s="223">
        <f t="shared" ca="1" si="813"/>
        <v>-1.3972661019778196E-2</v>
      </c>
      <c r="HP400" s="223">
        <f t="shared" ca="1" si="814"/>
        <v>5.1343943328203525E-3</v>
      </c>
      <c r="HQ400" s="223">
        <f t="shared" ca="1" si="815"/>
        <v>1.9885513649392828E-2</v>
      </c>
      <c r="HR400" s="223">
        <f t="shared" ca="1" si="816"/>
        <v>1.7766088966923135E-2</v>
      </c>
      <c r="HS400" s="223">
        <f t="shared" ca="1" si="817"/>
        <v>5.7420546383222561E-4</v>
      </c>
      <c r="HT400" s="223">
        <f t="shared" ca="1" si="818"/>
        <v>-1.7104824547659811E-2</v>
      </c>
      <c r="HU400" s="223">
        <f t="shared" ca="1" si="819"/>
        <v>-2.0272401638447922E-2</v>
      </c>
      <c r="HV400" s="223">
        <f t="shared" ca="1" si="820"/>
        <v>-6.2412052986018703E-3</v>
      </c>
      <c r="HW400" s="223">
        <f t="shared" ca="1" si="821"/>
        <v>1.3084927367937097E-2</v>
      </c>
      <c r="HX400" s="223">
        <f t="shared" ca="1" si="822"/>
        <v>2.1310022023733301E-2</v>
      </c>
      <c r="HY400" s="223">
        <f t="shared" ca="1" si="823"/>
        <v>1.145604311318351E-2</v>
      </c>
      <c r="HZ400" s="223">
        <f t="shared" ca="1" si="824"/>
        <v>-8.1170550921192061E-3</v>
      </c>
      <c r="IA400" s="223">
        <f t="shared" ca="1" si="825"/>
        <v>-2.0803776737647838E-2</v>
      </c>
      <c r="IB400" s="223">
        <f t="shared" ca="1" si="826"/>
        <v>-1.584091502381204E-2</v>
      </c>
      <c r="IC400" s="223">
        <f t="shared" ca="1" si="827"/>
        <v>2.561119477117897E-3</v>
      </c>
      <c r="ID400" s="223">
        <f t="shared" ca="1" si="828"/>
        <v>1.8790342172060583E-2</v>
      </c>
      <c r="IE400" s="223">
        <f t="shared" ca="1" si="829"/>
        <v>1.7120823363650488E-2</v>
      </c>
      <c r="IF400" s="223">
        <f t="shared" ca="1" si="830"/>
        <v>3.1803637847416799E-3</v>
      </c>
      <c r="IG400" s="223">
        <f t="shared" ca="1" si="831"/>
        <v>-1.5415587369429577E-2</v>
      </c>
      <c r="IH400" s="223">
        <f t="shared" ca="1" si="832"/>
        <v>-2.0933206750411701E-2</v>
      </c>
      <c r="II400" s="223">
        <f t="shared" ca="1" si="833"/>
        <v>-8.6914364696311676E-3</v>
      </c>
      <c r="IJ400" s="223">
        <f t="shared" ca="1" si="834"/>
        <v>1.0924006121608869E-2</v>
      </c>
      <c r="IK400" s="223">
        <f t="shared" ca="1" si="835"/>
        <v>2.1271700885473296E-2</v>
      </c>
      <c r="IL400" s="223">
        <f t="shared" ca="1" si="836"/>
        <v>1.3572833108882597E-2</v>
      </c>
      <c r="IM400" s="223">
        <f t="shared" ca="1" si="837"/>
        <v>-5.6410039157894368E-3</v>
      </c>
      <c r="IN400" s="223">
        <f t="shared" ca="1" si="838"/>
        <v>-2.0069105633945986E-2</v>
      </c>
      <c r="IO400" s="223">
        <f t="shared" ca="1" si="839"/>
        <v>-1.7470906921122784E-2</v>
      </c>
      <c r="IP400" s="223">
        <f t="shared" ca="1" si="840"/>
        <v>-5.0676999416431057E-5</v>
      </c>
      <c r="IQ400" s="223">
        <f t="shared" ca="1" si="841"/>
        <v>1.7412546458361516E-2</v>
      </c>
      <c r="IR400" s="223">
        <f t="shared" ca="1" si="842"/>
        <v>2.0103250767753707E-2</v>
      </c>
      <c r="IS400" s="223">
        <f t="shared" ca="1" si="843"/>
        <v>5.7386864740377906E-3</v>
      </c>
      <c r="IT400" s="223">
        <f t="shared" ca="1" si="844"/>
        <v>-1.3494485408294215E-2</v>
      </c>
      <c r="IU400" s="223">
        <f t="shared" ca="1" si="845"/>
        <v>-2.1279156948166556E-2</v>
      </c>
      <c r="IV400" s="223">
        <f t="shared" ca="1" si="846"/>
        <v>-1.1010940346146272E-2</v>
      </c>
      <c r="IW400" s="223">
        <f t="shared" ca="1" si="847"/>
        <v>8.598777655118045E-3</v>
      </c>
      <c r="IX400" s="223">
        <f t="shared" ca="1" si="848"/>
        <v>2.0913433566141656E-2</v>
      </c>
      <c r="IY400" s="223">
        <f t="shared" ca="1" si="849"/>
        <v>1.5485475060996488E-2</v>
      </c>
      <c r="IZ400" s="223">
        <f t="shared" ca="1" si="850"/>
        <v>-3.0801067899046148E-3</v>
      </c>
      <c r="JA400" s="223">
        <f t="shared" ca="1" si="851"/>
        <v>-1.9032576501134085E-2</v>
      </c>
      <c r="JB400" s="223">
        <f t="shared" ca="1" si="852"/>
        <v>-1.8838120116374948E-2</v>
      </c>
    </row>
    <row r="401" spans="2:262">
      <c r="B401" s="230">
        <v>40</v>
      </c>
      <c r="C401" s="229">
        <f t="shared" si="853"/>
        <v>7.8125000000000037E-4</v>
      </c>
      <c r="D401" s="226">
        <f t="shared" ca="1" si="597"/>
        <v>54.007449290396913</v>
      </c>
      <c r="E401" s="225">
        <f ca="1">AT361</f>
        <v>7.4492903969161622E-3</v>
      </c>
      <c r="F401" s="224">
        <v>40</v>
      </c>
      <c r="G401" s="223">
        <f t="shared" ca="1" si="854"/>
        <v>-1.0940551800402661E-3</v>
      </c>
      <c r="H401" s="223">
        <f t="shared" ca="1" si="598"/>
        <v>4.669360721601153E-3</v>
      </c>
      <c r="I401" s="223">
        <f t="shared" ca="1" si="599"/>
        <v>6.2823708283453288E-3</v>
      </c>
      <c r="J401" s="223">
        <f t="shared" ca="1" si="600"/>
        <v>2.3112357284375772E-3</v>
      </c>
      <c r="K401" s="223">
        <f t="shared" ca="1" si="601"/>
        <v>-3.7142632839227388E-3</v>
      </c>
      <c r="L401" s="223">
        <f t="shared" ca="1" si="602"/>
        <v>-6.4383039647277944E-3</v>
      </c>
      <c r="M401" s="223">
        <f t="shared" ca="1" si="603"/>
        <v>-3.4395967839469625E-3</v>
      </c>
      <c r="N401" s="223">
        <f t="shared" ca="1" si="604"/>
        <v>2.6164287912260184E-3</v>
      </c>
      <c r="O401" s="223">
        <f t="shared" ca="1" si="605"/>
        <v>6.3468166903882326E-3</v>
      </c>
      <c r="P401" s="223">
        <f t="shared" ca="1" si="606"/>
        <v>4.435776063997361E-3</v>
      </c>
      <c r="Q401" s="223">
        <f t="shared" ca="1" si="607"/>
        <v>-1.4180464073926576E-3</v>
      </c>
      <c r="R401" s="223">
        <f t="shared" ca="1" si="608"/>
        <v>-6.011424809972854E-3</v>
      </c>
      <c r="S401" s="223">
        <f t="shared" ca="1" si="609"/>
        <v>-5.2614909575202243E-3</v>
      </c>
      <c r="T401" s="223">
        <f t="shared" ca="1" si="610"/>
        <v>1.6516929537277285E-4</v>
      </c>
      <c r="U401" s="223">
        <f t="shared" ca="1" si="611"/>
        <v>5.4450172453560947E-3</v>
      </c>
      <c r="V401" s="223">
        <f t="shared" ca="1" si="612"/>
        <v>5.885009704223702E-3</v>
      </c>
      <c r="W401" s="223">
        <f t="shared" ca="1" si="613"/>
        <v>1.0940551800402683E-3</v>
      </c>
      <c r="X401" s="223">
        <f t="shared" ca="1" si="614"/>
        <v>-4.669360721601153E-3</v>
      </c>
      <c r="Y401" s="223">
        <f t="shared" ca="1" si="615"/>
        <v>-6.2823708283453279E-3</v>
      </c>
      <c r="Z401" s="223">
        <f t="shared" ca="1" si="616"/>
        <v>-2.3112357284375759E-3</v>
      </c>
      <c r="AA401" s="223">
        <f t="shared" ca="1" si="617"/>
        <v>3.7142632839227406E-3</v>
      </c>
      <c r="AB401" s="223">
        <f t="shared" ca="1" si="618"/>
        <v>6.4383039647277944E-3</v>
      </c>
      <c r="AC401" s="223">
        <f t="shared" ca="1" si="619"/>
        <v>3.4395967839469565E-3</v>
      </c>
      <c r="AD401" s="223">
        <f t="shared" ca="1" si="620"/>
        <v>-2.6164287912260041E-3</v>
      </c>
      <c r="AE401" s="223">
        <f t="shared" ca="1" si="621"/>
        <v>-6.3468166903882291E-3</v>
      </c>
      <c r="AF401" s="223">
        <f t="shared" ca="1" si="622"/>
        <v>-4.4357760639973723E-3</v>
      </c>
      <c r="AG401" s="223">
        <f t="shared" ca="1" si="623"/>
        <v>1.4180464073926427E-3</v>
      </c>
      <c r="AH401" s="223">
        <f t="shared" ca="1" si="624"/>
        <v>6.0114248099728531E-3</v>
      </c>
      <c r="AI401" s="223">
        <f t="shared" ca="1" si="625"/>
        <v>5.2614909575202269E-3</v>
      </c>
      <c r="AJ401" s="223">
        <f t="shared" ca="1" si="626"/>
        <v>-1.6516929537276894E-4</v>
      </c>
      <c r="AK401" s="223">
        <f t="shared" ca="1" si="627"/>
        <v>-5.445017245356093E-3</v>
      </c>
      <c r="AL401" s="223">
        <f t="shared" ca="1" si="628"/>
        <v>-5.8850097042237037E-3</v>
      </c>
      <c r="AM401" s="223">
        <f t="shared" ca="1" si="629"/>
        <v>-1.0940551800402948E-3</v>
      </c>
      <c r="AN401" s="223">
        <f t="shared" ca="1" si="630"/>
        <v>4.6693607216011495E-3</v>
      </c>
      <c r="AO401" s="223">
        <f t="shared" ca="1" si="631"/>
        <v>6.282370828345334E-3</v>
      </c>
      <c r="AP401" s="223">
        <f t="shared" ca="1" si="632"/>
        <v>2.3112357284375798E-3</v>
      </c>
      <c r="AQ401" s="223">
        <f t="shared" ca="1" si="633"/>
        <v>-3.7142632839227184E-3</v>
      </c>
      <c r="AR401" s="223">
        <f t="shared" ca="1" si="634"/>
        <v>-6.4383039647277944E-3</v>
      </c>
      <c r="AS401" s="223">
        <f t="shared" ca="1" si="635"/>
        <v>-3.4395967839469794E-3</v>
      </c>
      <c r="AT401" s="223">
        <f t="shared" ca="1" si="636"/>
        <v>2.6164287912260214E-3</v>
      </c>
      <c r="AU401" s="223">
        <f t="shared" ca="1" si="637"/>
        <v>6.3468166903882291E-3</v>
      </c>
      <c r="AV401" s="223">
        <f t="shared" ca="1" si="638"/>
        <v>4.4357760639973593E-3</v>
      </c>
      <c r="AW401" s="223">
        <f t="shared" ca="1" si="639"/>
        <v>-1.4180464073926386E-3</v>
      </c>
      <c r="AX401" s="223">
        <f t="shared" ca="1" si="640"/>
        <v>-6.0114248099728592E-3</v>
      </c>
      <c r="AY401" s="223">
        <f t="shared" ca="1" si="641"/>
        <v>-5.2614909575202295E-3</v>
      </c>
      <c r="AZ401" s="223">
        <f t="shared" ca="1" si="642"/>
        <v>1.6516929537278803E-4</v>
      </c>
      <c r="BA401" s="223">
        <f t="shared" ca="1" si="643"/>
        <v>5.4450172453560904E-3</v>
      </c>
      <c r="BB401" s="223">
        <f t="shared" ca="1" si="644"/>
        <v>5.8850097042237141E-3</v>
      </c>
      <c r="BC401" s="223">
        <f t="shared" ca="1" si="645"/>
        <v>1.0940551800402761E-3</v>
      </c>
      <c r="BD401" s="223">
        <f t="shared" ca="1" si="646"/>
        <v>-4.6693607216011321E-3</v>
      </c>
      <c r="BE401" s="223">
        <f t="shared" ca="1" si="647"/>
        <v>-6.2823708283453296E-3</v>
      </c>
      <c r="BF401" s="223">
        <f t="shared" ca="1" si="648"/>
        <v>-2.3112357284376037E-3</v>
      </c>
      <c r="BG401" s="223">
        <f t="shared" ca="1" si="649"/>
        <v>3.714263283922734E-3</v>
      </c>
      <c r="BH401" s="223">
        <f t="shared" ca="1" si="650"/>
        <v>6.4383039647277953E-3</v>
      </c>
      <c r="BI401" s="223">
        <f t="shared" ca="1" si="651"/>
        <v>3.4395967839469634E-3</v>
      </c>
      <c r="BJ401" s="223">
        <f t="shared" ca="1" si="652"/>
        <v>-2.6164287912259971E-3</v>
      </c>
      <c r="BK401" s="223">
        <f t="shared" ca="1" si="653"/>
        <v>-6.3468166903882326E-3</v>
      </c>
      <c r="BL401" s="223">
        <f t="shared" ca="1" si="654"/>
        <v>-4.4357760639973775E-3</v>
      </c>
      <c r="BM401" s="223">
        <f t="shared" ca="1" si="655"/>
        <v>1.418046407392657E-3</v>
      </c>
      <c r="BN401" s="223">
        <f t="shared" ca="1" si="656"/>
        <v>6.0114248099728505E-3</v>
      </c>
      <c r="BO401" s="223">
        <f t="shared" ca="1" si="657"/>
        <v>5.2614909575202182E-3</v>
      </c>
      <c r="BP401" s="223">
        <f t="shared" ca="1" si="658"/>
        <v>-1.6516929537276114E-4</v>
      </c>
      <c r="BQ401" s="223">
        <f t="shared" ca="1" si="659"/>
        <v>-5.4450172453560999E-3</v>
      </c>
      <c r="BR401" s="223">
        <f t="shared" ca="1" si="660"/>
        <v>-5.8850097042237063E-3</v>
      </c>
      <c r="BS401" s="223">
        <f t="shared" ca="1" si="661"/>
        <v>-1.0940551800403026E-3</v>
      </c>
      <c r="BT401" s="223">
        <f t="shared" ca="1" si="662"/>
        <v>4.6693607216011131E-3</v>
      </c>
      <c r="BU401" s="223">
        <f t="shared" ca="1" si="663"/>
        <v>6.2823708283453357E-3</v>
      </c>
      <c r="BV401" s="223">
        <f t="shared" ca="1" si="664"/>
        <v>2.3112357284375863E-3</v>
      </c>
      <c r="BW401" s="223">
        <f t="shared" ca="1" si="665"/>
        <v>-3.7142632839227497E-3</v>
      </c>
      <c r="BX401" s="223">
        <f t="shared" ca="1" si="666"/>
        <v>-6.4383039647277962E-3</v>
      </c>
      <c r="BY401" s="223">
        <f t="shared" ca="1" si="667"/>
        <v>-3.4395967839469864E-3</v>
      </c>
      <c r="BZ401" s="223">
        <f t="shared" ca="1" si="668"/>
        <v>2.6164287912260145E-3</v>
      </c>
      <c r="CA401" s="223">
        <f t="shared" ca="1" si="669"/>
        <v>6.3468166903882361E-3</v>
      </c>
      <c r="CB401" s="223">
        <f t="shared" ca="1" si="670"/>
        <v>4.4357760639973983E-3</v>
      </c>
      <c r="CC401" s="223">
        <f t="shared" ca="1" si="671"/>
        <v>-1.4180464073926312E-3</v>
      </c>
      <c r="CD401" s="223">
        <f t="shared" ca="1" si="672"/>
        <v>-6.0114248099728566E-3</v>
      </c>
      <c r="CE401" s="223">
        <f t="shared" ca="1" si="673"/>
        <v>-5.2614909575202078E-3</v>
      </c>
      <c r="CF401" s="223">
        <f t="shared" ca="1" si="674"/>
        <v>1.6516929537273425E-4</v>
      </c>
      <c r="CG401" s="223">
        <f t="shared" ca="1" si="675"/>
        <v>5.4450172453560861E-3</v>
      </c>
      <c r="CH401" s="223">
        <f t="shared" ca="1" si="676"/>
        <v>5.8850097042236994E-3</v>
      </c>
      <c r="CI401" s="223">
        <f t="shared" ca="1" si="677"/>
        <v>1.0940551800403286E-3</v>
      </c>
      <c r="CJ401" s="223">
        <f t="shared" ca="1" si="678"/>
        <v>-4.6693607216011269E-3</v>
      </c>
      <c r="CK401" s="223">
        <f t="shared" ca="1" si="679"/>
        <v>-6.2823708283453314E-3</v>
      </c>
      <c r="CL401" s="223">
        <f t="shared" ca="1" si="680"/>
        <v>-2.311235728437569E-3</v>
      </c>
      <c r="CM401" s="223">
        <f t="shared" ca="1" si="681"/>
        <v>3.7142632839226898E-3</v>
      </c>
      <c r="CN401" s="223">
        <f t="shared" ca="1" si="682"/>
        <v>6.4383039647277953E-3</v>
      </c>
      <c r="CO401" s="223">
        <f t="shared" ca="1" si="683"/>
        <v>3.4395967839469703E-3</v>
      </c>
      <c r="CP401" s="223">
        <f t="shared" ca="1" si="684"/>
        <v>-2.6164287912260318E-3</v>
      </c>
      <c r="CQ401" s="223">
        <f t="shared" ca="1" si="685"/>
        <v>-6.3468166903882222E-3</v>
      </c>
      <c r="CR401" s="223">
        <f t="shared" ca="1" si="686"/>
        <v>-4.4357760639973844E-3</v>
      </c>
      <c r="CS401" s="223">
        <f t="shared" ca="1" si="687"/>
        <v>1.4180464073926492E-3</v>
      </c>
      <c r="CT401" s="223">
        <f t="shared" ca="1" si="688"/>
        <v>6.0114248099728635E-3</v>
      </c>
      <c r="CU401" s="223">
        <f t="shared" ca="1" si="689"/>
        <v>5.2614909575202495E-3</v>
      </c>
      <c r="CV401" s="223">
        <f t="shared" ca="1" si="690"/>
        <v>-1.6516929537275333E-4</v>
      </c>
      <c r="CW401" s="223">
        <f t="shared" ca="1" si="691"/>
        <v>-5.4450172453560965E-3</v>
      </c>
      <c r="CX401" s="223">
        <f t="shared" ca="1" si="692"/>
        <v>-5.8850097042237289E-3</v>
      </c>
      <c r="CY401" s="223">
        <f t="shared" ca="1" si="693"/>
        <v>-1.0940551800403099E-3</v>
      </c>
      <c r="CZ401" s="223">
        <f t="shared" ca="1" si="694"/>
        <v>4.6693607216011391E-3</v>
      </c>
      <c r="DA401" s="223">
        <f t="shared" ca="1" si="695"/>
        <v>6.282370828345327E-3</v>
      </c>
      <c r="DB401" s="223">
        <f t="shared" ca="1" si="696"/>
        <v>2.3112357284376375E-3</v>
      </c>
      <c r="DC401" s="223">
        <f t="shared" ca="1" si="697"/>
        <v>-3.7142632839227059E-3</v>
      </c>
      <c r="DD401" s="223">
        <f t="shared" ca="1" si="698"/>
        <v>-6.4383039647277953E-3</v>
      </c>
      <c r="DE401" s="223">
        <f t="shared" ca="1" si="699"/>
        <v>-3.4395967839469539E-3</v>
      </c>
      <c r="DF401" s="223">
        <f t="shared" ca="1" si="700"/>
        <v>2.6164287912259655E-3</v>
      </c>
      <c r="DG401" s="223">
        <f t="shared" ca="1" si="701"/>
        <v>6.3468166903882265E-3</v>
      </c>
      <c r="DH401" s="223">
        <f t="shared" ca="1" si="702"/>
        <v>4.4357760639973706E-3</v>
      </c>
      <c r="DI401" s="223">
        <f t="shared" ca="1" si="703"/>
        <v>-1.4180464073926681E-3</v>
      </c>
      <c r="DJ401" s="223">
        <f t="shared" ca="1" si="704"/>
        <v>-6.0114248099728375E-3</v>
      </c>
      <c r="DK401" s="223">
        <f t="shared" ca="1" si="705"/>
        <v>-5.2614909575202382E-3</v>
      </c>
      <c r="DL401" s="223">
        <f t="shared" ca="1" si="706"/>
        <v>1.6516929537277241E-4</v>
      </c>
      <c r="DM401" s="223">
        <f t="shared" ca="1" si="707"/>
        <v>5.4450172453561069E-3</v>
      </c>
      <c r="DN401" s="223">
        <f t="shared" ca="1" si="708"/>
        <v>5.8850097042237211E-3</v>
      </c>
      <c r="DO401" s="223">
        <f t="shared" ca="1" si="709"/>
        <v>1.0940551800402917E-3</v>
      </c>
      <c r="DP401" s="223">
        <f t="shared" ca="1" si="710"/>
        <v>-4.6693607216011521E-3</v>
      </c>
      <c r="DQ401" s="223">
        <f t="shared" ca="1" si="711"/>
        <v>-6.2823708283453426E-3</v>
      </c>
      <c r="DR401" s="223">
        <f t="shared" ca="1" si="712"/>
        <v>-2.3112357284376193E-3</v>
      </c>
      <c r="DS401" s="223">
        <f t="shared" ca="1" si="713"/>
        <v>3.714263283922721E-3</v>
      </c>
      <c r="DT401" s="223">
        <f t="shared" ca="1" si="714"/>
        <v>6.4383039647277936E-3</v>
      </c>
      <c r="DU401" s="223">
        <f t="shared" ca="1" si="715"/>
        <v>3.4395967839470154E-3</v>
      </c>
      <c r="DV401" s="223">
        <f t="shared" ca="1" si="716"/>
        <v>-2.6164287912259828E-3</v>
      </c>
      <c r="DW401" s="223">
        <f t="shared" ca="1" si="717"/>
        <v>-6.34681669038823E-3</v>
      </c>
      <c r="DX401" s="223">
        <f t="shared" ca="1" si="718"/>
        <v>-4.4357760639973567E-3</v>
      </c>
      <c r="DY401" s="223">
        <f t="shared" ca="1" si="719"/>
        <v>1.4180464073925974E-3</v>
      </c>
      <c r="DZ401" s="223">
        <f t="shared" ca="1" si="720"/>
        <v>6.0114248099728436E-3</v>
      </c>
      <c r="EA401" s="223">
        <f t="shared" ca="1" si="721"/>
        <v>5.2614909575202286E-3</v>
      </c>
      <c r="EB401" s="223">
        <f t="shared" ca="1" si="722"/>
        <v>-1.6516929537279063E-4</v>
      </c>
      <c r="EC401" s="223">
        <f t="shared" ca="1" si="723"/>
        <v>-5.4450172453560678E-3</v>
      </c>
      <c r="ED401" s="223">
        <f t="shared" ca="1" si="724"/>
        <v>-5.8850097042237133E-3</v>
      </c>
      <c r="EE401" s="223">
        <f t="shared" ca="1" si="725"/>
        <v>-1.0940551800402731E-3</v>
      </c>
      <c r="EF401" s="223">
        <f t="shared" ca="1" si="726"/>
        <v>4.6693607216011027E-3</v>
      </c>
      <c r="EG401" s="223">
        <f t="shared" ca="1" si="727"/>
        <v>6.2823708283453383E-3</v>
      </c>
      <c r="EH401" s="223">
        <f t="shared" ca="1" si="728"/>
        <v>2.3112357284376874E-3</v>
      </c>
      <c r="EI401" s="223">
        <f t="shared" ca="1" si="729"/>
        <v>-3.7142632839227366E-3</v>
      </c>
      <c r="EJ401" s="223">
        <f t="shared" ca="1" si="730"/>
        <v>-6.4383039647277962E-3</v>
      </c>
      <c r="EK401" s="223">
        <f t="shared" ca="1" si="731"/>
        <v>-3.4395967839469218E-3</v>
      </c>
      <c r="EL401" s="223">
        <f t="shared" ca="1" si="732"/>
        <v>2.6164287912259997E-3</v>
      </c>
      <c r="EM401" s="223">
        <f t="shared" ca="1" si="733"/>
        <v>6.346816690388217E-3</v>
      </c>
      <c r="EN401" s="223">
        <f t="shared" ca="1" si="734"/>
        <v>4.4357760639973428E-3</v>
      </c>
      <c r="EO401" s="223">
        <f t="shared" ca="1" si="735"/>
        <v>-1.4180464073926156E-3</v>
      </c>
      <c r="EP401" s="223">
        <f t="shared" ca="1" si="736"/>
        <v>-6.0114248099728176E-3</v>
      </c>
      <c r="EQ401" s="223">
        <f t="shared" ca="1" si="737"/>
        <v>-5.2614909575202165E-3</v>
      </c>
      <c r="ER401" s="223">
        <f t="shared" ca="1" si="738"/>
        <v>1.6516929537271864E-4</v>
      </c>
      <c r="ES401" s="223">
        <f t="shared" ca="1" si="739"/>
        <v>5.4450172453561268E-3</v>
      </c>
      <c r="ET401" s="223">
        <f t="shared" ca="1" si="740"/>
        <v>5.8850097042237055E-3</v>
      </c>
      <c r="EU401" s="223">
        <f t="shared" ca="1" si="741"/>
        <v>1.0940551800403446E-3</v>
      </c>
      <c r="EV401" s="223">
        <f t="shared" ca="1" si="742"/>
        <v>-4.669360721601179E-3</v>
      </c>
      <c r="EW401" s="223">
        <f t="shared" ca="1" si="743"/>
        <v>-6.2823708283453348E-3</v>
      </c>
      <c r="EX401" s="223">
        <f t="shared" ca="1" si="744"/>
        <v>-2.3112357284376692E-3</v>
      </c>
      <c r="EY401" s="223">
        <f t="shared" ca="1" si="745"/>
        <v>3.7142632839227523E-3</v>
      </c>
      <c r="EZ401" s="223">
        <f t="shared" ca="1" si="746"/>
        <v>6.4383039647277953E-3</v>
      </c>
      <c r="FA401" s="223">
        <f t="shared" ca="1" si="747"/>
        <v>3.4395967839470605E-3</v>
      </c>
      <c r="FB401" s="223">
        <f t="shared" ca="1" si="748"/>
        <v>-2.6164287912260171E-3</v>
      </c>
      <c r="FC401" s="223">
        <f t="shared" ca="1" si="749"/>
        <v>-6.3468166903882205E-3</v>
      </c>
      <c r="FD401" s="223">
        <f t="shared" ca="1" si="750"/>
        <v>-4.4357760639973289E-3</v>
      </c>
      <c r="FE401" s="223">
        <f t="shared" ca="1" si="751"/>
        <v>1.418046407392634E-3</v>
      </c>
      <c r="FF401" s="223">
        <f t="shared" ca="1" si="752"/>
        <v>6.0114248099728245E-3</v>
      </c>
      <c r="FG401" s="223">
        <f t="shared" ca="1" si="753"/>
        <v>5.2614909575202052E-3</v>
      </c>
      <c r="FH401" s="223">
        <f t="shared" ca="1" si="754"/>
        <v>-1.6516929537273772E-4</v>
      </c>
      <c r="FI401" s="223">
        <f t="shared" ca="1" si="755"/>
        <v>-5.4450172453560392E-3</v>
      </c>
      <c r="FJ401" s="223">
        <f t="shared" ca="1" si="756"/>
        <v>-5.8850097042236977E-3</v>
      </c>
      <c r="FK401" s="223">
        <f t="shared" ca="1" si="757"/>
        <v>-1.094055180040326E-3</v>
      </c>
      <c r="FL401" s="223">
        <f t="shared" ca="1" si="758"/>
        <v>4.6693607216010654E-3</v>
      </c>
      <c r="FM401" s="223">
        <f t="shared" ca="1" si="759"/>
        <v>6.2823708283453305E-3</v>
      </c>
      <c r="FN401" s="223">
        <f t="shared" ca="1" si="760"/>
        <v>2.3112357284376514E-3</v>
      </c>
      <c r="FO401" s="223">
        <f t="shared" ca="1" si="761"/>
        <v>-3.7142632839227674E-3</v>
      </c>
      <c r="FP401" s="223">
        <f t="shared" ca="1" si="762"/>
        <v>-6.4383039647277953E-3</v>
      </c>
      <c r="FQ401" s="223">
        <f t="shared" ca="1" si="763"/>
        <v>-3.4395967839470449E-3</v>
      </c>
      <c r="FR401" s="223">
        <f t="shared" ca="1" si="764"/>
        <v>2.6164287912260344E-3</v>
      </c>
      <c r="FS401" s="223">
        <f t="shared" ca="1" si="765"/>
        <v>6.3468166903882239E-3</v>
      </c>
      <c r="FT401" s="223">
        <f t="shared" ca="1" si="766"/>
        <v>4.4357760639974486E-3</v>
      </c>
      <c r="FU401" s="223">
        <f t="shared" ca="1" si="767"/>
        <v>-1.4180464073926527E-3</v>
      </c>
      <c r="FV401" s="223">
        <f t="shared" ca="1" si="768"/>
        <v>-6.0114248099728314E-3</v>
      </c>
      <c r="FW401" s="223">
        <f t="shared" ca="1" si="769"/>
        <v>-5.2614909575201957E-3</v>
      </c>
      <c r="FX401" s="223">
        <f t="shared" ca="1" si="770"/>
        <v>1.6516929537275637E-4</v>
      </c>
      <c r="FY401" s="223">
        <f t="shared" ca="1" si="771"/>
        <v>5.4450172453560488E-3</v>
      </c>
      <c r="FZ401" s="223">
        <f t="shared" ca="1" si="772"/>
        <v>5.8850097042236899E-3</v>
      </c>
      <c r="GA401" s="223">
        <f t="shared" ca="1" si="773"/>
        <v>1.0940551800403078E-3</v>
      </c>
      <c r="GB401" s="223">
        <f t="shared" ca="1" si="774"/>
        <v>-4.6693607216010784E-3</v>
      </c>
      <c r="GC401" s="223">
        <f t="shared" ca="1" si="775"/>
        <v>-6.2823708283453262E-3</v>
      </c>
      <c r="GD401" s="223">
        <f t="shared" ca="1" si="776"/>
        <v>-2.311235728437634E-3</v>
      </c>
      <c r="GE401" s="223">
        <f t="shared" ca="1" si="777"/>
        <v>3.7142632839226334E-3</v>
      </c>
      <c r="GF401" s="223">
        <f t="shared" ca="1" si="778"/>
        <v>6.4383039647277944E-3</v>
      </c>
      <c r="GG401" s="223">
        <f t="shared" ca="1" si="779"/>
        <v>3.4395967839470284E-3</v>
      </c>
      <c r="GH401" s="223">
        <f t="shared" ca="1" si="780"/>
        <v>-2.6164287912260518E-3</v>
      </c>
      <c r="GI401" s="223">
        <f t="shared" ca="1" si="781"/>
        <v>-6.3468166903882274E-3</v>
      </c>
      <c r="GJ401" s="223">
        <f t="shared" ca="1" si="782"/>
        <v>-4.4357760639974347E-3</v>
      </c>
      <c r="GK401" s="223">
        <f t="shared" ca="1" si="783"/>
        <v>1.4180464073926709E-3</v>
      </c>
      <c r="GL401" s="223">
        <f t="shared" ca="1" si="784"/>
        <v>6.0114248099728384E-3</v>
      </c>
      <c r="GM401" s="223">
        <f t="shared" ca="1" si="785"/>
        <v>5.2614909575202894E-3</v>
      </c>
      <c r="GN401" s="223">
        <f t="shared" ca="1" si="786"/>
        <v>-1.6516929537277545E-4</v>
      </c>
      <c r="GO401" s="223">
        <f t="shared" ca="1" si="787"/>
        <v>-5.4450172453560583E-3</v>
      </c>
      <c r="GP401" s="223">
        <f t="shared" ca="1" si="788"/>
        <v>-5.8850097042237566E-3</v>
      </c>
      <c r="GQ401" s="223">
        <f t="shared" ca="1" si="789"/>
        <v>-1.0940551800402883E-3</v>
      </c>
      <c r="GR401" s="223">
        <f t="shared" ca="1" si="790"/>
        <v>4.6693607216010914E-3</v>
      </c>
      <c r="GS401" s="223">
        <f t="shared" ca="1" si="791"/>
        <v>6.2823708283453218E-3</v>
      </c>
      <c r="GT401" s="223">
        <f t="shared" ca="1" si="792"/>
        <v>2.3112357284376167E-3</v>
      </c>
      <c r="GU401" s="223">
        <f t="shared" ca="1" si="793"/>
        <v>-3.714263283922649E-3</v>
      </c>
      <c r="GV401" s="223">
        <f t="shared" ca="1" si="794"/>
        <v>-6.4383039647277944E-3</v>
      </c>
      <c r="GW401" s="223">
        <f t="shared" ca="1" si="795"/>
        <v>-3.4395967839470128E-3</v>
      </c>
      <c r="GX401" s="223">
        <f t="shared" ca="1" si="796"/>
        <v>2.6164287912259017E-3</v>
      </c>
      <c r="GY401" s="223">
        <f t="shared" ca="1" si="797"/>
        <v>6.3468166903882291E-3</v>
      </c>
      <c r="GZ401" s="223">
        <f t="shared" ca="1" si="798"/>
        <v>4.4357760639974217E-3</v>
      </c>
      <c r="HA401" s="223">
        <f t="shared" ca="1" si="799"/>
        <v>-1.4180464073926897E-3</v>
      </c>
      <c r="HB401" s="223">
        <f t="shared" ca="1" si="800"/>
        <v>-6.0114248099728453E-3</v>
      </c>
      <c r="HC401" s="223">
        <f t="shared" ca="1" si="801"/>
        <v>-5.261490957520279E-3</v>
      </c>
      <c r="HD401" s="223">
        <f t="shared" ca="1" si="802"/>
        <v>1.651692953727941E-4</v>
      </c>
      <c r="HE401" s="223">
        <f t="shared" ca="1" si="803"/>
        <v>5.4450172453560687E-3</v>
      </c>
      <c r="HF401" s="223">
        <f t="shared" ca="1" si="804"/>
        <v>5.8850097042237488E-3</v>
      </c>
      <c r="HG401" s="223">
        <f t="shared" ca="1" si="805"/>
        <v>1.0940551800402696E-3</v>
      </c>
      <c r="HH401" s="223">
        <f t="shared" ca="1" si="806"/>
        <v>-4.6693607216011044E-3</v>
      </c>
      <c r="HI401" s="223">
        <f t="shared" ca="1" si="807"/>
        <v>-6.2823708283453582E-3</v>
      </c>
      <c r="HJ401" s="223">
        <f t="shared" ca="1" si="808"/>
        <v>-2.3112357284375985E-3</v>
      </c>
      <c r="HK401" s="223">
        <f t="shared" ca="1" si="809"/>
        <v>3.7142632839226647E-3</v>
      </c>
      <c r="HL401" s="223">
        <f t="shared" ca="1" si="810"/>
        <v>6.4383039647277936E-3</v>
      </c>
      <c r="HM401" s="223">
        <f t="shared" ca="1" si="811"/>
        <v>3.4395967839469968E-3</v>
      </c>
      <c r="HN401" s="223">
        <f t="shared" ca="1" si="812"/>
        <v>-2.6164287912259191E-3</v>
      </c>
      <c r="HO401" s="223">
        <f t="shared" ca="1" si="813"/>
        <v>-6.3468166903882335E-3</v>
      </c>
      <c r="HP401" s="223">
        <f t="shared" ca="1" si="814"/>
        <v>-4.435776063997407E-3</v>
      </c>
      <c r="HQ401" s="223">
        <f t="shared" ca="1" si="815"/>
        <v>1.4180464073925295E-3</v>
      </c>
      <c r="HR401" s="223">
        <f t="shared" ca="1" si="816"/>
        <v>6.0114248099728523E-3</v>
      </c>
      <c r="HS401" s="223">
        <f t="shared" ca="1" si="817"/>
        <v>5.2614909575202668E-3</v>
      </c>
      <c r="HT401" s="223">
        <f t="shared" ca="1" si="818"/>
        <v>-1.6516929537281275E-4</v>
      </c>
      <c r="HU401" s="223">
        <f t="shared" ca="1" si="819"/>
        <v>-5.4450172453560791E-3</v>
      </c>
      <c r="HV401" s="223">
        <f t="shared" ca="1" si="820"/>
        <v>-5.885009704223741E-3</v>
      </c>
      <c r="HW401" s="223">
        <f t="shared" ca="1" si="821"/>
        <v>-1.094055180040251E-3</v>
      </c>
      <c r="HX401" s="223">
        <f t="shared" ca="1" si="822"/>
        <v>4.6693607216011174E-3</v>
      </c>
      <c r="HY401" s="223">
        <f t="shared" ca="1" si="823"/>
        <v>6.2823708283453539E-3</v>
      </c>
      <c r="HZ401" s="223">
        <f t="shared" ca="1" si="824"/>
        <v>2.3112357284375802E-3</v>
      </c>
      <c r="IA401" s="223">
        <f t="shared" ca="1" si="825"/>
        <v>-3.7142632839226803E-3</v>
      </c>
      <c r="IB401" s="223">
        <f t="shared" ca="1" si="826"/>
        <v>-6.4383039647277979E-3</v>
      </c>
      <c r="IC401" s="223">
        <f t="shared" ca="1" si="827"/>
        <v>-3.4395967839469807E-3</v>
      </c>
      <c r="ID401" s="223">
        <f t="shared" ca="1" si="828"/>
        <v>2.6164287912259364E-3</v>
      </c>
      <c r="IE401" s="223">
        <f t="shared" ca="1" si="829"/>
        <v>2.7177257045096852E-3</v>
      </c>
      <c r="IF401" s="223">
        <f t="shared" ca="1" si="830"/>
        <v>4.4357760639973931E-3</v>
      </c>
      <c r="IG401" s="223">
        <f t="shared" ca="1" si="831"/>
        <v>-1.4180464073925477E-3</v>
      </c>
      <c r="IH401" s="223">
        <f t="shared" ca="1" si="832"/>
        <v>-6.0114248099728583E-3</v>
      </c>
      <c r="II401" s="223">
        <f t="shared" ca="1" si="833"/>
        <v>-5.2614909575202564E-3</v>
      </c>
      <c r="IJ401" s="223">
        <f t="shared" ca="1" si="834"/>
        <v>1.6516929537264882E-4</v>
      </c>
      <c r="IK401" s="223">
        <f t="shared" ca="1" si="835"/>
        <v>5.4450172453560895E-3</v>
      </c>
      <c r="IL401" s="223">
        <f t="shared" ca="1" si="836"/>
        <v>5.8850097042237332E-3</v>
      </c>
      <c r="IM401" s="223">
        <f t="shared" ca="1" si="837"/>
        <v>1.0940551800404127E-3</v>
      </c>
      <c r="IN401" s="223">
        <f t="shared" ca="1" si="838"/>
        <v>-4.6693607216011304E-3</v>
      </c>
      <c r="IO401" s="223">
        <f t="shared" ca="1" si="839"/>
        <v>-6.2823708283453496E-3</v>
      </c>
      <c r="IP401" s="223">
        <f t="shared" ca="1" si="840"/>
        <v>-2.3112357284375633E-3</v>
      </c>
      <c r="IQ401" s="223">
        <f t="shared" ca="1" si="841"/>
        <v>3.714263283922695E-3</v>
      </c>
      <c r="IR401" s="223">
        <f t="shared" ca="1" si="842"/>
        <v>6.4383039647277979E-3</v>
      </c>
      <c r="IS401" s="223">
        <f t="shared" ca="1" si="843"/>
        <v>3.4395967839469651E-3</v>
      </c>
      <c r="IT401" s="223">
        <f t="shared" ca="1" si="844"/>
        <v>-2.6164287912259537E-3</v>
      </c>
      <c r="IU401" s="223">
        <f t="shared" ca="1" si="845"/>
        <v>-6.3468166903882092E-3</v>
      </c>
      <c r="IV401" s="223">
        <f t="shared" ca="1" si="846"/>
        <v>-4.4357760639973792E-3</v>
      </c>
      <c r="IW401" s="223">
        <f t="shared" ca="1" si="847"/>
        <v>1.4180464073925666E-3</v>
      </c>
      <c r="IX401" s="223">
        <f t="shared" ca="1" si="848"/>
        <v>6.0114248099728661E-3</v>
      </c>
      <c r="IY401" s="223">
        <f t="shared" ca="1" si="849"/>
        <v>5.261490957520246E-3</v>
      </c>
      <c r="IZ401" s="223">
        <f t="shared" ca="1" si="850"/>
        <v>-1.6516929537266833E-4</v>
      </c>
      <c r="JA401" s="223">
        <f t="shared" ca="1" si="851"/>
        <v>-5.4450172453560999E-3</v>
      </c>
      <c r="JB401" s="223">
        <f t="shared" ca="1" si="852"/>
        <v>-5.8850097042237263E-3</v>
      </c>
    </row>
    <row r="402" spans="2:262">
      <c r="B402" s="230">
        <v>41</v>
      </c>
      <c r="C402" s="229">
        <f t="shared" si="853"/>
        <v>8.0078125000000039E-4</v>
      </c>
      <c r="D402" s="226">
        <f t="shared" ca="1" si="597"/>
        <v>54.003702647598267</v>
      </c>
      <c r="E402" s="225">
        <f ca="1">AU361</f>
        <v>3.702647598264666E-3</v>
      </c>
      <c r="F402" s="224">
        <v>41</v>
      </c>
      <c r="G402" s="223">
        <f t="shared" ca="1" si="854"/>
        <v>1.0992802552650888E-3</v>
      </c>
      <c r="H402" s="223">
        <f t="shared" ca="1" si="598"/>
        <v>-9.0192263625415731E-3</v>
      </c>
      <c r="I402" s="223">
        <f t="shared" ca="1" si="599"/>
        <v>-1.0749809529630498E-2</v>
      </c>
      <c r="J402" s="223">
        <f t="shared" ca="1" si="600"/>
        <v>-2.4830186626423325E-3</v>
      </c>
      <c r="K402" s="223">
        <f t="shared" ca="1" si="601"/>
        <v>8.0929913803327157E-3</v>
      </c>
      <c r="L402" s="223">
        <f t="shared" ca="1" si="602"/>
        <v>1.1142480915131927E-2</v>
      </c>
      <c r="M402" s="223">
        <f t="shared" ca="1" si="603"/>
        <v>3.8294101581332605E-3</v>
      </c>
      <c r="N402" s="223">
        <f t="shared" ca="1" si="604"/>
        <v>-7.0450302747863923E-3</v>
      </c>
      <c r="O402" s="223">
        <f t="shared" ca="1" si="605"/>
        <v>-1.1367559016219785E-2</v>
      </c>
      <c r="P402" s="223">
        <f t="shared" ca="1" si="606"/>
        <v>-5.1182037604209987E-3</v>
      </c>
      <c r="Q402" s="223">
        <f t="shared" ca="1" si="607"/>
        <v>5.8911053563749259E-3</v>
      </c>
      <c r="R402" s="223">
        <f t="shared" ca="1" si="608"/>
        <v>1.1421658448750437E-2</v>
      </c>
      <c r="S402" s="223">
        <f t="shared" ca="1" si="609"/>
        <v>6.3300148141147506E-3</v>
      </c>
      <c r="T402" s="223">
        <f t="shared" ca="1" si="610"/>
        <v>-4.6485727299475149E-3</v>
      </c>
      <c r="U402" s="223">
        <f t="shared" ca="1" si="611"/>
        <v>-1.1303965506902731E-2</v>
      </c>
      <c r="V402" s="223">
        <f t="shared" ca="1" si="612"/>
        <v>-7.446616553010094E-3</v>
      </c>
      <c r="W402" s="223">
        <f t="shared" ca="1" si="613"/>
        <v>3.3361212427582025E-3</v>
      </c>
      <c r="X402" s="223">
        <f t="shared" ca="1" si="614"/>
        <v>1.1016250402070943E-2</v>
      </c>
      <c r="Y402" s="223">
        <f t="shared" ca="1" si="615"/>
        <v>8.4512142476182509E-3</v>
      </c>
      <c r="Z402" s="223">
        <f t="shared" ca="1" si="616"/>
        <v>-1.9734913868075651E-3</v>
      </c>
      <c r="AA402" s="223">
        <f t="shared" ca="1" si="617"/>
        <v>-1.0562840637237721E-2</v>
      </c>
      <c r="AB402" s="223">
        <f t="shared" ca="1" si="618"/>
        <v>-9.3286978135302297E-3</v>
      </c>
      <c r="AC402" s="223">
        <f t="shared" ca="1" si="619"/>
        <v>5.8117838346842792E-4</v>
      </c>
      <c r="AD402" s="223">
        <f t="shared" ca="1" si="620"/>
        <v>9.9505559173011099E-3</v>
      </c>
      <c r="AE402" s="223">
        <f t="shared" ca="1" si="621"/>
        <v>1.0065869081150694E-2</v>
      </c>
      <c r="AF402" s="223">
        <f t="shared" ca="1" si="622"/>
        <v>8.1987608372037241E-4</v>
      </c>
      <c r="AG402" s="223">
        <f t="shared" ca="1" si="623"/>
        <v>-9.1886055743651864E-3</v>
      </c>
      <c r="AH402" s="223">
        <f t="shared" ca="1" si="624"/>
        <v>-1.0651640308453761E-2</v>
      </c>
      <c r="AI402" s="223">
        <f t="shared" ca="1" si="625"/>
        <v>-2.2085988514672856E-3</v>
      </c>
      <c r="AJ402" s="223">
        <f t="shared" ca="1" si="626"/>
        <v>8.2884500508130388E-3</v>
      </c>
      <c r="AK402" s="223">
        <f t="shared" ca="1" si="627"/>
        <v>1.1077200950943389E-2</v>
      </c>
      <c r="AL402" s="223">
        <f t="shared" ca="1" si="628"/>
        <v>3.5641022367185809E-3</v>
      </c>
      <c r="AM402" s="223">
        <f t="shared" ca="1" si="629"/>
        <v>-7.2636285235859431E-3</v>
      </c>
      <c r="AN402" s="223">
        <f t="shared" ca="1" si="630"/>
        <v>-1.1336150180443608E-2</v>
      </c>
      <c r="AO402" s="223">
        <f t="shared" ca="1" si="631"/>
        <v>-4.8659982068541083E-3</v>
      </c>
      <c r="AP402" s="223">
        <f t="shared" ca="1" si="632"/>
        <v>6.1295552623599403E-3</v>
      </c>
      <c r="AQ402" s="223">
        <f t="shared" ca="1" si="633"/>
        <v>1.1424593159512116E-2</v>
      </c>
      <c r="AR402" s="223">
        <f t="shared" ca="1" si="634"/>
        <v>6.0947050346747958E-3</v>
      </c>
      <c r="AS402" s="223">
        <f t="shared" ca="1" si="635"/>
        <v>-4.9032877845822604E-3</v>
      </c>
      <c r="AT402" s="223">
        <f t="shared" ca="1" si="636"/>
        <v>-1.1341199623420777E-2</v>
      </c>
      <c r="AU402" s="223">
        <f t="shared" ca="1" si="637"/>
        <v>-7.2317418258068715E-3</v>
      </c>
      <c r="AV402" s="223">
        <f t="shared" ca="1" si="638"/>
        <v>3.6032702945314726E-3</v>
      </c>
      <c r="AW402" s="223">
        <f t="shared" ca="1" si="639"/>
        <v>1.1087223888575313E-2</v>
      </c>
      <c r="AX402" s="223">
        <f t="shared" ca="1" si="640"/>
        <v>8.2600064885548583E-3</v>
      </c>
      <c r="AY402" s="223">
        <f t="shared" ca="1" si="641"/>
        <v>-2.2490562653176434E-3</v>
      </c>
      <c r="AZ402" s="223">
        <f t="shared" ca="1" si="642"/>
        <v>-1.0666485986429067E-2</v>
      </c>
      <c r="BA402" s="223">
        <f t="shared" ca="1" si="643"/>
        <v>-9.1640329652796261E-3</v>
      </c>
      <c r="BB402" s="223">
        <f t="shared" ca="1" si="644"/>
        <v>8.6101433644606004E-4</v>
      </c>
      <c r="BC402" s="223">
        <f t="shared" ca="1" si="645"/>
        <v>1.0085314206654285E-2</v>
      </c>
      <c r="BD402" s="223">
        <f t="shared" ca="1" si="646"/>
        <v>9.9302238563010146E-3</v>
      </c>
      <c r="BE402" s="223">
        <f t="shared" ca="1" si="647"/>
        <v>5.3997804947995658E-4</v>
      </c>
      <c r="BF402" s="223">
        <f t="shared" ca="1" si="648"/>
        <v>-9.3524499137749052E-3</v>
      </c>
      <c r="BG402" s="223">
        <f t="shared" ca="1" si="649"/>
        <v>-1.0547054937445692E-2</v>
      </c>
      <c r="BH402" s="223">
        <f t="shared" ca="1" si="650"/>
        <v>-1.9328486629289141E-3</v>
      </c>
      <c r="BI402" s="223">
        <f t="shared" ca="1" si="651"/>
        <v>8.4789160689078356E-3</v>
      </c>
      <c r="BJ402" s="223">
        <f t="shared" ca="1" si="652"/>
        <v>1.1005248495105235E-2</v>
      </c>
      <c r="BK402" s="223">
        <f t="shared" ca="1" si="653"/>
        <v>3.2966474333868969E-3</v>
      </c>
      <c r="BL402" s="223">
        <f t="shared" ca="1" si="654"/>
        <v>-7.4778514341674353E-3</v>
      </c>
      <c r="BM402" s="223">
        <f t="shared" ca="1" si="655"/>
        <v>-1.1297912871684683E-2</v>
      </c>
      <c r="BN402" s="223">
        <f t="shared" ca="1" si="656"/>
        <v>-4.6108615579187277E-3</v>
      </c>
      <c r="BO402" s="223">
        <f t="shared" ca="1" si="657"/>
        <v>6.3643129534538111E-3</v>
      </c>
      <c r="BP402" s="223">
        <f t="shared" ca="1" si="658"/>
        <v>1.1420646122547558E-2</v>
      </c>
      <c r="BQ402" s="223">
        <f t="shared" ca="1" si="659"/>
        <v>5.8557240328177048E-3</v>
      </c>
      <c r="BR402" s="223">
        <f t="shared" ca="1" si="660"/>
        <v>-5.1550492820012601E-3</v>
      </c>
      <c r="BS402" s="223">
        <f t="shared" ca="1" si="661"/>
        <v>-1.1371602225360444E-2</v>
      </c>
      <c r="BT402" s="223">
        <f t="shared" ca="1" si="662"/>
        <v>-7.0125109677400587E-3</v>
      </c>
      <c r="BU402" s="223">
        <f t="shared" ca="1" si="663"/>
        <v>3.8682488710143122E-3</v>
      </c>
      <c r="BV402" s="223">
        <f t="shared" ca="1" si="664"/>
        <v>1.1151518845987198E-2</v>
      </c>
      <c r="BW402" s="223">
        <f t="shared" ca="1" si="665"/>
        <v>8.0638232104442431E-3</v>
      </c>
      <c r="BX402" s="223">
        <f t="shared" ca="1" si="666"/>
        <v>-2.523266396431125E-3</v>
      </c>
      <c r="BY402" s="223">
        <f t="shared" ca="1" si="667"/>
        <v>-1.076370624330782E-2</v>
      </c>
      <c r="BZ402" s="223">
        <f t="shared" ca="1" si="668"/>
        <v>-8.9938480462360051E-3</v>
      </c>
      <c r="CA402" s="223">
        <f t="shared" ca="1" si="669"/>
        <v>1.1403316465828975E-3</v>
      </c>
      <c r="CB402" s="223">
        <f t="shared" ca="1" si="670"/>
        <v>1.0213997479843489E-2</v>
      </c>
      <c r="CC402" s="223">
        <f t="shared" ca="1" si="671"/>
        <v>9.788597035915305E-3</v>
      </c>
      <c r="CD402" s="223">
        <f t="shared" ca="1" si="672"/>
        <v>2.5975475265357321E-4</v>
      </c>
      <c r="CE402" s="223">
        <f t="shared" ca="1" si="673"/>
        <v>-9.5106606870671712E-3</v>
      </c>
      <c r="CF402" s="223">
        <f t="shared" ca="1" si="674"/>
        <v>-1.0436116414923077E-2</v>
      </c>
      <c r="CG402" s="223">
        <f t="shared" ca="1" si="675"/>
        <v>-1.6559341986299011E-3</v>
      </c>
      <c r="CH402" s="223">
        <f t="shared" ca="1" si="676"/>
        <v>8.6642747050098712E-3</v>
      </c>
      <c r="CI402" s="223">
        <f t="shared" ca="1" si="677"/>
        <v>1.0926666889086381E-2</v>
      </c>
      <c r="CJ402" s="223">
        <f t="shared" ca="1" si="678"/>
        <v>3.0272068529108519E-3</v>
      </c>
      <c r="CK402" s="223">
        <f t="shared" ca="1" si="679"/>
        <v>-7.6875699666598615E-3</v>
      </c>
      <c r="CL402" s="223">
        <f t="shared" ca="1" si="680"/>
        <v>-1.1252870122668041E-2</v>
      </c>
      <c r="CM402" s="223">
        <f t="shared" ca="1" si="681"/>
        <v>-4.3529474983922279E-3</v>
      </c>
      <c r="CN402" s="223">
        <f t="shared" ca="1" si="682"/>
        <v>6.5952370204014447E-3</v>
      </c>
      <c r="CO402" s="223">
        <f t="shared" ca="1" si="683"/>
        <v>1.1409819715404244E-2</v>
      </c>
      <c r="CP402" s="223">
        <f t="shared" ca="1" si="684"/>
        <v>5.6132157617628693E-3</v>
      </c>
      <c r="CQ402" s="223">
        <f t="shared" ca="1" si="685"/>
        <v>-5.4037055704925629E-3</v>
      </c>
      <c r="CR402" s="223">
        <f t="shared" ca="1" si="686"/>
        <v>-1.139515499933114E-2</v>
      </c>
      <c r="CS402" s="223">
        <f t="shared" ca="1" si="687"/>
        <v>-6.7890560352808936E-3</v>
      </c>
      <c r="CT402" s="223">
        <f t="shared" ca="1" si="688"/>
        <v>4.130897359020242E-3</v>
      </c>
      <c r="CU402" s="223">
        <f t="shared" ca="1" si="689"/>
        <v>1.1209096545428428E-2</v>
      </c>
      <c r="CV402" s="223">
        <f t="shared" ca="1" si="690"/>
        <v>7.862782586757544E-3</v>
      </c>
      <c r="CW402" s="223">
        <f t="shared" ca="1" si="691"/>
        <v>-2.795956606218483E-3</v>
      </c>
      <c r="CX402" s="223">
        <f t="shared" ca="1" si="692"/>
        <v>-1.0854442846026451E-2</v>
      </c>
      <c r="CY402" s="223">
        <f t="shared" ca="1" si="693"/>
        <v>-8.8182455694309214E-3</v>
      </c>
      <c r="CZ402" s="223">
        <f t="shared" ca="1" si="694"/>
        <v>1.4189620635755799E-3</v>
      </c>
      <c r="DA402" s="223">
        <f t="shared" ca="1" si="695"/>
        <v>1.0336528222876874E-2</v>
      </c>
      <c r="DB402" s="223">
        <f t="shared" ca="1" si="696"/>
        <v>9.6410739306943393E-3</v>
      </c>
      <c r="DC402" s="223">
        <f t="shared" ca="1" si="697"/>
        <v>-2.0625010722789654E-5</v>
      </c>
      <c r="DD402" s="223">
        <f t="shared" ca="1" si="698"/>
        <v>-9.6631425939881031E-3</v>
      </c>
      <c r="DE402" s="223">
        <f t="shared" ca="1" si="699"/>
        <v>-1.0318891566103709E-2</v>
      </c>
      <c r="DF402" s="223">
        <f t="shared" ca="1" si="700"/>
        <v>-1.3780222614889238E-3</v>
      </c>
      <c r="DG402" s="223">
        <f t="shared" ca="1" si="701"/>
        <v>8.844414306007603E-3</v>
      </c>
      <c r="DH402" s="223">
        <f t="shared" ca="1" si="702"/>
        <v>1.084150346750791E-2</v>
      </c>
      <c r="DI402" s="223">
        <f t="shared" ca="1" si="703"/>
        <v>2.7559427962211688E-3</v>
      </c>
      <c r="DJ402" s="223">
        <f t="shared" ca="1" si="704"/>
        <v>-7.8926577944611886E-3</v>
      </c>
      <c r="DK402" s="223">
        <f t="shared" ca="1" si="705"/>
        <v>-1.1201049065461407E-2</v>
      </c>
      <c r="DL402" s="223">
        <f t="shared" ca="1" si="706"/>
        <v>-4.0924113860597369E-3</v>
      </c>
      <c r="DM402" s="223">
        <f t="shared" ca="1" si="707"/>
        <v>6.8221883631798515E-3</v>
      </c>
      <c r="DN402" s="223">
        <f t="shared" ca="1" si="708"/>
        <v>1.1392120459505019E-2</v>
      </c>
      <c r="DO402" s="223">
        <f t="shared" ca="1" si="709"/>
        <v>5.3673262994247371E-3</v>
      </c>
      <c r="DP402" s="223">
        <f t="shared" ca="1" si="710"/>
        <v>-5.6491068688056248E-3</v>
      </c>
      <c r="DQ402" s="223">
        <f t="shared" ca="1" si="711"/>
        <v>-1.1411843758022542E-2</v>
      </c>
      <c r="DR402" s="223">
        <f t="shared" ca="1" si="712"/>
        <v>-6.5615116293253617E-3</v>
      </c>
      <c r="DS402" s="223">
        <f t="shared" ca="1" si="713"/>
        <v>4.3910575489214503E-3</v>
      </c>
      <c r="DT402" s="223">
        <f t="shared" ca="1" si="714"/>
        <v>1.1259922304245808E-2</v>
      </c>
      <c r="DU402" s="223">
        <f t="shared" ca="1" si="715"/>
        <v>7.6570057168488422E-3</v>
      </c>
      <c r="DV402" s="223">
        <f t="shared" ca="1" si="716"/>
        <v>-3.066962636293807E-3</v>
      </c>
      <c r="DW402" s="223">
        <f t="shared" ca="1" si="717"/>
        <v>-1.093864113824845E-2</v>
      </c>
      <c r="DX402" s="223">
        <f t="shared" ca="1" si="718"/>
        <v>-8.6373313112302497E-3</v>
      </c>
      <c r="DY402" s="223">
        <f t="shared" ca="1" si="719"/>
        <v>1.6967377508794136E-3</v>
      </c>
      <c r="DZ402" s="223">
        <f t="shared" ca="1" si="720"/>
        <v>1.0452832627816485E-2</v>
      </c>
      <c r="EA402" s="223">
        <f t="shared" ca="1" si="721"/>
        <v>9.4877434030405886E-3</v>
      </c>
      <c r="EB402" s="223">
        <f t="shared" ca="1" si="722"/>
        <v>-3.0099235036407535E-4</v>
      </c>
      <c r="EC402" s="223">
        <f t="shared" ca="1" si="723"/>
        <v>-9.8098037851385086E-3</v>
      </c>
      <c r="ED402" s="223">
        <f t="shared" ca="1" si="724"/>
        <v>-1.0195451002853061E-2</v>
      </c>
      <c r="EE402" s="223">
        <f t="shared" ca="1" si="725"/>
        <v>-1.0992802552651946E-3</v>
      </c>
      <c r="EF402" s="223">
        <f t="shared" ca="1" si="726"/>
        <v>9.019226362541554E-3</v>
      </c>
      <c r="EG402" s="223">
        <f t="shared" ca="1" si="727"/>
        <v>1.0749809529630592E-2</v>
      </c>
      <c r="EH402" s="223">
        <f t="shared" ca="1" si="728"/>
        <v>2.4830186626425372E-3</v>
      </c>
      <c r="EI402" s="223">
        <f t="shared" ca="1" si="729"/>
        <v>-8.0929913803326169E-3</v>
      </c>
      <c r="EJ402" s="223">
        <f t="shared" ca="1" si="730"/>
        <v>-1.1142480915131939E-2</v>
      </c>
      <c r="EK402" s="223">
        <f t="shared" ca="1" si="731"/>
        <v>-3.8294101581335532E-3</v>
      </c>
      <c r="EL402" s="223">
        <f t="shared" ca="1" si="732"/>
        <v>7.0450302747862049E-3</v>
      </c>
      <c r="EM402" s="223">
        <f t="shared" ca="1" si="733"/>
        <v>1.1367559016219803E-2</v>
      </c>
      <c r="EN402" s="223">
        <f t="shared" ca="1" si="734"/>
        <v>5.1182037604210872E-3</v>
      </c>
      <c r="EO402" s="223">
        <f t="shared" ca="1" si="735"/>
        <v>-5.891105356374912E-3</v>
      </c>
      <c r="EP402" s="223">
        <f t="shared" ca="1" si="736"/>
        <v>-1.142165844875043E-2</v>
      </c>
      <c r="EQ402" s="223">
        <f t="shared" ca="1" si="737"/>
        <v>-6.3300148141149154E-3</v>
      </c>
      <c r="ER402" s="223">
        <f t="shared" ca="1" si="738"/>
        <v>4.6485727299474065E-3</v>
      </c>
      <c r="ES402" s="223">
        <f t="shared" ca="1" si="739"/>
        <v>1.1303965506902724E-2</v>
      </c>
      <c r="ET402" s="223">
        <f t="shared" ca="1" si="740"/>
        <v>7.4466165530103212E-3</v>
      </c>
      <c r="EU402" s="223">
        <f t="shared" ca="1" si="741"/>
        <v>-3.3361212427579917E-3</v>
      </c>
      <c r="EV402" s="223">
        <f t="shared" ca="1" si="742"/>
        <v>-1.1016250402070906E-2</v>
      </c>
      <c r="EW402" s="223">
        <f t="shared" ca="1" si="743"/>
        <v>-8.451214247618315E-3</v>
      </c>
      <c r="EX402" s="223">
        <f t="shared" ca="1" si="744"/>
        <v>1.9734913868072286E-3</v>
      </c>
      <c r="EY402" s="223">
        <f t="shared" ca="1" si="745"/>
        <v>1.0562840637237622E-2</v>
      </c>
      <c r="EZ402" s="223">
        <f t="shared" ca="1" si="746"/>
        <v>9.328697813530332E-3</v>
      </c>
      <c r="FA402" s="223">
        <f t="shared" ca="1" si="747"/>
        <v>-5.8117838346833078E-4</v>
      </c>
      <c r="FB402" s="223">
        <f t="shared" ca="1" si="748"/>
        <v>-9.9505559173010995E-3</v>
      </c>
      <c r="FC402" s="223">
        <f t="shared" ca="1" si="749"/>
        <v>-1.0065869081150836E-2</v>
      </c>
      <c r="FD402" s="223">
        <f t="shared" ca="1" si="750"/>
        <v>-8.1987608372059099E-4</v>
      </c>
      <c r="FE402" s="223">
        <f t="shared" ca="1" si="751"/>
        <v>9.1886055743651031E-3</v>
      </c>
      <c r="FF402" s="223">
        <f t="shared" ca="1" si="752"/>
        <v>1.0651640308453782E-2</v>
      </c>
      <c r="FG402" s="223">
        <f t="shared" ca="1" si="753"/>
        <v>2.2085988514675805E-3</v>
      </c>
      <c r="FH402" s="223">
        <f t="shared" ca="1" si="754"/>
        <v>-8.2884500508128602E-3</v>
      </c>
      <c r="FI402" s="223">
        <f t="shared" ca="1" si="755"/>
        <v>-1.1077200950943432E-2</v>
      </c>
      <c r="FJ402" s="223">
        <f t="shared" ca="1" si="756"/>
        <v>-3.5641022367186729E-3</v>
      </c>
      <c r="FK402" s="223">
        <f t="shared" ca="1" si="757"/>
        <v>7.2636285235859301E-3</v>
      </c>
      <c r="FL402" s="223">
        <f t="shared" ca="1" si="758"/>
        <v>1.1336150180443641E-2</v>
      </c>
      <c r="FM402" s="223">
        <f t="shared" ca="1" si="759"/>
        <v>4.8659982068542714E-3</v>
      </c>
      <c r="FN402" s="223">
        <f t="shared" ca="1" si="760"/>
        <v>-6.129555262359857E-3</v>
      </c>
      <c r="FO402" s="223">
        <f t="shared" ca="1" si="761"/>
        <v>-1.1424593159512116E-2</v>
      </c>
      <c r="FP402" s="223">
        <f t="shared" ca="1" si="762"/>
        <v>-6.0947050346750837E-3</v>
      </c>
      <c r="FQ402" s="223">
        <f t="shared" ca="1" si="763"/>
        <v>4.9032877845820253E-3</v>
      </c>
      <c r="FR402" s="223">
        <f t="shared" ca="1" si="764"/>
        <v>1.1341199623420754E-2</v>
      </c>
      <c r="FS402" s="223">
        <f t="shared" ca="1" si="765"/>
        <v>7.231741825806947E-3</v>
      </c>
      <c r="FT402" s="223">
        <f t="shared" ca="1" si="766"/>
        <v>-3.6032702945311486E-3</v>
      </c>
      <c r="FU402" s="223">
        <f t="shared" ca="1" si="767"/>
        <v>-1.1087223888575248E-2</v>
      </c>
      <c r="FV402" s="223">
        <f t="shared" ca="1" si="768"/>
        <v>-8.2600064885549832E-3</v>
      </c>
      <c r="FW402" s="223">
        <f t="shared" ca="1" si="769"/>
        <v>2.2490562653175467E-3</v>
      </c>
      <c r="FX402" s="223">
        <f t="shared" ca="1" si="770"/>
        <v>1.066648598642906E-2</v>
      </c>
      <c r="FY402" s="223">
        <f t="shared" ca="1" si="771"/>
        <v>9.1640329652797822E-3</v>
      </c>
      <c r="FZ402" s="223">
        <f t="shared" ca="1" si="772"/>
        <v>-8.6101433644588136E-4</v>
      </c>
      <c r="GA402" s="223">
        <f t="shared" ca="1" si="773"/>
        <v>-1.0085314206654202E-2</v>
      </c>
      <c r="GB402" s="223">
        <f t="shared" ca="1" si="774"/>
        <v>-9.9302238563010632E-3</v>
      </c>
      <c r="GC402" s="223">
        <f t="shared" ca="1" si="775"/>
        <v>-5.3997804948029745E-4</v>
      </c>
      <c r="GD402" s="223">
        <f t="shared" ca="1" si="776"/>
        <v>9.352449913774756E-3</v>
      </c>
      <c r="GE402" s="223">
        <f t="shared" ca="1" si="777"/>
        <v>1.0547054937445762E-2</v>
      </c>
      <c r="GF402" s="223">
        <f t="shared" ca="1" si="778"/>
        <v>1.9328486629290103E-3</v>
      </c>
      <c r="GG402" s="223">
        <f t="shared" ca="1" si="779"/>
        <v>-8.4789160689078252E-3</v>
      </c>
      <c r="GH402" s="223">
        <f t="shared" ca="1" si="780"/>
        <v>-1.1005248495105304E-2</v>
      </c>
      <c r="GI402" s="223">
        <f t="shared" ca="1" si="781"/>
        <v>-3.2966474333870691E-3</v>
      </c>
      <c r="GJ402" s="223">
        <f t="shared" ca="1" si="782"/>
        <v>7.4778514341673607E-3</v>
      </c>
      <c r="GK402" s="223">
        <f t="shared" ca="1" si="783"/>
        <v>1.1297912871684699E-2</v>
      </c>
      <c r="GL402" s="223">
        <f t="shared" ca="1" si="784"/>
        <v>4.6108615579190416E-3</v>
      </c>
      <c r="GM402" s="223">
        <f t="shared" ca="1" si="785"/>
        <v>-6.3643129534535943E-3</v>
      </c>
      <c r="GN402" s="223">
        <f t="shared" ca="1" si="786"/>
        <v>-1.1420646122547564E-2</v>
      </c>
      <c r="GO402" s="223">
        <f t="shared" ca="1" si="787"/>
        <v>-5.8557240328177881E-3</v>
      </c>
      <c r="GP402" s="223">
        <f t="shared" ca="1" si="788"/>
        <v>5.1550492820009548E-3</v>
      </c>
      <c r="GQ402" s="223">
        <f t="shared" ca="1" si="789"/>
        <v>1.1371602225360414E-2</v>
      </c>
      <c r="GR402" s="223">
        <f t="shared" ca="1" si="790"/>
        <v>7.0125109677402018E-3</v>
      </c>
      <c r="GS402" s="223">
        <f t="shared" ca="1" si="791"/>
        <v>-3.8682488710141431E-3</v>
      </c>
      <c r="GT402" s="223">
        <f t="shared" ca="1" si="792"/>
        <v>-1.1151518845987194E-2</v>
      </c>
      <c r="GU402" s="223">
        <f t="shared" ca="1" si="793"/>
        <v>-8.0638232104444842E-3</v>
      </c>
      <c r="GV402" s="223">
        <f t="shared" ca="1" si="794"/>
        <v>2.5232663964309498E-3</v>
      </c>
      <c r="GW402" s="223">
        <f t="shared" ca="1" si="795"/>
        <v>1.0763706243307761E-2</v>
      </c>
      <c r="GX402" s="223">
        <f t="shared" ca="1" si="796"/>
        <v>8.9938480462360155E-3</v>
      </c>
      <c r="GY402" s="223">
        <f t="shared" ca="1" si="797"/>
        <v>-1.1403316465825575E-3</v>
      </c>
      <c r="GZ402" s="223">
        <f t="shared" ca="1" si="798"/>
        <v>-1.0213997479843409E-2</v>
      </c>
      <c r="HA402" s="223">
        <f t="shared" ca="1" si="799"/>
        <v>-9.7885970359153987E-3</v>
      </c>
      <c r="HB402" s="223">
        <f t="shared" ca="1" si="800"/>
        <v>-2.5975475265375275E-4</v>
      </c>
      <c r="HC402" s="223">
        <f t="shared" ca="1" si="801"/>
        <v>9.5106606870671642E-3</v>
      </c>
      <c r="HD402" s="223">
        <f t="shared" ca="1" si="802"/>
        <v>1.0436116414923218E-2</v>
      </c>
      <c r="HE402" s="223">
        <f t="shared" ca="1" si="803"/>
        <v>1.6559341986300798E-3</v>
      </c>
      <c r="HF402" s="223">
        <f t="shared" ca="1" si="804"/>
        <v>-8.664274705009755E-3</v>
      </c>
      <c r="HG402" s="223">
        <f t="shared" ca="1" si="805"/>
        <v>-1.0926666889086386E-2</v>
      </c>
      <c r="HH402" s="223">
        <f t="shared" ca="1" si="806"/>
        <v>-3.0272068529111811E-3</v>
      </c>
      <c r="HI402" s="223">
        <f t="shared" ca="1" si="807"/>
        <v>7.6875699666597297E-3</v>
      </c>
      <c r="HJ402" s="223">
        <f t="shared" ca="1" si="808"/>
        <v>1.1252870122668072E-2</v>
      </c>
      <c r="HK402" s="223">
        <f t="shared" ca="1" si="809"/>
        <v>4.3529474983922426E-3</v>
      </c>
      <c r="HL402" s="223">
        <f t="shared" ca="1" si="810"/>
        <v>-6.59523702040143E-3</v>
      </c>
      <c r="HM402" s="223">
        <f t="shared" ca="1" si="811"/>
        <v>-1.1409819715404262E-2</v>
      </c>
      <c r="HN402" s="223">
        <f t="shared" ca="1" si="812"/>
        <v>-5.6132157617630254E-3</v>
      </c>
      <c r="HO402" s="223">
        <f t="shared" ca="1" si="813"/>
        <v>5.403705570492405E-3</v>
      </c>
      <c r="HP402" s="223">
        <f t="shared" ca="1" si="814"/>
        <v>1.1395154999331138E-2</v>
      </c>
      <c r="HQ402" s="223">
        <f t="shared" ca="1" si="815"/>
        <v>6.7890560352811685E-3</v>
      </c>
      <c r="HR402" s="223">
        <f t="shared" ca="1" si="816"/>
        <v>-4.1308973590200738E-3</v>
      </c>
      <c r="HS402" s="223">
        <f t="shared" ca="1" si="817"/>
        <v>-1.1209096545428393E-2</v>
      </c>
      <c r="HT402" s="223">
        <f t="shared" ca="1" si="818"/>
        <v>-7.8627825867575562E-3</v>
      </c>
      <c r="HU402" s="223">
        <f t="shared" ca="1" si="819"/>
        <v>2.7959566062181517E-3</v>
      </c>
      <c r="HV402" s="223">
        <f t="shared" ca="1" si="820"/>
        <v>1.0854442846026397E-2</v>
      </c>
      <c r="HW402" s="223">
        <f t="shared" ca="1" si="821"/>
        <v>8.8182455694310342E-3</v>
      </c>
      <c r="HX402" s="223">
        <f t="shared" ca="1" si="822"/>
        <v>-1.4189620635754016E-3</v>
      </c>
      <c r="HY402" s="223">
        <f t="shared" ca="1" si="823"/>
        <v>-1.0336528222876867E-2</v>
      </c>
      <c r="HZ402" s="223">
        <f t="shared" ca="1" si="824"/>
        <v>-9.6410739306945232E-3</v>
      </c>
      <c r="IA402" s="223">
        <f t="shared" ca="1" si="825"/>
        <v>2.0625010722610977E-5</v>
      </c>
      <c r="IB402" s="223">
        <f t="shared" ca="1" si="826"/>
        <v>9.6631425939880077E-3</v>
      </c>
      <c r="IC402" s="223">
        <f t="shared" ca="1" si="827"/>
        <v>1.0318891566103716E-2</v>
      </c>
      <c r="ID402" s="223">
        <f t="shared" ca="1" si="828"/>
        <v>1.3780222614892612E-3</v>
      </c>
      <c r="IE402" s="223">
        <f t="shared" ca="1" si="829"/>
        <v>8.9817460363293689E-4</v>
      </c>
      <c r="IF402" s="223">
        <f t="shared" ca="1" si="830"/>
        <v>-1.0841503467507965E-2</v>
      </c>
      <c r="IG402" s="223">
        <f t="shared" ca="1" si="831"/>
        <v>-2.755942796221341E-3</v>
      </c>
      <c r="IH402" s="223">
        <f t="shared" ca="1" si="832"/>
        <v>7.8926577944611782E-3</v>
      </c>
      <c r="II402" s="223">
        <f t="shared" ca="1" si="833"/>
        <v>1.1201049065461474E-2</v>
      </c>
      <c r="IJ402" s="223">
        <f t="shared" ca="1" si="834"/>
        <v>4.0924113860599043E-3</v>
      </c>
      <c r="IK402" s="223">
        <f t="shared" ca="1" si="835"/>
        <v>-6.8221883631797075E-3</v>
      </c>
      <c r="IL402" s="223">
        <f t="shared" ca="1" si="836"/>
        <v>-1.1392120459505021E-2</v>
      </c>
      <c r="IM402" s="223">
        <f t="shared" ca="1" si="837"/>
        <v>-5.3673262994250381E-3</v>
      </c>
      <c r="IN402" s="223">
        <f t="shared" ca="1" si="838"/>
        <v>5.6491068688054695E-3</v>
      </c>
      <c r="IO402" s="223">
        <f t="shared" ca="1" si="839"/>
        <v>1.1411843758022535E-2</v>
      </c>
      <c r="IP402" s="223">
        <f t="shared" ca="1" si="840"/>
        <v>6.5615116293253756E-3</v>
      </c>
      <c r="IQ402" s="223">
        <f t="shared" ca="1" si="841"/>
        <v>-4.3910575489211354E-3</v>
      </c>
      <c r="IR402" s="223">
        <f t="shared" ca="1" si="842"/>
        <v>-1.125992230424575E-2</v>
      </c>
      <c r="IS402" s="223">
        <f t="shared" ca="1" si="843"/>
        <v>-7.6570057168489766E-3</v>
      </c>
      <c r="IT402" s="223">
        <f t="shared" ca="1" si="844"/>
        <v>3.0669626362936349E-3</v>
      </c>
      <c r="IU402" s="223">
        <f t="shared" ca="1" si="845"/>
        <v>1.0938641138248446E-2</v>
      </c>
      <c r="IV402" s="223">
        <f t="shared" ca="1" si="846"/>
        <v>8.6373313112304752E-3</v>
      </c>
      <c r="IW402" s="223">
        <f t="shared" ca="1" si="847"/>
        <v>-1.6967377508792358E-3</v>
      </c>
      <c r="IX402" s="223">
        <f t="shared" ca="1" si="848"/>
        <v>-1.0452832627816412E-2</v>
      </c>
      <c r="IY402" s="223">
        <f t="shared" ca="1" si="849"/>
        <v>-9.4877434030405956E-3</v>
      </c>
      <c r="IZ402" s="223">
        <f t="shared" ca="1" si="850"/>
        <v>3.0099235036373448E-4</v>
      </c>
      <c r="JA402" s="223">
        <f t="shared" ca="1" si="851"/>
        <v>9.8098037851384167E-3</v>
      </c>
      <c r="JB402" s="223">
        <f t="shared" ca="1" si="852"/>
        <v>1.0195451002853141E-2</v>
      </c>
    </row>
    <row r="403" spans="2:262">
      <c r="B403" s="230">
        <v>42</v>
      </c>
      <c r="C403" s="229">
        <f t="shared" si="853"/>
        <v>8.203125000000004E-4</v>
      </c>
      <c r="D403" s="226">
        <f t="shared" ca="1" si="597"/>
        <v>53.982399002224753</v>
      </c>
      <c r="E403" s="225">
        <f ca="1">AV361</f>
        <v>-1.7600997775249979E-2</v>
      </c>
      <c r="F403" s="224">
        <v>42</v>
      </c>
      <c r="G403" s="223">
        <f t="shared" ca="1" si="854"/>
        <v>-5.4564661972716726E-4</v>
      </c>
      <c r="H403" s="223">
        <f t="shared" ca="1" si="598"/>
        <v>2.8008265879598758E-3</v>
      </c>
      <c r="I403" s="223">
        <f t="shared" ca="1" si="599"/>
        <v>3.4254718894861876E-3</v>
      </c>
      <c r="J403" s="223">
        <f t="shared" ca="1" si="600"/>
        <v>7.2126240912330302E-4</v>
      </c>
      <c r="K403" s="223">
        <f t="shared" ca="1" si="601"/>
        <v>-2.6838659218587791E-3</v>
      </c>
      <c r="L403" s="223">
        <f t="shared" ca="1" si="602"/>
        <v>-3.4808280800718411E-3</v>
      </c>
      <c r="M403" s="223">
        <f t="shared" ca="1" si="603"/>
        <v>-8.9514061420073432E-4</v>
      </c>
      <c r="N403" s="223">
        <f t="shared" ca="1" si="604"/>
        <v>2.5604395876730338E-3</v>
      </c>
      <c r="O403" s="223">
        <f t="shared" ca="1" si="605"/>
        <v>3.5277986509280701E-3</v>
      </c>
      <c r="P403" s="223">
        <f t="shared" ca="1" si="606"/>
        <v>1.0668623471334986E-3</v>
      </c>
      <c r="Q403" s="223">
        <f t="shared" ca="1" si="607"/>
        <v>-2.4308449302525639E-3</v>
      </c>
      <c r="R403" s="223">
        <f t="shared" ca="1" si="608"/>
        <v>-3.5662704458355459E-3</v>
      </c>
      <c r="S403" s="223">
        <f t="shared" ca="1" si="609"/>
        <v>-1.2360139152259129E-3</v>
      </c>
      <c r="T403" s="223">
        <f t="shared" ca="1" si="610"/>
        <v>2.2953941544782462E-3</v>
      </c>
      <c r="U403" s="223">
        <f t="shared" ca="1" si="611"/>
        <v>3.5961507828706054E-3</v>
      </c>
      <c r="V403" s="223">
        <f t="shared" ca="1" si="612"/>
        <v>1.4021878175345158E-3</v>
      </c>
      <c r="W403" s="223">
        <f t="shared" ca="1" si="613"/>
        <v>-2.1544135731330128E-3</v>
      </c>
      <c r="X403" s="223">
        <f t="shared" ca="1" si="614"/>
        <v>-3.6173676776841222E-3</v>
      </c>
      <c r="Y403" s="223">
        <f t="shared" ca="1" si="615"/>
        <v>-1.564983726573536E-3</v>
      </c>
      <c r="Z403" s="223">
        <f t="shared" ca="1" si="616"/>
        <v>2.0082428207857496E-3</v>
      </c>
      <c r="AA403" s="223">
        <f t="shared" ca="1" si="617"/>
        <v>3.6298700169181105E-3</v>
      </c>
      <c r="AB403" s="223">
        <f t="shared" ca="1" si="618"/>
        <v>1.7240094527388441E-3</v>
      </c>
      <c r="AC403" s="223">
        <f t="shared" ca="1" si="619"/>
        <v>-1.8572340355819169E-3</v>
      </c>
      <c r="AD403" s="223">
        <f t="shared" ca="1" si="620"/>
        <v>-3.6336276813422794E-3</v>
      </c>
      <c r="AE403" s="223">
        <f t="shared" ca="1" si="621"/>
        <v>-1.8788818891271109E-3</v>
      </c>
      <c r="AF403" s="223">
        <f t="shared" ca="1" si="622"/>
        <v>1.7017510109118895E-3</v>
      </c>
      <c r="AG403" s="223">
        <f t="shared" ca="1" si="623"/>
        <v>3.6286316184138993E-3</v>
      </c>
      <c r="AH403" s="223">
        <f t="shared" ca="1" si="624"/>
        <v>2.0292279344738648E-3</v>
      </c>
      <c r="AI403" s="223">
        <f t="shared" ca="1" si="625"/>
        <v>-1.5421683190007915E-3</v>
      </c>
      <c r="AJ403" s="223">
        <f t="shared" ca="1" si="626"/>
        <v>-3.6148938640861682E-3</v>
      </c>
      <c r="AK403" s="223">
        <f t="shared" ca="1" si="627"/>
        <v>-2.1746853919870955E-3</v>
      </c>
      <c r="AL403" s="223">
        <f t="shared" ca="1" si="628"/>
        <v>1.3788704085312177E-3</v>
      </c>
      <c r="AM403" s="223">
        <f t="shared" ca="1" si="629"/>
        <v>3.5924475138125467E-3</v>
      </c>
      <c r="AN403" s="223">
        <f t="shared" ca="1" si="630"/>
        <v>2.3149038419110657E-3</v>
      </c>
      <c r="AO403" s="223">
        <f t="shared" ca="1" si="631"/>
        <v>-1.2122506784727081E-3</v>
      </c>
      <c r="AP403" s="223">
        <f t="shared" ca="1" si="632"/>
        <v>-3.5613466428169099E-3</v>
      </c>
      <c r="AQ403" s="223">
        <f t="shared" ca="1" si="633"/>
        <v>-2.4495454857182625E-3</v>
      </c>
      <c r="AR403" s="223">
        <f t="shared" ca="1" si="634"/>
        <v>1.0427105303491388E-3</v>
      </c>
      <c r="AS403" s="223">
        <f t="shared" ca="1" si="635"/>
        <v>3.5216661758216018E-3</v>
      </c>
      <c r="AT403" s="223">
        <f t="shared" ca="1" si="636"/>
        <v>2.5782859598955194E-3</v>
      </c>
      <c r="AU403" s="223">
        <f t="shared" ca="1" si="637"/>
        <v>-8.7065840122732736E-4</v>
      </c>
      <c r="AV403" s="223">
        <f t="shared" ca="1" si="638"/>
        <v>-3.4735017065472208E-3</v>
      </c>
      <c r="AW403" s="223">
        <f t="shared" ca="1" si="639"/>
        <v>-2.7008151173642091E-3</v>
      </c>
      <c r="AX403" s="223">
        <f t="shared" ca="1" si="640"/>
        <v>6.9650877975626507E-4</v>
      </c>
      <c r="AY403" s="223">
        <f t="shared" ca="1" si="641"/>
        <v>3.4169692674189439E-3</v>
      </c>
      <c r="AZ403" s="223">
        <f t="shared" ca="1" si="642"/>
        <v>2.8168377746517034E-3</v>
      </c>
      <c r="BA403" s="223">
        <f t="shared" ca="1" si="643"/>
        <v>-5.2068120762780595E-4</v>
      </c>
      <c r="BB403" s="223">
        <f t="shared" ca="1" si="644"/>
        <v>-3.3522050500342936E-3</v>
      </c>
      <c r="BC403" s="223">
        <f t="shared" ca="1" si="645"/>
        <v>-2.9260744230141965E-3</v>
      </c>
      <c r="BD403" s="223">
        <f t="shared" ca="1" si="646"/>
        <v>3.4359926886390986E-4</v>
      </c>
      <c r="BE403" s="223">
        <f t="shared" ca="1" si="647"/>
        <v>3.2793650770656258E-3</v>
      </c>
      <c r="BF403" s="223">
        <f t="shared" ca="1" si="648"/>
        <v>3.0282619017978139E-3</v>
      </c>
      <c r="BG403" s="223">
        <f t="shared" ca="1" si="649"/>
        <v>-1.6568956936555352E-4</v>
      </c>
      <c r="BH403" s="223">
        <f t="shared" ca="1" si="650"/>
        <v>-3.1986248263878494E-3</v>
      </c>
      <c r="BI403" s="223">
        <f t="shared" ca="1" si="651"/>
        <v>-3.1231540324155845E-3</v>
      </c>
      <c r="BJ403" s="223">
        <f t="shared" ca="1" si="652"/>
        <v>-1.2619290818097206E-5</v>
      </c>
      <c r="BK403" s="223">
        <f t="shared" ca="1" si="653"/>
        <v>3.1101788083368722E-3</v>
      </c>
      <c r="BL403" s="223">
        <f t="shared" ca="1" si="654"/>
        <v>3.2105222114132683E-3</v>
      </c>
      <c r="BM403" s="223">
        <f t="shared" ca="1" si="655"/>
        <v>1.908977500248469E-4</v>
      </c>
      <c r="BN403" s="223">
        <f t="shared" ca="1" si="656"/>
        <v>-3.0142400971171091E-3</v>
      </c>
      <c r="BO403" s="223">
        <f t="shared" ca="1" si="657"/>
        <v>-3.2901559611951364E-3</v>
      </c>
      <c r="BP403" s="223">
        <f t="shared" ca="1" si="658"/>
        <v>-3.6871631983111932E-4</v>
      </c>
      <c r="BQ403" s="223">
        <f t="shared" ca="1" si="659"/>
        <v>2.911039817487155E-3</v>
      </c>
      <c r="BR403" s="223">
        <f t="shared" ca="1" si="660"/>
        <v>3.3618634370828587E-3</v>
      </c>
      <c r="BS403" s="223">
        <f t="shared" ca="1" si="661"/>
        <v>5.4564661972718309E-4</v>
      </c>
      <c r="BT403" s="223">
        <f t="shared" ca="1" si="662"/>
        <v>-2.8008265879598863E-3</v>
      </c>
      <c r="BU403" s="223">
        <f t="shared" ca="1" si="663"/>
        <v>-3.4254718894861889E-3</v>
      </c>
      <c r="BV403" s="223">
        <f t="shared" ca="1" si="664"/>
        <v>-7.2126240912327396E-4</v>
      </c>
      <c r="BW403" s="223">
        <f t="shared" ca="1" si="665"/>
        <v>2.683865921858786E-3</v>
      </c>
      <c r="BX403" s="223">
        <f t="shared" ca="1" si="666"/>
        <v>3.4808280800718437E-3</v>
      </c>
      <c r="BY403" s="223">
        <f t="shared" ca="1" si="667"/>
        <v>8.9514061420071221E-4</v>
      </c>
      <c r="BZ403" s="223">
        <f t="shared" ca="1" si="668"/>
        <v>-2.5604395876730364E-3</v>
      </c>
      <c r="CA403" s="223">
        <f t="shared" ca="1" si="669"/>
        <v>-3.527798650928074E-3</v>
      </c>
      <c r="CB403" s="223">
        <f t="shared" ca="1" si="670"/>
        <v>-1.0668623471334826E-3</v>
      </c>
      <c r="CC403" s="223">
        <f t="shared" ca="1" si="671"/>
        <v>2.4308449302525613E-3</v>
      </c>
      <c r="CD403" s="223">
        <f t="shared" ca="1" si="672"/>
        <v>3.5662704458355506E-3</v>
      </c>
      <c r="CE403" s="223">
        <f t="shared" ca="1" si="673"/>
        <v>1.2360139152259037E-3</v>
      </c>
      <c r="CF403" s="223">
        <f t="shared" ca="1" si="674"/>
        <v>-2.2953941544782389E-3</v>
      </c>
      <c r="CG403" s="223">
        <f t="shared" ca="1" si="675"/>
        <v>-3.5961507828706019E-3</v>
      </c>
      <c r="CH403" s="223">
        <f t="shared" ca="1" si="676"/>
        <v>-1.4021878175345124E-3</v>
      </c>
      <c r="CI403" s="223">
        <f t="shared" ca="1" si="677"/>
        <v>2.1544135731329946E-3</v>
      </c>
      <c r="CJ403" s="223">
        <f t="shared" ca="1" si="678"/>
        <v>3.6173676776841209E-3</v>
      </c>
      <c r="CK403" s="223">
        <f t="shared" ca="1" si="679"/>
        <v>1.5649837265735329E-3</v>
      </c>
      <c r="CL403" s="223">
        <f t="shared" ca="1" si="680"/>
        <v>-2.0082428207857739E-3</v>
      </c>
      <c r="CM403" s="223">
        <f t="shared" ca="1" si="681"/>
        <v>-3.62987001691811E-3</v>
      </c>
      <c r="CN403" s="223">
        <f t="shared" ca="1" si="682"/>
        <v>-1.7240094527388519E-3</v>
      </c>
      <c r="CO403" s="223">
        <f t="shared" ca="1" si="683"/>
        <v>1.857234035581942E-3</v>
      </c>
      <c r="CP403" s="223">
        <f t="shared" ca="1" si="684"/>
        <v>3.6336276813422799E-3</v>
      </c>
      <c r="CQ403" s="223">
        <f t="shared" ca="1" si="685"/>
        <v>1.8788818891271298E-3</v>
      </c>
      <c r="CR403" s="223">
        <f t="shared" ca="1" si="686"/>
        <v>-1.7017510109119038E-3</v>
      </c>
      <c r="CS403" s="223">
        <f t="shared" ca="1" si="687"/>
        <v>-3.6286316184138993E-3</v>
      </c>
      <c r="CT403" s="223">
        <f t="shared" ca="1" si="688"/>
        <v>-2.029227934473883E-3</v>
      </c>
      <c r="CU403" s="223">
        <f t="shared" ca="1" si="689"/>
        <v>1.5421683190007948E-3</v>
      </c>
      <c r="CV403" s="223">
        <f t="shared" ca="1" si="690"/>
        <v>3.6148938640861673E-3</v>
      </c>
      <c r="CW403" s="223">
        <f t="shared" ca="1" si="691"/>
        <v>2.1746853919870721E-3</v>
      </c>
      <c r="CX403" s="223">
        <f t="shared" ca="1" si="692"/>
        <v>-1.3788704085312209E-3</v>
      </c>
      <c r="CY403" s="223">
        <f t="shared" ca="1" si="693"/>
        <v>-3.5924475138125432E-3</v>
      </c>
      <c r="CZ403" s="223">
        <f t="shared" ca="1" si="694"/>
        <v>-2.3149038419110627E-3</v>
      </c>
      <c r="DA403" s="223">
        <f t="shared" ca="1" si="695"/>
        <v>1.2122506784727114E-3</v>
      </c>
      <c r="DB403" s="223">
        <f t="shared" ca="1" si="696"/>
        <v>3.561346642816916E-3</v>
      </c>
      <c r="DC403" s="223">
        <f t="shared" ca="1" si="697"/>
        <v>2.4495454857182603E-3</v>
      </c>
      <c r="DD403" s="223">
        <f t="shared" ca="1" si="698"/>
        <v>-1.0427105303491419E-3</v>
      </c>
      <c r="DE403" s="223">
        <f t="shared" ca="1" si="699"/>
        <v>-3.5216661758216096E-3</v>
      </c>
      <c r="DF403" s="223">
        <f t="shared" ca="1" si="700"/>
        <v>-2.5782859598955168E-3</v>
      </c>
      <c r="DG403" s="223">
        <f t="shared" ca="1" si="701"/>
        <v>8.7065840122730557E-4</v>
      </c>
      <c r="DH403" s="223">
        <f t="shared" ca="1" si="702"/>
        <v>3.4735017065472221E-3</v>
      </c>
      <c r="DI403" s="223">
        <f t="shared" ca="1" si="703"/>
        <v>2.7008151173642074E-3</v>
      </c>
      <c r="DJ403" s="223">
        <f t="shared" ca="1" si="704"/>
        <v>-6.9650877975624317E-4</v>
      </c>
      <c r="DK403" s="223">
        <f t="shared" ca="1" si="705"/>
        <v>-3.4169692674189452E-3</v>
      </c>
      <c r="DL403" s="223">
        <f t="shared" ca="1" si="706"/>
        <v>-2.8168377746517013E-3</v>
      </c>
      <c r="DM403" s="223">
        <f t="shared" ca="1" si="707"/>
        <v>5.2068120762783512E-4</v>
      </c>
      <c r="DN403" s="223">
        <f t="shared" ca="1" si="708"/>
        <v>3.3522050500342949E-3</v>
      </c>
      <c r="DO403" s="223">
        <f t="shared" ca="1" si="709"/>
        <v>2.9260744230142095E-3</v>
      </c>
      <c r="DP403" s="223">
        <f t="shared" ca="1" si="710"/>
        <v>-3.4359926886391333E-4</v>
      </c>
      <c r="DQ403" s="223">
        <f t="shared" ca="1" si="711"/>
        <v>-3.2793650770656271E-3</v>
      </c>
      <c r="DR403" s="223">
        <f t="shared" ca="1" si="712"/>
        <v>-3.0282619017977979E-3</v>
      </c>
      <c r="DS403" s="223">
        <f t="shared" ca="1" si="713"/>
        <v>1.656895693655572E-4</v>
      </c>
      <c r="DT403" s="223">
        <f t="shared" ca="1" si="714"/>
        <v>3.1986248263878511E-3</v>
      </c>
      <c r="DU403" s="223">
        <f t="shared" ca="1" si="715"/>
        <v>3.1231540324155693E-3</v>
      </c>
      <c r="DV403" s="223">
        <f t="shared" ca="1" si="716"/>
        <v>1.261929081809352E-5</v>
      </c>
      <c r="DW403" s="223">
        <f t="shared" ca="1" si="717"/>
        <v>-3.1101788083368609E-3</v>
      </c>
      <c r="DX403" s="223">
        <f t="shared" ca="1" si="718"/>
        <v>-3.2105222114132666E-3</v>
      </c>
      <c r="DY403" s="223">
        <f t="shared" ca="1" si="719"/>
        <v>-1.9089775002484365E-4</v>
      </c>
      <c r="DZ403" s="223">
        <f t="shared" ca="1" si="720"/>
        <v>3.014240097117097E-3</v>
      </c>
      <c r="EA403" s="223">
        <f t="shared" ca="1" si="721"/>
        <v>3.2901559611951568E-3</v>
      </c>
      <c r="EB403" s="223">
        <f t="shared" ca="1" si="722"/>
        <v>3.6871631983106468E-4</v>
      </c>
      <c r="EC403" s="223">
        <f t="shared" ca="1" si="723"/>
        <v>-2.9110398174871576E-3</v>
      </c>
      <c r="ED403" s="223">
        <f t="shared" ca="1" si="724"/>
        <v>-3.3618634370828574E-3</v>
      </c>
      <c r="EE403" s="223">
        <f t="shared" ca="1" si="725"/>
        <v>-5.4564661972717984E-4</v>
      </c>
      <c r="EF403" s="223">
        <f t="shared" ca="1" si="726"/>
        <v>2.8008265879598555E-3</v>
      </c>
      <c r="EG403" s="223">
        <f t="shared" ca="1" si="727"/>
        <v>3.4254718894861699E-3</v>
      </c>
      <c r="EH403" s="223">
        <f t="shared" ca="1" si="728"/>
        <v>7.2126240912327071E-4</v>
      </c>
      <c r="EI403" s="223">
        <f t="shared" ca="1" si="729"/>
        <v>-2.6838659218587882E-3</v>
      </c>
      <c r="EJ403" s="223">
        <f t="shared" ca="1" si="730"/>
        <v>-3.4808280800718429E-3</v>
      </c>
      <c r="EK403" s="223">
        <f t="shared" ca="1" si="731"/>
        <v>-8.9514061420075861E-4</v>
      </c>
      <c r="EL403" s="223">
        <f t="shared" ca="1" si="732"/>
        <v>2.5604395876730754E-3</v>
      </c>
      <c r="EM403" s="223">
        <f t="shared" ca="1" si="733"/>
        <v>3.5277986509280605E-3</v>
      </c>
      <c r="EN403" s="223">
        <f t="shared" ca="1" si="734"/>
        <v>1.0668623471334795E-3</v>
      </c>
      <c r="EO403" s="223">
        <f t="shared" ca="1" si="735"/>
        <v>-2.4308449302525644E-3</v>
      </c>
      <c r="EP403" s="223">
        <f t="shared" ca="1" si="736"/>
        <v>-3.5662704458355498E-3</v>
      </c>
      <c r="EQ403" s="223">
        <f t="shared" ca="1" si="737"/>
        <v>-1.2360139152259488E-3</v>
      </c>
      <c r="ER403" s="223">
        <f t="shared" ca="1" si="738"/>
        <v>2.2953941544782814E-3</v>
      </c>
      <c r="ES403" s="223">
        <f t="shared" ca="1" si="739"/>
        <v>3.5961507828706019E-3</v>
      </c>
      <c r="ET403" s="223">
        <f t="shared" ca="1" si="740"/>
        <v>1.4021878175345093E-3</v>
      </c>
      <c r="EU403" s="223">
        <f t="shared" ca="1" si="741"/>
        <v>-2.1544135731329976E-3</v>
      </c>
      <c r="EV403" s="223">
        <f t="shared" ca="1" si="742"/>
        <v>-3.6173676776841252E-3</v>
      </c>
      <c r="EW403" s="223">
        <f t="shared" ca="1" si="743"/>
        <v>-1.5649837265734831E-3</v>
      </c>
      <c r="EX403" s="223">
        <f t="shared" ca="1" si="744"/>
        <v>2.0082428207857769E-3</v>
      </c>
      <c r="EY403" s="223">
        <f t="shared" ca="1" si="745"/>
        <v>3.62987001691811E-3</v>
      </c>
      <c r="EZ403" s="223">
        <f t="shared" ca="1" si="746"/>
        <v>1.7240094527388493E-3</v>
      </c>
      <c r="FA403" s="223">
        <f t="shared" ca="1" si="747"/>
        <v>-1.8572340355819006E-3</v>
      </c>
      <c r="FB403" s="223">
        <f t="shared" ca="1" si="748"/>
        <v>-3.6336276813422794E-3</v>
      </c>
      <c r="FC403" s="223">
        <f t="shared" ca="1" si="749"/>
        <v>-1.8788818891270825E-3</v>
      </c>
      <c r="FD403" s="223">
        <f t="shared" ca="1" si="750"/>
        <v>1.7017510109119073E-3</v>
      </c>
      <c r="FE403" s="223">
        <f t="shared" ca="1" si="751"/>
        <v>3.6286316184138993E-3</v>
      </c>
      <c r="FF403" s="223">
        <f t="shared" ca="1" si="752"/>
        <v>2.0292279344738804E-3</v>
      </c>
      <c r="FG403" s="223">
        <f t="shared" ca="1" si="753"/>
        <v>-1.5421683190007512E-3</v>
      </c>
      <c r="FH403" s="223">
        <f t="shared" ca="1" si="754"/>
        <v>-3.6148938640861725E-3</v>
      </c>
      <c r="FI403" s="223">
        <f t="shared" ca="1" si="755"/>
        <v>-2.1746853919870695E-3</v>
      </c>
      <c r="FJ403" s="223">
        <f t="shared" ca="1" si="756"/>
        <v>1.3788704085312242E-3</v>
      </c>
      <c r="FK403" s="223">
        <f t="shared" ca="1" si="757"/>
        <v>3.5924475138125441E-3</v>
      </c>
      <c r="FL403" s="223">
        <f t="shared" ca="1" si="758"/>
        <v>2.3149038419111E-3</v>
      </c>
      <c r="FM403" s="223">
        <f t="shared" ca="1" si="759"/>
        <v>-1.2122506784727634E-3</v>
      </c>
      <c r="FN403" s="223">
        <f t="shared" ca="1" si="760"/>
        <v>-3.5613466428169164E-3</v>
      </c>
      <c r="FO403" s="223">
        <f t="shared" ca="1" si="761"/>
        <v>-2.4495454857182573E-3</v>
      </c>
      <c r="FP403" s="223">
        <f t="shared" ca="1" si="762"/>
        <v>1.0427105303491455E-3</v>
      </c>
      <c r="FQ403" s="223">
        <f t="shared" ca="1" si="763"/>
        <v>3.5216661758215974E-3</v>
      </c>
      <c r="FR403" s="223">
        <f t="shared" ca="1" si="764"/>
        <v>2.5782859598954782E-3</v>
      </c>
      <c r="FS403" s="223">
        <f t="shared" ca="1" si="765"/>
        <v>-8.7065840122735924E-4</v>
      </c>
      <c r="FT403" s="223">
        <f t="shared" ca="1" si="766"/>
        <v>-3.473501706547223E-3</v>
      </c>
      <c r="FU403" s="223">
        <f t="shared" ca="1" si="767"/>
        <v>-2.7008151173642048E-3</v>
      </c>
      <c r="FV403" s="223">
        <f t="shared" ca="1" si="768"/>
        <v>6.9650877975624653E-4</v>
      </c>
      <c r="FW403" s="223">
        <f t="shared" ca="1" si="769"/>
        <v>3.4169692674189288E-3</v>
      </c>
      <c r="FX403" s="223">
        <f t="shared" ca="1" si="770"/>
        <v>2.8168377746516666E-3</v>
      </c>
      <c r="FY403" s="223">
        <f t="shared" ca="1" si="771"/>
        <v>-5.206812076278388E-4</v>
      </c>
      <c r="FZ403" s="223">
        <f t="shared" ca="1" si="772"/>
        <v>-3.3522050500342962E-3</v>
      </c>
      <c r="GA403" s="223">
        <f t="shared" ca="1" si="773"/>
        <v>-2.9260744230142073E-3</v>
      </c>
      <c r="GB403" s="223">
        <f t="shared" ca="1" si="774"/>
        <v>3.4359926886386551E-4</v>
      </c>
      <c r="GC403" s="223">
        <f t="shared" ca="1" si="775"/>
        <v>3.279365077065651E-3</v>
      </c>
      <c r="GD403" s="223">
        <f t="shared" ca="1" si="776"/>
        <v>3.0282619017977961E-3</v>
      </c>
      <c r="GE403" s="223">
        <f t="shared" ca="1" si="777"/>
        <v>-1.6568956936556067E-4</v>
      </c>
      <c r="GF403" s="223">
        <f t="shared" ca="1" si="778"/>
        <v>-3.1986248263878529E-3</v>
      </c>
      <c r="GG403" s="223">
        <f t="shared" ca="1" si="779"/>
        <v>-3.123154032415594E-3</v>
      </c>
      <c r="GH403" s="223">
        <f t="shared" ca="1" si="780"/>
        <v>-1.2619290818141442E-5</v>
      </c>
      <c r="GI403" s="223">
        <f t="shared" ca="1" si="781"/>
        <v>3.1101788083368895E-3</v>
      </c>
      <c r="GJ403" s="223">
        <f t="shared" ca="1" si="782"/>
        <v>3.2105222114132649E-3</v>
      </c>
      <c r="GK403" s="223">
        <f t="shared" ca="1" si="783"/>
        <v>1.9089775002484018E-4</v>
      </c>
      <c r="GL403" s="223">
        <f t="shared" ca="1" si="784"/>
        <v>-3.0142400971170991E-3</v>
      </c>
      <c r="GM403" s="223">
        <f t="shared" ca="1" si="785"/>
        <v>-3.2901559611951551E-3</v>
      </c>
      <c r="GN403" s="223">
        <f t="shared" ca="1" si="786"/>
        <v>-3.6871631983106121E-4</v>
      </c>
      <c r="GO403" s="223">
        <f t="shared" ca="1" si="787"/>
        <v>2.9110398174871594E-3</v>
      </c>
      <c r="GP403" s="223">
        <f t="shared" ca="1" si="788"/>
        <v>3.3618634370828561E-3</v>
      </c>
      <c r="GQ403" s="223">
        <f t="shared" ca="1" si="789"/>
        <v>5.4564661972717615E-4</v>
      </c>
      <c r="GR403" s="223">
        <f t="shared" ca="1" si="790"/>
        <v>-2.8008265879598581E-3</v>
      </c>
      <c r="GS403" s="223">
        <f t="shared" ca="1" si="791"/>
        <v>-3.425471889486169E-3</v>
      </c>
      <c r="GT403" s="223">
        <f t="shared" ca="1" si="792"/>
        <v>-7.2126240912326702E-4</v>
      </c>
      <c r="GU403" s="223">
        <f t="shared" ca="1" si="793"/>
        <v>2.6838659218587904E-3</v>
      </c>
      <c r="GV403" s="223">
        <f t="shared" ca="1" si="794"/>
        <v>3.4808280800718416E-3</v>
      </c>
      <c r="GW403" s="223">
        <f t="shared" ca="1" si="795"/>
        <v>8.9514061420075536E-4</v>
      </c>
      <c r="GX403" s="223">
        <f t="shared" ca="1" si="796"/>
        <v>-2.560439587673078E-3</v>
      </c>
      <c r="GY403" s="223">
        <f t="shared" ca="1" si="797"/>
        <v>-3.5277986509280597E-3</v>
      </c>
      <c r="GZ403" s="223">
        <f t="shared" ca="1" si="798"/>
        <v>-1.0668623471334761E-3</v>
      </c>
      <c r="HA403" s="223">
        <f t="shared" ca="1" si="799"/>
        <v>2.4308449302525674E-3</v>
      </c>
      <c r="HB403" s="223">
        <f t="shared" ca="1" si="800"/>
        <v>3.5662704458355489E-3</v>
      </c>
      <c r="HC403" s="223">
        <f t="shared" ca="1" si="801"/>
        <v>1.2360139152259458E-3</v>
      </c>
      <c r="HD403" s="223">
        <f t="shared" ca="1" si="802"/>
        <v>-2.2953941544782844E-3</v>
      </c>
      <c r="HE403" s="223">
        <f t="shared" ca="1" si="803"/>
        <v>-3.5961507828706015E-3</v>
      </c>
      <c r="HF403" s="223">
        <f t="shared" ca="1" si="804"/>
        <v>-1.4021878175345056E-3</v>
      </c>
      <c r="HG403" s="223">
        <f t="shared" ca="1" si="805"/>
        <v>2.1544135731330002E-3</v>
      </c>
      <c r="HH403" s="223">
        <f t="shared" ca="1" si="806"/>
        <v>3.6173676776841252E-3</v>
      </c>
      <c r="HI403" s="223">
        <f t="shared" ca="1" si="807"/>
        <v>1.5649837265734798E-3</v>
      </c>
      <c r="HJ403" s="223">
        <f t="shared" ca="1" si="808"/>
        <v>-2.00824282078578E-3</v>
      </c>
      <c r="HK403" s="223">
        <f t="shared" ca="1" si="809"/>
        <v>-3.6298700169181096E-3</v>
      </c>
      <c r="HL403" s="223">
        <f t="shared" ca="1" si="810"/>
        <v>-1.7240094527388461E-3</v>
      </c>
      <c r="HM403" s="223">
        <f t="shared" ca="1" si="811"/>
        <v>1.8572340355819037E-3</v>
      </c>
      <c r="HN403" s="223">
        <f t="shared" ca="1" si="812"/>
        <v>3.6336276813422799E-3</v>
      </c>
      <c r="HO403" s="223">
        <f t="shared" ca="1" si="813"/>
        <v>1.8788818891270799E-3</v>
      </c>
      <c r="HP403" s="223">
        <f t="shared" ca="1" si="814"/>
        <v>-1.7017510109119105E-3</v>
      </c>
      <c r="HQ403" s="223">
        <f t="shared" ca="1" si="815"/>
        <v>-3.6286316184138997E-3</v>
      </c>
      <c r="HR403" s="223">
        <f t="shared" ca="1" si="816"/>
        <v>-2.0292279344738774E-3</v>
      </c>
      <c r="HS403" s="223">
        <f t="shared" ca="1" si="817"/>
        <v>1.5421683190007544E-3</v>
      </c>
      <c r="HT403" s="223">
        <f t="shared" ca="1" si="818"/>
        <v>3.6148938640861734E-3</v>
      </c>
      <c r="HU403" s="223">
        <f t="shared" ca="1" si="819"/>
        <v>2.1746853919870661E-3</v>
      </c>
      <c r="HV403" s="223">
        <f t="shared" ca="1" si="820"/>
        <v>-1.3788704085312274E-3</v>
      </c>
      <c r="HW403" s="223">
        <f t="shared" ca="1" si="821"/>
        <v>-3.5924475138125445E-3</v>
      </c>
      <c r="HX403" s="223">
        <f t="shared" ca="1" si="822"/>
        <v>-2.3149038419110969E-3</v>
      </c>
      <c r="HY403" s="223">
        <f t="shared" ca="1" si="823"/>
        <v>1.2122506784727667E-3</v>
      </c>
      <c r="HZ403" s="223">
        <f t="shared" ca="1" si="824"/>
        <v>3.5613466428169173E-3</v>
      </c>
      <c r="IA403" s="223">
        <f t="shared" ca="1" si="825"/>
        <v>2.4495454857182551E-3</v>
      </c>
      <c r="IB403" s="223">
        <f t="shared" ca="1" si="826"/>
        <v>-1.042710530349149E-3</v>
      </c>
      <c r="IC403" s="223">
        <f t="shared" ca="1" si="827"/>
        <v>-3.5216661758215983E-3</v>
      </c>
      <c r="ID403" s="223">
        <f t="shared" ca="1" si="828"/>
        <v>-2.5782859598954756E-3</v>
      </c>
      <c r="IE403" s="223">
        <f t="shared" ca="1" si="829"/>
        <v>-1.202168878089997E-3</v>
      </c>
      <c r="IF403" s="223">
        <f t="shared" ca="1" si="830"/>
        <v>3.4735017065472239E-3</v>
      </c>
      <c r="IG403" s="223">
        <f t="shared" ca="1" si="831"/>
        <v>2.7008151173642022E-3</v>
      </c>
      <c r="IH403" s="223">
        <f t="shared" ca="1" si="832"/>
        <v>-6.9650877975625022E-4</v>
      </c>
      <c r="II403" s="223">
        <f t="shared" ca="1" si="833"/>
        <v>-3.4169692674189296E-3</v>
      </c>
      <c r="IJ403" s="223">
        <f t="shared" ca="1" si="834"/>
        <v>-2.816837774651664E-3</v>
      </c>
      <c r="IK403" s="223">
        <f t="shared" ca="1" si="835"/>
        <v>5.2068120762784216E-4</v>
      </c>
      <c r="IL403" s="223">
        <f t="shared" ca="1" si="836"/>
        <v>3.3522050500342975E-3</v>
      </c>
      <c r="IM403" s="223">
        <f t="shared" ca="1" si="837"/>
        <v>2.9260744230142056E-3</v>
      </c>
      <c r="IN403" s="223">
        <f t="shared" ca="1" si="838"/>
        <v>-3.4359926886386898E-4</v>
      </c>
      <c r="IO403" s="223">
        <f t="shared" ca="1" si="839"/>
        <v>-3.2793650770656518E-3</v>
      </c>
      <c r="IP403" s="223">
        <f t="shared" ca="1" si="840"/>
        <v>-3.028261901797794E-3</v>
      </c>
      <c r="IQ403" s="223">
        <f t="shared" ca="1" si="841"/>
        <v>1.6568956936556414E-4</v>
      </c>
      <c r="IR403" s="223">
        <f t="shared" ca="1" si="842"/>
        <v>3.198624826387855E-3</v>
      </c>
      <c r="IS403" s="223">
        <f t="shared" ca="1" si="843"/>
        <v>3.1231540324155919E-3</v>
      </c>
      <c r="IT403" s="223">
        <f t="shared" ca="1" si="844"/>
        <v>1.2619290818137972E-5</v>
      </c>
      <c r="IU403" s="223">
        <f t="shared" ca="1" si="845"/>
        <v>-3.1101788083368912E-3</v>
      </c>
      <c r="IV403" s="223">
        <f t="shared" ca="1" si="846"/>
        <v>-3.2105222114133117E-3</v>
      </c>
      <c r="IW403" s="223">
        <f t="shared" ca="1" si="847"/>
        <v>-1.9089775002483671E-4</v>
      </c>
      <c r="IX403" s="223">
        <f t="shared" ca="1" si="848"/>
        <v>3.0142400971171586E-3</v>
      </c>
      <c r="IY403" s="223">
        <f t="shared" ca="1" si="849"/>
        <v>3.2901559611951538E-3</v>
      </c>
      <c r="IZ403" s="223">
        <f t="shared" ca="1" si="850"/>
        <v>3.6871631983105731E-4</v>
      </c>
      <c r="JA403" s="223">
        <f t="shared" ca="1" si="851"/>
        <v>-2.9110398174871E-3</v>
      </c>
      <c r="JB403" s="223">
        <f t="shared" ca="1" si="852"/>
        <v>-3.3618634370828548E-3</v>
      </c>
    </row>
    <row r="404" spans="2:262">
      <c r="B404" s="230">
        <v>43</v>
      </c>
      <c r="C404" s="229">
        <f t="shared" si="853"/>
        <v>8.3984375000000042E-4</v>
      </c>
      <c r="D404" s="226">
        <f t="shared" ca="1" si="597"/>
        <v>53.98633082693447</v>
      </c>
      <c r="E404" s="225">
        <f ca="1">AW361</f>
        <v>-1.3669173065531488E-2</v>
      </c>
      <c r="F404" s="224">
        <v>43</v>
      </c>
      <c r="G404" s="223">
        <f t="shared" ca="1" si="854"/>
        <v>-2.9802463442280451E-3</v>
      </c>
      <c r="H404" s="223">
        <f t="shared" ca="1" si="598"/>
        <v>1.736713484877395E-2</v>
      </c>
      <c r="I404" s="223">
        <f t="shared" ca="1" si="599"/>
        <v>2.0100705086571174E-2</v>
      </c>
      <c r="J404" s="223">
        <f t="shared" ca="1" si="600"/>
        <v>2.4480675506559644E-3</v>
      </c>
      <c r="K404" s="223">
        <f t="shared" ca="1" si="601"/>
        <v>-1.7687408946221731E-2</v>
      </c>
      <c r="L404" s="223">
        <f t="shared" ca="1" si="602"/>
        <v>-1.9884251340299169E-2</v>
      </c>
      <c r="M404" s="223">
        <f t="shared" ca="1" si="603"/>
        <v>-1.9144141327305138E-3</v>
      </c>
      <c r="N404" s="223">
        <f t="shared" ca="1" si="604"/>
        <v>1.7997028809895128E-2</v>
      </c>
      <c r="O404" s="223">
        <f t="shared" ca="1" si="605"/>
        <v>1.9655820064539808E-2</v>
      </c>
      <c r="P404" s="223">
        <f t="shared" ca="1" si="606"/>
        <v>1.3796075433160577E-3</v>
      </c>
      <c r="Q404" s="223">
        <f t="shared" ca="1" si="607"/>
        <v>-1.8295807936365691E-2</v>
      </c>
      <c r="R404" s="223">
        <f t="shared" ca="1" si="608"/>
        <v>-1.9415548857752037E-2</v>
      </c>
      <c r="S404" s="223">
        <f t="shared" ca="1" si="609"/>
        <v>-8.439699299043384E-4</v>
      </c>
      <c r="T404" s="223">
        <f t="shared" ca="1" si="610"/>
        <v>1.8583566352259724E-2</v>
      </c>
      <c r="U404" s="223">
        <f t="shared" ca="1" si="611"/>
        <v>1.916358245032649E-2</v>
      </c>
      <c r="V404" s="223">
        <f t="shared" ca="1" si="612"/>
        <v>3.0782394056495452E-4</v>
      </c>
      <c r="W404" s="223">
        <f t="shared" ca="1" si="613"/>
        <v>-1.8860130722667463E-2</v>
      </c>
      <c r="X404" s="223">
        <f t="shared" ca="1" si="614"/>
        <v>-1.8900072617405332E-2</v>
      </c>
      <c r="Y404" s="223">
        <f t="shared" ca="1" si="615"/>
        <v>2.2850747040594963E-4</v>
      </c>
      <c r="Z404" s="223">
        <f t="shared" ca="1" si="616"/>
        <v>1.9125334455553561E-2</v>
      </c>
      <c r="AA404" s="223">
        <f t="shared" ca="1" si="617"/>
        <v>1.8625178087458723E-2</v>
      </c>
      <c r="AB404" s="223">
        <f t="shared" ca="1" si="618"/>
        <v>-7.6470123702112626E-4</v>
      </c>
      <c r="AC404" s="223">
        <f t="shared" ca="1" si="619"/>
        <v>-1.9379017802105949E-2</v>
      </c>
      <c r="AD404" s="223">
        <f t="shared" ca="1" si="620"/>
        <v>-1.8339064446672496E-2</v>
      </c>
      <c r="AE404" s="223">
        <f t="shared" ca="1" si="621"/>
        <v>1.3004343762052185E-3</v>
      </c>
      <c r="AF404" s="223">
        <f t="shared" ca="1" si="622"/>
        <v>1.9621027952962534E-2</v>
      </c>
      <c r="AG404" s="223">
        <f t="shared" ca="1" si="623"/>
        <v>1.8041904039205383E-2</v>
      </c>
      <c r="AH404" s="223">
        <f t="shared" ca="1" si="624"/>
        <v>-1.8353841823473818E-3</v>
      </c>
      <c r="AI404" s="223">
        <f t="shared" ca="1" si="625"/>
        <v>-1.9851219130257711E-2</v>
      </c>
      <c r="AJ404" s="223">
        <f t="shared" ca="1" si="626"/>
        <v>-1.7733875863375298E-2</v>
      </c>
      <c r="AK404" s="223">
        <f t="shared" ca="1" si="627"/>
        <v>2.3692284216876112E-3</v>
      </c>
      <c r="AL404" s="223">
        <f t="shared" ca="1" si="628"/>
        <v>2.0069452675433714E-2</v>
      </c>
      <c r="AM404" s="223">
        <f t="shared" ca="1" si="629"/>
        <v>1.7415165463837444E-2</v>
      </c>
      <c r="AN404" s="223">
        <f t="shared" ca="1" si="630"/>
        <v>-2.9016455264176937E-3</v>
      </c>
      <c r="AO404" s="223">
        <f t="shared" ca="1" si="631"/>
        <v>-2.0275597132763206E-2</v>
      </c>
      <c r="AP404" s="223">
        <f t="shared" ca="1" si="632"/>
        <v>-1.7085964819819058E-2</v>
      </c>
      <c r="AQ404" s="223">
        <f t="shared" ca="1" si="633"/>
        <v>3.4323147883821795E-3</v>
      </c>
      <c r="AR404" s="223">
        <f t="shared" ca="1" si="634"/>
        <v>2.0469528328533333E-2</v>
      </c>
      <c r="AS404" s="223">
        <f t="shared" ca="1" si="635"/>
        <v>1.6746472229478688E-2</v>
      </c>
      <c r="AT404" s="223">
        <f t="shared" ca="1" si="636"/>
        <v>-3.9609165522606592E-3</v>
      </c>
      <c r="AU404" s="223">
        <f t="shared" ca="1" si="637"/>
        <v>-2.0651129445843321E-2</v>
      </c>
      <c r="AV404" s="223">
        <f t="shared" ca="1" si="638"/>
        <v>-1.6396892190458204E-2</v>
      </c>
      <c r="AW404" s="223">
        <f t="shared" ca="1" si="639"/>
        <v>4.4871324081162661E-3</v>
      </c>
      <c r="AX404" s="223">
        <f t="shared" ca="1" si="640"/>
        <v>2.0820291094970599E-2</v>
      </c>
      <c r="AY404" s="223">
        <f t="shared" ca="1" si="641"/>
        <v>1.6037435276701487E-2</v>
      </c>
      <c r="AZ404" s="223">
        <f t="shared" ca="1" si="642"/>
        <v>-5.0106453831939134E-3</v>
      </c>
      <c r="BA404" s="223">
        <f t="shared" ca="1" si="643"/>
        <v>-2.0976911379263136E-2</v>
      </c>
      <c r="BB404" s="223">
        <f t="shared" ca="1" si="644"/>
        <v>-1.5668318011612409E-2</v>
      </c>
      <c r="BC404" s="223">
        <f t="shared" ca="1" si="645"/>
        <v>5.5311401328528229E-3</v>
      </c>
      <c r="BD404" s="223">
        <f t="shared" ca="1" si="646"/>
        <v>2.1120895956518001E-2</v>
      </c>
      <c r="BE404" s="223">
        <f t="shared" ca="1" si="647"/>
        <v>1.5289762737629286E-2</v>
      </c>
      <c r="BF404" s="223">
        <f t="shared" ca="1" si="648"/>
        <v>-6.0483031305185028E-3</v>
      </c>
      <c r="BG404" s="223">
        <f t="shared" ca="1" si="649"/>
        <v>-2.1252158095809829E-2</v>
      </c>
      <c r="BH404" s="223">
        <f t="shared" ca="1" si="650"/>
        <v>-1.4901997482294069E-2</v>
      </c>
      <c r="BI404" s="223">
        <f t="shared" ca="1" si="651"/>
        <v>6.5618228565388279E-3</v>
      </c>
      <c r="BJ404" s="223">
        <f t="shared" ca="1" si="652"/>
        <v>2.1370618729734118E-2</v>
      </c>
      <c r="BK404" s="223">
        <f t="shared" ca="1" si="653"/>
        <v>1.4505255820897093E-2</v>
      </c>
      <c r="BL404" s="223">
        <f t="shared" ca="1" si="654"/>
        <v>-7.0713899858327366E-3</v>
      </c>
      <c r="BM404" s="223">
        <f t="shared" ca="1" si="655"/>
        <v>-2.1476206502034519E-2</v>
      </c>
      <c r="BN404" s="223">
        <f t="shared" ca="1" si="656"/>
        <v>-1.4099776735780062E-2</v>
      </c>
      <c r="BO404" s="223">
        <f t="shared" ca="1" si="657"/>
        <v>7.5766975742153353E-3</v>
      </c>
      <c r="BP404" s="223">
        <f t="shared" ca="1" si="658"/>
        <v>2.1568857810585207E-2</v>
      </c>
      <c r="BQ404" s="223">
        <f t="shared" ca="1" si="659"/>
        <v>1.3685804472381886E-2</v>
      </c>
      <c r="BR404" s="223">
        <f t="shared" ca="1" si="660"/>
        <v>-8.0774412432904896E-3</v>
      </c>
      <c r="BS404" s="223">
        <f t="shared" ca="1" si="661"/>
        <v>-2.1648516845702289E-2</v>
      </c>
      <c r="BT404" s="223">
        <f t="shared" ca="1" si="662"/>
        <v>-1.3263588392114983E-2</v>
      </c>
      <c r="BU404" s="223">
        <f t="shared" ca="1" si="663"/>
        <v>8.5733193637956666E-3</v>
      </c>
      <c r="BV404" s="223">
        <f t="shared" ca="1" si="664"/>
        <v>2.1715135623761747E-2</v>
      </c>
      <c r="BW404" s="223">
        <f t="shared" ca="1" si="665"/>
        <v>1.2833382822157935E-2</v>
      </c>
      <c r="BX404" s="223">
        <f t="shared" ca="1" si="666"/>
        <v>-9.064033237292865E-3</v>
      </c>
      <c r="BY404" s="223">
        <f t="shared" ca="1" si="667"/>
        <v>-2.1768674016102642E-2</v>
      </c>
      <c r="BZ404" s="223">
        <f t="shared" ca="1" si="668"/>
        <v>-1.2395446902259908E-2</v>
      </c>
      <c r="CA404" s="223">
        <f t="shared" ca="1" si="669"/>
        <v>9.5492872760942361E-3</v>
      </c>
      <c r="CB404" s="223">
        <f t="shared" ca="1" si="670"/>
        <v>2.1809099773199413E-2</v>
      </c>
      <c r="CC404" s="223">
        <f t="shared" ca="1" si="671"/>
        <v>1.1950044428643832E-2</v>
      </c>
      <c r="CD404" s="223">
        <f t="shared" ca="1" si="672"/>
        <v>-1.0028789181311058E-2</v>
      </c>
      <c r="CE404" s="223">
        <f t="shared" ca="1" si="673"/>
        <v>-2.1836388544087555E-2</v>
      </c>
      <c r="CF404" s="223">
        <f t="shared" ca="1" si="674"/>
        <v>-1.1497443695104623E-2</v>
      </c>
      <c r="CG404" s="223">
        <f t="shared" ca="1" si="675"/>
        <v>1.0502250118925915E-2</v>
      </c>
      <c r="CH404" s="223">
        <f t="shared" ca="1" si="676"/>
        <v>2.1850523891031912E-2</v>
      </c>
      <c r="CI404" s="223">
        <f t="shared" ca="1" si="677"/>
        <v>1.1037917331400858E-2</v>
      </c>
      <c r="CJ404" s="223">
        <f t="shared" ca="1" si="678"/>
        <v>-1.0969384893773287E-2</v>
      </c>
      <c r="CK404" s="223">
        <f t="shared" ca="1" si="679"/>
        <v>-2.1851497299428018E-2</v>
      </c>
      <c r="CL404" s="223">
        <f t="shared" ca="1" si="680"/>
        <v>-1.0571742139030702E-2</v>
      </c>
      <c r="CM404" s="223">
        <f t="shared" ca="1" si="681"/>
        <v>1.1429912121332642E-2</v>
      </c>
      <c r="CN404" s="223">
        <f t="shared" ca="1" si="682"/>
        <v>2.1839308182931064E-2</v>
      </c>
      <c r="CO404" s="223">
        <f t="shared" ca="1" si="683"/>
        <v>1.0099198924499167E-2</v>
      </c>
      <c r="CP404" s="223">
        <f t="shared" ca="1" si="684"/>
        <v>-1.1883554397221779E-2</v>
      </c>
      <c r="CQ404" s="223">
        <f t="shared" ca="1" si="685"/>
        <v>-2.1813963883809039E-2</v>
      </c>
      <c r="CR404" s="223">
        <f t="shared" ca="1" si="686"/>
        <v>-9.620572330168612E-3</v>
      </c>
      <c r="CS404" s="223">
        <f t="shared" ca="1" si="687"/>
        <v>1.2330038464297016E-2</v>
      </c>
      <c r="CT404" s="223">
        <f t="shared" ca="1" si="688"/>
        <v>2.177547966852007E-2</v>
      </c>
      <c r="CU404" s="223">
        <f t="shared" ca="1" si="689"/>
        <v>9.1361506628030095E-3</v>
      </c>
      <c r="CV404" s="223">
        <f t="shared" ca="1" si="690"/>
        <v>-1.2769095377251188E-2</v>
      </c>
      <c r="CW404" s="223">
        <f t="shared" ca="1" si="691"/>
        <v>-2.1723878718516394E-2</v>
      </c>
      <c r="CX404" s="223">
        <f t="shared" ca="1" si="692"/>
        <v>-8.646225719900532E-3</v>
      </c>
      <c r="CY404" s="223">
        <f t="shared" ca="1" si="693"/>
        <v>1.3200460664617081E-2</v>
      </c>
      <c r="CZ404" s="223">
        <f t="shared" ca="1" si="694"/>
        <v>2.1659192116280861E-2</v>
      </c>
      <c r="DA404" s="223">
        <f t="shared" ca="1" si="695"/>
        <v>8.1510926139275863E-3</v>
      </c>
      <c r="DB404" s="223">
        <f t="shared" ca="1" si="696"/>
        <v>-1.3623874488075876E-2</v>
      </c>
      <c r="DC404" s="223">
        <f t="shared" ca="1" si="697"/>
        <v>-2.1581458826603797E-2</v>
      </c>
      <c r="DD404" s="223">
        <f t="shared" ca="1" si="698"/>
        <v>-7.6510495945532817E-3</v>
      </c>
      <c r="DE404" s="223">
        <f t="shared" ca="1" si="699"/>
        <v>1.4039081798972289E-2</v>
      </c>
      <c r="DF404" s="223">
        <f t="shared" ca="1" si="700"/>
        <v>2.1490725673112308E-2</v>
      </c>
      <c r="DG404" s="223">
        <f t="shared" ca="1" si="701"/>
        <v>7.146397868994102E-3</v>
      </c>
      <c r="DH404" s="223">
        <f t="shared" ca="1" si="702"/>
        <v>-1.4445832491948325E-2</v>
      </c>
      <c r="DI404" s="223">
        <f t="shared" ca="1" si="703"/>
        <v>-2.1387047310065382E-2</v>
      </c>
      <c r="DJ404" s="223">
        <f t="shared" ca="1" si="704"/>
        <v>-6.6374414205799624E-3</v>
      </c>
      <c r="DK404" s="223">
        <f t="shared" ca="1" si="705"/>
        <v>1.4843881555595444E-2</v>
      </c>
      <c r="DL404" s="223">
        <f t="shared" ca="1" si="706"/>
        <v>2.127048618943202E-2</v>
      </c>
      <c r="DM404" s="223">
        <f t="shared" ca="1" si="707"/>
        <v>6.124486825643689E-3</v>
      </c>
      <c r="DN404" s="223">
        <f t="shared" ca="1" si="708"/>
        <v>-1.5232989220042185E-2</v>
      </c>
      <c r="DO404" s="223">
        <f t="shared" ca="1" si="709"/>
        <v>-2.1141112523272922E-2</v>
      </c>
      <c r="DP404" s="223">
        <f t="shared" ca="1" si="710"/>
        <v>-5.6078430688532594E-3</v>
      </c>
      <c r="DQ404" s="223">
        <f t="shared" ca="1" si="711"/>
        <v>1.5612921101380921E-2</v>
      </c>
      <c r="DR404" s="223">
        <f t="shared" ca="1" si="712"/>
        <v>2.0999004241446843E-2</v>
      </c>
      <c r="DS404" s="223">
        <f t="shared" ca="1" si="713"/>
        <v>5.0878213570886097E-3</v>
      </c>
      <c r="DT404" s="223">
        <f t="shared" ca="1" si="714"/>
        <v>-1.5983448342852691E-2</v>
      </c>
      <c r="DU404" s="223">
        <f t="shared" ca="1" si="715"/>
        <v>-2.0844246944669145E-2</v>
      </c>
      <c r="DV404" s="223">
        <f t="shared" ca="1" si="716"/>
        <v>-4.5647349319846518E-3</v>
      </c>
      <c r="DW404" s="223">
        <f t="shared" ca="1" si="717"/>
        <v>1.6344347752702573E-2</v>
      </c>
      <c r="DX404" s="223">
        <f t="shared" ca="1" si="718"/>
        <v>2.0676933852948585E-2</v>
      </c>
      <c r="DY404" s="223">
        <f t="shared" ca="1" si="719"/>
        <v>4.0388988812437923E-3</v>
      </c>
      <c r="DZ404" s="223">
        <f t="shared" ca="1" si="720"/>
        <v>-1.6695401938620746E-2</v>
      </c>
      <c r="EA404" s="223">
        <f t="shared" ca="1" si="721"/>
        <v>-2.0497165749435265E-2</v>
      </c>
      <c r="EB404" s="223">
        <f t="shared" ca="1" si="722"/>
        <v>-3.5106299488410269E-3</v>
      </c>
      <c r="EC404" s="223">
        <f t="shared" ca="1" si="723"/>
        <v>1.7036399438691986E-2</v>
      </c>
      <c r="ED404" s="223">
        <f t="shared" ca="1" si="724"/>
        <v>2.0305050919712873E-2</v>
      </c>
      <c r="EE404" s="223">
        <f t="shared" ca="1" si="725"/>
        <v>2.9802463442279853E-3</v>
      </c>
      <c r="EF404" s="223">
        <f t="shared" ca="1" si="726"/>
        <v>-1.7367134848773759E-2</v>
      </c>
      <c r="EG404" s="223">
        <f t="shared" ca="1" si="727"/>
        <v>-2.0100705086571195E-2</v>
      </c>
      <c r="EH404" s="223">
        <f t="shared" ca="1" si="728"/>
        <v>-2.4480675506563894E-3</v>
      </c>
      <c r="EI404" s="223">
        <f t="shared" ca="1" si="729"/>
        <v>1.7687408946221631E-2</v>
      </c>
      <c r="EJ404" s="223">
        <f t="shared" ca="1" si="730"/>
        <v>1.9884251340299138E-2</v>
      </c>
      <c r="EK404" s="223">
        <f t="shared" ca="1" si="731"/>
        <v>1.9144141327308017E-3</v>
      </c>
      <c r="EL404" s="223">
        <f t="shared" ca="1" si="732"/>
        <v>-1.7997028809895108E-2</v>
      </c>
      <c r="EM404" s="223">
        <f t="shared" ca="1" si="733"/>
        <v>-1.9655820064539996E-2</v>
      </c>
      <c r="EN404" s="223">
        <f t="shared" ca="1" si="734"/>
        <v>-1.379607543316212E-3</v>
      </c>
      <c r="EO404" s="223">
        <f t="shared" ca="1" si="735"/>
        <v>1.8295807936365753E-2</v>
      </c>
      <c r="EP404" s="223">
        <f t="shared" ca="1" si="736"/>
        <v>1.9415548857752162E-2</v>
      </c>
      <c r="EQ404" s="223">
        <f t="shared" ca="1" si="737"/>
        <v>8.4396992990437743E-4</v>
      </c>
      <c r="ER404" s="223">
        <f t="shared" ca="1" si="738"/>
        <v>-1.8583566352259523E-2</v>
      </c>
      <c r="ES404" s="223">
        <f t="shared" ca="1" si="739"/>
        <v>-1.9163582450326545E-2</v>
      </c>
      <c r="ET404" s="223">
        <f t="shared" ca="1" si="740"/>
        <v>-3.0782394056483569E-4</v>
      </c>
      <c r="EU404" s="223">
        <f t="shared" ca="1" si="741"/>
        <v>1.8860130722667325E-2</v>
      </c>
      <c r="EV404" s="223">
        <f t="shared" ca="1" si="742"/>
        <v>1.8900072617405353E-2</v>
      </c>
      <c r="EW404" s="223">
        <f t="shared" ca="1" si="743"/>
        <v>-2.2850747040560268E-4</v>
      </c>
      <c r="EX404" s="223">
        <f t="shared" ca="1" si="744"/>
        <v>-1.9125334455553505E-2</v>
      </c>
      <c r="EY404" s="223">
        <f t="shared" ca="1" si="745"/>
        <v>-1.8625178087458987E-2</v>
      </c>
      <c r="EZ404" s="223">
        <f t="shared" ca="1" si="746"/>
        <v>7.6470123702093371E-4</v>
      </c>
      <c r="FA404" s="223">
        <f t="shared" ca="1" si="747"/>
        <v>1.937901780210597E-2</v>
      </c>
      <c r="FB404" s="223">
        <f t="shared" ca="1" si="748"/>
        <v>1.8339064446672687E-2</v>
      </c>
      <c r="FC404" s="223">
        <f t="shared" ca="1" si="749"/>
        <v>-1.300434376205104E-3</v>
      </c>
      <c r="FD404" s="223">
        <f t="shared" ca="1" si="750"/>
        <v>-1.9621027952962312E-2</v>
      </c>
      <c r="FE404" s="223">
        <f t="shared" ca="1" si="751"/>
        <v>-1.8041904039205494E-2</v>
      </c>
      <c r="FF404" s="223">
        <f t="shared" ca="1" si="752"/>
        <v>1.8353841823474217E-3</v>
      </c>
      <c r="FG404" s="223">
        <f t="shared" ca="1" si="753"/>
        <v>1.9851219130257565E-2</v>
      </c>
      <c r="FH404" s="223">
        <f t="shared" ca="1" si="754"/>
        <v>1.7733875863375319E-2</v>
      </c>
      <c r="FI404" s="223">
        <f t="shared" ca="1" si="755"/>
        <v>-2.3692284216871098E-3</v>
      </c>
      <c r="FJ404" s="223">
        <f t="shared" ca="1" si="756"/>
        <v>-2.0069452675433634E-2</v>
      </c>
      <c r="FK404" s="223">
        <f t="shared" ca="1" si="757"/>
        <v>-1.7415165463837371E-2</v>
      </c>
      <c r="FL404" s="223">
        <f t="shared" ca="1" si="758"/>
        <v>2.9016455264173485E-3</v>
      </c>
      <c r="FM404" s="223">
        <f t="shared" ca="1" si="759"/>
        <v>2.0275597132763192E-2</v>
      </c>
      <c r="FN404" s="223">
        <f t="shared" ca="1" si="760"/>
        <v>1.7085964819819374E-2</v>
      </c>
      <c r="FO404" s="223">
        <f t="shared" ca="1" si="761"/>
        <v>-3.4323147883819896E-3</v>
      </c>
      <c r="FP404" s="223">
        <f t="shared" ca="1" si="762"/>
        <v>-2.0469528328533378E-2</v>
      </c>
      <c r="FQ404" s="223">
        <f t="shared" ca="1" si="763"/>
        <v>-1.674647222947891E-2</v>
      </c>
      <c r="FR404" s="223">
        <f t="shared" ca="1" si="764"/>
        <v>3.960916552260621E-3</v>
      </c>
      <c r="FS404" s="223">
        <f t="shared" ca="1" si="765"/>
        <v>2.0651129445843207E-2</v>
      </c>
      <c r="FT404" s="223">
        <f t="shared" ca="1" si="766"/>
        <v>1.6396892190458333E-2</v>
      </c>
      <c r="FU404" s="223">
        <f t="shared" ca="1" si="767"/>
        <v>-4.4871324081163823E-3</v>
      </c>
      <c r="FV404" s="223">
        <f t="shared" ca="1" si="768"/>
        <v>-2.0820291094970543E-2</v>
      </c>
      <c r="FW404" s="223">
        <f t="shared" ca="1" si="769"/>
        <v>-1.6037435276701508E-2</v>
      </c>
      <c r="FX404" s="223">
        <f t="shared" ca="1" si="770"/>
        <v>5.0106453831935752E-3</v>
      </c>
      <c r="FY404" s="223">
        <f t="shared" ca="1" si="771"/>
        <v>2.0976911379263084E-2</v>
      </c>
      <c r="FZ404" s="223">
        <f t="shared" ca="1" si="772"/>
        <v>1.566831801161276E-2</v>
      </c>
      <c r="GA404" s="223">
        <f t="shared" ca="1" si="773"/>
        <v>-5.5311401328526364E-3</v>
      </c>
      <c r="GB404" s="223">
        <f t="shared" ca="1" si="774"/>
        <v>-2.1120895956517994E-2</v>
      </c>
      <c r="GC404" s="223">
        <f t="shared" ca="1" si="775"/>
        <v>-1.5289762737629536E-2</v>
      </c>
      <c r="GD404" s="223">
        <f t="shared" ca="1" si="776"/>
        <v>6.048303130518318E-3</v>
      </c>
      <c r="GE404" s="223">
        <f t="shared" ca="1" si="777"/>
        <v>2.1252158095809711E-2</v>
      </c>
      <c r="GF404" s="223">
        <f t="shared" ca="1" si="778"/>
        <v>1.490199748229421E-2</v>
      </c>
      <c r="GG404" s="223">
        <f t="shared" ca="1" si="779"/>
        <v>-6.5618228565387932E-3</v>
      </c>
      <c r="GH404" s="223">
        <f t="shared" ca="1" si="780"/>
        <v>-2.1370618729734045E-2</v>
      </c>
      <c r="GI404" s="223">
        <f t="shared" ca="1" si="781"/>
        <v>-1.4505255820897123E-2</v>
      </c>
      <c r="GJ404" s="223">
        <f t="shared" ca="1" si="782"/>
        <v>7.0713899858322604E-3</v>
      </c>
      <c r="GK404" s="223">
        <f t="shared" ca="1" si="783"/>
        <v>2.1476206502034481E-2</v>
      </c>
      <c r="GL404" s="223">
        <f t="shared" ca="1" si="784"/>
        <v>1.4099776735779971E-2</v>
      </c>
      <c r="GM404" s="223">
        <f t="shared" ca="1" si="785"/>
        <v>-7.5766975742151549E-3</v>
      </c>
      <c r="GN404" s="223">
        <f t="shared" ca="1" si="786"/>
        <v>-2.1568857810585176E-2</v>
      </c>
      <c r="GO404" s="223">
        <f t="shared" ca="1" si="787"/>
        <v>-1.368580447238228E-2</v>
      </c>
      <c r="GP404" s="223">
        <f t="shared" ca="1" si="788"/>
        <v>8.0774412432903109E-3</v>
      </c>
      <c r="GQ404" s="223">
        <f t="shared" ca="1" si="789"/>
        <v>2.1648516845702306E-2</v>
      </c>
      <c r="GR404" s="223">
        <f t="shared" ca="1" si="790"/>
        <v>1.3263588392115135E-2</v>
      </c>
      <c r="GS404" s="223">
        <f t="shared" ca="1" si="791"/>
        <v>-8.5733193637954879E-3</v>
      </c>
      <c r="GT404" s="223">
        <f t="shared" ca="1" si="792"/>
        <v>-2.1715135623761692E-2</v>
      </c>
      <c r="GU404" s="223">
        <f t="shared" ca="1" si="793"/>
        <v>-1.2833382822158092E-2</v>
      </c>
      <c r="GV404" s="223">
        <f t="shared" ca="1" si="794"/>
        <v>9.0640332372929726E-3</v>
      </c>
      <c r="GW404" s="223">
        <f t="shared" ca="1" si="795"/>
        <v>2.1768674016102624E-2</v>
      </c>
      <c r="GX404" s="223">
        <f t="shared" ca="1" si="796"/>
        <v>1.239544690226007E-2</v>
      </c>
      <c r="GY404" s="223">
        <f t="shared" ca="1" si="797"/>
        <v>-9.5492872760937833E-3</v>
      </c>
      <c r="GZ404" s="223">
        <f t="shared" ca="1" si="798"/>
        <v>-2.1809099773199395E-2</v>
      </c>
      <c r="HA404" s="223">
        <f t="shared" ca="1" si="799"/>
        <v>-1.1950044428643732E-2</v>
      </c>
      <c r="HB404" s="223">
        <f t="shared" ca="1" si="800"/>
        <v>1.0028789181310886E-2</v>
      </c>
      <c r="HC404" s="223">
        <f t="shared" ca="1" si="801"/>
        <v>2.1836388544087558E-2</v>
      </c>
      <c r="HD404" s="223">
        <f t="shared" ca="1" si="802"/>
        <v>1.1497443695105053E-2</v>
      </c>
      <c r="HE404" s="223">
        <f t="shared" ca="1" si="803"/>
        <v>-1.0502250118925747E-2</v>
      </c>
      <c r="HF404" s="223">
        <f t="shared" ca="1" si="804"/>
        <v>-2.1850523891031912E-2</v>
      </c>
      <c r="HG404" s="223">
        <f t="shared" ca="1" si="805"/>
        <v>-1.1037917331401026E-2</v>
      </c>
      <c r="HH404" s="223">
        <f t="shared" ca="1" si="806"/>
        <v>1.0969384893773391E-2</v>
      </c>
      <c r="HI404" s="223">
        <f t="shared" ca="1" si="807"/>
        <v>2.1851497299428022E-2</v>
      </c>
      <c r="HJ404" s="223">
        <f t="shared" ca="1" si="808"/>
        <v>1.0571742139030872E-2</v>
      </c>
      <c r="HK404" s="223">
        <f t="shared" ca="1" si="809"/>
        <v>-1.1429912121332212E-2</v>
      </c>
      <c r="HL404" s="223">
        <f t="shared" ca="1" si="810"/>
        <v>-2.1839308182931075E-2</v>
      </c>
      <c r="HM404" s="223">
        <f t="shared" ca="1" si="811"/>
        <v>-1.0099198924499064E-2</v>
      </c>
      <c r="HN404" s="223">
        <f t="shared" ca="1" si="812"/>
        <v>1.1883554397221618E-2</v>
      </c>
      <c r="HO404" s="223">
        <f t="shared" ca="1" si="813"/>
        <v>2.1813963883809052E-2</v>
      </c>
      <c r="HP404" s="223">
        <f t="shared" ca="1" si="814"/>
        <v>9.6205723301690631E-3</v>
      </c>
      <c r="HQ404" s="223">
        <f t="shared" ca="1" si="815"/>
        <v>-1.2330038464296856E-2</v>
      </c>
      <c r="HR404" s="223">
        <f t="shared" ca="1" si="816"/>
        <v>-2.1775479668520063E-2</v>
      </c>
      <c r="HS404" s="223">
        <f t="shared" ca="1" si="817"/>
        <v>-9.136150662803183E-3</v>
      </c>
      <c r="HT404" s="223">
        <f t="shared" ca="1" si="818"/>
        <v>1.276909537725103E-2</v>
      </c>
      <c r="HU404" s="223">
        <f t="shared" ca="1" si="819"/>
        <v>2.1723878718516446E-2</v>
      </c>
      <c r="HV404" s="223">
        <f t="shared" ca="1" si="820"/>
        <v>8.6462257199007089E-3</v>
      </c>
      <c r="HW404" s="223">
        <f t="shared" ca="1" si="821"/>
        <v>-1.3200460664617174E-2</v>
      </c>
      <c r="HX404" s="223">
        <f t="shared" ca="1" si="822"/>
        <v>-2.1659192116280885E-2</v>
      </c>
      <c r="HY404" s="223">
        <f t="shared" ca="1" si="823"/>
        <v>-8.1510926139277649E-3</v>
      </c>
      <c r="HZ404" s="223">
        <f t="shared" ca="1" si="824"/>
        <v>1.362387448807548E-2</v>
      </c>
      <c r="IA404" s="223">
        <f t="shared" ca="1" si="825"/>
        <v>2.1581458826603825E-2</v>
      </c>
      <c r="IB404" s="223">
        <f t="shared" ca="1" si="826"/>
        <v>7.6510495945531715E-3</v>
      </c>
      <c r="IC404" s="223">
        <f t="shared" ca="1" si="827"/>
        <v>-1.4039081798972142E-2</v>
      </c>
      <c r="ID404" s="223">
        <f t="shared" ca="1" si="828"/>
        <v>-2.1490725673112342E-2</v>
      </c>
      <c r="IE404" s="223">
        <f t="shared" ca="1" si="829"/>
        <v>-1.1108351208210694E-2</v>
      </c>
      <c r="IF404" s="223">
        <f t="shared" ca="1" si="830"/>
        <v>1.4445832491948179E-2</v>
      </c>
      <c r="IG404" s="223">
        <f t="shared" ca="1" si="831"/>
        <v>2.1387047310065358E-2</v>
      </c>
      <c r="IH404" s="223">
        <f t="shared" ca="1" si="832"/>
        <v>6.6374414205801462E-3</v>
      </c>
      <c r="II404" s="223">
        <f t="shared" ca="1" si="833"/>
        <v>-1.4843881555595531E-2</v>
      </c>
      <c r="IJ404" s="223">
        <f t="shared" ca="1" si="834"/>
        <v>-2.1270486189432135E-2</v>
      </c>
      <c r="IK404" s="223">
        <f t="shared" ca="1" si="835"/>
        <v>-6.1244868256438737E-3</v>
      </c>
      <c r="IL404" s="223">
        <f t="shared" ca="1" si="836"/>
        <v>1.5232989220041824E-2</v>
      </c>
      <c r="IM404" s="223">
        <f t="shared" ca="1" si="837"/>
        <v>2.1141112523272974E-2</v>
      </c>
      <c r="IN404" s="223">
        <f t="shared" ca="1" si="838"/>
        <v>5.6078430688531449E-3</v>
      </c>
      <c r="IO404" s="223">
        <f t="shared" ca="1" si="839"/>
        <v>-1.5612921101380569E-2</v>
      </c>
      <c r="IP404" s="223">
        <f t="shared" ca="1" si="840"/>
        <v>-2.0999004241447069E-2</v>
      </c>
      <c r="IQ404" s="223">
        <f t="shared" ca="1" si="841"/>
        <v>-5.0878213570884978E-3</v>
      </c>
      <c r="IR404" s="223">
        <f t="shared" ca="1" si="842"/>
        <v>1.5983448342852563E-2</v>
      </c>
      <c r="IS404" s="223">
        <f t="shared" ca="1" si="843"/>
        <v>2.0844246944669298E-2</v>
      </c>
      <c r="IT404" s="223">
        <f t="shared" ca="1" si="844"/>
        <v>4.564734931984232E-3</v>
      </c>
      <c r="IU404" s="223">
        <f t="shared" ca="1" si="845"/>
        <v>-1.6344347752702441E-2</v>
      </c>
      <c r="IV404" s="223">
        <f t="shared" ca="1" si="846"/>
        <v>-2.0676933852948647E-2</v>
      </c>
      <c r="IW404" s="223">
        <f t="shared" ca="1" si="847"/>
        <v>-4.0388988812433708E-3</v>
      </c>
      <c r="IX404" s="223">
        <f t="shared" ca="1" si="848"/>
        <v>1.6695401938620621E-2</v>
      </c>
      <c r="IY404" s="223">
        <f t="shared" ca="1" si="849"/>
        <v>2.0497165749435331E-2</v>
      </c>
      <c r="IZ404" s="223">
        <f t="shared" ca="1" si="850"/>
        <v>3.5106299488418284E-3</v>
      </c>
      <c r="JA404" s="223">
        <f t="shared" ca="1" si="851"/>
        <v>-1.7036399438692253E-2</v>
      </c>
      <c r="JB404" s="223">
        <f t="shared" ca="1" si="852"/>
        <v>-2.0305050919712943E-2</v>
      </c>
    </row>
    <row r="405" spans="2:262">
      <c r="B405" s="230">
        <v>44</v>
      </c>
      <c r="C405" s="229">
        <f t="shared" si="853"/>
        <v>8.5937500000000044E-4</v>
      </c>
      <c r="D405" s="226">
        <f t="shared" ca="1" si="597"/>
        <v>53.979538798295273</v>
      </c>
      <c r="E405" s="225">
        <f ca="1">AX361</f>
        <v>-2.0461201704726584E-2</v>
      </c>
      <c r="F405" s="224">
        <v>44</v>
      </c>
      <c r="G405" s="223">
        <f t="shared" ca="1" si="854"/>
        <v>-1.3763838380598176E-3</v>
      </c>
      <c r="H405" s="223">
        <f t="shared" ca="1" si="598"/>
        <v>5.6288954075030991E-3</v>
      </c>
      <c r="I405" s="223">
        <f t="shared" ca="1" si="599"/>
        <v>6.6832696921234301E-3</v>
      </c>
      <c r="J405" s="223">
        <f t="shared" ca="1" si="600"/>
        <v>6.7204764088705203E-4</v>
      </c>
      <c r="K405" s="223">
        <f t="shared" ca="1" si="601"/>
        <v>-6.0496675623118975E-3</v>
      </c>
      <c r="L405" s="223">
        <f t="shared" ca="1" si="602"/>
        <v>-6.3756347363988853E-3</v>
      </c>
      <c r="M405" s="223">
        <f t="shared" ca="1" si="603"/>
        <v>3.8760742446066528E-5</v>
      </c>
      <c r="N405" s="223">
        <f t="shared" ca="1" si="604"/>
        <v>6.412178111410944E-3</v>
      </c>
      <c r="O405" s="223">
        <f t="shared" ca="1" si="605"/>
        <v>6.006598932886349E-3</v>
      </c>
      <c r="P405" s="223">
        <f t="shared" ca="1" si="606"/>
        <v>-7.4919583864065196E-4</v>
      </c>
      <c r="Q405" s="223">
        <f t="shared" ca="1" si="607"/>
        <v>-6.7129358800439888E-3</v>
      </c>
      <c r="R405" s="223">
        <f t="shared" ca="1" si="608"/>
        <v>-5.5797162981091365E-3</v>
      </c>
      <c r="S405" s="223">
        <f t="shared" ca="1" si="609"/>
        <v>1.4524157693570231E-3</v>
      </c>
      <c r="T405" s="223">
        <f t="shared" ca="1" si="610"/>
        <v>6.9490444064881796E-3</v>
      </c>
      <c r="U405" s="223">
        <f t="shared" ca="1" si="611"/>
        <v>5.0990979451979385E-3</v>
      </c>
      <c r="V405" s="223">
        <f t="shared" ca="1" si="612"/>
        <v>-2.1416481422432631E-3</v>
      </c>
      <c r="W405" s="223">
        <f t="shared" ca="1" si="613"/>
        <v>-7.1182298365638072E-3</v>
      </c>
      <c r="X405" s="223">
        <f t="shared" ca="1" si="614"/>
        <v>-4.5693724916240058E-3</v>
      </c>
      <c r="Y405" s="223">
        <f t="shared" ca="1" si="615"/>
        <v>2.8102552727757371E-3</v>
      </c>
      <c r="Z405" s="223">
        <f t="shared" ca="1" si="616"/>
        <v>7.2188628220930789E-3</v>
      </c>
      <c r="AA405" s="223">
        <f t="shared" ca="1" si="617"/>
        <v>3.9956414830826445E-3</v>
      </c>
      <c r="AB405" s="223">
        <f t="shared" ca="1" si="618"/>
        <v>-3.4517981087895814E-3</v>
      </c>
      <c r="AC405" s="223">
        <f t="shared" ca="1" si="619"/>
        <v>-7.249974212413763E-3</v>
      </c>
      <c r="AD405" s="223">
        <f t="shared" ca="1" si="620"/>
        <v>-3.3834302628193806E-3</v>
      </c>
      <c r="AE405" s="223">
        <f t="shared" ca="1" si="621"/>
        <v>4.0600982420709942E-3</v>
      </c>
      <c r="AF405" s="223">
        <f t="shared" ca="1" si="622"/>
        <v>7.2112643878298535E-3</v>
      </c>
      <c r="AG405" s="223">
        <f t="shared" ca="1" si="623"/>
        <v>2.7386347595540457E-3</v>
      </c>
      <c r="AH405" s="223">
        <f t="shared" ca="1" si="624"/>
        <v>-4.6292974098057979E-3</v>
      </c>
      <c r="AI405" s="223">
        <f t="shared" ca="1" si="625"/>
        <v>-7.1031061451130393E-3</v>
      </c>
      <c r="AJ405" s="223">
        <f t="shared" ca="1" si="626"/>
        <v>-2.0674647064641604E-3</v>
      </c>
      <c r="AK405" s="223">
        <f t="shared" ca="1" si="627"/>
        <v>5.1539139128527912E-3</v>
      </c>
      <c r="AL405" s="223">
        <f t="shared" ca="1" si="628"/>
        <v>6.9265411072659908E-3</v>
      </c>
      <c r="AM405" s="223">
        <f t="shared" ca="1" si="629"/>
        <v>1.3763838380598525E-3</v>
      </c>
      <c r="AN405" s="223">
        <f t="shared" ca="1" si="630"/>
        <v>-5.6288954075030765E-3</v>
      </c>
      <c r="AO405" s="223">
        <f t="shared" ca="1" si="631"/>
        <v>-6.6832696921234431E-3</v>
      </c>
      <c r="AP405" s="223">
        <f t="shared" ca="1" si="632"/>
        <v>-6.7204764088708716E-4</v>
      </c>
      <c r="AQ405" s="223">
        <f t="shared" ca="1" si="633"/>
        <v>6.0496675623118775E-3</v>
      </c>
      <c r="AR405" s="223">
        <f t="shared" ca="1" si="634"/>
        <v>6.3756347363989017E-3</v>
      </c>
      <c r="AS405" s="223">
        <f t="shared" ca="1" si="635"/>
        <v>-3.8760742446030966E-5</v>
      </c>
      <c r="AT405" s="223">
        <f t="shared" ca="1" si="636"/>
        <v>-6.4121781114109266E-3</v>
      </c>
      <c r="AU405" s="223">
        <f t="shared" ca="1" si="637"/>
        <v>-6.006598932886369E-3</v>
      </c>
      <c r="AV405" s="223">
        <f t="shared" ca="1" si="638"/>
        <v>7.4919583864061661E-4</v>
      </c>
      <c r="AW405" s="223">
        <f t="shared" ca="1" si="639"/>
        <v>6.7129358800439758E-3</v>
      </c>
      <c r="AX405" s="223">
        <f t="shared" ca="1" si="640"/>
        <v>5.5797162981091591E-3</v>
      </c>
      <c r="AY405" s="223">
        <f t="shared" ca="1" si="641"/>
        <v>-1.4524157693569884E-3</v>
      </c>
      <c r="AZ405" s="223">
        <f t="shared" ca="1" si="642"/>
        <v>-6.9490444064881701E-3</v>
      </c>
      <c r="BA405" s="223">
        <f t="shared" ca="1" si="643"/>
        <v>-5.0990979451979637E-3</v>
      </c>
      <c r="BB405" s="223">
        <f t="shared" ca="1" si="644"/>
        <v>2.1416481422432293E-3</v>
      </c>
      <c r="BC405" s="223">
        <f t="shared" ca="1" si="645"/>
        <v>7.1182298365638011E-3</v>
      </c>
      <c r="BD405" s="223">
        <f t="shared" ca="1" si="646"/>
        <v>4.5693724916240326E-3</v>
      </c>
      <c r="BE405" s="223">
        <f t="shared" ca="1" si="647"/>
        <v>-2.8102552727757046E-3</v>
      </c>
      <c r="BF405" s="223">
        <f t="shared" ca="1" si="648"/>
        <v>-7.2188628220930754E-3</v>
      </c>
      <c r="BG405" s="223">
        <f t="shared" ca="1" si="649"/>
        <v>-3.995641483082674E-3</v>
      </c>
      <c r="BH405" s="223">
        <f t="shared" ca="1" si="650"/>
        <v>3.4517981087895501E-3</v>
      </c>
      <c r="BI405" s="223">
        <f t="shared" ca="1" si="651"/>
        <v>7.2499742124137621E-3</v>
      </c>
      <c r="BJ405" s="223">
        <f t="shared" ca="1" si="652"/>
        <v>3.3834302628194123E-3</v>
      </c>
      <c r="BK405" s="223">
        <f t="shared" ca="1" si="653"/>
        <v>-4.0600982420709647E-3</v>
      </c>
      <c r="BL405" s="223">
        <f t="shared" ca="1" si="654"/>
        <v>-7.2112643878298579E-3</v>
      </c>
      <c r="BM405" s="223">
        <f t="shared" ca="1" si="655"/>
        <v>-2.7386347595540783E-3</v>
      </c>
      <c r="BN405" s="223">
        <f t="shared" ca="1" si="656"/>
        <v>4.629297409805771E-3</v>
      </c>
      <c r="BO405" s="223">
        <f t="shared" ca="1" si="657"/>
        <v>7.1031061451130462E-3</v>
      </c>
      <c r="BP405" s="223">
        <f t="shared" ca="1" si="658"/>
        <v>2.0674647064641942E-3</v>
      </c>
      <c r="BQ405" s="223">
        <f t="shared" ca="1" si="659"/>
        <v>-5.153913912852766E-3</v>
      </c>
      <c r="BR405" s="223">
        <f t="shared" ca="1" si="660"/>
        <v>-6.9265411072660012E-3</v>
      </c>
      <c r="BS405" s="223">
        <f t="shared" ca="1" si="661"/>
        <v>-1.3763838380598872E-3</v>
      </c>
      <c r="BT405" s="223">
        <f t="shared" ca="1" si="662"/>
        <v>5.6288954075030548E-3</v>
      </c>
      <c r="BU405" s="223">
        <f t="shared" ca="1" si="663"/>
        <v>6.6832696921234579E-3</v>
      </c>
      <c r="BV405" s="223">
        <f t="shared" ca="1" si="664"/>
        <v>6.7204764088712272E-4</v>
      </c>
      <c r="BW405" s="223">
        <f t="shared" ca="1" si="665"/>
        <v>-6.0496675623118584E-3</v>
      </c>
      <c r="BX405" s="223">
        <f t="shared" ca="1" si="666"/>
        <v>-6.3756347363989191E-3</v>
      </c>
      <c r="BY405" s="223">
        <f t="shared" ca="1" si="667"/>
        <v>3.8760742445995838E-5</v>
      </c>
      <c r="BZ405" s="223">
        <f t="shared" ca="1" si="668"/>
        <v>6.4121781114109102E-3</v>
      </c>
      <c r="CA405" s="223">
        <f t="shared" ca="1" si="669"/>
        <v>6.0065989328863889E-3</v>
      </c>
      <c r="CB405" s="223">
        <f t="shared" ca="1" si="670"/>
        <v>-7.4919583864058127E-4</v>
      </c>
      <c r="CC405" s="223">
        <f t="shared" ca="1" si="671"/>
        <v>-6.7129358800439628E-3</v>
      </c>
      <c r="CD405" s="223">
        <f t="shared" ca="1" si="672"/>
        <v>-5.5797162981091816E-3</v>
      </c>
      <c r="CE405" s="223">
        <f t="shared" ca="1" si="673"/>
        <v>1.4524157693569534E-3</v>
      </c>
      <c r="CF405" s="223">
        <f t="shared" ca="1" si="674"/>
        <v>6.9490444064881588E-3</v>
      </c>
      <c r="CG405" s="223">
        <f t="shared" ca="1" si="675"/>
        <v>5.0990979451979879E-3</v>
      </c>
      <c r="CH405" s="223">
        <f t="shared" ca="1" si="676"/>
        <v>-2.141648142243195E-3</v>
      </c>
      <c r="CI405" s="223">
        <f t="shared" ca="1" si="677"/>
        <v>-7.1182298365637933E-3</v>
      </c>
      <c r="CJ405" s="223">
        <f t="shared" ca="1" si="678"/>
        <v>-4.5693724916240604E-3</v>
      </c>
      <c r="CK405" s="223">
        <f t="shared" ca="1" si="679"/>
        <v>2.8102552727756716E-3</v>
      </c>
      <c r="CL405" s="223">
        <f t="shared" ca="1" si="680"/>
        <v>7.2188628220930719E-3</v>
      </c>
      <c r="CM405" s="223">
        <f t="shared" ca="1" si="681"/>
        <v>3.9956414830827043E-3</v>
      </c>
      <c r="CN405" s="223">
        <f t="shared" ca="1" si="682"/>
        <v>-3.4517981087895185E-3</v>
      </c>
      <c r="CO405" s="223">
        <f t="shared" ca="1" si="683"/>
        <v>-7.2499742124137638E-3</v>
      </c>
      <c r="CP405" s="223">
        <f t="shared" ca="1" si="684"/>
        <v>-3.3834302628194431E-3</v>
      </c>
      <c r="CQ405" s="223">
        <f t="shared" ca="1" si="685"/>
        <v>4.060098242070936E-3</v>
      </c>
      <c r="CR405" s="223">
        <f t="shared" ca="1" si="686"/>
        <v>7.2112643878298613E-3</v>
      </c>
      <c r="CS405" s="223">
        <f t="shared" ca="1" si="687"/>
        <v>2.7386347595541108E-3</v>
      </c>
      <c r="CT405" s="223">
        <f t="shared" ca="1" si="688"/>
        <v>-4.6292974098057441E-3</v>
      </c>
      <c r="CU405" s="223">
        <f t="shared" ca="1" si="689"/>
        <v>-7.1031061451130532E-3</v>
      </c>
      <c r="CV405" s="223">
        <f t="shared" ca="1" si="690"/>
        <v>-2.067464706464228E-3</v>
      </c>
      <c r="CW405" s="223">
        <f t="shared" ca="1" si="691"/>
        <v>5.1539139128527409E-3</v>
      </c>
      <c r="CX405" s="223">
        <f t="shared" ca="1" si="692"/>
        <v>6.9265411072660116E-3</v>
      </c>
      <c r="CY405" s="223">
        <f t="shared" ca="1" si="693"/>
        <v>1.3763838380599221E-3</v>
      </c>
      <c r="CZ405" s="223">
        <f t="shared" ca="1" si="694"/>
        <v>-5.6288954075030314E-3</v>
      </c>
      <c r="DA405" s="223">
        <f t="shared" ca="1" si="695"/>
        <v>-6.6832696921234709E-3</v>
      </c>
      <c r="DB405" s="223">
        <f t="shared" ca="1" si="696"/>
        <v>-6.7204764088715828E-4</v>
      </c>
      <c r="DC405" s="223">
        <f t="shared" ca="1" si="697"/>
        <v>6.0496675623118376E-3</v>
      </c>
      <c r="DD405" s="223">
        <f t="shared" ca="1" si="698"/>
        <v>6.3756347363989364E-3</v>
      </c>
      <c r="DE405" s="223">
        <f t="shared" ca="1" si="699"/>
        <v>-3.8760742445959409E-5</v>
      </c>
      <c r="DF405" s="223">
        <f t="shared" ca="1" si="700"/>
        <v>-6.4121781114108928E-3</v>
      </c>
      <c r="DG405" s="223">
        <f t="shared" ca="1" si="701"/>
        <v>-6.0065989328864089E-3</v>
      </c>
      <c r="DH405" s="223">
        <f t="shared" ca="1" si="702"/>
        <v>7.4919583864054614E-4</v>
      </c>
      <c r="DI405" s="223">
        <f t="shared" ca="1" si="703"/>
        <v>6.7129358800439489E-3</v>
      </c>
      <c r="DJ405" s="223">
        <f t="shared" ca="1" si="704"/>
        <v>5.579716298109205E-3</v>
      </c>
      <c r="DK405" s="223">
        <f t="shared" ca="1" si="705"/>
        <v>-1.4524157693569188E-3</v>
      </c>
      <c r="DL405" s="223">
        <f t="shared" ca="1" si="706"/>
        <v>-6.9490444064881501E-3</v>
      </c>
      <c r="DM405" s="223">
        <f t="shared" ca="1" si="707"/>
        <v>-5.099097945198014E-3</v>
      </c>
      <c r="DN405" s="223">
        <f t="shared" ca="1" si="708"/>
        <v>2.1416481422431612E-3</v>
      </c>
      <c r="DO405" s="223">
        <f t="shared" ca="1" si="709"/>
        <v>7.1182298365637872E-3</v>
      </c>
      <c r="DP405" s="223">
        <f t="shared" ca="1" si="710"/>
        <v>4.5693724916240882E-3</v>
      </c>
      <c r="DQ405" s="223">
        <f t="shared" ca="1" si="711"/>
        <v>-2.8102552727756387E-3</v>
      </c>
      <c r="DR405" s="223">
        <f t="shared" ca="1" si="712"/>
        <v>-7.2188628220930685E-3</v>
      </c>
      <c r="DS405" s="223">
        <f t="shared" ca="1" si="713"/>
        <v>-3.9956414830827338E-3</v>
      </c>
      <c r="DT405" s="223">
        <f t="shared" ca="1" si="714"/>
        <v>3.4517981087894877E-3</v>
      </c>
      <c r="DU405" s="223">
        <f t="shared" ca="1" si="715"/>
        <v>7.249974212413763E-3</v>
      </c>
      <c r="DV405" s="223">
        <f t="shared" ca="1" si="716"/>
        <v>3.3834302628194747E-3</v>
      </c>
      <c r="DW405" s="223">
        <f t="shared" ca="1" si="717"/>
        <v>-4.0600982420709066E-3</v>
      </c>
      <c r="DX405" s="223">
        <f t="shared" ca="1" si="718"/>
        <v>-7.2112643878298648E-3</v>
      </c>
      <c r="DY405" s="223">
        <f t="shared" ca="1" si="719"/>
        <v>-2.7386347595541437E-3</v>
      </c>
      <c r="DZ405" s="223">
        <f t="shared" ca="1" si="720"/>
        <v>4.6292974098057164E-3</v>
      </c>
      <c r="EA405" s="223">
        <f t="shared" ca="1" si="721"/>
        <v>7.103106145113061E-3</v>
      </c>
      <c r="EB405" s="223">
        <f t="shared" ca="1" si="722"/>
        <v>2.0674647064642623E-3</v>
      </c>
      <c r="EC405" s="223">
        <f t="shared" ca="1" si="723"/>
        <v>-5.1539139128527157E-3</v>
      </c>
      <c r="ED405" s="223">
        <f t="shared" ca="1" si="724"/>
        <v>-6.9265411072660221E-3</v>
      </c>
      <c r="EE405" s="223">
        <f t="shared" ca="1" si="725"/>
        <v>-1.3763838380599571E-3</v>
      </c>
      <c r="EF405" s="223">
        <f t="shared" ca="1" si="726"/>
        <v>5.6288954075030097E-3</v>
      </c>
      <c r="EG405" s="223">
        <f t="shared" ca="1" si="727"/>
        <v>6.6832696921234848E-3</v>
      </c>
      <c r="EH405" s="223">
        <f t="shared" ca="1" si="728"/>
        <v>6.7204764088719341E-4</v>
      </c>
      <c r="EI405" s="223">
        <f t="shared" ca="1" si="729"/>
        <v>-6.0496675623118185E-3</v>
      </c>
      <c r="EJ405" s="223">
        <f t="shared" ca="1" si="730"/>
        <v>-6.3756347363989529E-3</v>
      </c>
      <c r="EK405" s="223">
        <f t="shared" ca="1" si="731"/>
        <v>3.8760742445924281E-5</v>
      </c>
      <c r="EL405" s="223">
        <f t="shared" ca="1" si="732"/>
        <v>6.4121781114108772E-3</v>
      </c>
      <c r="EM405" s="223">
        <f t="shared" ca="1" si="733"/>
        <v>6.0065989328864288E-3</v>
      </c>
      <c r="EN405" s="223">
        <f t="shared" ca="1" si="734"/>
        <v>-7.4919583864051079E-4</v>
      </c>
      <c r="EO405" s="223">
        <f t="shared" ca="1" si="735"/>
        <v>-6.7129358800439359E-3</v>
      </c>
      <c r="EP405" s="223">
        <f t="shared" ca="1" si="736"/>
        <v>-5.5797162981092276E-3</v>
      </c>
      <c r="EQ405" s="223">
        <f t="shared" ca="1" si="737"/>
        <v>1.4524157693568841E-3</v>
      </c>
      <c r="ER405" s="223">
        <f t="shared" ca="1" si="738"/>
        <v>6.9490444064881397E-3</v>
      </c>
      <c r="ES405" s="223">
        <f t="shared" ca="1" si="739"/>
        <v>5.09909794519804E-3</v>
      </c>
      <c r="ET405" s="223">
        <f t="shared" ca="1" si="740"/>
        <v>-2.1416481422431273E-3</v>
      </c>
      <c r="EU405" s="223">
        <f t="shared" ca="1" si="741"/>
        <v>-7.1182298365637803E-3</v>
      </c>
      <c r="EV405" s="223">
        <f t="shared" ca="1" si="742"/>
        <v>-4.5693724916241159E-3</v>
      </c>
      <c r="EW405" s="223">
        <f t="shared" ca="1" si="743"/>
        <v>2.8102552727756061E-3</v>
      </c>
      <c r="EX405" s="223">
        <f t="shared" ca="1" si="744"/>
        <v>7.2188628220930659E-3</v>
      </c>
      <c r="EY405" s="223">
        <f t="shared" ca="1" si="745"/>
        <v>3.9956414830827625E-3</v>
      </c>
      <c r="EZ405" s="223">
        <f t="shared" ca="1" si="746"/>
        <v>-3.4517981087894565E-3</v>
      </c>
      <c r="FA405" s="223">
        <f t="shared" ca="1" si="747"/>
        <v>-7.2499742124137638E-3</v>
      </c>
      <c r="FB405" s="223">
        <f t="shared" ca="1" si="748"/>
        <v>-3.3834302628195068E-3</v>
      </c>
      <c r="FC405" s="223">
        <f t="shared" ca="1" si="749"/>
        <v>4.0600982420708771E-3</v>
      </c>
      <c r="FD405" s="223">
        <f t="shared" ca="1" si="750"/>
        <v>7.2112643878298691E-3</v>
      </c>
      <c r="FE405" s="223">
        <f t="shared" ca="1" si="751"/>
        <v>2.7386347595541771E-3</v>
      </c>
      <c r="FF405" s="223">
        <f t="shared" ca="1" si="752"/>
        <v>-4.6292974098056886E-3</v>
      </c>
      <c r="FG405" s="223">
        <f t="shared" ca="1" si="753"/>
        <v>-7.1031061451130671E-3</v>
      </c>
      <c r="FH405" s="223">
        <f t="shared" ca="1" si="754"/>
        <v>-2.0674647064642965E-3</v>
      </c>
      <c r="FI405" s="223">
        <f t="shared" ca="1" si="755"/>
        <v>5.1539139128526906E-3</v>
      </c>
      <c r="FJ405" s="223">
        <f t="shared" ca="1" si="756"/>
        <v>6.9265411072660325E-3</v>
      </c>
      <c r="FK405" s="223">
        <f t="shared" ca="1" si="757"/>
        <v>1.376383838059992E-3</v>
      </c>
      <c r="FL405" s="223">
        <f t="shared" ca="1" si="758"/>
        <v>-5.628895407502988E-3</v>
      </c>
      <c r="FM405" s="223">
        <f t="shared" ca="1" si="759"/>
        <v>-6.6832696921234986E-3</v>
      </c>
      <c r="FN405" s="223">
        <f t="shared" ca="1" si="760"/>
        <v>-6.7204764088722897E-4</v>
      </c>
      <c r="FO405" s="223">
        <f t="shared" ca="1" si="761"/>
        <v>6.0496675623117986E-3</v>
      </c>
      <c r="FP405" s="223">
        <f t="shared" ca="1" si="762"/>
        <v>6.3756347363989703E-3</v>
      </c>
      <c r="FQ405" s="223">
        <f t="shared" ca="1" si="763"/>
        <v>-3.8760742445888285E-5</v>
      </c>
      <c r="FR405" s="223">
        <f t="shared" ca="1" si="764"/>
        <v>-6.4121781114108599E-3</v>
      </c>
      <c r="FS405" s="223">
        <f t="shared" ca="1" si="765"/>
        <v>-6.0065989328864488E-3</v>
      </c>
      <c r="FT405" s="223">
        <f t="shared" ca="1" si="766"/>
        <v>7.4919583864047523E-4</v>
      </c>
      <c r="FU405" s="223">
        <f t="shared" ca="1" si="767"/>
        <v>6.712935880043922E-3</v>
      </c>
      <c r="FV405" s="223">
        <f t="shared" ca="1" si="768"/>
        <v>5.5797162981092501E-3</v>
      </c>
      <c r="FW405" s="223">
        <f t="shared" ca="1" si="769"/>
        <v>-1.4524157693568489E-3</v>
      </c>
      <c r="FX405" s="223">
        <f t="shared" ca="1" si="770"/>
        <v>-6.9490444064881302E-3</v>
      </c>
      <c r="FY405" s="223">
        <f t="shared" ca="1" si="771"/>
        <v>-5.0990979451980643E-3</v>
      </c>
      <c r="FZ405" s="223">
        <f t="shared" ca="1" si="772"/>
        <v>2.1416481422430935E-3</v>
      </c>
      <c r="GA405" s="223">
        <f t="shared" ca="1" si="773"/>
        <v>7.1182298365637733E-3</v>
      </c>
      <c r="GB405" s="223">
        <f t="shared" ca="1" si="774"/>
        <v>4.5693724916241428E-3</v>
      </c>
      <c r="GC405" s="223">
        <f t="shared" ca="1" si="775"/>
        <v>-2.8102552727755732E-3</v>
      </c>
      <c r="GD405" s="223">
        <f t="shared" ca="1" si="776"/>
        <v>-7.2188628220930624E-3</v>
      </c>
      <c r="GE405" s="223">
        <f t="shared" ca="1" si="777"/>
        <v>-3.9956414830827919E-3</v>
      </c>
      <c r="GF405" s="223">
        <f t="shared" ca="1" si="778"/>
        <v>3.4517981087894248E-3</v>
      </c>
      <c r="GG405" s="223">
        <f t="shared" ca="1" si="779"/>
        <v>7.2499742124137638E-3</v>
      </c>
      <c r="GH405" s="223">
        <f t="shared" ca="1" si="780"/>
        <v>3.3834302628195376E-3</v>
      </c>
      <c r="GI405" s="223">
        <f t="shared" ca="1" si="781"/>
        <v>-4.0600982420708467E-3</v>
      </c>
      <c r="GJ405" s="223">
        <f t="shared" ca="1" si="782"/>
        <v>-7.2112643878298726E-3</v>
      </c>
      <c r="GK405" s="223">
        <f t="shared" ca="1" si="783"/>
        <v>-2.7386347595542097E-3</v>
      </c>
      <c r="GL405" s="223">
        <f t="shared" ca="1" si="784"/>
        <v>4.6292974098056609E-3</v>
      </c>
      <c r="GM405" s="223">
        <f t="shared" ca="1" si="785"/>
        <v>7.1031061451130757E-3</v>
      </c>
      <c r="GN405" s="223">
        <f t="shared" ca="1" si="786"/>
        <v>2.0674647064643299E-3</v>
      </c>
      <c r="GO405" s="223">
        <f t="shared" ca="1" si="787"/>
        <v>-5.1539139128526654E-3</v>
      </c>
      <c r="GP405" s="223">
        <f t="shared" ca="1" si="788"/>
        <v>-6.9265411072660437E-3</v>
      </c>
      <c r="GQ405" s="223">
        <f t="shared" ca="1" si="789"/>
        <v>-1.3763838380600269E-3</v>
      </c>
      <c r="GR405" s="223">
        <f t="shared" ca="1" si="790"/>
        <v>5.6288954075029646E-3</v>
      </c>
      <c r="GS405" s="223">
        <f t="shared" ca="1" si="791"/>
        <v>6.6832696921235125E-3</v>
      </c>
      <c r="GT405" s="223">
        <f t="shared" ca="1" si="792"/>
        <v>6.7204764088726367E-4</v>
      </c>
      <c r="GU405" s="223">
        <f t="shared" ca="1" si="793"/>
        <v>-6.0496675623117795E-3</v>
      </c>
      <c r="GV405" s="223">
        <f t="shared" ca="1" si="794"/>
        <v>-6.3756347363989867E-3</v>
      </c>
      <c r="GW405" s="223">
        <f t="shared" ca="1" si="795"/>
        <v>3.8760742445853591E-5</v>
      </c>
      <c r="GX405" s="223">
        <f t="shared" ca="1" si="796"/>
        <v>6.4121781114108434E-3</v>
      </c>
      <c r="GY405" s="223">
        <f t="shared" ca="1" si="797"/>
        <v>6.0065989328864687E-3</v>
      </c>
      <c r="GZ405" s="223">
        <f t="shared" ca="1" si="798"/>
        <v>-7.491958386404401E-4</v>
      </c>
      <c r="HA405" s="223">
        <f t="shared" ca="1" si="799"/>
        <v>-6.712935880043909E-3</v>
      </c>
      <c r="HB405" s="223">
        <f t="shared" ca="1" si="800"/>
        <v>-5.5797162981092727E-3</v>
      </c>
      <c r="HC405" s="223">
        <f t="shared" ca="1" si="801"/>
        <v>1.4524157693568142E-3</v>
      </c>
      <c r="HD405" s="223">
        <f t="shared" ca="1" si="802"/>
        <v>6.9490444064881198E-3</v>
      </c>
      <c r="HE405" s="223">
        <f t="shared" ca="1" si="803"/>
        <v>5.0990979451980894E-3</v>
      </c>
      <c r="HF405" s="223">
        <f t="shared" ca="1" si="804"/>
        <v>-2.1416481422430592E-3</v>
      </c>
      <c r="HG405" s="223">
        <f t="shared" ca="1" si="805"/>
        <v>-7.1182298365637673E-3</v>
      </c>
      <c r="HH405" s="223">
        <f t="shared" ca="1" si="806"/>
        <v>-4.5693724916241706E-3</v>
      </c>
      <c r="HI405" s="223">
        <f t="shared" ca="1" si="807"/>
        <v>2.8102552727755402E-3</v>
      </c>
      <c r="HJ405" s="223">
        <f t="shared" ca="1" si="808"/>
        <v>7.2188628220930589E-3</v>
      </c>
      <c r="HK405" s="223">
        <f t="shared" ca="1" si="809"/>
        <v>3.9956414830828223E-3</v>
      </c>
      <c r="HL405" s="223">
        <f t="shared" ca="1" si="810"/>
        <v>-3.451798108789394E-3</v>
      </c>
      <c r="HM405" s="223">
        <f t="shared" ca="1" si="811"/>
        <v>-7.2499742124137638E-3</v>
      </c>
      <c r="HN405" s="223">
        <f t="shared" ca="1" si="812"/>
        <v>-3.3834302628195693E-3</v>
      </c>
      <c r="HO405" s="223">
        <f t="shared" ca="1" si="813"/>
        <v>4.0600982420708181E-3</v>
      </c>
      <c r="HP405" s="223">
        <f t="shared" ca="1" si="814"/>
        <v>7.2112643878298769E-3</v>
      </c>
      <c r="HQ405" s="223">
        <f t="shared" ca="1" si="815"/>
        <v>2.7386347595542435E-3</v>
      </c>
      <c r="HR405" s="223">
        <f t="shared" ca="1" si="816"/>
        <v>-4.6292974098056348E-3</v>
      </c>
      <c r="HS405" s="223">
        <f t="shared" ca="1" si="817"/>
        <v>-7.1031061451130827E-3</v>
      </c>
      <c r="HT405" s="223">
        <f t="shared" ca="1" si="818"/>
        <v>-2.0674647064643642E-3</v>
      </c>
      <c r="HU405" s="223">
        <f t="shared" ca="1" si="819"/>
        <v>5.1539139128526411E-3</v>
      </c>
      <c r="HV405" s="223">
        <f t="shared" ca="1" si="820"/>
        <v>6.9265411072660541E-3</v>
      </c>
      <c r="HW405" s="223">
        <f t="shared" ca="1" si="821"/>
        <v>1.376383838060062E-3</v>
      </c>
      <c r="HX405" s="223">
        <f t="shared" ca="1" si="822"/>
        <v>-5.6288954075029429E-3</v>
      </c>
      <c r="HY405" s="223">
        <f t="shared" ca="1" si="823"/>
        <v>-6.6832696921235255E-3</v>
      </c>
      <c r="HZ405" s="223">
        <f t="shared" ca="1" si="824"/>
        <v>-6.7204764088729966E-4</v>
      </c>
      <c r="IA405" s="223">
        <f t="shared" ca="1" si="825"/>
        <v>6.0496675623117604E-3</v>
      </c>
      <c r="IB405" s="223">
        <f t="shared" ca="1" si="826"/>
        <v>6.3756347363990041E-3</v>
      </c>
      <c r="IC405" s="223">
        <f t="shared" ca="1" si="827"/>
        <v>-3.8760742445817595E-5</v>
      </c>
      <c r="ID405" s="223">
        <f t="shared" ca="1" si="828"/>
        <v>-6.4121781114108278E-3</v>
      </c>
      <c r="IE405" s="223">
        <f t="shared" ca="1" si="829"/>
        <v>-4.7395215352535915E-3</v>
      </c>
      <c r="IF405" s="223">
        <f t="shared" ca="1" si="830"/>
        <v>7.4919583864040476E-4</v>
      </c>
      <c r="IG405" s="223">
        <f t="shared" ca="1" si="831"/>
        <v>6.7129358800438951E-3</v>
      </c>
      <c r="IH405" s="223">
        <f t="shared" ca="1" si="832"/>
        <v>5.5797162981092961E-3</v>
      </c>
      <c r="II405" s="223">
        <f t="shared" ca="1" si="833"/>
        <v>-1.4524157693567795E-3</v>
      </c>
      <c r="IJ405" s="223">
        <f t="shared" ca="1" si="834"/>
        <v>-6.9490444064881094E-3</v>
      </c>
      <c r="IK405" s="223">
        <f t="shared" ca="1" si="835"/>
        <v>-5.0990979451981146E-3</v>
      </c>
      <c r="IL405" s="223">
        <f t="shared" ca="1" si="836"/>
        <v>2.1416481422430254E-3</v>
      </c>
      <c r="IM405" s="223">
        <f t="shared" ca="1" si="837"/>
        <v>7.1182298365637595E-3</v>
      </c>
      <c r="IN405" s="223">
        <f t="shared" ca="1" si="838"/>
        <v>4.5693724916241983E-3</v>
      </c>
      <c r="IO405" s="223">
        <f t="shared" ca="1" si="839"/>
        <v>-2.8102552727755077E-3</v>
      </c>
      <c r="IP405" s="223">
        <f t="shared" ca="1" si="840"/>
        <v>-7.2188628220930555E-3</v>
      </c>
      <c r="IQ405" s="223">
        <f t="shared" ca="1" si="841"/>
        <v>-3.9956414830828518E-3</v>
      </c>
      <c r="IR405" s="223">
        <f t="shared" ca="1" si="842"/>
        <v>3.4517981087893628E-3</v>
      </c>
      <c r="IS405" s="223">
        <f t="shared" ca="1" si="843"/>
        <v>7.2499742124137638E-3</v>
      </c>
      <c r="IT405" s="223">
        <f t="shared" ca="1" si="844"/>
        <v>3.3834302628196001E-3</v>
      </c>
      <c r="IU405" s="223">
        <f t="shared" ca="1" si="845"/>
        <v>-4.0600982420707886E-3</v>
      </c>
      <c r="IV405" s="223">
        <f t="shared" ca="1" si="846"/>
        <v>-7.2112643878298795E-3</v>
      </c>
      <c r="IW405" s="223">
        <f t="shared" ca="1" si="847"/>
        <v>-2.738634759554276E-3</v>
      </c>
      <c r="IX405" s="223">
        <f t="shared" ca="1" si="848"/>
        <v>4.6292974098056071E-3</v>
      </c>
      <c r="IY405" s="223">
        <f t="shared" ca="1" si="849"/>
        <v>7.1031061451130896E-3</v>
      </c>
      <c r="IZ405" s="223">
        <f t="shared" ca="1" si="850"/>
        <v>2.0674647064643989E-3</v>
      </c>
      <c r="JA405" s="223">
        <f t="shared" ca="1" si="851"/>
        <v>-5.153913912852616E-3</v>
      </c>
      <c r="JB405" s="223">
        <f t="shared" ca="1" si="852"/>
        <v>-6.9265411072660646E-3</v>
      </c>
    </row>
    <row r="406" spans="2:262">
      <c r="B406" s="230">
        <v>45</v>
      </c>
      <c r="C406" s="229">
        <f t="shared" si="853"/>
        <v>8.7890625000000046E-4</v>
      </c>
      <c r="D406" s="226">
        <f t="shared" ca="1" si="597"/>
        <v>53.999923835747246</v>
      </c>
      <c r="E406" s="225">
        <f ca="1">AY361</f>
        <v>-7.6164252754108101E-5</v>
      </c>
      <c r="F406" s="224">
        <v>45</v>
      </c>
      <c r="G406" s="223">
        <f t="shared" ca="1" si="854"/>
        <v>1.176759336911473E-3</v>
      </c>
      <c r="H406" s="223">
        <f t="shared" ca="1" si="598"/>
        <v>-9.0058782825085584E-3</v>
      </c>
      <c r="I406" s="223">
        <f t="shared" ca="1" si="599"/>
        <v>-9.2750491555239067E-3</v>
      </c>
      <c r="J406" s="223">
        <f t="shared" ca="1" si="600"/>
        <v>6.6554391565467599E-4</v>
      </c>
      <c r="K406" s="223">
        <f t="shared" ca="1" si="601"/>
        <v>9.8735213252459722E-3</v>
      </c>
      <c r="L406" s="223">
        <f t="shared" ca="1" si="602"/>
        <v>8.212950187179234E-3</v>
      </c>
      <c r="M406" s="223">
        <f t="shared" ca="1" si="603"/>
        <v>-2.4882504171565628E-3</v>
      </c>
      <c r="N406" s="223">
        <f t="shared" ca="1" si="604"/>
        <v>-1.0450441344322017E-2</v>
      </c>
      <c r="O406" s="223">
        <f t="shared" ca="1" si="605"/>
        <v>-6.9090232394396264E-3</v>
      </c>
      <c r="P406" s="223">
        <f t="shared" ca="1" si="606"/>
        <v>4.2376910937239514E-3</v>
      </c>
      <c r="Q406" s="223">
        <f t="shared" ca="1" si="607"/>
        <v>1.0719651094069058E-2</v>
      </c>
      <c r="R406" s="223">
        <f t="shared" ca="1" si="608"/>
        <v>5.40166206995173E-3</v>
      </c>
      <c r="S406" s="223">
        <f t="shared" ca="1" si="609"/>
        <v>-5.8623541628373427E-3</v>
      </c>
      <c r="T406" s="223">
        <f t="shared" ca="1" si="610"/>
        <v>-1.0673223770070772E-2</v>
      </c>
      <c r="U406" s="223">
        <f t="shared" ca="1" si="611"/>
        <v>-3.73525049908799E-3</v>
      </c>
      <c r="V406" s="223">
        <f t="shared" ca="1" si="612"/>
        <v>7.3144018830947934E-3</v>
      </c>
      <c r="W406" s="223">
        <f t="shared" ca="1" si="613"/>
        <v>1.0312526411660821E-2</v>
      </c>
      <c r="X406" s="223">
        <f t="shared" ca="1" si="614"/>
        <v>1.9588555409953312E-3</v>
      </c>
      <c r="Y406" s="223">
        <f t="shared" ca="1" si="615"/>
        <v>-8.5510791228843967E-3</v>
      </c>
      <c r="Z406" s="223">
        <f t="shared" ca="1" si="616"/>
        <v>-9.6481796498389515E-3</v>
      </c>
      <c r="AA406" s="223">
        <f t="shared" ca="1" si="617"/>
        <v>-1.2478263933679914E-4</v>
      </c>
      <c r="AB406" s="223">
        <f t="shared" ca="1" si="618"/>
        <v>9.5359722730588743E-3</v>
      </c>
      <c r="AC406" s="223">
        <f t="shared" ca="1" si="619"/>
        <v>8.6997449858157438E-3</v>
      </c>
      <c r="AD406" s="223">
        <f t="shared" ca="1" si="620"/>
        <v>-1.7129644516016705E-3</v>
      </c>
      <c r="AE406" s="223">
        <f t="shared" ca="1" si="621"/>
        <v>-1.0240081435287124E-2</v>
      </c>
      <c r="AF406" s="223">
        <f t="shared" ca="1" si="622"/>
        <v>-7.4951488081801444E-3</v>
      </c>
      <c r="AG406" s="223">
        <f t="shared" ca="1" si="623"/>
        <v>3.5002737920770814E-3</v>
      </c>
      <c r="AH406" s="223">
        <f t="shared" ca="1" si="624"/>
        <v>1.0642674315802054E-2</v>
      </c>
      <c r="AI406" s="223">
        <f t="shared" ca="1" si="625"/>
        <v>6.0698601083402871E-3</v>
      </c>
      <c r="AJ406" s="223">
        <f t="shared" ca="1" si="626"/>
        <v>-5.1845185675454125E-3</v>
      </c>
      <c r="AK406" s="223">
        <f t="shared" ca="1" si="627"/>
        <v>-1.0731896681886448E-2</v>
      </c>
      <c r="AL406" s="223">
        <f t="shared" ca="1" si="628"/>
        <v>-4.4658461061722601E-3</v>
      </c>
      <c r="AM406" s="223">
        <f t="shared" ca="1" si="629"/>
        <v>6.7161066702285509E-3</v>
      </c>
      <c r="AN406" s="223">
        <f t="shared" ca="1" si="630"/>
        <v>1.0505121406379509E-2</v>
      </c>
      <c r="AO406" s="223">
        <f t="shared" ca="1" si="631"/>
        <v>2.7303365371821871E-3</v>
      </c>
      <c r="AP406" s="223">
        <f t="shared" ca="1" si="632"/>
        <v>-8.0499409246054462E-3</v>
      </c>
      <c r="AQ406" s="223">
        <f t="shared" ca="1" si="633"/>
        <v>-9.9690258226879554E-3</v>
      </c>
      <c r="AR406" s="223">
        <f t="shared" ca="1" si="634"/>
        <v>-9.1443298639424121E-4</v>
      </c>
      <c r="AS406" s="223">
        <f t="shared" ca="1" si="635"/>
        <v>9.1467469609024642E-3</v>
      </c>
      <c r="AT406" s="223">
        <f t="shared" ca="1" si="636"/>
        <v>9.1393951126054213E-3</v>
      </c>
      <c r="AU406" s="223">
        <f t="shared" ca="1" si="637"/>
        <v>-9.2839578326779247E-4</v>
      </c>
      <c r="AV406" s="223">
        <f t="shared" ca="1" si="638"/>
        <v>-9.9742296377269418E-3</v>
      </c>
      <c r="AW406" s="223">
        <f t="shared" ca="1" si="639"/>
        <v>-8.0406575161298052E-3</v>
      </c>
      <c r="AX406" s="223">
        <f t="shared" ca="1" si="640"/>
        <v>2.7438882034780915E-3</v>
      </c>
      <c r="AY406" s="223">
        <f t="shared" ca="1" si="641"/>
        <v>1.0508023963308541E-2</v>
      </c>
      <c r="AZ406" s="223">
        <f t="shared" ca="1" si="642"/>
        <v>6.7051650488931672E-3</v>
      </c>
      <c r="BA406" s="223">
        <f t="shared" ca="1" si="643"/>
        <v>-4.4785876169356502E-3</v>
      </c>
      <c r="BB406" s="223">
        <f t="shared" ca="1" si="644"/>
        <v>-1.0732412515743337E-2</v>
      </c>
      <c r="BC406" s="223">
        <f t="shared" ca="1" si="645"/>
        <v>-5.172240906274576E-3</v>
      </c>
      <c r="BD406" s="223">
        <f t="shared" ca="1" si="646"/>
        <v>6.0814162934152366E-3</v>
      </c>
      <c r="BE406" s="223">
        <f t="shared" ca="1" si="647"/>
        <v>1.0640788238005787E-2</v>
      </c>
      <c r="BF406" s="223">
        <f t="shared" ca="1" si="648"/>
        <v>3.487021603110541E-3</v>
      </c>
      <c r="BG406" s="223">
        <f t="shared" ca="1" si="649"/>
        <v>-7.5051793989880655E-3</v>
      </c>
      <c r="BH406" s="223">
        <f t="shared" ca="1" si="650"/>
        <v>-1.0235848980861301E-2</v>
      </c>
      <c r="BI406" s="223">
        <f t="shared" ca="1" si="651"/>
        <v>-1.6991279418695445E-3</v>
      </c>
      <c r="BJ406" s="223">
        <f t="shared" ca="1" si="652"/>
        <v>8.7079546344667885E-3</v>
      </c>
      <c r="BK406" s="223">
        <f t="shared" ca="1" si="653"/>
        <v>9.5295180654187545E-3</v>
      </c>
      <c r="BL406" s="223">
        <f t="shared" ca="1" si="654"/>
        <v>-1.3879605774574357E-4</v>
      </c>
      <c r="BM406" s="223">
        <f t="shared" ca="1" si="655"/>
        <v>-9.6543266255665165E-3</v>
      </c>
      <c r="BN406" s="223">
        <f t="shared" ca="1" si="656"/>
        <v>-8.5425932043358792E-3</v>
      </c>
      <c r="BO406" s="223">
        <f t="shared" ca="1" si="657"/>
        <v>1.9726332469668303E-3</v>
      </c>
      <c r="BP406" s="223">
        <f t="shared" ca="1" si="658"/>
        <v>1.031642971851511E-2</v>
      </c>
      <c r="BQ406" s="223">
        <f t="shared" ca="1" si="659"/>
        <v>7.30413411909303E-3</v>
      </c>
      <c r="BR406" s="223">
        <f t="shared" ca="1" si="660"/>
        <v>-3.7483868119931501E-3</v>
      </c>
      <c r="BS406" s="223">
        <f t="shared" ca="1" si="661"/>
        <v>-1.0674768476293077E-2</v>
      </c>
      <c r="BT406" s="223">
        <f t="shared" ca="1" si="662"/>
        <v>-5.8506068847692227E-3</v>
      </c>
      <c r="BU406" s="223">
        <f t="shared" ca="1" si="663"/>
        <v>5.413770194797999E-3</v>
      </c>
      <c r="BV406" s="223">
        <f t="shared" ca="1" si="664"/>
        <v>1.0718791716224542E-2</v>
      </c>
      <c r="BW406" s="223">
        <f t="shared" ca="1" si="665"/>
        <v>4.2248101968469527E-3</v>
      </c>
      <c r="BX406" s="223">
        <f t="shared" ca="1" si="666"/>
        <v>-6.9197466559391633E-3</v>
      </c>
      <c r="BY406" s="223">
        <f t="shared" ca="1" si="667"/>
        <v>-1.0447203186546572E-2</v>
      </c>
      <c r="BZ406" s="223">
        <f t="shared" ca="1" si="668"/>
        <v>-2.4746151758108857E-3</v>
      </c>
      <c r="CA406" s="223">
        <f t="shared" ca="1" si="669"/>
        <v>8.2219731473868844E-3</v>
      </c>
      <c r="CB406" s="223">
        <f t="shared" ca="1" si="670"/>
        <v>9.8679997341731725E-3</v>
      </c>
      <c r="CC406" s="223">
        <f t="shared" ca="1" si="671"/>
        <v>6.5155581563888397E-4</v>
      </c>
      <c r="CD406" s="223">
        <f t="shared" ca="1" si="672"/>
        <v>-9.2821059809459951E-3</v>
      </c>
      <c r="CE406" s="223">
        <f t="shared" ca="1" si="673"/>
        <v>-8.9982358398150546E-3</v>
      </c>
      <c r="CF406" s="223">
        <f t="shared" ca="1" si="674"/>
        <v>1.1906884199760701E-3</v>
      </c>
      <c r="CG406" s="223">
        <f t="shared" ca="1" si="675"/>
        <v>1.0068929847234563E-2</v>
      </c>
      <c r="CH406" s="223">
        <f t="shared" ca="1" si="676"/>
        <v>7.8635214536522113E-3</v>
      </c>
      <c r="CI406" s="223">
        <f t="shared" ca="1" si="677"/>
        <v>-2.9978731741464059E-3</v>
      </c>
      <c r="CJ406" s="223">
        <f t="shared" ca="1" si="678"/>
        <v>-1.0559276941579881E-2</v>
      </c>
      <c r="CK406" s="223">
        <f t="shared" ca="1" si="679"/>
        <v>-6.4972679176434657E-3</v>
      </c>
      <c r="CL406" s="223">
        <f t="shared" ca="1" si="680"/>
        <v>4.7167864064321186E-3</v>
      </c>
      <c r="CM406" s="223">
        <f t="shared" ca="1" si="681"/>
        <v>1.073870913342888E-2</v>
      </c>
      <c r="CN406" s="223">
        <f t="shared" ca="1" si="682"/>
        <v>4.9397041780780259E-3</v>
      </c>
      <c r="CO406" s="223">
        <f t="shared" ca="1" si="683"/>
        <v>-6.2968152062167484E-3</v>
      </c>
      <c r="CP406" s="223">
        <f t="shared" ca="1" si="684"/>
        <v>-1.0601943092990914E-2</v>
      </c>
      <c r="CQ406" s="223">
        <f t="shared" ca="1" si="685"/>
        <v>-3.2366922557074411E-3</v>
      </c>
      <c r="CR406" s="223">
        <f t="shared" ca="1" si="686"/>
        <v>7.691436075448148E-3</v>
      </c>
      <c r="CS406" s="223">
        <f t="shared" ca="1" si="687"/>
        <v>1.0153005857378758E-2</v>
      </c>
      <c r="CT406" s="223">
        <f t="shared" ca="1" si="688"/>
        <v>1.4383768516060603E-3</v>
      </c>
      <c r="CU406" s="223">
        <f t="shared" ca="1" si="689"/>
        <v>-8.8595847997887511E-3</v>
      </c>
      <c r="CV406" s="223">
        <f t="shared" ca="1" si="690"/>
        <v>-9.4051162556475464E-3</v>
      </c>
      <c r="CW406" s="223">
        <f t="shared" ca="1" si="691"/>
        <v>4.0229114927309555E-4</v>
      </c>
      <c r="CX406" s="223">
        <f t="shared" ca="1" si="692"/>
        <v>9.7668655727134561E-3</v>
      </c>
      <c r="CY406" s="223">
        <f t="shared" ca="1" si="693"/>
        <v>8.3802956841379523E-3</v>
      </c>
      <c r="CZ406" s="223">
        <f t="shared" ca="1" si="694"/>
        <v>-2.2311138018253763E-3</v>
      </c>
      <c r="DA406" s="223">
        <f t="shared" ca="1" si="695"/>
        <v>-1.0386563770236846E-2</v>
      </c>
      <c r="DB406" s="223">
        <f t="shared" ca="1" si="696"/>
        <v>-7.108719692731684E-3</v>
      </c>
      <c r="DC406" s="223">
        <f t="shared" ca="1" si="697"/>
        <v>3.9942419438549204E-3</v>
      </c>
      <c r="DD406" s="223">
        <f t="shared" ca="1" si="698"/>
        <v>1.0700432555409275E-2</v>
      </c>
      <c r="DE406" s="223">
        <f t="shared" ca="1" si="699"/>
        <v>5.6278294743791844E-3</v>
      </c>
      <c r="DF406" s="223">
        <f t="shared" ca="1" si="700"/>
        <v>-5.639760769319279E-3</v>
      </c>
      <c r="DG406" s="223">
        <f t="shared" ca="1" si="701"/>
        <v>-1.0699230151234217E-2</v>
      </c>
      <c r="DH406" s="223">
        <f t="shared" ca="1" si="702"/>
        <v>-3.9812294198348216E-3</v>
      </c>
      <c r="DI406" s="223">
        <f t="shared" ca="1" si="703"/>
        <v>7.1192184450102882E-3</v>
      </c>
      <c r="DJ406" s="223">
        <f t="shared" ca="1" si="704"/>
        <v>1.0382991962160183E-2</v>
      </c>
      <c r="DK406" s="223">
        <f t="shared" ca="1" si="705"/>
        <v>2.2174031987896459E-3</v>
      </c>
      <c r="DL406" s="223">
        <f t="shared" ca="1" si="706"/>
        <v>-8.3890527609838117E-3</v>
      </c>
      <c r="DM406" s="223">
        <f t="shared" ca="1" si="707"/>
        <v>-9.7610295316067699E-3</v>
      </c>
      <c r="DN406" s="223">
        <f t="shared" ca="1" si="708"/>
        <v>-3.8828617202334983E-4</v>
      </c>
      <c r="DO406" s="223">
        <f t="shared" ca="1" si="709"/>
        <v>9.411873807426939E-3</v>
      </c>
      <c r="DP406" s="223">
        <f t="shared" ca="1" si="710"/>
        <v>8.8516563662205776E-3</v>
      </c>
      <c r="DQ406" s="223">
        <f t="shared" ca="1" si="711"/>
        <v>-1.4522638305027105E-3</v>
      </c>
      <c r="DR406" s="223">
        <f t="shared" ca="1" si="712"/>
        <v>-1.0157564909903802E-2</v>
      </c>
      <c r="DS406" s="223">
        <f t="shared" ca="1" si="713"/>
        <v>-7.6816486998869983E-3</v>
      </c>
      <c r="DT406" s="223">
        <f t="shared" ca="1" si="714"/>
        <v>3.2500523381123851E-3</v>
      </c>
      <c r="DU406" s="223">
        <f t="shared" ca="1" si="715"/>
        <v>1.0604169406258399E-2</v>
      </c>
      <c r="DV406" s="223">
        <f t="shared" ca="1" si="716"/>
        <v>6.2854570751486689E-3</v>
      </c>
      <c r="DW406" s="223">
        <f t="shared" ca="1" si="717"/>
        <v>-4.952143980169221E-3</v>
      </c>
      <c r="DX406" s="223">
        <f t="shared" ca="1" si="718"/>
        <v>-1.0738537154278648E-2</v>
      </c>
      <c r="DY406" s="223">
        <f t="shared" ca="1" si="719"/>
        <v>-4.7041919567919702E-3</v>
      </c>
      <c r="DZ406" s="223">
        <f t="shared" ca="1" si="720"/>
        <v>6.5084211529910603E-3</v>
      </c>
      <c r="EA406" s="223">
        <f t="shared" ca="1" si="721"/>
        <v>1.0556711733889008E-2</v>
      </c>
      <c r="EB406" s="223">
        <f t="shared" ca="1" si="722"/>
        <v>2.9844132459173672E-3</v>
      </c>
      <c r="EC406" s="223">
        <f t="shared" ca="1" si="723"/>
        <v>-7.8730597184176968E-3</v>
      </c>
      <c r="ED406" s="223">
        <f t="shared" ca="1" si="724"/>
        <v>-1.0064046942813046E-2</v>
      </c>
      <c r="EE406" s="223">
        <f t="shared" ca="1" si="725"/>
        <v>-1.1767593369116204E-3</v>
      </c>
      <c r="EF406" s="223">
        <f t="shared" ca="1" si="726"/>
        <v>9.005878282508574E-3</v>
      </c>
      <c r="EG406" s="223">
        <f t="shared" ca="1" si="727"/>
        <v>9.275049155523957E-3</v>
      </c>
      <c r="EH406" s="223">
        <f t="shared" ca="1" si="728"/>
        <v>-6.6554391565476012E-4</v>
      </c>
      <c r="EI406" s="223">
        <f t="shared" ca="1" si="729"/>
        <v>-9.8735213252459566E-3</v>
      </c>
      <c r="EJ406" s="223">
        <f t="shared" ca="1" si="730"/>
        <v>-8.2129501871793433E-3</v>
      </c>
      <c r="EK406" s="223">
        <f t="shared" ca="1" si="731"/>
        <v>2.4882504171565706E-3</v>
      </c>
      <c r="EL406" s="223">
        <f t="shared" ca="1" si="732"/>
        <v>1.0450441344321991E-2</v>
      </c>
      <c r="EM406" s="223">
        <f t="shared" ca="1" si="733"/>
        <v>6.9090232394395839E-3</v>
      </c>
      <c r="EN406" s="223">
        <f t="shared" ca="1" si="734"/>
        <v>-4.2376910937238967E-3</v>
      </c>
      <c r="EO406" s="223">
        <f t="shared" ca="1" si="735"/>
        <v>-1.0719651094069063E-2</v>
      </c>
      <c r="EP406" s="223">
        <f t="shared" ca="1" si="736"/>
        <v>-5.401662069951749E-3</v>
      </c>
      <c r="EQ406" s="223">
        <f t="shared" ca="1" si="737"/>
        <v>5.86235416283723E-3</v>
      </c>
      <c r="ER406" s="223">
        <f t="shared" ca="1" si="738"/>
        <v>1.0673223770070767E-2</v>
      </c>
      <c r="ES406" s="223">
        <f t="shared" ca="1" si="739"/>
        <v>3.7352504990880815E-3</v>
      </c>
      <c r="ET406" s="223">
        <f t="shared" ca="1" si="740"/>
        <v>-7.3144018830948619E-3</v>
      </c>
      <c r="EU406" s="223">
        <f t="shared" ca="1" si="741"/>
        <v>-1.0312526411660828E-2</v>
      </c>
      <c r="EV406" s="223">
        <f t="shared" ca="1" si="742"/>
        <v>-1.9588555409955017E-3</v>
      </c>
      <c r="EW406" s="223">
        <f t="shared" ca="1" si="743"/>
        <v>8.5510791228844071E-3</v>
      </c>
      <c r="EX406" s="223">
        <f t="shared" ca="1" si="744"/>
        <v>9.6481796498389949E-3</v>
      </c>
      <c r="EY406" s="223">
        <f t="shared" ca="1" si="745"/>
        <v>1.247826393367432E-4</v>
      </c>
      <c r="EZ406" s="223">
        <f t="shared" ca="1" si="746"/>
        <v>-9.5359722730588483E-3</v>
      </c>
      <c r="FA406" s="223">
        <f t="shared" ca="1" si="747"/>
        <v>-8.6997449858156658E-3</v>
      </c>
      <c r="FB406" s="223">
        <f t="shared" ca="1" si="748"/>
        <v>1.7129644516016493E-3</v>
      </c>
      <c r="FC406" s="223">
        <f t="shared" ca="1" si="749"/>
        <v>1.0240081435287084E-2</v>
      </c>
      <c r="FD406" s="223">
        <f t="shared" ca="1" si="750"/>
        <v>7.4951488081801045E-3</v>
      </c>
      <c r="FE406" s="223">
        <f t="shared" ca="1" si="751"/>
        <v>-3.5002737920770254E-3</v>
      </c>
      <c r="FF406" s="223">
        <f t="shared" ca="1" si="752"/>
        <v>-1.0642674315802066E-2</v>
      </c>
      <c r="FG406" s="223">
        <f t="shared" ca="1" si="753"/>
        <v>-6.0698601083403036E-3</v>
      </c>
      <c r="FH406" s="223">
        <f t="shared" ca="1" si="754"/>
        <v>5.1845185675452607E-3</v>
      </c>
      <c r="FI406" s="223">
        <f t="shared" ca="1" si="755"/>
        <v>1.0731896681886444E-2</v>
      </c>
      <c r="FJ406" s="223">
        <f t="shared" ca="1" si="756"/>
        <v>4.4658461061723468E-3</v>
      </c>
      <c r="FK406" s="223">
        <f t="shared" ca="1" si="757"/>
        <v>-6.7161066702285943E-3</v>
      </c>
      <c r="FL406" s="223">
        <f t="shared" ca="1" si="758"/>
        <v>-1.0505121406379514E-2</v>
      </c>
      <c r="FM406" s="223">
        <f t="shared" ca="1" si="759"/>
        <v>-2.7303365371823549E-3</v>
      </c>
      <c r="FN406" s="223">
        <f t="shared" ca="1" si="760"/>
        <v>8.0499409246054324E-3</v>
      </c>
      <c r="FO406" s="223">
        <f t="shared" ca="1" si="761"/>
        <v>9.9690258226879935E-3</v>
      </c>
      <c r="FP406" s="223">
        <f t="shared" ca="1" si="762"/>
        <v>9.1443298639418656E-4</v>
      </c>
      <c r="FQ406" s="223">
        <f t="shared" ca="1" si="763"/>
        <v>-9.1467469609024139E-3</v>
      </c>
      <c r="FR406" s="223">
        <f t="shared" ca="1" si="764"/>
        <v>-9.1393951126053519E-3</v>
      </c>
      <c r="FS406" s="223">
        <f t="shared" ca="1" si="765"/>
        <v>9.2839578326777165E-4</v>
      </c>
      <c r="FT406" s="223">
        <f t="shared" ca="1" si="766"/>
        <v>9.9742296377268759E-3</v>
      </c>
      <c r="FU406" s="223">
        <f t="shared" ca="1" si="767"/>
        <v>8.0406575161297671E-3</v>
      </c>
      <c r="FV406" s="223">
        <f t="shared" ca="1" si="768"/>
        <v>-2.7438882034779974E-3</v>
      </c>
      <c r="FW406" s="223">
        <f t="shared" ca="1" si="769"/>
        <v>-1.0508023963308553E-2</v>
      </c>
      <c r="FX406" s="223">
        <f t="shared" ca="1" si="770"/>
        <v>-6.7051650488931837E-3</v>
      </c>
      <c r="FY406" s="223">
        <f t="shared" ca="1" si="771"/>
        <v>4.4785876169354932E-3</v>
      </c>
      <c r="FZ406" s="223">
        <f t="shared" ca="1" si="772"/>
        <v>1.0732412515743335E-2</v>
      </c>
      <c r="GA406" s="223">
        <f t="shared" ca="1" si="773"/>
        <v>5.1722409062746602E-3</v>
      </c>
      <c r="GB406" s="223">
        <f t="shared" ca="1" si="774"/>
        <v>-6.0814162934152826E-3</v>
      </c>
      <c r="GC406" s="223">
        <f t="shared" ca="1" si="775"/>
        <v>-1.0640788238005789E-2</v>
      </c>
      <c r="GD406" s="223">
        <f t="shared" ca="1" si="776"/>
        <v>-3.4870216031104165E-3</v>
      </c>
      <c r="GE406" s="223">
        <f t="shared" ca="1" si="777"/>
        <v>7.5051793989880516E-3</v>
      </c>
      <c r="GF406" s="223">
        <f t="shared" ca="1" si="778"/>
        <v>1.0235848980861332E-2</v>
      </c>
      <c r="GG406" s="223">
        <f t="shared" ca="1" si="779"/>
        <v>1.6991279418694899E-3</v>
      </c>
      <c r="GH406" s="223">
        <f t="shared" ca="1" si="780"/>
        <v>-8.7079546344667295E-3</v>
      </c>
      <c r="GI406" s="223">
        <f t="shared" ca="1" si="781"/>
        <v>-9.5295180654186937E-3</v>
      </c>
      <c r="GJ406" s="223">
        <f t="shared" ca="1" si="782"/>
        <v>1.3879605774572276E-4</v>
      </c>
      <c r="GK406" s="223">
        <f t="shared" ca="1" si="783"/>
        <v>9.6543266255664402E-3</v>
      </c>
      <c r="GL406" s="223">
        <f t="shared" ca="1" si="784"/>
        <v>8.5425932043358913E-3</v>
      </c>
      <c r="GM406" s="223">
        <f t="shared" ca="1" si="785"/>
        <v>-1.9726332469666595E-3</v>
      </c>
      <c r="GN406" s="223">
        <f t="shared" ca="1" si="786"/>
        <v>-1.0316429718515147E-2</v>
      </c>
      <c r="GO406" s="223">
        <f t="shared" ca="1" si="787"/>
        <v>-7.3041341190930448E-3</v>
      </c>
      <c r="GP406" s="223">
        <f t="shared" ca="1" si="788"/>
        <v>3.7483868119932737E-3</v>
      </c>
      <c r="GQ406" s="223">
        <f t="shared" ca="1" si="789"/>
        <v>1.0674768476293076E-2</v>
      </c>
      <c r="GR406" s="223">
        <f t="shared" ca="1" si="790"/>
        <v>5.8506068847693684E-3</v>
      </c>
      <c r="GS406" s="223">
        <f t="shared" ca="1" si="791"/>
        <v>-5.4137701947981134E-3</v>
      </c>
      <c r="GT406" s="223">
        <f t="shared" ca="1" si="792"/>
        <v>-1.0718791716224543E-2</v>
      </c>
      <c r="GU406" s="223">
        <f t="shared" ca="1" si="793"/>
        <v>-4.2248101968468312E-3</v>
      </c>
      <c r="GV406" s="223">
        <f t="shared" ca="1" si="794"/>
        <v>6.9197466559391477E-3</v>
      </c>
      <c r="GW406" s="223">
        <f t="shared" ca="1" si="795"/>
        <v>1.044720318654661E-2</v>
      </c>
      <c r="GX406" s="223">
        <f t="shared" ca="1" si="796"/>
        <v>2.4746151758109057E-3</v>
      </c>
      <c r="GY406" s="223">
        <f t="shared" ca="1" si="797"/>
        <v>-8.2219731473868705E-3</v>
      </c>
      <c r="GZ406" s="223">
        <f t="shared" ca="1" si="798"/>
        <v>-9.8679997341731222E-3</v>
      </c>
      <c r="HA406" s="223">
        <f t="shared" ca="1" si="799"/>
        <v>-6.5155581563890435E-4</v>
      </c>
      <c r="HB406" s="223">
        <f t="shared" ca="1" si="800"/>
        <v>9.2821059809459084E-3</v>
      </c>
      <c r="HC406" s="223">
        <f t="shared" ca="1" si="801"/>
        <v>8.998235839815065E-3</v>
      </c>
      <c r="HD406" s="223">
        <f t="shared" ca="1" si="802"/>
        <v>-1.1906884199758975E-3</v>
      </c>
      <c r="HE406" s="223">
        <f t="shared" ca="1" si="803"/>
        <v>-1.006892984723461E-2</v>
      </c>
      <c r="HF406" s="223">
        <f t="shared" ca="1" si="804"/>
        <v>-7.8635214536522252E-3</v>
      </c>
      <c r="HG406" s="223">
        <f t="shared" ca="1" si="805"/>
        <v>2.9978731741465321E-3</v>
      </c>
      <c r="HH406" s="223">
        <f t="shared" ca="1" si="806"/>
        <v>1.0559276941579879E-2</v>
      </c>
      <c r="HI406" s="223">
        <f t="shared" ca="1" si="807"/>
        <v>6.4972679176436027E-3</v>
      </c>
      <c r="HJ406" s="223">
        <f t="shared" ca="1" si="808"/>
        <v>-4.7167864064321004E-3</v>
      </c>
      <c r="HK406" s="223">
        <f t="shared" ca="1" si="809"/>
        <v>-1.073870913342888E-2</v>
      </c>
      <c r="HL406" s="223">
        <f t="shared" ca="1" si="810"/>
        <v>-4.9397041780779097E-3</v>
      </c>
      <c r="HM406" s="223">
        <f t="shared" ca="1" si="811"/>
        <v>6.2968152062167319E-3</v>
      </c>
      <c r="HN406" s="223">
        <f t="shared" ca="1" si="812"/>
        <v>1.0601943092990944E-2</v>
      </c>
      <c r="HO406" s="223">
        <f t="shared" ca="1" si="813"/>
        <v>3.2366922557074611E-3</v>
      </c>
      <c r="HP406" s="223">
        <f t="shared" ca="1" si="814"/>
        <v>-7.6914360754480266E-3</v>
      </c>
      <c r="HQ406" s="223">
        <f t="shared" ca="1" si="815"/>
        <v>-1.0153005857378716E-2</v>
      </c>
      <c r="HR406" s="223">
        <f t="shared" ca="1" si="816"/>
        <v>-1.4383768516060816E-3</v>
      </c>
      <c r="HS406" s="223">
        <f t="shared" ca="1" si="817"/>
        <v>8.8595847997888239E-3</v>
      </c>
      <c r="HT406" s="223">
        <f t="shared" ca="1" si="818"/>
        <v>9.405116255647555E-3</v>
      </c>
      <c r="HU406" s="223">
        <f t="shared" ca="1" si="819"/>
        <v>-4.0229114927292165E-4</v>
      </c>
      <c r="HV406" s="223">
        <f t="shared" ca="1" si="820"/>
        <v>-9.7668655727134474E-3</v>
      </c>
      <c r="HW406" s="223">
        <f t="shared" ca="1" si="821"/>
        <v>-8.3802956841379662E-3</v>
      </c>
      <c r="HX406" s="223">
        <f t="shared" ca="1" si="822"/>
        <v>2.2311138018255051E-3</v>
      </c>
      <c r="HY406" s="223">
        <f t="shared" ca="1" si="823"/>
        <v>1.0386563770236841E-2</v>
      </c>
      <c r="HZ406" s="223">
        <f t="shared" ca="1" si="824"/>
        <v>7.1087196927318141E-3</v>
      </c>
      <c r="IA406" s="223">
        <f t="shared" ca="1" si="825"/>
        <v>-3.9942419438549004E-3</v>
      </c>
      <c r="IB406" s="223">
        <f t="shared" ca="1" si="826"/>
        <v>-1.0700432555409275E-2</v>
      </c>
      <c r="IC406" s="223">
        <f t="shared" ca="1" si="827"/>
        <v>-5.6278294743790733E-3</v>
      </c>
      <c r="ID406" s="223">
        <f t="shared" ca="1" si="828"/>
        <v>5.6397607693192617E-3</v>
      </c>
      <c r="IE406" s="223">
        <f t="shared" ca="1" si="829"/>
        <v>6.1402886587742216E-3</v>
      </c>
      <c r="IF406" s="223">
        <f t="shared" ca="1" si="830"/>
        <v>3.9812294198351243E-3</v>
      </c>
      <c r="IG406" s="223">
        <f t="shared" ca="1" si="831"/>
        <v>-7.119218445010159E-3</v>
      </c>
      <c r="IH406" s="223">
        <f t="shared" ca="1" si="832"/>
        <v>-1.038299196216015E-2</v>
      </c>
      <c r="II406" s="223">
        <f t="shared" ca="1" si="833"/>
        <v>-2.2174031987893679E-3</v>
      </c>
      <c r="IJ406" s="223">
        <f t="shared" ca="1" si="834"/>
        <v>8.3890527609837024E-3</v>
      </c>
      <c r="IK406" s="223">
        <f t="shared" ca="1" si="835"/>
        <v>9.7610295316067786E-3</v>
      </c>
      <c r="IL406" s="223">
        <f t="shared" ca="1" si="836"/>
        <v>3.8828617202321756E-4</v>
      </c>
      <c r="IM406" s="223">
        <f t="shared" ca="1" si="837"/>
        <v>-9.4118738074267828E-3</v>
      </c>
      <c r="IN406" s="223">
        <f t="shared" ca="1" si="838"/>
        <v>-8.8516563662205897E-3</v>
      </c>
      <c r="IO406" s="223">
        <f t="shared" ca="1" si="839"/>
        <v>1.4522638305028411E-3</v>
      </c>
      <c r="IP406" s="223">
        <f t="shared" ca="1" si="840"/>
        <v>1.0157564909903896E-2</v>
      </c>
      <c r="IQ406" s="223">
        <f t="shared" ca="1" si="841"/>
        <v>7.6816486998870139E-3</v>
      </c>
      <c r="IR406" s="223">
        <f t="shared" ca="1" si="842"/>
        <v>-3.2500523381123652E-3</v>
      </c>
      <c r="IS406" s="223">
        <f t="shared" ca="1" si="843"/>
        <v>-1.0604169406258444E-2</v>
      </c>
      <c r="IT406" s="223">
        <f t="shared" ca="1" si="844"/>
        <v>-6.2854570751489335E-3</v>
      </c>
      <c r="IU406" s="223">
        <f t="shared" ca="1" si="845"/>
        <v>4.9521439801692019E-3</v>
      </c>
      <c r="IV406" s="223">
        <f t="shared" ca="1" si="846"/>
        <v>1.0738537154278648E-2</v>
      </c>
      <c r="IW406" s="223">
        <f t="shared" ca="1" si="847"/>
        <v>4.7041919567922634E-3</v>
      </c>
      <c r="IX406" s="223">
        <f t="shared" ca="1" si="848"/>
        <v>-6.5084211529910438E-3</v>
      </c>
      <c r="IY406" s="223">
        <f t="shared" ca="1" si="849"/>
        <v>-1.0556711733889012E-2</v>
      </c>
      <c r="IZ406" s="223">
        <f t="shared" ca="1" si="850"/>
        <v>-2.9844132459170948E-3</v>
      </c>
      <c r="JA406" s="223">
        <f t="shared" ca="1" si="851"/>
        <v>7.8730597184174748E-3</v>
      </c>
      <c r="JB406" s="223">
        <f t="shared" ca="1" si="852"/>
        <v>1.0064046942813053E-2</v>
      </c>
    </row>
    <row r="407" spans="2:262">
      <c r="B407" s="230">
        <v>46</v>
      </c>
      <c r="C407" s="229">
        <f t="shared" si="853"/>
        <v>8.9843750000000047E-4</v>
      </c>
      <c r="D407" s="226">
        <f t="shared" ca="1" si="597"/>
        <v>54.00332995128354</v>
      </c>
      <c r="E407" s="225">
        <f ca="1">AZ361</f>
        <v>3.3299512835398481E-3</v>
      </c>
      <c r="F407" s="224">
        <v>46</v>
      </c>
      <c r="G407" s="223">
        <f t="shared" ca="1" si="854"/>
        <v>-7.4904307424293246E-4</v>
      </c>
      <c r="H407" s="223">
        <f t="shared" ca="1" si="598"/>
        <v>3.3036853998042555E-3</v>
      </c>
      <c r="I407" s="223">
        <f t="shared" ca="1" si="599"/>
        <v>3.5740581137980666E-3</v>
      </c>
      <c r="J407" s="223">
        <f t="shared" ca="1" si="600"/>
        <v>-2.4747189826387331E-4</v>
      </c>
      <c r="K407" s="223">
        <f t="shared" ca="1" si="601"/>
        <v>-3.785673854965226E-3</v>
      </c>
      <c r="L407" s="223">
        <f t="shared" ca="1" si="602"/>
        <v>-2.9896963792485926E-3</v>
      </c>
      <c r="M407" s="223">
        <f t="shared" ca="1" si="603"/>
        <v>1.2291540254496091E-3</v>
      </c>
      <c r="N407" s="223">
        <f t="shared" ca="1" si="604"/>
        <v>4.0407585076312237E-3</v>
      </c>
      <c r="O407" s="223">
        <f t="shared" ca="1" si="605"/>
        <v>2.2261397370693433E-3</v>
      </c>
      <c r="P407" s="223">
        <f t="shared" ca="1" si="606"/>
        <v>-2.1371637410881293E-3</v>
      </c>
      <c r="Q407" s="223">
        <f t="shared" ca="1" si="607"/>
        <v>-4.0536502230628371E-3</v>
      </c>
      <c r="R407" s="223">
        <f t="shared" ca="1" si="608"/>
        <v>-1.3291538586224971E-3</v>
      </c>
      <c r="S407" s="223">
        <f t="shared" ca="1" si="609"/>
        <v>2.9170772186497126E-3</v>
      </c>
      <c r="T407" s="223">
        <f t="shared" ca="1" si="610"/>
        <v>3.8235763041487487E-3</v>
      </c>
      <c r="U407" s="223">
        <f t="shared" ca="1" si="611"/>
        <v>3.5250182926655936E-4</v>
      </c>
      <c r="V407" s="223">
        <f t="shared" ca="1" si="612"/>
        <v>-3.5221483990559369E-3</v>
      </c>
      <c r="W407" s="223">
        <f t="shared" ca="1" si="613"/>
        <v>-3.364326804933909E-3</v>
      </c>
      <c r="X407" s="223">
        <f t="shared" ca="1" si="614"/>
        <v>6.4527827622889132E-4</v>
      </c>
      <c r="Y407" s="223">
        <f t="shared" ca="1" si="615"/>
        <v>3.9161108322970659E-3</v>
      </c>
      <c r="Z407" s="223">
        <f t="shared" ca="1" si="616"/>
        <v>2.7034279893433325E-3</v>
      </c>
      <c r="AA407" s="223">
        <f t="shared" ca="1" si="617"/>
        <v>-1.6043820191656124E-3</v>
      </c>
      <c r="AB407" s="223">
        <f t="shared" ca="1" si="618"/>
        <v>-4.0753513975477634E-3</v>
      </c>
      <c r="AC407" s="223">
        <f t="shared" ca="1" si="619"/>
        <v>-1.8804924759139199E-3</v>
      </c>
      <c r="AD407" s="223">
        <f t="shared" ca="1" si="620"/>
        <v>2.4673231250791315E-3</v>
      </c>
      <c r="AE407" s="223">
        <f t="shared" ca="1" si="621"/>
        <v>3.9903256144457238E-3</v>
      </c>
      <c r="AF407" s="223">
        <f t="shared" ca="1" si="622"/>
        <v>9.448449567240481E-4</v>
      </c>
      <c r="AG407" s="223">
        <f t="shared" ca="1" si="623"/>
        <v>-3.1823790669471552E-3</v>
      </c>
      <c r="AH407" s="223">
        <f t="shared" ca="1" si="624"/>
        <v>-3.6661297153223835E-3</v>
      </c>
      <c r="AI407" s="223">
        <f t="shared" ca="1" si="625"/>
        <v>4.7434201022760023E-5</v>
      </c>
      <c r="AJ407" s="223">
        <f t="shared" ca="1" si="626"/>
        <v>3.7066911838225377E-3</v>
      </c>
      <c r="AK407" s="223">
        <f t="shared" ca="1" si="627"/>
        <v>3.1221951898101315E-3</v>
      </c>
      <c r="AL407" s="223">
        <f t="shared" ca="1" si="628"/>
        <v>-1.0368702716488415E-3</v>
      </c>
      <c r="AM407" s="223">
        <f t="shared" ca="1" si="629"/>
        <v>-4.0088335215499402E-3</v>
      </c>
      <c r="AN407" s="223">
        <f t="shared" ca="1" si="630"/>
        <v>-2.3911241100566128E-3</v>
      </c>
      <c r="AO407" s="223">
        <f t="shared" ca="1" si="631"/>
        <v>1.9641589369926256E-3</v>
      </c>
      <c r="AP407" s="223">
        <f t="shared" ca="1" si="632"/>
        <v>4.0706964256922318E-3</v>
      </c>
      <c r="AQ407" s="223">
        <f t="shared" ca="1" si="633"/>
        <v>1.5167350442337048E-3</v>
      </c>
      <c r="AR407" s="223">
        <f t="shared" ca="1" si="634"/>
        <v>-2.7737208385995977E-3</v>
      </c>
      <c r="AS407" s="223">
        <f t="shared" ca="1" si="635"/>
        <v>-3.8885719888276317E-3</v>
      </c>
      <c r="AT407" s="223">
        <f t="shared" ca="1" si="636"/>
        <v>-5.5143668138756853E-4</v>
      </c>
      <c r="AU407" s="223">
        <f t="shared" ca="1" si="637"/>
        <v>3.4170328651645524E-3</v>
      </c>
      <c r="AV407" s="223">
        <f t="shared" ca="1" si="638"/>
        <v>3.4733762932271017E-3</v>
      </c>
      <c r="AW407" s="223">
        <f t="shared" ca="1" si="639"/>
        <v>-4.4691341402605808E-4</v>
      </c>
      <c r="AX407" s="223">
        <f t="shared" ca="1" si="640"/>
        <v>-3.8555365062054188E-3</v>
      </c>
      <c r="AY407" s="223">
        <f t="shared" ca="1" si="641"/>
        <v>-2.8499951282429784E-3</v>
      </c>
      <c r="AZ407" s="223">
        <f t="shared" ca="1" si="642"/>
        <v>1.4184766395418666E-3</v>
      </c>
      <c r="BA407" s="223">
        <f t="shared" ca="1" si="643"/>
        <v>4.0629489525389742E-3</v>
      </c>
      <c r="BB407" s="223">
        <f t="shared" ca="1" si="644"/>
        <v>2.0557923984686594E-3</v>
      </c>
      <c r="BC407" s="223">
        <f t="shared" ca="1" si="645"/>
        <v>-2.3050199305379064E-3</v>
      </c>
      <c r="BD407" s="223">
        <f t="shared" ca="1" si="646"/>
        <v>-4.0268384219882616E-3</v>
      </c>
      <c r="BE407" s="223">
        <f t="shared" ca="1" si="647"/>
        <v>-1.1383706249457914E-3</v>
      </c>
      <c r="BF407" s="223">
        <f t="shared" ca="1" si="648"/>
        <v>3.0534061041743044E-3</v>
      </c>
      <c r="BG407" s="223">
        <f t="shared" ca="1" si="649"/>
        <v>3.7493692892474513E-3</v>
      </c>
      <c r="BH407" s="223">
        <f t="shared" ca="1" si="650"/>
        <v>1.5271776936335918E-4</v>
      </c>
      <c r="BI407" s="223">
        <f t="shared" ca="1" si="651"/>
        <v>-3.6187787689502204E-3</v>
      </c>
      <c r="BJ407" s="223">
        <f t="shared" ca="1" si="652"/>
        <v>-3.2471723586874205E-3</v>
      </c>
      <c r="BK407" s="223">
        <f t="shared" ca="1" si="653"/>
        <v>8.4208860654459033E-4</v>
      </c>
      <c r="BL407" s="223">
        <f t="shared" ca="1" si="654"/>
        <v>3.9672509043828961E-3</v>
      </c>
      <c r="BM407" s="223">
        <f t="shared" ca="1" si="655"/>
        <v>2.5503480556250315E-3</v>
      </c>
      <c r="BN407" s="223">
        <f t="shared" ca="1" si="656"/>
        <v>-1.7864223019778704E-3</v>
      </c>
      <c r="BO407" s="223">
        <f t="shared" ca="1" si="657"/>
        <v>-4.0779359640812363E-3</v>
      </c>
      <c r="BP407" s="223">
        <f t="shared" ca="1" si="658"/>
        <v>-1.7006622822730135E-3</v>
      </c>
      <c r="BQ407" s="223">
        <f t="shared" ca="1" si="659"/>
        <v>2.6236823221000172E-3</v>
      </c>
      <c r="BR407" s="223">
        <f t="shared" ca="1" si="660"/>
        <v>3.9441997629867474E-3</v>
      </c>
      <c r="BS407" s="223">
        <f t="shared" ca="1" si="661"/>
        <v>7.4904307424293734E-4</v>
      </c>
      <c r="BT407" s="223">
        <f t="shared" ca="1" si="662"/>
        <v>-3.3036853998042303E-3</v>
      </c>
      <c r="BU407" s="223">
        <f t="shared" ca="1" si="663"/>
        <v>-3.5740581137980775E-3</v>
      </c>
      <c r="BV407" s="223">
        <f t="shared" ca="1" si="664"/>
        <v>2.4747189826387276E-4</v>
      </c>
      <c r="BW407" s="223">
        <f t="shared" ca="1" si="665"/>
        <v>3.7856738549652122E-3</v>
      </c>
      <c r="BX407" s="223">
        <f t="shared" ca="1" si="666"/>
        <v>2.9896963792486061E-3</v>
      </c>
      <c r="BY407" s="223">
        <f t="shared" ca="1" si="667"/>
        <v>-1.2291540254495566E-3</v>
      </c>
      <c r="BZ407" s="223">
        <f t="shared" ca="1" si="668"/>
        <v>-4.0407585076312194E-3</v>
      </c>
      <c r="CA407" s="223">
        <f t="shared" ca="1" si="669"/>
        <v>-2.2261397370693537E-3</v>
      </c>
      <c r="CB407" s="223">
        <f t="shared" ca="1" si="670"/>
        <v>2.1371637410880885E-3</v>
      </c>
      <c r="CC407" s="223">
        <f t="shared" ca="1" si="671"/>
        <v>4.0536502230628397E-3</v>
      </c>
      <c r="CD407" s="223">
        <f t="shared" ca="1" si="672"/>
        <v>1.3291538586225077E-3</v>
      </c>
      <c r="CE407" s="223">
        <f t="shared" ca="1" si="673"/>
        <v>-2.9170772186496788E-3</v>
      </c>
      <c r="CF407" s="223">
        <f t="shared" ca="1" si="674"/>
        <v>-3.8235763041487578E-3</v>
      </c>
      <c r="CG407" s="223">
        <f t="shared" ca="1" si="675"/>
        <v>-3.525018292665561E-4</v>
      </c>
      <c r="CH407" s="223">
        <f t="shared" ca="1" si="676"/>
        <v>3.522148399055916E-3</v>
      </c>
      <c r="CI407" s="223">
        <f t="shared" ca="1" si="677"/>
        <v>3.3643268049339233E-3</v>
      </c>
      <c r="CJ407" s="223">
        <f t="shared" ca="1" si="678"/>
        <v>-6.4527827622889414E-4</v>
      </c>
      <c r="CK407" s="223">
        <f t="shared" ca="1" si="679"/>
        <v>-3.9161108322970546E-3</v>
      </c>
      <c r="CL407" s="223">
        <f t="shared" ca="1" si="680"/>
        <v>-2.7034279893433412E-3</v>
      </c>
      <c r="CM407" s="223">
        <f t="shared" ca="1" si="681"/>
        <v>1.6043820191655616E-3</v>
      </c>
      <c r="CN407" s="223">
        <f t="shared" ca="1" si="682"/>
        <v>4.0753513975477626E-3</v>
      </c>
      <c r="CO407" s="223">
        <f t="shared" ca="1" si="683"/>
        <v>1.8804924759139301E-3</v>
      </c>
      <c r="CP407" s="223">
        <f t="shared" ca="1" si="684"/>
        <v>-2.4673231250790877E-3</v>
      </c>
      <c r="CQ407" s="223">
        <f t="shared" ca="1" si="685"/>
        <v>-3.9903256144457298E-3</v>
      </c>
      <c r="CR407" s="223">
        <f t="shared" ca="1" si="686"/>
        <v>-9.4484495672405926E-4</v>
      </c>
      <c r="CS407" s="223">
        <f t="shared" ca="1" si="687"/>
        <v>3.1823790669471301E-3</v>
      </c>
      <c r="CT407" s="223">
        <f t="shared" ca="1" si="688"/>
        <v>3.6661297153223948E-3</v>
      </c>
      <c r="CU407" s="223">
        <f t="shared" ca="1" si="689"/>
        <v>-4.743420102276295E-5</v>
      </c>
      <c r="CV407" s="223">
        <f t="shared" ca="1" si="690"/>
        <v>-3.706691183822526E-3</v>
      </c>
      <c r="CW407" s="223">
        <f t="shared" ca="1" si="691"/>
        <v>-3.122195189810148E-3</v>
      </c>
      <c r="CX407" s="223">
        <f t="shared" ca="1" si="692"/>
        <v>1.0368702716488443E-3</v>
      </c>
      <c r="CY407" s="223">
        <f t="shared" ca="1" si="693"/>
        <v>4.008833521549935E-3</v>
      </c>
      <c r="CZ407" s="223">
        <f t="shared" ca="1" si="694"/>
        <v>2.3911241100566341E-3</v>
      </c>
      <c r="DA407" s="223">
        <f t="shared" ca="1" si="695"/>
        <v>-1.9641589369925778E-3</v>
      </c>
      <c r="DB407" s="223">
        <f t="shared" ca="1" si="696"/>
        <v>-4.0706964256922336E-3</v>
      </c>
      <c r="DC407" s="223">
        <f t="shared" ca="1" si="697"/>
        <v>-1.5167350442337022E-3</v>
      </c>
      <c r="DD407" s="223">
        <f t="shared" ca="1" si="698"/>
        <v>2.7737208385995578E-3</v>
      </c>
      <c r="DE407" s="223">
        <f t="shared" ca="1" si="699"/>
        <v>3.8885719888276391E-3</v>
      </c>
      <c r="DF407" s="223">
        <f t="shared" ca="1" si="700"/>
        <v>5.5143668138756539E-4</v>
      </c>
      <c r="DG407" s="223">
        <f t="shared" ca="1" si="701"/>
        <v>-3.417032865164522E-3</v>
      </c>
      <c r="DH407" s="223">
        <f t="shared" ca="1" si="702"/>
        <v>-3.4733762932271151E-3</v>
      </c>
      <c r="DI407" s="223">
        <f t="shared" ca="1" si="703"/>
        <v>4.4691341402606111E-4</v>
      </c>
      <c r="DJ407" s="223">
        <f t="shared" ca="1" si="704"/>
        <v>3.8555365062054102E-3</v>
      </c>
      <c r="DK407" s="223">
        <f t="shared" ca="1" si="705"/>
        <v>2.8499951282429966E-3</v>
      </c>
      <c r="DL407" s="223">
        <f t="shared" ca="1" si="706"/>
        <v>-1.418476639541815E-3</v>
      </c>
      <c r="DM407" s="223">
        <f t="shared" ca="1" si="707"/>
        <v>-4.0629489525389724E-3</v>
      </c>
      <c r="DN407" s="223">
        <f t="shared" ca="1" si="708"/>
        <v>-2.055792398468682E-3</v>
      </c>
      <c r="DO407" s="223">
        <f t="shared" ca="1" si="709"/>
        <v>2.3050199305378605E-3</v>
      </c>
      <c r="DP407" s="223">
        <f t="shared" ca="1" si="710"/>
        <v>4.0268384219882573E-3</v>
      </c>
      <c r="DQ407" s="223">
        <f t="shared" ca="1" si="711"/>
        <v>1.1383706249458443E-3</v>
      </c>
      <c r="DR407" s="223">
        <f t="shared" ca="1" si="712"/>
        <v>-3.0534061041742676E-3</v>
      </c>
      <c r="DS407" s="223">
        <f t="shared" ca="1" si="713"/>
        <v>-3.7493692892474613E-3</v>
      </c>
      <c r="DT407" s="223">
        <f t="shared" ca="1" si="714"/>
        <v>-1.5271776936335636E-4</v>
      </c>
      <c r="DU407" s="223">
        <f t="shared" ca="1" si="715"/>
        <v>3.6187787689502347E-3</v>
      </c>
      <c r="DV407" s="223">
        <f t="shared" ca="1" si="716"/>
        <v>3.2471723586874716E-3</v>
      </c>
      <c r="DW407" s="223">
        <f t="shared" ca="1" si="717"/>
        <v>-8.4208860654450815E-4</v>
      </c>
      <c r="DX407" s="223">
        <f t="shared" ca="1" si="718"/>
        <v>-3.96725090438289E-3</v>
      </c>
      <c r="DY407" s="223">
        <f t="shared" ca="1" si="719"/>
        <v>-2.5503480556250515E-3</v>
      </c>
      <c r="DZ407" s="223">
        <f t="shared" ca="1" si="720"/>
        <v>1.786422301977899E-3</v>
      </c>
      <c r="EA407" s="223">
        <f t="shared" ca="1" si="721"/>
        <v>4.0779359640812363E-3</v>
      </c>
      <c r="EB407" s="223">
        <f t="shared" ca="1" si="722"/>
        <v>1.7006622822730898E-3</v>
      </c>
      <c r="EC407" s="223">
        <f t="shared" ca="1" si="723"/>
        <v>-2.6236823220999973E-3</v>
      </c>
      <c r="ED407" s="223">
        <f t="shared" ca="1" si="724"/>
        <v>-3.9441997629867534E-3</v>
      </c>
      <c r="EE407" s="223">
        <f t="shared" ca="1" si="725"/>
        <v>-7.4904307424296292E-4</v>
      </c>
      <c r="EF407" s="223">
        <f t="shared" ca="1" si="726"/>
        <v>3.3036853998042485E-3</v>
      </c>
      <c r="EG407" s="223">
        <f t="shared" ca="1" si="727"/>
        <v>3.5740581137981174E-3</v>
      </c>
      <c r="EH407" s="223">
        <f t="shared" ca="1" si="728"/>
        <v>-2.4747189826378906E-4</v>
      </c>
      <c r="EI407" s="223">
        <f t="shared" ca="1" si="729"/>
        <v>-3.7856738549652031E-3</v>
      </c>
      <c r="EJ407" s="223">
        <f t="shared" ca="1" si="730"/>
        <v>-2.9896963792486238E-3</v>
      </c>
      <c r="EK407" s="223">
        <f t="shared" ca="1" si="731"/>
        <v>1.2291540254495872E-3</v>
      </c>
      <c r="EL407" s="223">
        <f t="shared" ca="1" si="732"/>
        <v>4.0407585076312237E-3</v>
      </c>
      <c r="EM407" s="223">
        <f t="shared" ca="1" si="733"/>
        <v>2.2261397370694235E-3</v>
      </c>
      <c r="EN407" s="223">
        <f t="shared" ca="1" si="734"/>
        <v>-2.137163741088066E-3</v>
      </c>
      <c r="EO407" s="223">
        <f t="shared" ca="1" si="735"/>
        <v>-4.0536502230628423E-3</v>
      </c>
      <c r="EP407" s="223">
        <f t="shared" ca="1" si="736"/>
        <v>-1.3291538586225327E-3</v>
      </c>
      <c r="EQ407" s="223">
        <f t="shared" ca="1" si="737"/>
        <v>2.9170772186497013E-3</v>
      </c>
      <c r="ER407" s="223">
        <f t="shared" ca="1" si="738"/>
        <v>3.8235763041487869E-3</v>
      </c>
      <c r="ES407" s="223">
        <f t="shared" ca="1" si="739"/>
        <v>3.5250182926663991E-4</v>
      </c>
      <c r="ET407" s="223">
        <f t="shared" ca="1" si="740"/>
        <v>-3.5221483990559035E-3</v>
      </c>
      <c r="EU407" s="223">
        <f t="shared" ca="1" si="741"/>
        <v>-3.3643268049339389E-3</v>
      </c>
      <c r="EV407" s="223">
        <f t="shared" ca="1" si="742"/>
        <v>6.4527827622886877E-4</v>
      </c>
      <c r="EW407" s="223">
        <f t="shared" ca="1" si="743"/>
        <v>3.9161108322970633E-3</v>
      </c>
      <c r="EX407" s="223">
        <f t="shared" ca="1" si="744"/>
        <v>2.7034279893434041E-3</v>
      </c>
      <c r="EY407" s="223">
        <f t="shared" ca="1" si="745"/>
        <v>-1.604382019165538E-3</v>
      </c>
      <c r="EZ407" s="223">
        <f t="shared" ca="1" si="746"/>
        <v>-4.0753513975477617E-3</v>
      </c>
      <c r="FA407" s="223">
        <f t="shared" ca="1" si="747"/>
        <v>-1.8804924759139535E-3</v>
      </c>
      <c r="FB407" s="223">
        <f t="shared" ca="1" si="748"/>
        <v>2.4673231250791133E-3</v>
      </c>
      <c r="FC407" s="223">
        <f t="shared" ca="1" si="749"/>
        <v>3.990325614445722E-3</v>
      </c>
      <c r="FD407" s="223">
        <f t="shared" ca="1" si="750"/>
        <v>9.4484495672414101E-4</v>
      </c>
      <c r="FE407" s="223">
        <f t="shared" ca="1" si="751"/>
        <v>-3.1823790669471136E-3</v>
      </c>
      <c r="FF407" s="223">
        <f t="shared" ca="1" si="752"/>
        <v>-3.6661297153224065E-3</v>
      </c>
      <c r="FG407" s="223">
        <f t="shared" ca="1" si="753"/>
        <v>4.7434201022736929E-5</v>
      </c>
      <c r="FH407" s="223">
        <f t="shared" ca="1" si="754"/>
        <v>3.7066911838225399E-3</v>
      </c>
      <c r="FI407" s="223">
        <f t="shared" ca="1" si="755"/>
        <v>3.1221951898102022E-3</v>
      </c>
      <c r="FJ407" s="223">
        <f t="shared" ca="1" si="756"/>
        <v>-1.0368702716487632E-3</v>
      </c>
      <c r="FK407" s="223">
        <f t="shared" ca="1" si="757"/>
        <v>-4.0088335215499307E-3</v>
      </c>
      <c r="FL407" s="223">
        <f t="shared" ca="1" si="758"/>
        <v>-2.3911241100566553E-3</v>
      </c>
      <c r="FM407" s="223">
        <f t="shared" ca="1" si="759"/>
        <v>1.9641589369926056E-3</v>
      </c>
      <c r="FN407" s="223">
        <f t="shared" ca="1" si="760"/>
        <v>4.070696425692231E-3</v>
      </c>
      <c r="FO407" s="223">
        <f t="shared" ca="1" si="761"/>
        <v>1.5167350442337798E-3</v>
      </c>
      <c r="FP407" s="223">
        <f t="shared" ca="1" si="762"/>
        <v>-2.7737208385995387E-3</v>
      </c>
      <c r="FQ407" s="223">
        <f t="shared" ca="1" si="763"/>
        <v>-3.8885719888276465E-3</v>
      </c>
      <c r="FR407" s="223">
        <f t="shared" ca="1" si="764"/>
        <v>-5.5143668138759108E-4</v>
      </c>
      <c r="FS407" s="223">
        <f t="shared" ca="1" si="765"/>
        <v>3.4170328651645394E-3</v>
      </c>
      <c r="FT407" s="223">
        <f t="shared" ca="1" si="766"/>
        <v>3.4733762932271594E-3</v>
      </c>
      <c r="FU407" s="223">
        <f t="shared" ca="1" si="767"/>
        <v>-4.4691341402597752E-4</v>
      </c>
      <c r="FV407" s="223">
        <f t="shared" ca="1" si="768"/>
        <v>-3.8555365062054019E-3</v>
      </c>
      <c r="FW407" s="223">
        <f t="shared" ca="1" si="769"/>
        <v>-2.8499951282430153E-3</v>
      </c>
      <c r="FX407" s="223">
        <f t="shared" ca="1" si="770"/>
        <v>1.4184766395418449E-3</v>
      </c>
      <c r="FY407" s="223">
        <f t="shared" ca="1" si="771"/>
        <v>4.062948952538975E-3</v>
      </c>
      <c r="FZ407" s="223">
        <f t="shared" ca="1" si="772"/>
        <v>2.0557923984687548E-3</v>
      </c>
      <c r="GA407" s="223">
        <f t="shared" ca="1" si="773"/>
        <v>-2.3050199305378392E-3</v>
      </c>
      <c r="GB407" s="223">
        <f t="shared" ca="1" si="774"/>
        <v>-4.0268384219882703E-3</v>
      </c>
      <c r="GC407" s="223">
        <f t="shared" ca="1" si="775"/>
        <v>-1.1383706249458135E-3</v>
      </c>
      <c r="GD407" s="223">
        <f t="shared" ca="1" si="776"/>
        <v>3.0534061041742884E-3</v>
      </c>
      <c r="GE407" s="223">
        <f t="shared" ca="1" si="777"/>
        <v>3.7493692892474947E-3</v>
      </c>
      <c r="GF407" s="223">
        <f t="shared" ca="1" si="778"/>
        <v>1.5271776936344006E-4</v>
      </c>
      <c r="GG407" s="223">
        <f t="shared" ca="1" si="779"/>
        <v>-3.6187787689501965E-3</v>
      </c>
      <c r="GH407" s="223">
        <f t="shared" ca="1" si="780"/>
        <v>-3.2471723586874517E-3</v>
      </c>
      <c r="GI407" s="223">
        <f t="shared" ca="1" si="781"/>
        <v>8.4208860654453948E-4</v>
      </c>
      <c r="GJ407" s="223">
        <f t="shared" ca="1" si="782"/>
        <v>3.9672509043828979E-3</v>
      </c>
      <c r="GK407" s="223">
        <f t="shared" ca="1" si="783"/>
        <v>2.550348055625117E-3</v>
      </c>
      <c r="GL407" s="223">
        <f t="shared" ca="1" si="784"/>
        <v>-1.7864223019778236E-3</v>
      </c>
      <c r="GM407" s="223">
        <f t="shared" ca="1" si="785"/>
        <v>-4.0779359640812371E-3</v>
      </c>
      <c r="GN407" s="223">
        <f t="shared" ca="1" si="786"/>
        <v>-1.7006622822730612E-3</v>
      </c>
      <c r="GO407" s="223">
        <f t="shared" ca="1" si="787"/>
        <v>2.6236823221000216E-3</v>
      </c>
      <c r="GP407" s="223">
        <f t="shared" ca="1" si="788"/>
        <v>3.9441997629867456E-3</v>
      </c>
      <c r="GQ407" s="223">
        <f t="shared" ca="1" si="789"/>
        <v>7.4904307424304554E-4</v>
      </c>
      <c r="GR407" s="223">
        <f t="shared" ca="1" si="790"/>
        <v>-3.3036853998041999E-3</v>
      </c>
      <c r="GS407" s="223">
        <f t="shared" ca="1" si="791"/>
        <v>-3.5740581137981022E-3</v>
      </c>
      <c r="GT407" s="223">
        <f t="shared" ca="1" si="792"/>
        <v>2.4747189826382116E-4</v>
      </c>
      <c r="GU407" s="223">
        <f t="shared" ca="1" si="793"/>
        <v>3.7856738549652148E-3</v>
      </c>
      <c r="GV407" s="223">
        <f t="shared" ca="1" si="794"/>
        <v>2.9896963792486807E-3</v>
      </c>
      <c r="GW407" s="223">
        <f t="shared" ca="1" si="795"/>
        <v>-1.2291540254495072E-3</v>
      </c>
      <c r="GX407" s="223">
        <f t="shared" ca="1" si="796"/>
        <v>-4.0407585076312124E-3</v>
      </c>
      <c r="GY407" s="223">
        <f t="shared" ca="1" si="797"/>
        <v>-2.2261397370693966E-3</v>
      </c>
      <c r="GZ407" s="223">
        <f t="shared" ca="1" si="798"/>
        <v>2.1371637410880933E-3</v>
      </c>
      <c r="HA407" s="223">
        <f t="shared" ca="1" si="799"/>
        <v>4.0536502230628397E-3</v>
      </c>
      <c r="HB407" s="223">
        <f t="shared" ca="1" si="800"/>
        <v>1.3291538586226118E-3</v>
      </c>
      <c r="HC407" s="223">
        <f t="shared" ca="1" si="801"/>
        <v>-2.9170772186496428E-3</v>
      </c>
      <c r="HD407" s="223">
        <f t="shared" ca="1" si="802"/>
        <v>-3.8235763041487764E-3</v>
      </c>
      <c r="HE407" s="223">
        <f t="shared" ca="1" si="803"/>
        <v>-3.5250182926660815E-4</v>
      </c>
      <c r="HF407" s="223">
        <f t="shared" ca="1" si="804"/>
        <v>3.5221483990559195E-3</v>
      </c>
      <c r="HG407" s="223">
        <f t="shared" ca="1" si="805"/>
        <v>3.3643268049339857E-3</v>
      </c>
      <c r="HH407" s="223">
        <f t="shared" ca="1" si="806"/>
        <v>-6.4527827622878583E-4</v>
      </c>
      <c r="HI407" s="223">
        <f t="shared" ca="1" si="807"/>
        <v>-3.9161108322970399E-3</v>
      </c>
      <c r="HJ407" s="223">
        <f t="shared" ca="1" si="808"/>
        <v>-2.7034279893433802E-3</v>
      </c>
      <c r="HK407" s="223">
        <f t="shared" ca="1" si="809"/>
        <v>1.6043820191655673E-3</v>
      </c>
      <c r="HL407" s="223">
        <f t="shared" ca="1" si="810"/>
        <v>4.0753513975477634E-3</v>
      </c>
      <c r="HM407" s="223">
        <f t="shared" ca="1" si="811"/>
        <v>1.8804924759140279E-3</v>
      </c>
      <c r="HN407" s="223">
        <f t="shared" ca="1" si="812"/>
        <v>-2.4673231250790465E-3</v>
      </c>
      <c r="HO407" s="223">
        <f t="shared" ca="1" si="813"/>
        <v>-3.9903256144457402E-3</v>
      </c>
      <c r="HP407" s="223">
        <f t="shared" ca="1" si="814"/>
        <v>-9.4484495672410968E-4</v>
      </c>
      <c r="HQ407" s="223">
        <f t="shared" ca="1" si="815"/>
        <v>3.1823790669471335E-3</v>
      </c>
      <c r="HR407" s="223">
        <f t="shared" ca="1" si="816"/>
        <v>3.6661297153224429E-3</v>
      </c>
      <c r="HS407" s="223">
        <f t="shared" ca="1" si="817"/>
        <v>-4.7434201022652903E-5</v>
      </c>
      <c r="HT407" s="223">
        <f t="shared" ca="1" si="818"/>
        <v>-3.7066911838225052E-3</v>
      </c>
      <c r="HU407" s="223">
        <f t="shared" ca="1" si="819"/>
        <v>-3.1221951898101818E-3</v>
      </c>
      <c r="HV407" s="223">
        <f t="shared" ca="1" si="820"/>
        <v>1.0368702716487942E-3</v>
      </c>
      <c r="HW407" s="223">
        <f t="shared" ca="1" si="821"/>
        <v>4.0088335215499359E-3</v>
      </c>
      <c r="HX407" s="223">
        <f t="shared" ca="1" si="822"/>
        <v>2.3911241100567234E-3</v>
      </c>
      <c r="HY407" s="223">
        <f t="shared" ca="1" si="823"/>
        <v>-1.9641589369925319E-3</v>
      </c>
      <c r="HZ407" s="223">
        <f t="shared" ca="1" si="824"/>
        <v>-4.0706964256922292E-3</v>
      </c>
      <c r="IA407" s="223">
        <f t="shared" ca="1" si="825"/>
        <v>-1.5167350442337503E-3</v>
      </c>
      <c r="IB407" s="223">
        <f t="shared" ca="1" si="826"/>
        <v>2.7737208385994767E-3</v>
      </c>
      <c r="IC407" s="223">
        <f t="shared" ca="1" si="827"/>
        <v>3.8885719888276378E-3</v>
      </c>
      <c r="ID407" s="223">
        <f t="shared" ca="1" si="828"/>
        <v>5.5143668138767435E-4</v>
      </c>
      <c r="IE407" s="223">
        <f t="shared" ca="1" si="829"/>
        <v>-2.2054435046693485E-3</v>
      </c>
      <c r="IF407" s="223">
        <f t="shared" ca="1" si="830"/>
        <v>-3.4733762932271425E-3</v>
      </c>
      <c r="IG407" s="223">
        <f t="shared" ca="1" si="831"/>
        <v>4.4691341402589425E-4</v>
      </c>
      <c r="IH407" s="223">
        <f t="shared" ca="1" si="832"/>
        <v>3.8555365062054119E-3</v>
      </c>
      <c r="II407" s="223">
        <f t="shared" ca="1" si="833"/>
        <v>2.8499951282430751E-3</v>
      </c>
      <c r="IJ407" s="223">
        <f t="shared" ca="1" si="834"/>
        <v>-1.4184766395418749E-3</v>
      </c>
      <c r="IK407" s="223">
        <f t="shared" ca="1" si="835"/>
        <v>-4.0629489525389672E-3</v>
      </c>
      <c r="IL407" s="223">
        <f t="shared" ca="1" si="836"/>
        <v>-2.0557923984688272E-3</v>
      </c>
      <c r="IM407" s="223">
        <f t="shared" ca="1" si="837"/>
        <v>2.3050199305378657E-3</v>
      </c>
      <c r="IN407" s="223">
        <f t="shared" ca="1" si="838"/>
        <v>4.0268384219882833E-3</v>
      </c>
      <c r="IO407" s="223">
        <f t="shared" ca="1" si="839"/>
        <v>1.1383706249457827E-3</v>
      </c>
      <c r="IP407" s="223">
        <f t="shared" ca="1" si="840"/>
        <v>-3.0534061041742329E-3</v>
      </c>
      <c r="IQ407" s="223">
        <f t="shared" ca="1" si="841"/>
        <v>-3.7493692892475281E-3</v>
      </c>
      <c r="IR407" s="223">
        <f t="shared" ca="1" si="842"/>
        <v>-1.5271776936340818E-4</v>
      </c>
      <c r="IS407" s="223">
        <f t="shared" ca="1" si="843"/>
        <v>3.6187787689501575E-3</v>
      </c>
      <c r="IT407" s="223">
        <f t="shared" ca="1" si="844"/>
        <v>3.2471723586874326E-3</v>
      </c>
      <c r="IU407" s="223">
        <f t="shared" ca="1" si="845"/>
        <v>-8.4208860654445741E-4</v>
      </c>
      <c r="IV407" s="223">
        <f t="shared" ca="1" si="846"/>
        <v>-3.9672509043829048E-3</v>
      </c>
      <c r="IW407" s="223">
        <f t="shared" ca="1" si="847"/>
        <v>-2.5503480556250922E-3</v>
      </c>
      <c r="IX407" s="223">
        <f t="shared" ca="1" si="848"/>
        <v>1.7864223019777481E-3</v>
      </c>
      <c r="IY407" s="223">
        <f t="shared" ca="1" si="849"/>
        <v>4.0779359640812371E-3</v>
      </c>
      <c r="IZ407" s="223">
        <f t="shared" ca="1" si="850"/>
        <v>1.7006622822731371E-3</v>
      </c>
      <c r="JA407" s="223">
        <f t="shared" ca="1" si="851"/>
        <v>-2.6236823221000459E-3</v>
      </c>
      <c r="JB407" s="223">
        <f t="shared" ca="1" si="852"/>
        <v>-3.9441997629867664E-3</v>
      </c>
    </row>
    <row r="408" spans="2:262">
      <c r="B408" s="230">
        <v>47</v>
      </c>
      <c r="C408" s="229">
        <f t="shared" si="853"/>
        <v>9.1796875000000049E-4</v>
      </c>
      <c r="D408" s="226">
        <f t="shared" ca="1" si="597"/>
        <v>54.021173569170905</v>
      </c>
      <c r="E408" s="225">
        <f ca="1">BA361</f>
        <v>2.117356917090173E-2</v>
      </c>
      <c r="F408" s="224">
        <v>47</v>
      </c>
      <c r="G408" s="223">
        <f t="shared" ca="1" si="854"/>
        <v>-3.8672037435600421E-3</v>
      </c>
      <c r="H408" s="223">
        <f t="shared" ca="1" si="598"/>
        <v>1.8631228171798225E-2</v>
      </c>
      <c r="I408" s="223">
        <f t="shared" ca="1" si="599"/>
        <v>1.8967490515292635E-2</v>
      </c>
      <c r="J408" s="223">
        <f t="shared" ca="1" si="600"/>
        <v>-3.2584066122094868E-3</v>
      </c>
      <c r="K408" s="223">
        <f t="shared" ca="1" si="601"/>
        <v>-2.1608372469481277E-2</v>
      </c>
      <c r="L408" s="223">
        <f t="shared" ca="1" si="602"/>
        <v>-1.4254803893874188E-2</v>
      </c>
      <c r="M408" s="223">
        <f t="shared" ca="1" si="603"/>
        <v>1.005510154780722E-2</v>
      </c>
      <c r="N408" s="223">
        <f t="shared" ca="1" si="604"/>
        <v>2.2404289021248209E-2</v>
      </c>
      <c r="O408" s="223">
        <f t="shared" ca="1" si="605"/>
        <v>8.1031854968291461E-3</v>
      </c>
      <c r="P408" s="223">
        <f t="shared" ca="1" si="606"/>
        <v>-1.5836797944525777E-2</v>
      </c>
      <c r="Q408" s="223">
        <f t="shared" ca="1" si="607"/>
        <v>-2.093863511417144E-2</v>
      </c>
      <c r="R408" s="223">
        <f t="shared" ca="1" si="608"/>
        <v>-1.1336020697499454E-3</v>
      </c>
      <c r="S408" s="223">
        <f t="shared" ca="1" si="609"/>
        <v>2.0019870329562952E-2</v>
      </c>
      <c r="T408" s="223">
        <f t="shared" ca="1" si="610"/>
        <v>1.7359359186873157E-2</v>
      </c>
      <c r="U408" s="223">
        <f t="shared" ca="1" si="611"/>
        <v>-5.9504112752168121E-3</v>
      </c>
      <c r="V408" s="223">
        <f t="shared" ca="1" si="612"/>
        <v>-2.2182064154951085E-2</v>
      </c>
      <c r="W408" s="223">
        <f t="shared" ca="1" si="613"/>
        <v>-1.2027766375773897E-2</v>
      </c>
      <c r="X408" s="223">
        <f t="shared" ca="1" si="614"/>
        <v>1.24337684536238E-2</v>
      </c>
      <c r="Y408" s="223">
        <f t="shared" ca="1" si="615"/>
        <v>2.2105119708134485E-2</v>
      </c>
      <c r="Z408" s="223">
        <f t="shared" ca="1" si="616"/>
        <v>5.4820470599002144E-3</v>
      </c>
      <c r="AA408" s="223">
        <f t="shared" ca="1" si="617"/>
        <v>-1.7662015800152132E-2</v>
      </c>
      <c r="AB408" s="223">
        <f t="shared" ca="1" si="618"/>
        <v>-1.9796804041561363E-2</v>
      </c>
      <c r="AC408" s="223">
        <f t="shared" ca="1" si="619"/>
        <v>1.6170500343489097E-3</v>
      </c>
      <c r="AD408" s="223">
        <f t="shared" ca="1" si="620"/>
        <v>2.1107395003024096E-2</v>
      </c>
      <c r="AE408" s="223">
        <f t="shared" ca="1" si="621"/>
        <v>1.5490126938146755E-2</v>
      </c>
      <c r="AF408" s="223">
        <f t="shared" ca="1" si="622"/>
        <v>-8.5529162139867457E-3</v>
      </c>
      <c r="AG408" s="223">
        <f t="shared" ca="1" si="623"/>
        <v>-2.2422116948407886E-2</v>
      </c>
      <c r="AH408" s="223">
        <f t="shared" ca="1" si="624"/>
        <v>-9.6198200559060414E-3</v>
      </c>
      <c r="AI408" s="223">
        <f t="shared" ca="1" si="625"/>
        <v>1.462541990851406E-2</v>
      </c>
      <c r="AJ408" s="223">
        <f t="shared" ca="1" si="626"/>
        <v>2.1473468819107978E-2</v>
      </c>
      <c r="AK408" s="223">
        <f t="shared" ca="1" si="627"/>
        <v>2.7784535324869132E-3</v>
      </c>
      <c r="AL408" s="223">
        <f t="shared" ca="1" si="628"/>
        <v>-1.9221580498294373E-2</v>
      </c>
      <c r="AM408" s="223">
        <f t="shared" ca="1" si="629"/>
        <v>-1.8357210609249899E-2</v>
      </c>
      <c r="AN408" s="223">
        <f t="shared" ca="1" si="630"/>
        <v>4.3433802007768526E-3</v>
      </c>
      <c r="AO408" s="223">
        <f t="shared" ca="1" si="631"/>
        <v>2.187744480882203E-2</v>
      </c>
      <c r="AP408" s="223">
        <f t="shared" ca="1" si="632"/>
        <v>1.3387908762020497E-2</v>
      </c>
      <c r="AQ408" s="223">
        <f t="shared" ca="1" si="633"/>
        <v>-1.1026777331821837E-2</v>
      </c>
      <c r="AR408" s="223">
        <f t="shared" ca="1" si="634"/>
        <v>-2.2324920232396319E-2</v>
      </c>
      <c r="AS408" s="223">
        <f t="shared" ca="1" si="635"/>
        <v>-7.0671826882438803E-3</v>
      </c>
      <c r="AT408" s="223">
        <f t="shared" ca="1" si="636"/>
        <v>1.6597091434601793E-2</v>
      </c>
      <c r="AU408" s="223">
        <f t="shared" ca="1" si="637"/>
        <v>2.0518836971481918E-2</v>
      </c>
      <c r="AV408" s="223">
        <f t="shared" ca="1" si="638"/>
        <v>3.3069477753294545E-5</v>
      </c>
      <c r="AW408" s="223">
        <f t="shared" ca="1" si="639"/>
        <v>-2.0492034734245511E-2</v>
      </c>
      <c r="AX408" s="223">
        <f t="shared" ca="1" si="640"/>
        <v>-1.6641507642436361E-2</v>
      </c>
      <c r="AY408" s="223">
        <f t="shared" ca="1" si="641"/>
        <v>7.0043818861555375E-3</v>
      </c>
      <c r="AZ408" s="223">
        <f t="shared" ca="1" si="642"/>
        <v>2.2318437481113194E-2</v>
      </c>
      <c r="BA408" s="223">
        <f t="shared" ca="1" si="643"/>
        <v>1.1084323976613498E-2</v>
      </c>
      <c r="BB408" s="223">
        <f t="shared" ca="1" si="644"/>
        <v>-1.3334785454833468E-2</v>
      </c>
      <c r="BC408" s="223">
        <f t="shared" ca="1" si="645"/>
        <v>-2.1891935935996167E-2</v>
      </c>
      <c r="BD408" s="223">
        <f t="shared" ca="1" si="646"/>
        <v>-4.4082483147988042E-3</v>
      </c>
      <c r="BE408" s="223">
        <f t="shared" ca="1" si="647"/>
        <v>1.8319127256897473E-2</v>
      </c>
      <c r="BF408" s="223">
        <f t="shared" ca="1" si="648"/>
        <v>1.9255582716818306E-2</v>
      </c>
      <c r="BG408" s="223">
        <f t="shared" ca="1" si="649"/>
        <v>-2.7128119727070476E-3</v>
      </c>
      <c r="BH408" s="223">
        <f t="shared" ca="1" si="650"/>
        <v>-2.1454269693754847E-2</v>
      </c>
      <c r="BI408" s="223">
        <f t="shared" ca="1" si="651"/>
        <v>-1.4675500910722224E-2</v>
      </c>
      <c r="BJ408" s="223">
        <f t="shared" ca="1" si="652"/>
        <v>9.560031148269716E-3</v>
      </c>
      <c r="BK408" s="223">
        <f t="shared" ca="1" si="653"/>
        <v>2.2423740079629235E-2</v>
      </c>
      <c r="BL408" s="223">
        <f t="shared" ca="1" si="654"/>
        <v>8.6140206412808843E-3</v>
      </c>
      <c r="BM408" s="223">
        <f t="shared" ca="1" si="655"/>
        <v>-1.5442225992551822E-2</v>
      </c>
      <c r="BN408" s="223">
        <f t="shared" ca="1" si="656"/>
        <v>-2.1129676546048196E-2</v>
      </c>
      <c r="BO408" s="223">
        <f t="shared" ca="1" si="657"/>
        <v>-1.6830097834900897E-3</v>
      </c>
      <c r="BP408" s="223">
        <f t="shared" ca="1" si="658"/>
        <v>1.9765626353758513E-2</v>
      </c>
      <c r="BQ408" s="223">
        <f t="shared" ca="1" si="659"/>
        <v>1.7702706574947647E-2</v>
      </c>
      <c r="BR408" s="223">
        <f t="shared" ca="1" si="660"/>
        <v>-5.4178902060053333E-3</v>
      </c>
      <c r="BS408" s="223">
        <f t="shared" ca="1" si="661"/>
        <v>-2.2093812467380444E-2</v>
      </c>
      <c r="BT408" s="223">
        <f t="shared" ca="1" si="662"/>
        <v>-1.2488760985316826E-2</v>
      </c>
      <c r="BU408" s="223">
        <f t="shared" ca="1" si="663"/>
        <v>1.1971888643412261E-2</v>
      </c>
      <c r="BV408" s="223">
        <f t="shared" ca="1" si="664"/>
        <v>2.2191768755272529E-2</v>
      </c>
      <c r="BW408" s="223">
        <f t="shared" ca="1" si="665"/>
        <v>6.0141544175507707E-3</v>
      </c>
      <c r="BX408" s="223">
        <f t="shared" ca="1" si="666"/>
        <v>-1.731740107767828E-2</v>
      </c>
      <c r="BY408" s="223">
        <f t="shared" ca="1" si="667"/>
        <v>-2.0049607153290218E-2</v>
      </c>
      <c r="BZ408" s="223">
        <f t="shared" ca="1" si="668"/>
        <v>1.0675427815120073E-3</v>
      </c>
      <c r="CA408" s="223">
        <f t="shared" ca="1" si="669"/>
        <v>2.0914832032363027E-2</v>
      </c>
      <c r="CB408" s="223">
        <f t="shared" ca="1" si="670"/>
        <v>1.5883565248464911E-2</v>
      </c>
      <c r="CC408" s="223">
        <f t="shared" ca="1" si="671"/>
        <v>-8.0414783276191205E-3</v>
      </c>
      <c r="CD408" s="223">
        <f t="shared" ca="1" si="672"/>
        <v>-2.2401043736519067E-2</v>
      </c>
      <c r="CE408" s="223">
        <f t="shared" ca="1" si="673"/>
        <v>-1.0114178470121322E-2</v>
      </c>
      <c r="CF408" s="223">
        <f t="shared" ca="1" si="674"/>
        <v>1.4203677789893305E-2</v>
      </c>
      <c r="CG408" s="223">
        <f t="shared" ca="1" si="675"/>
        <v>2.1626012572680917E-2</v>
      </c>
      <c r="CH408" s="223">
        <f t="shared" ca="1" si="676"/>
        <v>3.3238297133899352E-3</v>
      </c>
      <c r="CI408" s="223">
        <f t="shared" ca="1" si="677"/>
        <v>-1.8932106331514861E-2</v>
      </c>
      <c r="CJ408" s="223">
        <f t="shared" ca="1" si="678"/>
        <v>-1.8667973006720705E-2</v>
      </c>
      <c r="CK408" s="223">
        <f t="shared" ca="1" si="679"/>
        <v>3.8020385094085884E-3</v>
      </c>
      <c r="CL408" s="223">
        <f t="shared" ca="1" si="680"/>
        <v>2.1749459169621194E-2</v>
      </c>
      <c r="CM408" s="223">
        <f t="shared" ca="1" si="681"/>
        <v>1.382552031618176E-2</v>
      </c>
      <c r="CN408" s="223">
        <f t="shared" ca="1" si="682"/>
        <v>-1.0544115130156746E-2</v>
      </c>
      <c r="CO408" s="223">
        <f t="shared" ca="1" si="683"/>
        <v>-2.2371342456911091E-2</v>
      </c>
      <c r="CP408" s="223">
        <f t="shared" ca="1" si="684"/>
        <v>-7.587469296431784E-3</v>
      </c>
      <c r="CQ408" s="223">
        <f t="shared" ca="1" si="685"/>
        <v>1.6221830401594157E-2</v>
      </c>
      <c r="CR408" s="223">
        <f t="shared" ca="1" si="686"/>
        <v>2.0734981031447899E-2</v>
      </c>
      <c r="CS408" s="223">
        <f t="shared" ca="1" si="687"/>
        <v>5.835115165107492E-4</v>
      </c>
      <c r="CT408" s="223">
        <f t="shared" ca="1" si="688"/>
        <v>-2.0262055084072052E-2</v>
      </c>
      <c r="CU408" s="223">
        <f t="shared" ca="1" si="689"/>
        <v>-1.7005555169932469E-2</v>
      </c>
      <c r="CV408" s="223">
        <f t="shared" ca="1" si="690"/>
        <v>6.4793480391764132E-3</v>
      </c>
      <c r="CW408" s="223">
        <f t="shared" ca="1" si="691"/>
        <v>2.2256954196515598E-2</v>
      </c>
      <c r="CX408" s="223">
        <f t="shared" ca="1" si="692"/>
        <v>1.155952668951326E-2</v>
      </c>
      <c r="CY408" s="223">
        <f t="shared" ca="1" si="693"/>
        <v>-1.2888158626647248E-2</v>
      </c>
      <c r="CZ408" s="223">
        <f t="shared" ca="1" si="694"/>
        <v>-2.2005155363447906E-2</v>
      </c>
      <c r="DA408" s="223">
        <f t="shared" ca="1" si="695"/>
        <v>-4.9466375220879183E-3</v>
      </c>
      <c r="DB408" s="223">
        <f t="shared" ca="1" si="696"/>
        <v>1.7995991584733449E-2</v>
      </c>
      <c r="DC408" s="223">
        <f t="shared" ca="1" si="697"/>
        <v>1.9532076075328073E-2</v>
      </c>
      <c r="DD408" s="223">
        <f t="shared" ca="1" si="698"/>
        <v>-2.1655832367107838E-3</v>
      </c>
      <c r="DE408" s="223">
        <f t="shared" ca="1" si="699"/>
        <v>-2.1287243668191652E-2</v>
      </c>
      <c r="DF408" s="223">
        <f t="shared" ca="1" si="700"/>
        <v>-1.5087357954574011E-2</v>
      </c>
      <c r="DG408" s="223">
        <f t="shared" ca="1" si="701"/>
        <v>9.0592021434411554E-3</v>
      </c>
      <c r="DH408" s="223">
        <f t="shared" ca="1" si="702"/>
        <v>2.242968391546395E-2</v>
      </c>
      <c r="DI408" s="223">
        <f t="shared" ca="1" si="703"/>
        <v>9.1196670217972182E-3</v>
      </c>
      <c r="DJ408" s="223">
        <f t="shared" ca="1" si="704"/>
        <v>-1.503835222106192E-2</v>
      </c>
      <c r="DK408" s="223">
        <f t="shared" ca="1" si="705"/>
        <v>-2.1307990250863093E-2</v>
      </c>
      <c r="DL408" s="223">
        <f t="shared" ca="1" si="706"/>
        <v>-2.2314037150685667E-3</v>
      </c>
      <c r="DM408" s="223">
        <f t="shared" ca="1" si="707"/>
        <v>1.9499476303722962E-2</v>
      </c>
      <c r="DN408" s="223">
        <f t="shared" ca="1" si="708"/>
        <v>1.8035390514528515E-2</v>
      </c>
      <c r="DO408" s="223">
        <f t="shared" ca="1" si="709"/>
        <v>-4.8821056023214118E-3</v>
      </c>
      <c r="DP408" s="223">
        <f t="shared" ca="1" si="710"/>
        <v>-2.1992252293320403E-2</v>
      </c>
      <c r="DQ408" s="223">
        <f t="shared" ca="1" si="711"/>
        <v>-1.2942232832227056E-2</v>
      </c>
      <c r="DR408" s="223">
        <f t="shared" ca="1" si="712"/>
        <v>1.1502797415139817E-2</v>
      </c>
      <c r="DS408" s="223">
        <f t="shared" ca="1" si="713"/>
        <v>2.2265050310716118E-2</v>
      </c>
      <c r="DT408" s="223">
        <f t="shared" ca="1" si="714"/>
        <v>6.5426390734634552E-3</v>
      </c>
      <c r="DU408" s="223">
        <f t="shared" ca="1" si="715"/>
        <v>-1.6962355000334519E-2</v>
      </c>
      <c r="DV408" s="223">
        <f t="shared" ca="1" si="716"/>
        <v>-2.0290333131373E-2</v>
      </c>
      <c r="DW408" s="223">
        <f t="shared" ca="1" si="717"/>
        <v>5.173924808211201E-4</v>
      </c>
      <c r="DX408" s="223">
        <f t="shared" ca="1" si="718"/>
        <v>2.0709670748941759E-2</v>
      </c>
      <c r="DY408" s="223">
        <f t="shared" ca="1" si="719"/>
        <v>1.6267435893002214E-2</v>
      </c>
      <c r="DZ408" s="223">
        <f t="shared" ca="1" si="720"/>
        <v>-7.5251965553972556E-3</v>
      </c>
      <c r="EA408" s="223">
        <f t="shared" ca="1" si="721"/>
        <v>-2.2366476973512319E-2</v>
      </c>
      <c r="EB408" s="223">
        <f t="shared" ca="1" si="722"/>
        <v>-1.0602444481419417E-2</v>
      </c>
      <c r="EC408" s="223">
        <f t="shared" ca="1" si="723"/>
        <v>1.3773379906881524E-2</v>
      </c>
      <c r="ED408" s="223">
        <f t="shared" ca="1" si="724"/>
        <v>2.1765529624928771E-2</v>
      </c>
      <c r="EE408" s="223">
        <f t="shared" ca="1" si="725"/>
        <v>3.8672037435600812E-3</v>
      </c>
      <c r="EF408" s="223">
        <f t="shared" ca="1" si="726"/>
        <v>-1.8631228171798121E-2</v>
      </c>
      <c r="EG408" s="223">
        <f t="shared" ca="1" si="727"/>
        <v>-1.8967490515292475E-2</v>
      </c>
      <c r="EH408" s="223">
        <f t="shared" ca="1" si="728"/>
        <v>3.2584066122096347E-3</v>
      </c>
      <c r="EI408" s="223">
        <f t="shared" ca="1" si="729"/>
        <v>2.1608372469481277E-2</v>
      </c>
      <c r="EJ408" s="223">
        <f t="shared" ca="1" si="730"/>
        <v>1.4254803893874308E-2</v>
      </c>
      <c r="EK408" s="223">
        <f t="shared" ca="1" si="731"/>
        <v>-1.0055101547807532E-2</v>
      </c>
      <c r="EL408" s="223">
        <f t="shared" ca="1" si="732"/>
        <v>-2.2404289021248202E-2</v>
      </c>
      <c r="EM408" s="223">
        <f t="shared" ca="1" si="733"/>
        <v>-8.1031854968291166E-3</v>
      </c>
      <c r="EN408" s="223">
        <f t="shared" ca="1" si="734"/>
        <v>1.5836797944525687E-2</v>
      </c>
      <c r="EO408" s="223">
        <f t="shared" ca="1" si="735"/>
        <v>2.0938635114171301E-2</v>
      </c>
      <c r="EP408" s="223">
        <f t="shared" ca="1" si="736"/>
        <v>1.1336020697497165E-3</v>
      </c>
      <c r="EQ408" s="223">
        <f t="shared" ca="1" si="737"/>
        <v>-2.0019870329562987E-2</v>
      </c>
      <c r="ER408" s="223">
        <f t="shared" ca="1" si="738"/>
        <v>-1.7359359186873188E-2</v>
      </c>
      <c r="ES408" s="223">
        <f t="shared" ca="1" si="739"/>
        <v>5.9504112752172241E-3</v>
      </c>
      <c r="ET408" s="223">
        <f t="shared" ca="1" si="740"/>
        <v>2.218206415495113E-2</v>
      </c>
      <c r="EU408" s="223">
        <f t="shared" ca="1" si="741"/>
        <v>1.2027766375773805E-2</v>
      </c>
      <c r="EV408" s="223">
        <f t="shared" ca="1" si="742"/>
        <v>-1.2433768453623758E-2</v>
      </c>
      <c r="EW408" s="223">
        <f t="shared" ca="1" si="743"/>
        <v>-2.2105119708134519E-2</v>
      </c>
      <c r="EX408" s="223">
        <f t="shared" ca="1" si="744"/>
        <v>-5.4820470598999534E-3</v>
      </c>
      <c r="EY408" s="223">
        <f t="shared" ca="1" si="745"/>
        <v>1.766201580015225E-2</v>
      </c>
      <c r="EZ408" s="223">
        <f t="shared" ca="1" si="746"/>
        <v>1.9796804041561346E-2</v>
      </c>
      <c r="FA408" s="223">
        <f t="shared" ca="1" si="747"/>
        <v>-1.6170500343487813E-3</v>
      </c>
      <c r="FB408" s="223">
        <f t="shared" ca="1" si="748"/>
        <v>-2.1107395003024207E-2</v>
      </c>
      <c r="FC408" s="223">
        <f t="shared" ca="1" si="749"/>
        <v>-1.5490126938146614E-2</v>
      </c>
      <c r="FD408" s="223">
        <f t="shared" ca="1" si="750"/>
        <v>8.5529162139867734E-3</v>
      </c>
      <c r="FE408" s="223">
        <f t="shared" ca="1" si="751"/>
        <v>2.2422116948407886E-2</v>
      </c>
      <c r="FF408" s="223">
        <f t="shared" ca="1" si="752"/>
        <v>9.6198200559056528E-3</v>
      </c>
      <c r="FG408" s="223">
        <f t="shared" ca="1" si="753"/>
        <v>-1.4625419908514261E-2</v>
      </c>
      <c r="FH408" s="223">
        <f t="shared" ca="1" si="754"/>
        <v>-2.1473468819107947E-2</v>
      </c>
      <c r="FI408" s="223">
        <f t="shared" ca="1" si="755"/>
        <v>-2.7784535324869627E-3</v>
      </c>
      <c r="FJ408" s="223">
        <f t="shared" ca="1" si="756"/>
        <v>1.9221580498294595E-2</v>
      </c>
      <c r="FK408" s="223">
        <f t="shared" ca="1" si="757"/>
        <v>1.8357210609249743E-2</v>
      </c>
      <c r="FL408" s="223">
        <f t="shared" ca="1" si="758"/>
        <v>-4.343380200776961E-3</v>
      </c>
      <c r="FM408" s="223">
        <f t="shared" ca="1" si="759"/>
        <v>-2.1877444808822019E-2</v>
      </c>
      <c r="FN408" s="223">
        <f t="shared" ca="1" si="760"/>
        <v>-1.3387908762020664E-2</v>
      </c>
      <c r="FO408" s="223">
        <f t="shared" ca="1" si="761"/>
        <v>1.1026777331822071E-2</v>
      </c>
      <c r="FP408" s="223">
        <f t="shared" ca="1" si="762"/>
        <v>2.2324920232396309E-2</v>
      </c>
      <c r="FQ408" s="223">
        <f t="shared" ca="1" si="763"/>
        <v>7.0671826882439288E-3</v>
      </c>
      <c r="FR408" s="223">
        <f t="shared" ca="1" si="764"/>
        <v>-1.6597091434601655E-2</v>
      </c>
      <c r="FS408" s="223">
        <f t="shared" ca="1" si="765"/>
        <v>-2.0518836971481744E-2</v>
      </c>
      <c r="FT408" s="223">
        <f t="shared" ca="1" si="766"/>
        <v>-3.3069477753025663E-5</v>
      </c>
      <c r="FU408" s="223">
        <f t="shared" ca="1" si="767"/>
        <v>2.0492034734245556E-2</v>
      </c>
      <c r="FV408" s="223">
        <f t="shared" ca="1" si="768"/>
        <v>1.6641507642436396E-2</v>
      </c>
      <c r="FW408" s="223">
        <f t="shared" ca="1" si="769"/>
        <v>-7.0043818861559443E-3</v>
      </c>
      <c r="FX408" s="223">
        <f t="shared" ca="1" si="770"/>
        <v>-2.2318437481113226E-2</v>
      </c>
      <c r="FY408" s="223">
        <f t="shared" ca="1" si="771"/>
        <v>-1.1084323976613401E-2</v>
      </c>
      <c r="FZ408" s="223">
        <f t="shared" ca="1" si="772"/>
        <v>1.333478545483343E-2</v>
      </c>
      <c r="GA408" s="223">
        <f t="shared" ca="1" si="773"/>
        <v>2.1891935935996216E-2</v>
      </c>
      <c r="GB408" s="223">
        <f t="shared" ca="1" si="774"/>
        <v>4.4082483147985388E-3</v>
      </c>
      <c r="GC408" s="223">
        <f t="shared" ca="1" si="775"/>
        <v>-1.8319127256897539E-2</v>
      </c>
      <c r="GD408" s="223">
        <f t="shared" ca="1" si="776"/>
        <v>-1.9255582716818327E-2</v>
      </c>
      <c r="GE408" s="223">
        <f t="shared" ca="1" si="777"/>
        <v>2.7128119727068403E-3</v>
      </c>
      <c r="GF408" s="223">
        <f t="shared" ca="1" si="778"/>
        <v>2.1454269693754927E-2</v>
      </c>
      <c r="GG408" s="223">
        <f t="shared" ca="1" si="779"/>
        <v>1.4675500910722139E-2</v>
      </c>
      <c r="GH408" s="223">
        <f t="shared" ca="1" si="780"/>
        <v>-9.5600311482698132E-3</v>
      </c>
      <c r="GI408" s="223">
        <f t="shared" ca="1" si="781"/>
        <v>-2.2423740079629242E-2</v>
      </c>
      <c r="GJ408" s="223">
        <f t="shared" ca="1" si="782"/>
        <v>-8.6140206412804905E-3</v>
      </c>
      <c r="GK408" s="223">
        <f t="shared" ca="1" si="783"/>
        <v>1.5442225992551902E-2</v>
      </c>
      <c r="GL408" s="223">
        <f t="shared" ca="1" si="784"/>
        <v>2.1129676546048158E-2</v>
      </c>
      <c r="GM408" s="223">
        <f t="shared" ca="1" si="785"/>
        <v>1.683009783490297E-3</v>
      </c>
      <c r="GN408" s="223">
        <f t="shared" ca="1" si="786"/>
        <v>-1.9765626353758711E-2</v>
      </c>
      <c r="GO408" s="223">
        <f t="shared" ca="1" si="787"/>
        <v>-1.7702706574947578E-2</v>
      </c>
      <c r="GP408" s="223">
        <f t="shared" ca="1" si="788"/>
        <v>5.41789020600544E-3</v>
      </c>
      <c r="GQ408" s="223">
        <f t="shared" ca="1" si="789"/>
        <v>2.2093812467380462E-2</v>
      </c>
      <c r="GR408" s="223">
        <f t="shared" ca="1" si="790"/>
        <v>1.2488760985317001E-2</v>
      </c>
      <c r="GS408" s="223">
        <f t="shared" ca="1" si="791"/>
        <v>-1.1971888643412625E-2</v>
      </c>
      <c r="GT408" s="223">
        <f t="shared" ca="1" si="792"/>
        <v>-2.2191768755272512E-2</v>
      </c>
      <c r="GU408" s="223">
        <f t="shared" ca="1" si="793"/>
        <v>-6.0141544175506658E-3</v>
      </c>
      <c r="GV408" s="223">
        <f t="shared" ca="1" si="794"/>
        <v>1.7317401077678145E-2</v>
      </c>
      <c r="GW408" s="223">
        <f t="shared" ca="1" si="795"/>
        <v>2.0049607153290031E-2</v>
      </c>
      <c r="GX408" s="223">
        <f t="shared" ca="1" si="796"/>
        <v>-1.0675427815121166E-3</v>
      </c>
      <c r="GY408" s="223">
        <f t="shared" ca="1" si="797"/>
        <v>-2.0914832032363068E-2</v>
      </c>
      <c r="GZ408" s="223">
        <f t="shared" ca="1" si="798"/>
        <v>-1.5883565248465056E-2</v>
      </c>
      <c r="HA408" s="223">
        <f t="shared" ca="1" si="799"/>
        <v>8.0414783276195195E-3</v>
      </c>
      <c r="HB408" s="223">
        <f t="shared" ca="1" si="800"/>
        <v>2.2401043736519074E-2</v>
      </c>
      <c r="HC408" s="223">
        <f t="shared" ca="1" si="801"/>
        <v>1.0114178470121225E-2</v>
      </c>
      <c r="HD408" s="223">
        <f t="shared" ca="1" si="802"/>
        <v>-1.4203677789893144E-2</v>
      </c>
      <c r="HE408" s="223">
        <f t="shared" ca="1" si="803"/>
        <v>-2.1626012572680802E-2</v>
      </c>
      <c r="HF408" s="223">
        <f t="shared" ca="1" si="804"/>
        <v>-3.3238297133898259E-3</v>
      </c>
      <c r="HG408" s="223">
        <f t="shared" ca="1" si="805"/>
        <v>1.893210633151492E-2</v>
      </c>
      <c r="HH408" s="223">
        <f t="shared" ca="1" si="806"/>
        <v>1.8667973006720642E-2</v>
      </c>
      <c r="HI408" s="223">
        <f t="shared" ca="1" si="807"/>
        <v>-3.8020385094083829E-3</v>
      </c>
      <c r="HJ408" s="223">
        <f t="shared" ca="1" si="808"/>
        <v>-2.1749459169621295E-2</v>
      </c>
      <c r="HK408" s="223">
        <f t="shared" ca="1" si="809"/>
        <v>-1.3825520316181674E-2</v>
      </c>
      <c r="HL408" s="223">
        <f t="shared" ca="1" si="810"/>
        <v>1.0544115130156843E-2</v>
      </c>
      <c r="HM408" s="223">
        <f t="shared" ca="1" si="811"/>
        <v>2.2371342456911109E-2</v>
      </c>
      <c r="HN408" s="223">
        <f t="shared" ca="1" si="812"/>
        <v>7.5874692964313815E-3</v>
      </c>
      <c r="HO408" s="223">
        <f t="shared" ca="1" si="813"/>
        <v>-1.6221830401594233E-2</v>
      </c>
      <c r="HP408" s="223">
        <f t="shared" ca="1" si="814"/>
        <v>-2.0734981031447854E-2</v>
      </c>
      <c r="HQ408" s="223">
        <f t="shared" ca="1" si="815"/>
        <v>-5.8351151651095737E-4</v>
      </c>
      <c r="HR408" s="223">
        <f t="shared" ca="1" si="816"/>
        <v>2.0262055084072233E-2</v>
      </c>
      <c r="HS408" s="223">
        <f t="shared" ca="1" si="817"/>
        <v>1.7005555169932397E-2</v>
      </c>
      <c r="HT408" s="223">
        <f t="shared" ca="1" si="818"/>
        <v>-6.4793480391765173E-3</v>
      </c>
      <c r="HU408" s="223">
        <f t="shared" ca="1" si="819"/>
        <v>-2.225695419651557E-2</v>
      </c>
      <c r="HV408" s="223">
        <f t="shared" ca="1" si="820"/>
        <v>-1.1559526689513436E-2</v>
      </c>
      <c r="HW408" s="223">
        <f t="shared" ca="1" si="821"/>
        <v>1.2888158626647078E-2</v>
      </c>
      <c r="HX408" s="223">
        <f t="shared" ca="1" si="822"/>
        <v>2.200515536344801E-2</v>
      </c>
      <c r="HY408" s="223">
        <f t="shared" ca="1" si="823"/>
        <v>4.9466375220871897E-3</v>
      </c>
      <c r="HZ408" s="223">
        <f t="shared" ca="1" si="824"/>
        <v>-1.7995991584733702E-2</v>
      </c>
      <c r="IA408" s="223">
        <f t="shared" ca="1" si="825"/>
        <v>-1.9532076075327861E-2</v>
      </c>
      <c r="IB408" s="223">
        <f t="shared" ca="1" si="826"/>
        <v>2.1655832367108931E-3</v>
      </c>
      <c r="IC408" s="223">
        <f t="shared" ca="1" si="827"/>
        <v>2.128724366819169E-2</v>
      </c>
      <c r="ID408" s="223">
        <f t="shared" ca="1" si="828"/>
        <v>1.5087357954574169E-2</v>
      </c>
      <c r="IE408" s="223">
        <f t="shared" ca="1" si="829"/>
        <v>-5.6709478481787572E-3</v>
      </c>
      <c r="IF408" s="223">
        <f t="shared" ca="1" si="830"/>
        <v>-2.242968391546395E-2</v>
      </c>
      <c r="IG408" s="223">
        <f t="shared" ca="1" si="831"/>
        <v>-9.1196670217965348E-3</v>
      </c>
      <c r="IH408" s="223">
        <f t="shared" ca="1" si="832"/>
        <v>1.5038352221062239E-2</v>
      </c>
      <c r="II408" s="223">
        <f t="shared" ca="1" si="833"/>
        <v>2.1307990250862961E-2</v>
      </c>
      <c r="IJ408" s="223">
        <f t="shared" ca="1" si="834"/>
        <v>2.2314037150684574E-3</v>
      </c>
      <c r="IK408" s="223">
        <f t="shared" ca="1" si="835"/>
        <v>-1.9499476303723014E-2</v>
      </c>
      <c r="IL408" s="223">
        <f t="shared" ca="1" si="836"/>
        <v>-1.8035390514528449E-2</v>
      </c>
      <c r="IM408" s="223">
        <f t="shared" ca="1" si="837"/>
        <v>4.8821056023215193E-3</v>
      </c>
      <c r="IN408" s="223">
        <f t="shared" ca="1" si="838"/>
        <v>2.1992252293320295E-2</v>
      </c>
      <c r="IO408" s="223">
        <f t="shared" ca="1" si="839"/>
        <v>1.2942232832227485E-2</v>
      </c>
      <c r="IP408" s="223">
        <f t="shared" ca="1" si="840"/>
        <v>-1.1502797415140459E-2</v>
      </c>
      <c r="IQ408" s="223">
        <f t="shared" ca="1" si="841"/>
        <v>-2.2265050310716027E-2</v>
      </c>
      <c r="IR408" s="223">
        <f t="shared" ca="1" si="842"/>
        <v>-6.5426390734633503E-3</v>
      </c>
      <c r="IS408" s="223">
        <f t="shared" ca="1" si="843"/>
        <v>1.6962355000334592E-2</v>
      </c>
      <c r="IT408" s="223">
        <f t="shared" ca="1" si="844"/>
        <v>2.0290333131372958E-2</v>
      </c>
      <c r="IU408" s="223">
        <f t="shared" ca="1" si="845"/>
        <v>-5.1739248082122938E-4</v>
      </c>
      <c r="IV408" s="223">
        <f t="shared" ca="1" si="846"/>
        <v>-2.0709670748941558E-2</v>
      </c>
      <c r="IW408" s="223">
        <f t="shared" ca="1" si="847"/>
        <v>-1.6267435893002578E-2</v>
      </c>
      <c r="IX408" s="223">
        <f t="shared" ca="1" si="848"/>
        <v>7.5251965553979581E-3</v>
      </c>
      <c r="IY408" s="223">
        <f t="shared" ca="1" si="849"/>
        <v>2.2366476973512378E-2</v>
      </c>
      <c r="IZ408" s="223">
        <f t="shared" ca="1" si="850"/>
        <v>1.060244448141932E-2</v>
      </c>
      <c r="JA408" s="223">
        <f t="shared" ca="1" si="851"/>
        <v>-1.377337990688161E-2</v>
      </c>
      <c r="JB408" s="223">
        <f t="shared" ca="1" si="852"/>
        <v>-2.1765529624928746E-2</v>
      </c>
    </row>
    <row r="409" spans="2:262">
      <c r="B409" s="230">
        <v>48</v>
      </c>
      <c r="C409" s="229">
        <f t="shared" si="853"/>
        <v>9.3750000000000051E-4</v>
      </c>
      <c r="D409" s="226">
        <f t="shared" ca="1" si="597"/>
        <v>54.013520738190728</v>
      </c>
      <c r="E409" s="225">
        <f ca="1">BB361</f>
        <v>1.3520738190725919E-2</v>
      </c>
      <c r="F409" s="224">
        <v>48</v>
      </c>
      <c r="G409" s="223">
        <f t="shared" ca="1" si="854"/>
        <v>-1.9054514600445986E-3</v>
      </c>
      <c r="H409" s="223">
        <f t="shared" ca="1" si="598"/>
        <v>6.5419747788473832E-3</v>
      </c>
      <c r="I409" s="223">
        <f t="shared" ca="1" si="599"/>
        <v>6.9124621856749297E-3</v>
      </c>
      <c r="J409" s="223">
        <f t="shared" ca="1" si="600"/>
        <v>-1.2514052682314365E-3</v>
      </c>
      <c r="K409" s="223">
        <f t="shared" ca="1" si="601"/>
        <v>-7.8702463123280532E-3</v>
      </c>
      <c r="L409" s="223">
        <f t="shared" ca="1" si="602"/>
        <v>-4.7722204764893443E-3</v>
      </c>
      <c r="M409" s="223">
        <f t="shared" ca="1" si="603"/>
        <v>4.2177468884362444E-3</v>
      </c>
      <c r="N409" s="223">
        <f t="shared" ca="1" si="604"/>
        <v>8.0003441887172601E-3</v>
      </c>
      <c r="O409" s="223">
        <f t="shared" ca="1" si="605"/>
        <v>1.9054514600446047E-3</v>
      </c>
      <c r="P409" s="223">
        <f t="shared" ca="1" si="606"/>
        <v>-6.5419747788473771E-3</v>
      </c>
      <c r="Q409" s="223">
        <f t="shared" ca="1" si="607"/>
        <v>-6.9124621856749289E-3</v>
      </c>
      <c r="R409" s="223">
        <f t="shared" ca="1" si="608"/>
        <v>1.2514052682314337E-3</v>
      </c>
      <c r="S409" s="223">
        <f t="shared" ca="1" si="609"/>
        <v>7.8702463123280532E-3</v>
      </c>
      <c r="T409" s="223">
        <f t="shared" ca="1" si="610"/>
        <v>4.7722204764893408E-3</v>
      </c>
      <c r="U409" s="223">
        <f t="shared" ca="1" si="611"/>
        <v>-4.2177468884362409E-3</v>
      </c>
      <c r="V409" s="223">
        <f t="shared" ca="1" si="612"/>
        <v>-8.0003441887172618E-3</v>
      </c>
      <c r="W409" s="223">
        <f t="shared" ca="1" si="613"/>
        <v>-1.9054514600446079E-3</v>
      </c>
      <c r="X409" s="223">
        <f t="shared" ca="1" si="614"/>
        <v>6.5419747788473754E-3</v>
      </c>
      <c r="Y409" s="223">
        <f t="shared" ca="1" si="615"/>
        <v>6.9124621856749393E-3</v>
      </c>
      <c r="Z409" s="223">
        <f t="shared" ca="1" si="616"/>
        <v>-1.2514052682314166E-3</v>
      </c>
      <c r="AA409" s="223">
        <f t="shared" ca="1" si="617"/>
        <v>-7.8702463123280549E-3</v>
      </c>
      <c r="AB409" s="223">
        <f t="shared" ca="1" si="618"/>
        <v>-4.7722204764893434E-3</v>
      </c>
      <c r="AC409" s="223">
        <f t="shared" ca="1" si="619"/>
        <v>4.2177468884362392E-3</v>
      </c>
      <c r="AD409" s="223">
        <f t="shared" ca="1" si="620"/>
        <v>8.0003441887172618E-3</v>
      </c>
      <c r="AE409" s="223">
        <f t="shared" ca="1" si="621"/>
        <v>1.9054514600446105E-3</v>
      </c>
      <c r="AF409" s="223">
        <f t="shared" ca="1" si="622"/>
        <v>-6.5419747788473728E-3</v>
      </c>
      <c r="AG409" s="223">
        <f t="shared" ca="1" si="623"/>
        <v>-6.9124621856749401E-3</v>
      </c>
      <c r="AH409" s="223">
        <f t="shared" ca="1" si="624"/>
        <v>1.251405268231442E-3</v>
      </c>
      <c r="AI409" s="223">
        <f t="shared" ca="1" si="625"/>
        <v>7.870246312328048E-3</v>
      </c>
      <c r="AJ409" s="223">
        <f t="shared" ca="1" si="626"/>
        <v>4.772220476489346E-3</v>
      </c>
      <c r="AK409" s="223">
        <f t="shared" ca="1" si="627"/>
        <v>-4.2177468884362114E-3</v>
      </c>
      <c r="AL409" s="223">
        <f t="shared" ca="1" si="628"/>
        <v>-8.0003441887172618E-3</v>
      </c>
      <c r="AM409" s="223">
        <f t="shared" ca="1" si="629"/>
        <v>-1.9054514600445852E-3</v>
      </c>
      <c r="AN409" s="223">
        <f t="shared" ca="1" si="630"/>
        <v>6.541974778847371E-3</v>
      </c>
      <c r="AO409" s="223">
        <f t="shared" ca="1" si="631"/>
        <v>6.9124621856749262E-3</v>
      </c>
      <c r="AP409" s="223">
        <f t="shared" ca="1" si="632"/>
        <v>-1.2514052682314105E-3</v>
      </c>
      <c r="AQ409" s="223">
        <f t="shared" ca="1" si="633"/>
        <v>-7.8702463123280532E-3</v>
      </c>
      <c r="AR409" s="223">
        <f t="shared" ca="1" si="634"/>
        <v>-4.7722204764893712E-3</v>
      </c>
      <c r="AS409" s="223">
        <f t="shared" ca="1" si="635"/>
        <v>4.217746888436234E-3</v>
      </c>
      <c r="AT409" s="223">
        <f t="shared" ca="1" si="636"/>
        <v>8.000344188717267E-3</v>
      </c>
      <c r="AU409" s="223">
        <f t="shared" ca="1" si="637"/>
        <v>1.9054514600446166E-3</v>
      </c>
      <c r="AV409" s="223">
        <f t="shared" ca="1" si="638"/>
        <v>-6.5419747788473866E-3</v>
      </c>
      <c r="AW409" s="223">
        <f t="shared" ca="1" si="639"/>
        <v>-6.9124621856749436E-3</v>
      </c>
      <c r="AX409" s="223">
        <f t="shared" ca="1" si="640"/>
        <v>1.2514052682314361E-3</v>
      </c>
      <c r="AY409" s="223">
        <f t="shared" ca="1" si="641"/>
        <v>7.8702463123280463E-3</v>
      </c>
      <c r="AZ409" s="223">
        <f t="shared" ca="1" si="642"/>
        <v>4.7722204764893503E-3</v>
      </c>
      <c r="BA409" s="223">
        <f t="shared" ca="1" si="643"/>
        <v>-4.2177468884362062E-3</v>
      </c>
      <c r="BB409" s="223">
        <f t="shared" ca="1" si="644"/>
        <v>-8.0003441887172635E-3</v>
      </c>
      <c r="BC409" s="223">
        <f t="shared" ca="1" si="645"/>
        <v>-1.9054514600445917E-3</v>
      </c>
      <c r="BD409" s="223">
        <f t="shared" ca="1" si="646"/>
        <v>6.5419747788473676E-3</v>
      </c>
      <c r="BE409" s="223">
        <f t="shared" ca="1" si="647"/>
        <v>6.9124621856749297E-3</v>
      </c>
      <c r="BF409" s="223">
        <f t="shared" ca="1" si="648"/>
        <v>-1.2514052682314047E-3</v>
      </c>
      <c r="BG409" s="223">
        <f t="shared" ca="1" si="649"/>
        <v>-7.8702463123280515E-3</v>
      </c>
      <c r="BH409" s="223">
        <f t="shared" ca="1" si="650"/>
        <v>-4.7722204764893764E-3</v>
      </c>
      <c r="BI409" s="223">
        <f t="shared" ca="1" si="651"/>
        <v>4.2177468884361793E-3</v>
      </c>
      <c r="BJ409" s="223">
        <f t="shared" ca="1" si="652"/>
        <v>8.0003441887172583E-3</v>
      </c>
      <c r="BK409" s="223">
        <f t="shared" ca="1" si="653"/>
        <v>1.9054514600446223E-3</v>
      </c>
      <c r="BL409" s="223">
        <f t="shared" ca="1" si="654"/>
        <v>-6.5419747788473493E-3</v>
      </c>
      <c r="BM409" s="223">
        <f t="shared" ca="1" si="655"/>
        <v>-6.9124621856749167E-3</v>
      </c>
      <c r="BN409" s="223">
        <f t="shared" ca="1" si="656"/>
        <v>1.2514052682314303E-3</v>
      </c>
      <c r="BO409" s="223">
        <f t="shared" ca="1" si="657"/>
        <v>7.8702463123280445E-3</v>
      </c>
      <c r="BP409" s="223">
        <f t="shared" ca="1" si="658"/>
        <v>4.7722204764894015E-3</v>
      </c>
      <c r="BQ409" s="223">
        <f t="shared" ca="1" si="659"/>
        <v>-4.2177468884362504E-3</v>
      </c>
      <c r="BR409" s="223">
        <f t="shared" ca="1" si="660"/>
        <v>-8.0003441887172635E-3</v>
      </c>
      <c r="BS409" s="223">
        <f t="shared" ca="1" si="661"/>
        <v>-1.9054514600446533E-3</v>
      </c>
      <c r="BT409" s="223">
        <f t="shared" ca="1" si="662"/>
        <v>6.5419747788473979E-3</v>
      </c>
      <c r="BU409" s="223">
        <f t="shared" ca="1" si="663"/>
        <v>6.9124621856749323E-3</v>
      </c>
      <c r="BV409" s="223">
        <f t="shared" ca="1" si="664"/>
        <v>-1.2514052682313988E-3</v>
      </c>
      <c r="BW409" s="223">
        <f t="shared" ca="1" si="665"/>
        <v>-7.8702463123280376E-3</v>
      </c>
      <c r="BX409" s="223">
        <f t="shared" ca="1" si="666"/>
        <v>-4.7722204764893347E-3</v>
      </c>
      <c r="BY409" s="223">
        <f t="shared" ca="1" si="667"/>
        <v>4.2177468884362235E-3</v>
      </c>
      <c r="BZ409" s="223">
        <f t="shared" ca="1" si="668"/>
        <v>8.0003441887172688E-3</v>
      </c>
      <c r="CA409" s="223">
        <f t="shared" ca="1" si="669"/>
        <v>1.9054514600445724E-3</v>
      </c>
      <c r="CB409" s="223">
        <f t="shared" ca="1" si="670"/>
        <v>-6.5419747788473797E-3</v>
      </c>
      <c r="CC409" s="223">
        <f t="shared" ca="1" si="671"/>
        <v>-6.9124621856749497E-3</v>
      </c>
      <c r="CD409" s="223">
        <f t="shared" ca="1" si="672"/>
        <v>1.2514052682313676E-3</v>
      </c>
      <c r="CE409" s="223">
        <f t="shared" ca="1" si="673"/>
        <v>7.8702463123280584E-3</v>
      </c>
      <c r="CF409" s="223">
        <f t="shared" ca="1" si="674"/>
        <v>4.7722204764893599E-3</v>
      </c>
      <c r="CG409" s="223">
        <f t="shared" ca="1" si="675"/>
        <v>-4.2177468884361967E-3</v>
      </c>
      <c r="CH409" s="223">
        <f t="shared" ca="1" si="676"/>
        <v>-8.000344188717274E-3</v>
      </c>
      <c r="CI409" s="223">
        <f t="shared" ca="1" si="677"/>
        <v>-1.905451460044603E-3</v>
      </c>
      <c r="CJ409" s="223">
        <f t="shared" ca="1" si="678"/>
        <v>6.5419747788473606E-3</v>
      </c>
      <c r="CK409" s="223">
        <f t="shared" ca="1" si="679"/>
        <v>6.9124621856749661E-3</v>
      </c>
      <c r="CL409" s="223">
        <f t="shared" ca="1" si="680"/>
        <v>-1.2514052682314498E-3</v>
      </c>
      <c r="CM409" s="223">
        <f t="shared" ca="1" si="681"/>
        <v>-7.8702463123280497E-3</v>
      </c>
      <c r="CN409" s="223">
        <f t="shared" ca="1" si="682"/>
        <v>-4.7722204764893859E-3</v>
      </c>
      <c r="CO409" s="223">
        <f t="shared" ca="1" si="683"/>
        <v>4.2177468884361689E-3</v>
      </c>
      <c r="CP409" s="223">
        <f t="shared" ca="1" si="684"/>
        <v>8.0003441887172601E-3</v>
      </c>
      <c r="CQ409" s="223">
        <f t="shared" ca="1" si="685"/>
        <v>1.9054514600446337E-3</v>
      </c>
      <c r="CR409" s="223">
        <f t="shared" ca="1" si="686"/>
        <v>-6.5419747788473415E-3</v>
      </c>
      <c r="CS409" s="223">
        <f t="shared" ca="1" si="687"/>
        <v>-6.9124621856749228E-3</v>
      </c>
      <c r="CT409" s="223">
        <f t="shared" ca="1" si="688"/>
        <v>1.2514052682314186E-3</v>
      </c>
      <c r="CU409" s="223">
        <f t="shared" ca="1" si="689"/>
        <v>7.8702463123280428E-3</v>
      </c>
      <c r="CV409" s="223">
        <f t="shared" ca="1" si="690"/>
        <v>4.7722204764894111E-3</v>
      </c>
      <c r="CW409" s="223">
        <f t="shared" ca="1" si="691"/>
        <v>-4.2177468884362409E-3</v>
      </c>
      <c r="CX409" s="223">
        <f t="shared" ca="1" si="692"/>
        <v>-8.0003441887172653E-3</v>
      </c>
      <c r="CY409" s="223">
        <f t="shared" ca="1" si="693"/>
        <v>-1.9054514600446652E-3</v>
      </c>
      <c r="CZ409" s="223">
        <f t="shared" ca="1" si="694"/>
        <v>6.541974778847391E-3</v>
      </c>
      <c r="DA409" s="223">
        <f t="shared" ca="1" si="695"/>
        <v>6.9124621856749393E-3</v>
      </c>
      <c r="DB409" s="223">
        <f t="shared" ca="1" si="696"/>
        <v>-1.2514052682313871E-3</v>
      </c>
      <c r="DC409" s="223">
        <f t="shared" ca="1" si="697"/>
        <v>-7.8702463123280341E-3</v>
      </c>
      <c r="DD409" s="223">
        <f t="shared" ca="1" si="698"/>
        <v>-4.7722204764893443E-3</v>
      </c>
      <c r="DE409" s="223">
        <f t="shared" ca="1" si="699"/>
        <v>4.2177468884362131E-3</v>
      </c>
      <c r="DF409" s="223">
        <f t="shared" ca="1" si="700"/>
        <v>8.0003441887172705E-3</v>
      </c>
      <c r="DG409" s="223">
        <f t="shared" ca="1" si="701"/>
        <v>1.9054514600445834E-3</v>
      </c>
      <c r="DH409" s="223">
        <f t="shared" ca="1" si="702"/>
        <v>-6.5419747788473728E-3</v>
      </c>
      <c r="DI409" s="223">
        <f t="shared" ca="1" si="703"/>
        <v>-6.9124621856749557E-3</v>
      </c>
      <c r="DJ409" s="223">
        <f t="shared" ca="1" si="704"/>
        <v>1.2514052682313557E-3</v>
      </c>
      <c r="DK409" s="223">
        <f t="shared" ca="1" si="705"/>
        <v>7.8702463123280549E-3</v>
      </c>
      <c r="DL409" s="223">
        <f t="shared" ca="1" si="706"/>
        <v>4.7722204764894631E-3</v>
      </c>
      <c r="DM409" s="223">
        <f t="shared" ca="1" si="707"/>
        <v>-4.2177468884361862E-3</v>
      </c>
      <c r="DN409" s="223">
        <f t="shared" ca="1" si="708"/>
        <v>-8.0003441887172583E-3</v>
      </c>
      <c r="DO409" s="223">
        <f t="shared" ca="1" si="709"/>
        <v>-1.9054514600447266E-3</v>
      </c>
      <c r="DP409" s="223">
        <f t="shared" ca="1" si="710"/>
        <v>6.5419747788473545E-3</v>
      </c>
      <c r="DQ409" s="223">
        <f t="shared" ca="1" si="711"/>
        <v>6.9124621856749124E-3</v>
      </c>
      <c r="DR409" s="223">
        <f t="shared" ca="1" si="712"/>
        <v>-1.2514052682313244E-3</v>
      </c>
      <c r="DS409" s="223">
        <f t="shared" ca="1" si="713"/>
        <v>-7.8702463123280463E-3</v>
      </c>
      <c r="DT409" s="223">
        <f t="shared" ca="1" si="714"/>
        <v>-4.7722204764893026E-3</v>
      </c>
      <c r="DU409" s="223">
        <f t="shared" ca="1" si="715"/>
        <v>4.2177468884361594E-3</v>
      </c>
      <c r="DV409" s="223">
        <f t="shared" ca="1" si="716"/>
        <v>8.0003441887172618E-3</v>
      </c>
      <c r="DW409" s="223">
        <f t="shared" ca="1" si="717"/>
        <v>1.9054514600445336E-3</v>
      </c>
      <c r="DX409" s="223">
        <f t="shared" ca="1" si="718"/>
        <v>-6.5419747788473355E-3</v>
      </c>
      <c r="DY409" s="223">
        <f t="shared" ca="1" si="719"/>
        <v>-6.9124621856749289E-3</v>
      </c>
      <c r="DZ409" s="223">
        <f t="shared" ca="1" si="720"/>
        <v>1.251405268231293E-3</v>
      </c>
      <c r="EA409" s="223">
        <f t="shared" ca="1" si="721"/>
        <v>7.8702463123280393E-3</v>
      </c>
      <c r="EB409" s="223">
        <f t="shared" ca="1" si="722"/>
        <v>4.7722204764893278E-3</v>
      </c>
      <c r="EC409" s="223">
        <f t="shared" ca="1" si="723"/>
        <v>-4.2177468884361325E-3</v>
      </c>
      <c r="ED409" s="223">
        <f t="shared" ca="1" si="724"/>
        <v>-8.000344188717267E-3</v>
      </c>
      <c r="EE409" s="223">
        <f t="shared" ca="1" si="725"/>
        <v>-1.9054514600445641E-3</v>
      </c>
      <c r="EF409" s="223">
        <f t="shared" ca="1" si="726"/>
        <v>6.5419747788473172E-3</v>
      </c>
      <c r="EG409" s="223">
        <f t="shared" ca="1" si="727"/>
        <v>6.9124621856749453E-3</v>
      </c>
      <c r="EH409" s="223">
        <f t="shared" ca="1" si="728"/>
        <v>-1.251405268231489E-3</v>
      </c>
      <c r="EI409" s="223">
        <f t="shared" ca="1" si="729"/>
        <v>-7.8702463123280306E-3</v>
      </c>
      <c r="EJ409" s="223">
        <f t="shared" ca="1" si="730"/>
        <v>-4.7722204764893529E-3</v>
      </c>
      <c r="EK409" s="223">
        <f t="shared" ca="1" si="731"/>
        <v>4.2177468884361047E-3</v>
      </c>
      <c r="EL409" s="223">
        <f t="shared" ca="1" si="732"/>
        <v>8.0003441887172722E-3</v>
      </c>
      <c r="EM409" s="223">
        <f t="shared" ca="1" si="733"/>
        <v>1.9054514600445956E-3</v>
      </c>
      <c r="EN409" s="223">
        <f t="shared" ca="1" si="734"/>
        <v>-6.5419747788472982E-3</v>
      </c>
      <c r="EO409" s="223">
        <f t="shared" ca="1" si="735"/>
        <v>-6.9124621856749618E-3</v>
      </c>
      <c r="EP409" s="223">
        <f t="shared" ca="1" si="736"/>
        <v>1.2514052682314576E-3</v>
      </c>
      <c r="EQ409" s="223">
        <f t="shared" ca="1" si="737"/>
        <v>7.8702463123280254E-3</v>
      </c>
      <c r="ER409" s="223">
        <f t="shared" ca="1" si="738"/>
        <v>4.772220476489379E-3</v>
      </c>
      <c r="ES409" s="223">
        <f t="shared" ca="1" si="739"/>
        <v>-4.2177468884362738E-3</v>
      </c>
      <c r="ET409" s="223">
        <f t="shared" ca="1" si="740"/>
        <v>-8.0003441887172774E-3</v>
      </c>
      <c r="EU409" s="223">
        <f t="shared" ca="1" si="741"/>
        <v>-1.9054514600446264E-3</v>
      </c>
      <c r="EV409" s="223">
        <f t="shared" ca="1" si="742"/>
        <v>6.5419747788474153E-3</v>
      </c>
      <c r="EW409" s="223">
        <f t="shared" ca="1" si="743"/>
        <v>6.9124621856749783E-3</v>
      </c>
      <c r="EX409" s="223">
        <f t="shared" ca="1" si="744"/>
        <v>-1.2514052682314264E-3</v>
      </c>
      <c r="EY409" s="223">
        <f t="shared" ca="1" si="745"/>
        <v>-7.8702463123280168E-3</v>
      </c>
      <c r="EZ409" s="223">
        <f t="shared" ca="1" si="746"/>
        <v>-4.7722204764894041E-3</v>
      </c>
      <c r="FA409" s="223">
        <f t="shared" ca="1" si="747"/>
        <v>4.217746888436247E-3</v>
      </c>
      <c r="FB409" s="223">
        <f t="shared" ca="1" si="748"/>
        <v>8.0003441887172826E-3</v>
      </c>
      <c r="FC409" s="223">
        <f t="shared" ca="1" si="749"/>
        <v>1.9054514600446569E-3</v>
      </c>
      <c r="FD409" s="223">
        <f t="shared" ca="1" si="750"/>
        <v>-6.5419747788473962E-3</v>
      </c>
      <c r="FE409" s="223">
        <f t="shared" ca="1" si="751"/>
        <v>-6.9124621856749956E-3</v>
      </c>
      <c r="FF409" s="223">
        <f t="shared" ca="1" si="752"/>
        <v>1.2514052682313949E-3</v>
      </c>
      <c r="FG409" s="223">
        <f t="shared" ca="1" si="753"/>
        <v>7.8702463123280636E-3</v>
      </c>
      <c r="FH409" s="223">
        <f t="shared" ca="1" si="754"/>
        <v>4.7722204764894301E-3</v>
      </c>
      <c r="FI409" s="223">
        <f t="shared" ca="1" si="755"/>
        <v>-4.2177468884362201E-3</v>
      </c>
      <c r="FJ409" s="223">
        <f t="shared" ca="1" si="756"/>
        <v>-8.0003441887172878E-3</v>
      </c>
      <c r="FK409" s="223">
        <f t="shared" ca="1" si="757"/>
        <v>-1.9054514600446877E-3</v>
      </c>
      <c r="FL409" s="223">
        <f t="shared" ca="1" si="758"/>
        <v>6.541974778847378E-3</v>
      </c>
      <c r="FM409" s="223">
        <f t="shared" ca="1" si="759"/>
        <v>6.9124621856750113E-3</v>
      </c>
      <c r="FN409" s="223">
        <f t="shared" ca="1" si="760"/>
        <v>-1.2514052682313635E-3</v>
      </c>
      <c r="FO409" s="223">
        <f t="shared" ca="1" si="761"/>
        <v>-7.8702463123280549E-3</v>
      </c>
      <c r="FP409" s="223">
        <f t="shared" ca="1" si="762"/>
        <v>-4.7722204764894553E-3</v>
      </c>
      <c r="FQ409" s="223">
        <f t="shared" ca="1" si="763"/>
        <v>4.2177468884361932E-3</v>
      </c>
      <c r="FR409" s="223">
        <f t="shared" ca="1" si="764"/>
        <v>8.0003441887172566E-3</v>
      </c>
      <c r="FS409" s="223">
        <f t="shared" ca="1" si="765"/>
        <v>1.9054514600447187E-3</v>
      </c>
      <c r="FT409" s="223">
        <f t="shared" ca="1" si="766"/>
        <v>-6.5419747788473589E-3</v>
      </c>
      <c r="FU409" s="223">
        <f t="shared" ca="1" si="767"/>
        <v>-6.912462185674908E-3</v>
      </c>
      <c r="FV409" s="223">
        <f t="shared" ca="1" si="768"/>
        <v>1.2514052682313322E-3</v>
      </c>
      <c r="FW409" s="223">
        <f t="shared" ca="1" si="769"/>
        <v>7.8702463123280497E-3</v>
      </c>
      <c r="FX409" s="223">
        <f t="shared" ca="1" si="770"/>
        <v>4.7722204764894813E-3</v>
      </c>
      <c r="FY409" s="223">
        <f t="shared" ca="1" si="771"/>
        <v>-4.2177468884361663E-3</v>
      </c>
      <c r="FZ409" s="223">
        <f t="shared" ca="1" si="772"/>
        <v>-8.0003441887172618E-3</v>
      </c>
      <c r="GA409" s="223">
        <f t="shared" ca="1" si="773"/>
        <v>-1.9054514600447498E-3</v>
      </c>
      <c r="GB409" s="223">
        <f t="shared" ca="1" si="774"/>
        <v>6.5419747788473398E-3</v>
      </c>
      <c r="GC409" s="223">
        <f t="shared" ca="1" si="775"/>
        <v>6.9124621856749245E-3</v>
      </c>
      <c r="GD409" s="223">
        <f t="shared" ca="1" si="776"/>
        <v>-1.2514052682313008E-3</v>
      </c>
      <c r="GE409" s="223">
        <f t="shared" ca="1" si="777"/>
        <v>-7.870246312328041E-3</v>
      </c>
      <c r="GF409" s="223">
        <f t="shared" ca="1" si="778"/>
        <v>-4.7722204764893209E-3</v>
      </c>
      <c r="GG409" s="223">
        <f t="shared" ca="1" si="779"/>
        <v>4.2177468884361385E-3</v>
      </c>
      <c r="GH409" s="223">
        <f t="shared" ca="1" si="780"/>
        <v>8.000344188717267E-3</v>
      </c>
      <c r="GI409" s="223">
        <f t="shared" ca="1" si="781"/>
        <v>1.9054514600445568E-3</v>
      </c>
      <c r="GJ409" s="223">
        <f t="shared" ca="1" si="782"/>
        <v>-6.5419747788473216E-3</v>
      </c>
      <c r="GK409" s="223">
        <f t="shared" ca="1" si="783"/>
        <v>-6.9124621856749419E-3</v>
      </c>
      <c r="GL409" s="223">
        <f t="shared" ca="1" si="784"/>
        <v>1.2514052682312696E-3</v>
      </c>
      <c r="GM409" s="223">
        <f t="shared" ca="1" si="785"/>
        <v>7.8702463123280341E-3</v>
      </c>
      <c r="GN409" s="223">
        <f t="shared" ca="1" si="786"/>
        <v>4.7722204764893469E-3</v>
      </c>
      <c r="GO409" s="223">
        <f t="shared" ca="1" si="787"/>
        <v>-4.2177468884361125E-3</v>
      </c>
      <c r="GP409" s="223">
        <f t="shared" ca="1" si="788"/>
        <v>-8.0003441887172705E-3</v>
      </c>
      <c r="GQ409" s="223">
        <f t="shared" ca="1" si="789"/>
        <v>-1.9054514600445876E-3</v>
      </c>
      <c r="GR409" s="223">
        <f t="shared" ca="1" si="790"/>
        <v>6.5419747788473025E-3</v>
      </c>
      <c r="GS409" s="223">
        <f t="shared" ca="1" si="791"/>
        <v>6.9124621856749575E-3</v>
      </c>
      <c r="GT409" s="223">
        <f t="shared" ca="1" si="792"/>
        <v>-1.2514052682314656E-3</v>
      </c>
      <c r="GU409" s="223">
        <f t="shared" ca="1" si="793"/>
        <v>-7.8702463123280254E-3</v>
      </c>
      <c r="GV409" s="223">
        <f t="shared" ca="1" si="794"/>
        <v>-4.772220476489372E-3</v>
      </c>
      <c r="GW409" s="223">
        <f t="shared" ca="1" si="795"/>
        <v>4.2177468884360848E-3</v>
      </c>
      <c r="GX409" s="223">
        <f t="shared" ca="1" si="796"/>
        <v>8.0003441887172757E-3</v>
      </c>
      <c r="GY409" s="223">
        <f t="shared" ca="1" si="797"/>
        <v>1.9054514600446186E-3</v>
      </c>
      <c r="GZ409" s="223">
        <f t="shared" ca="1" si="798"/>
        <v>-6.5419747788472843E-3</v>
      </c>
      <c r="HA409" s="223">
        <f t="shared" ca="1" si="799"/>
        <v>-6.912462185674974E-3</v>
      </c>
      <c r="HB409" s="223">
        <f t="shared" ca="1" si="800"/>
        <v>1.2514052682314342E-3</v>
      </c>
      <c r="HC409" s="223">
        <f t="shared" ca="1" si="801"/>
        <v>7.8702463123280185E-3</v>
      </c>
      <c r="HD409" s="223">
        <f t="shared" ca="1" si="802"/>
        <v>4.772220476489398E-3</v>
      </c>
      <c r="HE409" s="223">
        <f t="shared" ca="1" si="803"/>
        <v>-4.2177468884362539E-3</v>
      </c>
      <c r="HF409" s="223">
        <f t="shared" ca="1" si="804"/>
        <v>-8.0003441887172809E-3</v>
      </c>
      <c r="HG409" s="223">
        <f t="shared" ca="1" si="805"/>
        <v>-1.9054514600446494E-3</v>
      </c>
      <c r="HH409" s="223">
        <f t="shared" ca="1" si="806"/>
        <v>6.5419747788474005E-3</v>
      </c>
      <c r="HI409" s="223">
        <f t="shared" ca="1" si="807"/>
        <v>6.9124621856749904E-3</v>
      </c>
      <c r="HJ409" s="223">
        <f t="shared" ca="1" si="808"/>
        <v>-1.2514052682314027E-3</v>
      </c>
      <c r="HK409" s="223">
        <f t="shared" ca="1" si="809"/>
        <v>-7.8702463123280116E-3</v>
      </c>
      <c r="HL409" s="223">
        <f t="shared" ca="1" si="810"/>
        <v>-4.7722204764894241E-3</v>
      </c>
      <c r="HM409" s="223">
        <f t="shared" ca="1" si="811"/>
        <v>4.217746888436227E-3</v>
      </c>
      <c r="HN409" s="223">
        <f t="shared" ca="1" si="812"/>
        <v>8.0003441887172861E-3</v>
      </c>
      <c r="HO409" s="223">
        <f t="shared" ca="1" si="813"/>
        <v>1.9054514600446799E-3</v>
      </c>
      <c r="HP409" s="223">
        <f t="shared" ca="1" si="814"/>
        <v>-6.5419747788473823E-3</v>
      </c>
      <c r="HQ409" s="223">
        <f t="shared" ca="1" si="815"/>
        <v>-6.9124621856748881E-3</v>
      </c>
      <c r="HR409" s="223">
        <f t="shared" ca="1" si="816"/>
        <v>1.251405268231144E-3</v>
      </c>
      <c r="HS409" s="223">
        <f t="shared" ca="1" si="817"/>
        <v>7.8702463123280046E-3</v>
      </c>
      <c r="HT409" s="223">
        <f t="shared" ca="1" si="818"/>
        <v>4.7722204764894492E-3</v>
      </c>
      <c r="HU409" s="223">
        <f t="shared" ca="1" si="819"/>
        <v>-4.2177468884362001E-3</v>
      </c>
      <c r="HV409" s="223">
        <f t="shared" ca="1" si="820"/>
        <v>-8.0003441887172549E-3</v>
      </c>
      <c r="HW409" s="223">
        <f t="shared" ca="1" si="821"/>
        <v>-1.9054514600444869E-3</v>
      </c>
      <c r="HX409" s="223">
        <f t="shared" ca="1" si="822"/>
        <v>6.5419747788472279E-3</v>
      </c>
      <c r="HY409" s="223">
        <f t="shared" ca="1" si="823"/>
        <v>6.9124621856750234E-3</v>
      </c>
      <c r="HZ409" s="223">
        <f t="shared" ca="1" si="824"/>
        <v>-1.2514052682313401E-3</v>
      </c>
      <c r="IA409" s="223">
        <f t="shared" ca="1" si="825"/>
        <v>-7.8702463123280497E-3</v>
      </c>
      <c r="IB409" s="223">
        <f t="shared" ca="1" si="826"/>
        <v>-4.7722204764892896E-3</v>
      </c>
      <c r="IC409" s="223">
        <f t="shared" ca="1" si="827"/>
        <v>4.2177468884359763E-3</v>
      </c>
      <c r="ID409" s="223">
        <f t="shared" ca="1" si="828"/>
        <v>8.0003441887172965E-3</v>
      </c>
      <c r="IE409" s="223">
        <f t="shared" ca="1" si="829"/>
        <v>1.90545146004473E-3</v>
      </c>
      <c r="IF409" s="223">
        <f t="shared" ca="1" si="830"/>
        <v>-6.541974778847345E-3</v>
      </c>
      <c r="IG409" s="223">
        <f t="shared" ca="1" si="831"/>
        <v>-6.9124621856749202E-3</v>
      </c>
      <c r="IH409" s="223">
        <f t="shared" ca="1" si="832"/>
        <v>1.2514052682315361E-3</v>
      </c>
      <c r="II409" s="223">
        <f t="shared" ca="1" si="833"/>
        <v>7.870246312327989E-3</v>
      </c>
      <c r="IJ409" s="223">
        <f t="shared" ca="1" si="834"/>
        <v>4.7722204764895004E-3</v>
      </c>
      <c r="IK409" s="223">
        <f t="shared" ca="1" si="835"/>
        <v>-4.2177468884361455E-3</v>
      </c>
      <c r="IL409" s="223">
        <f t="shared" ca="1" si="836"/>
        <v>-8.0003441887172653E-3</v>
      </c>
      <c r="IM409" s="223">
        <f t="shared" ca="1" si="837"/>
        <v>-1.9054514600445492E-3</v>
      </c>
      <c r="IN409" s="223">
        <f t="shared" ca="1" si="838"/>
        <v>6.5419747788474612E-3</v>
      </c>
      <c r="IO409" s="223">
        <f t="shared" ca="1" si="839"/>
        <v>6.9124621856750564E-3</v>
      </c>
      <c r="IP409" s="223">
        <f t="shared" ca="1" si="840"/>
        <v>-1.2514052682312774E-3</v>
      </c>
      <c r="IQ409" s="223">
        <f t="shared" ca="1" si="841"/>
        <v>-7.8702463123280358E-3</v>
      </c>
      <c r="IR409" s="223">
        <f t="shared" ca="1" si="842"/>
        <v>-4.7722204764893408E-3</v>
      </c>
      <c r="IS409" s="223">
        <f t="shared" ca="1" si="843"/>
        <v>4.2177468884363146E-3</v>
      </c>
      <c r="IT409" s="223">
        <f t="shared" ca="1" si="844"/>
        <v>8.0003441887173052E-3</v>
      </c>
      <c r="IU409" s="223">
        <f t="shared" ca="1" si="845"/>
        <v>1.9054514600448037E-3</v>
      </c>
      <c r="IV409" s="223">
        <f t="shared" ca="1" si="846"/>
        <v>-6.5419747788473068E-3</v>
      </c>
      <c r="IW409" s="223">
        <f t="shared" ca="1" si="847"/>
        <v>-6.912462185674954E-3</v>
      </c>
      <c r="IX409" s="223">
        <f t="shared" ca="1" si="848"/>
        <v>1.2514052682314734E-3</v>
      </c>
      <c r="IY409" s="223">
        <f t="shared" ca="1" si="849"/>
        <v>7.8702463123280827E-3</v>
      </c>
      <c r="IZ409" s="223">
        <f t="shared" ca="1" si="850"/>
        <v>4.7722204764895524E-3</v>
      </c>
      <c r="JA409" s="223">
        <f t="shared" ca="1" si="851"/>
        <v>-4.2177468884360917E-3</v>
      </c>
      <c r="JB409" s="223">
        <f t="shared" ca="1" si="852"/>
        <v>-8.000344188717274E-3</v>
      </c>
    </row>
    <row r="410" spans="2:262">
      <c r="B410" s="230">
        <v>49</v>
      </c>
      <c r="C410" s="229">
        <f t="shared" si="853"/>
        <v>9.5703125000000052E-4</v>
      </c>
      <c r="D410" s="226">
        <f t="shared" ca="1" si="597"/>
        <v>54.013016085789026</v>
      </c>
      <c r="E410" s="225">
        <f ca="1">BC361</f>
        <v>1.3016085789027024E-2</v>
      </c>
      <c r="F410" s="224">
        <v>49</v>
      </c>
      <c r="G410" s="223">
        <f t="shared" ca="1" si="854"/>
        <v>1.4700040232083649E-3</v>
      </c>
      <c r="H410" s="223">
        <f t="shared" ca="1" si="598"/>
        <v>-8.6757091662041097E-3</v>
      </c>
      <c r="I410" s="223">
        <f t="shared" ca="1" si="599"/>
        <v>-7.7146933578842881E-3</v>
      </c>
      <c r="J410" s="223">
        <f t="shared" ca="1" si="600"/>
        <v>3.1227494704201171E-3</v>
      </c>
      <c r="K410" s="223">
        <f t="shared" ca="1" si="601"/>
        <v>9.9624174273772147E-3</v>
      </c>
      <c r="L410" s="223">
        <f t="shared" ca="1" si="602"/>
        <v>4.0480996975853362E-3</v>
      </c>
      <c r="M410" s="223">
        <f t="shared" ca="1" si="603"/>
        <v>-7.0486354502577115E-3</v>
      </c>
      <c r="N410" s="223">
        <f t="shared" ca="1" si="604"/>
        <v>-9.1216375233699638E-3</v>
      </c>
      <c r="O410" s="223">
        <f t="shared" ca="1" si="605"/>
        <v>4.829713107934138E-4</v>
      </c>
      <c r="P410" s="223">
        <f t="shared" ca="1" si="606"/>
        <v>9.4692754784566555E-3</v>
      </c>
      <c r="Q410" s="223">
        <f t="shared" ca="1" si="607"/>
        <v>6.3329191777646461E-3</v>
      </c>
      <c r="R410" s="223">
        <f t="shared" ca="1" si="608"/>
        <v>-4.910903120747186E-3</v>
      </c>
      <c r="S410" s="223">
        <f t="shared" ca="1" si="609"/>
        <v>-9.8677384938868351E-3</v>
      </c>
      <c r="T410" s="223">
        <f t="shared" ca="1" si="610"/>
        <v>-2.1917970908030479E-3</v>
      </c>
      <c r="U410" s="223">
        <f t="shared" ca="1" si="611"/>
        <v>8.2901047057431614E-3</v>
      </c>
      <c r="V410" s="223">
        <f t="shared" ca="1" si="612"/>
        <v>8.1589321627076588E-3</v>
      </c>
      <c r="W410" s="223">
        <f t="shared" ca="1" si="613"/>
        <v>-2.4173863281748125E-3</v>
      </c>
      <c r="X410" s="223">
        <f t="shared" ca="1" si="614"/>
        <v>-9.8989428445029806E-3</v>
      </c>
      <c r="Y410" s="223">
        <f t="shared" ca="1" si="615"/>
        <v>-4.7077744651855E-3</v>
      </c>
      <c r="Z410" s="223">
        <f t="shared" ca="1" si="616"/>
        <v>6.5103335182101546E-3</v>
      </c>
      <c r="AA410" s="223">
        <f t="shared" ca="1" si="617"/>
        <v>9.3938479039678904E-3</v>
      </c>
      <c r="AB410" s="223">
        <f t="shared" ca="1" si="618"/>
        <v>2.512649509951617E-4</v>
      </c>
      <c r="AC410" s="223">
        <f t="shared" ca="1" si="619"/>
        <v>-9.2129898865311727E-3</v>
      </c>
      <c r="AD410" s="223">
        <f t="shared" ca="1" si="620"/>
        <v>-6.8826836146143764E-3</v>
      </c>
      <c r="AE410" s="223">
        <f t="shared" ca="1" si="621"/>
        <v>4.2589025446503424E-3</v>
      </c>
      <c r="AF410" s="223">
        <f t="shared" ca="1" si="622"/>
        <v>9.9481993884261623E-3</v>
      </c>
      <c r="AG410" s="223">
        <f t="shared" ca="1" si="623"/>
        <v>2.9017126200596146E-3</v>
      </c>
      <c r="AH410" s="223">
        <f t="shared" ca="1" si="624"/>
        <v>-7.8595754496053726E-3</v>
      </c>
      <c r="AI410" s="223">
        <f t="shared" ca="1" si="625"/>
        <v>-8.5589570072300784E-3</v>
      </c>
      <c r="AJ410" s="223">
        <f t="shared" ca="1" si="626"/>
        <v>1.6989231599684952E-3</v>
      </c>
      <c r="AK410" s="223">
        <f t="shared" ca="1" si="627"/>
        <v>9.7818250326840456E-3</v>
      </c>
      <c r="AL410" s="223">
        <f t="shared" ca="1" si="628"/>
        <v>5.3419373950649041E-3</v>
      </c>
      <c r="AM410" s="223">
        <f t="shared" ca="1" si="629"/>
        <v>-5.9367515247550247E-3</v>
      </c>
      <c r="AN410" s="223">
        <f t="shared" ca="1" si="630"/>
        <v>-9.6151522088666324E-3</v>
      </c>
      <c r="AO410" s="223">
        <f t="shared" ca="1" si="631"/>
        <v>-9.8413958624398758E-4</v>
      </c>
      <c r="AP410" s="223">
        <f t="shared" ca="1" si="632"/>
        <v>8.9067783041729947E-3</v>
      </c>
      <c r="AQ410" s="223">
        <f t="shared" ca="1" si="633"/>
        <v>7.3951501926227707E-3</v>
      </c>
      <c r="AR410" s="223">
        <f t="shared" ca="1" si="634"/>
        <v>-3.5838226066615799E-3</v>
      </c>
      <c r="AS410" s="223">
        <f t="shared" ca="1" si="635"/>
        <v>-9.9747501285415534E-3</v>
      </c>
      <c r="AT410" s="223">
        <f t="shared" ca="1" si="636"/>
        <v>-3.5959035172160609E-3</v>
      </c>
      <c r="AU410" s="223">
        <f t="shared" ca="1" si="637"/>
        <v>7.3864544731320099E-3</v>
      </c>
      <c r="AV410" s="223">
        <f t="shared" ca="1" si="638"/>
        <v>8.9126001221598236E-3</v>
      </c>
      <c r="AW410" s="223">
        <f t="shared" ca="1" si="639"/>
        <v>-9.7125337995908659E-4</v>
      </c>
      <c r="AX410" s="223">
        <f t="shared" ca="1" si="640"/>
        <v>-9.6116986634900391E-3</v>
      </c>
      <c r="AY410" s="223">
        <f t="shared" ca="1" si="641"/>
        <v>-5.9471519033610287E-3</v>
      </c>
      <c r="AZ410" s="223">
        <f t="shared" ca="1" si="642"/>
        <v>5.3309977604115997E-3</v>
      </c>
      <c r="BA410" s="223">
        <f t="shared" ca="1" si="643"/>
        <v>9.7843511708635301E-3</v>
      </c>
      <c r="BB410" s="223">
        <f t="shared" ca="1" si="644"/>
        <v>1.7116810838065963E-3</v>
      </c>
      <c r="BC410" s="223">
        <f t="shared" ca="1" si="645"/>
        <v>-8.5523001184778791E-3</v>
      </c>
      <c r="BD410" s="223">
        <f t="shared" ca="1" si="646"/>
        <v>-7.8675418110021808E-3</v>
      </c>
      <c r="BE410" s="223">
        <f t="shared" ca="1" si="647"/>
        <v>2.8893216234555734E-3</v>
      </c>
      <c r="BF410" s="223">
        <f t="shared" ca="1" si="648"/>
        <v>9.9472468334718938E-3</v>
      </c>
      <c r="BG410" s="223">
        <f t="shared" ca="1" si="649"/>
        <v>4.2706079016542791E-3</v>
      </c>
      <c r="BH410" s="223">
        <f t="shared" ca="1" si="650"/>
        <v>-6.8733056598869304E-3</v>
      </c>
      <c r="BI410" s="223">
        <f t="shared" ca="1" si="651"/>
        <v>-9.2179450848165929E-3</v>
      </c>
      <c r="BJ410" s="223">
        <f t="shared" ca="1" si="652"/>
        <v>2.383202937317416E-4</v>
      </c>
      <c r="BK410" s="223">
        <f t="shared" ca="1" si="653"/>
        <v>9.3894856664558223E-3</v>
      </c>
      <c r="BL410" s="223">
        <f t="shared" ca="1" si="654"/>
        <v>6.5201382802160153E-3</v>
      </c>
      <c r="BM410" s="223">
        <f t="shared" ca="1" si="655"/>
        <v>-4.6963548573128941E-3</v>
      </c>
      <c r="BN410" s="223">
        <f t="shared" ca="1" si="656"/>
        <v>-9.9005278861237066E-3</v>
      </c>
      <c r="BO410" s="223">
        <f t="shared" ca="1" si="657"/>
        <v>-2.429946833271455E-3</v>
      </c>
      <c r="BP410" s="223">
        <f t="shared" ca="1" si="658"/>
        <v>8.1514762774470839E-3</v>
      </c>
      <c r="BQ410" s="223">
        <f t="shared" ca="1" si="659"/>
        <v>8.2972985386432913E-3</v>
      </c>
      <c r="BR410" s="223">
        <f t="shared" ca="1" si="660"/>
        <v>-2.1791631560335988E-3</v>
      </c>
      <c r="BS410" s="223">
        <f t="shared" ca="1" si="661"/>
        <v>-9.8658385459561206E-3</v>
      </c>
      <c r="BT410" s="223">
        <f t="shared" ca="1" si="662"/>
        <v>-4.9221694918567729E-3</v>
      </c>
      <c r="BU410" s="223">
        <f t="shared" ca="1" si="663"/>
        <v>6.3229098077497124E-3</v>
      </c>
      <c r="BV410" s="223">
        <f t="shared" ca="1" si="664"/>
        <v>9.4733372043918247E-3</v>
      </c>
      <c r="BW410" s="223">
        <f t="shared" ca="1" si="665"/>
        <v>4.9590427081603033E-4</v>
      </c>
      <c r="BX410" s="223">
        <f t="shared" ca="1" si="666"/>
        <v>-9.1163902330654977E-3</v>
      </c>
      <c r="BY410" s="223">
        <f t="shared" ca="1" si="667"/>
        <v>-7.0577914628085475E-3</v>
      </c>
      <c r="BZ410" s="223">
        <f t="shared" ca="1" si="668"/>
        <v>4.0362620003378596E-3</v>
      </c>
      <c r="CA410" s="223">
        <f t="shared" ca="1" si="669"/>
        <v>9.9630527829613139E-3</v>
      </c>
      <c r="CB410" s="223">
        <f t="shared" ca="1" si="670"/>
        <v>3.1350444903099225E-3</v>
      </c>
      <c r="CC410" s="223">
        <f t="shared" ca="1" si="671"/>
        <v>-7.7064788802035013E-3</v>
      </c>
      <c r="CD410" s="223">
        <f t="shared" ca="1" si="672"/>
        <v>-8.6820914866038504E-3</v>
      </c>
      <c r="CE410" s="223">
        <f t="shared" ca="1" si="673"/>
        <v>1.4571956146606719E-3</v>
      </c>
      <c r="CF410" s="223">
        <f t="shared" ca="1" si="674"/>
        <v>9.730966424557709E-3</v>
      </c>
      <c r="CG410" s="223">
        <f t="shared" ca="1" si="675"/>
        <v>5.547057419113233E-3</v>
      </c>
      <c r="CH410" s="223">
        <f t="shared" ca="1" si="676"/>
        <v>-5.7382495595309415E-3</v>
      </c>
      <c r="CI410" s="223">
        <f t="shared" ca="1" si="677"/>
        <v>-9.6773924888616681E-3</v>
      </c>
      <c r="CJ410" s="223">
        <f t="shared" ca="1" si="678"/>
        <v>-1.2274414871536648E-3</v>
      </c>
      <c r="CK410" s="223">
        <f t="shared" ca="1" si="679"/>
        <v>8.7938922911342081E-3</v>
      </c>
      <c r="CL410" s="223">
        <f t="shared" ca="1" si="680"/>
        <v>7.5571978619586805E-3</v>
      </c>
      <c r="CM410" s="223">
        <f t="shared" ca="1" si="681"/>
        <v>-3.3542962898706792E-3</v>
      </c>
      <c r="CN410" s="223">
        <f t="shared" ca="1" si="682"/>
        <v>-9.971587033543056E-3</v>
      </c>
      <c r="CO410" s="223">
        <f t="shared" ca="1" si="683"/>
        <v>-3.8231530696269328E-3</v>
      </c>
      <c r="CP410" s="223">
        <f t="shared" ca="1" si="684"/>
        <v>7.2197194061985716E-3</v>
      </c>
      <c r="CQ410" s="223">
        <f t="shared" ca="1" si="685"/>
        <v>9.0198354285593481E-3</v>
      </c>
      <c r="CR410" s="223">
        <f t="shared" ca="1" si="686"/>
        <v>-7.2733140399665287E-4</v>
      </c>
      <c r="CS410" s="223">
        <f t="shared" ca="1" si="687"/>
        <v>-9.5433613529882309E-3</v>
      </c>
      <c r="CT410" s="223">
        <f t="shared" ca="1" si="688"/>
        <v>-6.1418853616038178E-3</v>
      </c>
      <c r="CU410" s="223">
        <f t="shared" ca="1" si="689"/>
        <v>5.122493239771984E-3</v>
      </c>
      <c r="CV410" s="223">
        <f t="shared" ca="1" si="690"/>
        <v>9.8290051449597682E-3</v>
      </c>
      <c r="CW410" s="223">
        <f t="shared" ca="1" si="691"/>
        <v>1.9523270917238076E-3</v>
      </c>
      <c r="CX410" s="223">
        <f t="shared" ca="1" si="692"/>
        <v>-8.4237394849513893E-3</v>
      </c>
      <c r="CY410" s="223">
        <f t="shared" ca="1" si="693"/>
        <v>-8.015651151119435E-3</v>
      </c>
      <c r="CZ410" s="223">
        <f t="shared" ca="1" si="694"/>
        <v>2.6541533571836692E-3</v>
      </c>
      <c r="DA410" s="223">
        <f t="shared" ca="1" si="695"/>
        <v>9.9260843900255986E-3</v>
      </c>
      <c r="DB410" s="223">
        <f t="shared" ca="1" si="696"/>
        <v>4.4905436512116346E-3</v>
      </c>
      <c r="DC410" s="223">
        <f t="shared" ca="1" si="697"/>
        <v>-6.6938356471960463E-3</v>
      </c>
      <c r="DD410" s="223">
        <f t="shared" ca="1" si="698"/>
        <v>-9.3087001008252557E-3</v>
      </c>
      <c r="DE410" s="223">
        <f t="shared" ca="1" si="699"/>
        <v>-6.4742785633813658E-6</v>
      </c>
      <c r="DF410" s="223">
        <f t="shared" ca="1" si="700"/>
        <v>9.3040399793850436E-3</v>
      </c>
      <c r="DG410" s="223">
        <f t="shared" ca="1" si="701"/>
        <v>6.7034298951709481E-3</v>
      </c>
      <c r="DH410" s="223">
        <f t="shared" ca="1" si="702"/>
        <v>-4.4789776853204656E-3</v>
      </c>
      <c r="DI410" s="223">
        <f t="shared" ca="1" si="703"/>
        <v>-9.9273535705665713E-3</v>
      </c>
      <c r="DJ410" s="223">
        <f t="shared" ca="1" si="704"/>
        <v>-2.6666328666291638E-3</v>
      </c>
      <c r="DK410" s="223">
        <f t="shared" ca="1" si="705"/>
        <v>8.0079377046447572E-3</v>
      </c>
      <c r="DL410" s="223">
        <f t="shared" ca="1" si="706"/>
        <v>8.4306669321952549E-3</v>
      </c>
      <c r="DM410" s="223">
        <f t="shared" ca="1" si="707"/>
        <v>-1.9396273374912795E-3</v>
      </c>
      <c r="DN410" s="223">
        <f t="shared" ca="1" si="708"/>
        <v>-9.8267914351766305E-3</v>
      </c>
      <c r="DO410" s="223">
        <f t="shared" ca="1" si="709"/>
        <v>-5.1335995876779523E-3</v>
      </c>
      <c r="DP410" s="223">
        <f t="shared" ca="1" si="710"/>
        <v>6.1316774128499039E-3</v>
      </c>
      <c r="DQ410" s="223">
        <f t="shared" ca="1" si="711"/>
        <v>9.5471201207147239E-3</v>
      </c>
      <c r="DR410" s="223">
        <f t="shared" ca="1" si="712"/>
        <v>7.4024487644721443E-4</v>
      </c>
      <c r="DS410" s="223">
        <f t="shared" ca="1" si="713"/>
        <v>-9.0142992070071076E-3</v>
      </c>
      <c r="DT410" s="223">
        <f t="shared" ca="1" si="714"/>
        <v>-7.228647961333318E-3</v>
      </c>
      <c r="DU410" s="223">
        <f t="shared" ca="1" si="715"/>
        <v>3.8111901627219638E-3</v>
      </c>
      <c r="DV410" s="223">
        <f t="shared" ca="1" si="716"/>
        <v>9.9719048070425458E-3</v>
      </c>
      <c r="DW410" s="223">
        <f t="shared" ca="1" si="717"/>
        <v>3.3664879269860648E-3</v>
      </c>
      <c r="DX410" s="223">
        <f t="shared" ca="1" si="718"/>
        <v>-7.5487402160880441E-3</v>
      </c>
      <c r="DY410" s="223">
        <f t="shared" ca="1" si="719"/>
        <v>-8.7999961987103685E-3</v>
      </c>
      <c r="DZ410" s="223">
        <f t="shared" ca="1" si="720"/>
        <v>1.2145903092027704E-3</v>
      </c>
      <c r="EA410" s="223">
        <f t="shared" ca="1" si="721"/>
        <v>9.6742462461215199E-3</v>
      </c>
      <c r="EB410" s="223">
        <f t="shared" ca="1" si="722"/>
        <v>5.7488361031900071E-3</v>
      </c>
      <c r="EC410" s="223">
        <f t="shared" ca="1" si="723"/>
        <v>-5.5362910873390497E-3</v>
      </c>
      <c r="ED410" s="223">
        <f t="shared" ca="1" si="724"/>
        <v>-9.7338034694824556E-3</v>
      </c>
      <c r="EE410" s="223">
        <f t="shared" ca="1" si="725"/>
        <v>-1.4700040232085423E-3</v>
      </c>
      <c r="EF410" s="223">
        <f t="shared" ca="1" si="726"/>
        <v>8.675709166204016E-3</v>
      </c>
      <c r="EG410" s="223">
        <f t="shared" ca="1" si="727"/>
        <v>7.7146933578844182E-3</v>
      </c>
      <c r="EH410" s="223">
        <f t="shared" ca="1" si="728"/>
        <v>-3.1227494704199085E-3</v>
      </c>
      <c r="EI410" s="223">
        <f t="shared" ca="1" si="729"/>
        <v>-9.9624174273772025E-3</v>
      </c>
      <c r="EJ410" s="223">
        <f t="shared" ca="1" si="730"/>
        <v>-4.0480996975855599E-3</v>
      </c>
      <c r="EK410" s="223">
        <f t="shared" ca="1" si="731"/>
        <v>7.0486354502575319E-3</v>
      </c>
      <c r="EL410" s="223">
        <f t="shared" ca="1" si="732"/>
        <v>9.1216375233700731E-3</v>
      </c>
      <c r="EM410" s="223">
        <f t="shared" ca="1" si="733"/>
        <v>-4.8297131079312388E-4</v>
      </c>
      <c r="EN410" s="223">
        <f t="shared" ca="1" si="734"/>
        <v>-9.46927547845656E-3</v>
      </c>
      <c r="EO410" s="223">
        <f t="shared" ca="1" si="735"/>
        <v>-6.3329191777646643E-3</v>
      </c>
      <c r="EP410" s="223">
        <f t="shared" ca="1" si="736"/>
        <v>4.9109031207471496E-3</v>
      </c>
      <c r="EQ410" s="223">
        <f t="shared" ca="1" si="737"/>
        <v>9.867738493886842E-3</v>
      </c>
      <c r="ER410" s="223">
        <f t="shared" ca="1" si="738"/>
        <v>2.1917970908031065E-3</v>
      </c>
      <c r="ES410" s="223">
        <f t="shared" ca="1" si="739"/>
        <v>-8.2901047057431076E-3</v>
      </c>
      <c r="ET410" s="223">
        <f t="shared" ca="1" si="740"/>
        <v>-8.1589321627077143E-3</v>
      </c>
      <c r="EU410" s="223">
        <f t="shared" ca="1" si="741"/>
        <v>2.4173863281747197E-3</v>
      </c>
      <c r="EV410" s="223">
        <f t="shared" ca="1" si="742"/>
        <v>9.8989428445029649E-3</v>
      </c>
      <c r="EW410" s="223">
        <f t="shared" ca="1" si="743"/>
        <v>4.7077744651856145E-3</v>
      </c>
      <c r="EX410" s="223">
        <f t="shared" ca="1" si="744"/>
        <v>-6.5103335182100288E-3</v>
      </c>
      <c r="EY410" s="223">
        <f t="shared" ca="1" si="745"/>
        <v>-9.3938479039679459E-3</v>
      </c>
      <c r="EZ410" s="223">
        <f t="shared" ca="1" si="746"/>
        <v>-2.512649509953278E-4</v>
      </c>
      <c r="FA410" s="223">
        <f t="shared" ca="1" si="747"/>
        <v>9.2129898865310929E-3</v>
      </c>
      <c r="FB410" s="223">
        <f t="shared" ca="1" si="748"/>
        <v>6.8826836146145222E-3</v>
      </c>
      <c r="FC410" s="223">
        <f t="shared" ca="1" si="749"/>
        <v>-4.2589025446501602E-3</v>
      </c>
      <c r="FD410" s="223">
        <f t="shared" ca="1" si="750"/>
        <v>-9.9481993884261814E-3</v>
      </c>
      <c r="FE410" s="223">
        <f t="shared" ca="1" si="751"/>
        <v>-2.901712620059841E-3</v>
      </c>
      <c r="FF410" s="223">
        <f t="shared" ca="1" si="752"/>
        <v>7.8595754496052269E-3</v>
      </c>
      <c r="FG410" s="223">
        <f t="shared" ca="1" si="753"/>
        <v>8.5589570072302015E-3</v>
      </c>
      <c r="FH410" s="223">
        <f t="shared" ca="1" si="754"/>
        <v>-1.6989231599681921E-3</v>
      </c>
      <c r="FI410" s="223">
        <f t="shared" ca="1" si="755"/>
        <v>-9.7818250326839849E-3</v>
      </c>
      <c r="FJ410" s="223">
        <f t="shared" ca="1" si="756"/>
        <v>-5.3419373950649249E-3</v>
      </c>
      <c r="FK410" s="223">
        <f t="shared" ca="1" si="757"/>
        <v>5.9367515247550056E-3</v>
      </c>
      <c r="FL410" s="223">
        <f t="shared" ca="1" si="758"/>
        <v>9.6151522088666393E-3</v>
      </c>
      <c r="FM410" s="223">
        <f t="shared" ca="1" si="759"/>
        <v>9.8413958624408212E-4</v>
      </c>
      <c r="FN410" s="223">
        <f t="shared" ca="1" si="760"/>
        <v>-8.9067783041729513E-3</v>
      </c>
      <c r="FO410" s="223">
        <f t="shared" ca="1" si="761"/>
        <v>-7.3951501926228357E-3</v>
      </c>
      <c r="FP410" s="223">
        <f t="shared" ca="1" si="762"/>
        <v>3.5838226066614914E-3</v>
      </c>
      <c r="FQ410" s="223">
        <f t="shared" ca="1" si="763"/>
        <v>9.9747501285415534E-3</v>
      </c>
      <c r="FR410" s="223">
        <f t="shared" ca="1" si="764"/>
        <v>3.595903517216217E-3</v>
      </c>
      <c r="FS410" s="223">
        <f t="shared" ca="1" si="765"/>
        <v>-7.386454473131898E-3</v>
      </c>
      <c r="FT410" s="223">
        <f t="shared" ca="1" si="766"/>
        <v>-8.9126001221598999E-3</v>
      </c>
      <c r="FU410" s="223">
        <f t="shared" ca="1" si="767"/>
        <v>9.7125337995892114E-4</v>
      </c>
      <c r="FV410" s="223">
        <f t="shared" ca="1" si="768"/>
        <v>9.611698663489994E-3</v>
      </c>
      <c r="FW410" s="223">
        <f t="shared" ca="1" si="769"/>
        <v>5.9471519033611631E-3</v>
      </c>
      <c r="FX410" s="223">
        <f t="shared" ca="1" si="770"/>
        <v>-5.3309977604113993E-3</v>
      </c>
      <c r="FY410" s="223">
        <f t="shared" ca="1" si="771"/>
        <v>-9.7843511708635769E-3</v>
      </c>
      <c r="FZ410" s="223">
        <f t="shared" ca="1" si="772"/>
        <v>-1.7116810838068296E-3</v>
      </c>
      <c r="GA410" s="223">
        <f t="shared" ca="1" si="773"/>
        <v>8.5523001184777576E-3</v>
      </c>
      <c r="GB410" s="223">
        <f t="shared" ca="1" si="774"/>
        <v>7.8675418110023265E-3</v>
      </c>
      <c r="GC410" s="223">
        <f t="shared" ca="1" si="775"/>
        <v>-2.889321623455279E-3</v>
      </c>
      <c r="GD410" s="223">
        <f t="shared" ca="1" si="776"/>
        <v>-9.9472468334718712E-3</v>
      </c>
      <c r="GE410" s="223">
        <f t="shared" ca="1" si="777"/>
        <v>-4.2706079016545566E-3</v>
      </c>
      <c r="GF410" s="223">
        <f t="shared" ca="1" si="778"/>
        <v>6.873305659886913E-3</v>
      </c>
      <c r="GG410" s="223">
        <f t="shared" ca="1" si="779"/>
        <v>9.2179450848166016E-3</v>
      </c>
      <c r="GH410" s="223">
        <f t="shared" ca="1" si="780"/>
        <v>-2.3832029373171753E-4</v>
      </c>
      <c r="GI410" s="223">
        <f t="shared" ca="1" si="781"/>
        <v>-9.3894856664558154E-3</v>
      </c>
      <c r="GJ410" s="223">
        <f t="shared" ca="1" si="782"/>
        <v>-6.5201382802160352E-3</v>
      </c>
      <c r="GK410" s="223">
        <f t="shared" ca="1" si="783"/>
        <v>4.6963548573127475E-3</v>
      </c>
      <c r="GL410" s="223">
        <f t="shared" ca="1" si="784"/>
        <v>9.9005278861237275E-3</v>
      </c>
      <c r="GM410" s="223">
        <f t="shared" ca="1" si="785"/>
        <v>2.4299468332716159E-3</v>
      </c>
      <c r="GN410" s="223">
        <f t="shared" ca="1" si="786"/>
        <v>-8.1514762774469868E-3</v>
      </c>
      <c r="GO410" s="223">
        <f t="shared" ca="1" si="787"/>
        <v>-8.2972985386433832E-3</v>
      </c>
      <c r="GP410" s="223">
        <f t="shared" ca="1" si="788"/>
        <v>2.1791631560334366E-3</v>
      </c>
      <c r="GQ410" s="223">
        <f t="shared" ca="1" si="789"/>
        <v>9.8658385459560981E-3</v>
      </c>
      <c r="GR410" s="223">
        <f t="shared" ca="1" si="790"/>
        <v>4.9221694918569186E-3</v>
      </c>
      <c r="GS410" s="223">
        <f t="shared" ca="1" si="791"/>
        <v>-6.3229098077495841E-3</v>
      </c>
      <c r="GT410" s="223">
        <f t="shared" ca="1" si="792"/>
        <v>-9.4733372043918785E-3</v>
      </c>
      <c r="GU410" s="223">
        <f t="shared" ca="1" si="793"/>
        <v>-4.9590427081619643E-4</v>
      </c>
      <c r="GV410" s="223">
        <f t="shared" ca="1" si="794"/>
        <v>9.1163902330653745E-3</v>
      </c>
      <c r="GW410" s="223">
        <f t="shared" ca="1" si="795"/>
        <v>7.0577914628087652E-3</v>
      </c>
      <c r="GX410" s="223">
        <f t="shared" ca="1" si="796"/>
        <v>-4.0362620003375786E-3</v>
      </c>
      <c r="GY410" s="223">
        <f t="shared" ca="1" si="797"/>
        <v>-9.9630527829613295E-3</v>
      </c>
      <c r="GZ410" s="223">
        <f t="shared" ca="1" si="798"/>
        <v>-3.1350444903102156E-3</v>
      </c>
      <c r="HA410" s="223">
        <f t="shared" ca="1" si="799"/>
        <v>7.706478880203484E-3</v>
      </c>
      <c r="HB410" s="223">
        <f t="shared" ca="1" si="800"/>
        <v>8.6820914866038625E-3</v>
      </c>
      <c r="HC410" s="223">
        <f t="shared" ca="1" si="801"/>
        <v>-1.457195614660648E-3</v>
      </c>
      <c r="HD410" s="223">
        <f t="shared" ca="1" si="802"/>
        <v>-9.7309664245577038E-3</v>
      </c>
      <c r="HE410" s="223">
        <f t="shared" ca="1" si="803"/>
        <v>-5.5470574191132539E-3</v>
      </c>
      <c r="HF410" s="223">
        <f t="shared" ca="1" si="804"/>
        <v>5.7382495595308045E-3</v>
      </c>
      <c r="HG410" s="223">
        <f t="shared" ca="1" si="805"/>
        <v>9.677392488861708E-3</v>
      </c>
      <c r="HH410" s="223">
        <f t="shared" ca="1" si="806"/>
        <v>1.2274414871538291E-3</v>
      </c>
      <c r="HI410" s="223">
        <f t="shared" ca="1" si="807"/>
        <v>-8.7938922911341283E-3</v>
      </c>
      <c r="HJ410" s="223">
        <f t="shared" ca="1" si="808"/>
        <v>-7.5571978619587889E-3</v>
      </c>
      <c r="HK410" s="223">
        <f t="shared" ca="1" si="809"/>
        <v>3.3542962898702559E-3</v>
      </c>
      <c r="HL410" s="223">
        <f t="shared" ca="1" si="810"/>
        <v>9.9715870335430508E-3</v>
      </c>
      <c r="HM410" s="223">
        <f t="shared" ca="1" si="811"/>
        <v>3.8231530696268244E-3</v>
      </c>
      <c r="HN410" s="223">
        <f t="shared" ca="1" si="812"/>
        <v>-7.2197194061984563E-3</v>
      </c>
      <c r="HO410" s="223">
        <f t="shared" ca="1" si="813"/>
        <v>-9.0198354285592995E-3</v>
      </c>
      <c r="HP410" s="223">
        <f t="shared" ca="1" si="814"/>
        <v>7.273314039964872E-4</v>
      </c>
      <c r="HQ410" s="223">
        <f t="shared" ca="1" si="815"/>
        <v>9.5433613529882222E-3</v>
      </c>
      <c r="HR410" s="223">
        <f t="shared" ca="1" si="816"/>
        <v>6.1418853616040606E-3</v>
      </c>
      <c r="HS410" s="223">
        <f t="shared" ca="1" si="817"/>
        <v>-5.1224932397719632E-3</v>
      </c>
      <c r="HT410" s="223">
        <f t="shared" ca="1" si="818"/>
        <v>-9.8290051449598202E-3</v>
      </c>
      <c r="HU410" s="223">
        <f t="shared" ca="1" si="819"/>
        <v>-1.9523270917238315E-3</v>
      </c>
      <c r="HV410" s="223">
        <f t="shared" ca="1" si="820"/>
        <v>8.4237394849512245E-3</v>
      </c>
      <c r="HW410" s="223">
        <f t="shared" ca="1" si="821"/>
        <v>8.0156511511194507E-3</v>
      </c>
      <c r="HX410" s="223">
        <f t="shared" ca="1" si="822"/>
        <v>-2.6541533571833721E-3</v>
      </c>
      <c r="HY410" s="223">
        <f t="shared" ca="1" si="823"/>
        <v>-9.9260843900255968E-3</v>
      </c>
      <c r="HZ410" s="223">
        <f t="shared" ca="1" si="824"/>
        <v>-4.4905436512119104E-3</v>
      </c>
      <c r="IA410" s="223">
        <f t="shared" ca="1" si="825"/>
        <v>6.6938356471960281E-3</v>
      </c>
      <c r="IB410" s="223">
        <f t="shared" ca="1" si="826"/>
        <v>9.3087001008254188E-3</v>
      </c>
      <c r="IC410" s="223">
        <f t="shared" ca="1" si="827"/>
        <v>6.4742785635470319E-6</v>
      </c>
      <c r="ID410" s="223">
        <f t="shared" ca="1" si="828"/>
        <v>-9.3040399793848823E-3</v>
      </c>
      <c r="IE410" s="223">
        <f t="shared" ca="1" si="829"/>
        <v>-5.9659976743355048E-3</v>
      </c>
      <c r="IF410" s="223">
        <f t="shared" ca="1" si="830"/>
        <v>4.4789776853200632E-3</v>
      </c>
      <c r="IG410" s="223">
        <f t="shared" ca="1" si="831"/>
        <v>9.9273535705665886E-3</v>
      </c>
      <c r="IH410" s="223">
        <f t="shared" ca="1" si="832"/>
        <v>2.666632866629051E-3</v>
      </c>
      <c r="II410" s="223">
        <f t="shared" ca="1" si="833"/>
        <v>-8.0079377046446583E-3</v>
      </c>
      <c r="IJ410" s="223">
        <f t="shared" ca="1" si="834"/>
        <v>-8.4306669321951907E-3</v>
      </c>
      <c r="IK410" s="223">
        <f t="shared" ca="1" si="835"/>
        <v>1.9396273374911168E-3</v>
      </c>
      <c r="IL410" s="223">
        <f t="shared" ca="1" si="836"/>
        <v>9.826791435176653E-3</v>
      </c>
      <c r="IM410" s="223">
        <f t="shared" ca="1" si="837"/>
        <v>5.1335995876780954E-3</v>
      </c>
      <c r="IN410" s="223">
        <f t="shared" ca="1" si="838"/>
        <v>-6.1316774128499958E-3</v>
      </c>
      <c r="IO410" s="223">
        <f t="shared" ca="1" si="839"/>
        <v>-9.5471201207147725E-3</v>
      </c>
      <c r="IP410" s="223">
        <f t="shared" ca="1" si="840"/>
        <v>-7.4024487644709777E-4</v>
      </c>
      <c r="IQ410" s="223">
        <f t="shared" ca="1" si="841"/>
        <v>9.0142992070070347E-3</v>
      </c>
      <c r="IR410" s="223">
        <f t="shared" ca="1" si="842"/>
        <v>7.2286479613334325E-3</v>
      </c>
      <c r="IS410" s="223">
        <f t="shared" ca="1" si="843"/>
        <v>-3.8111901627215488E-3</v>
      </c>
      <c r="IT410" s="223">
        <f t="shared" ca="1" si="844"/>
        <v>-9.9719048070425493E-3</v>
      </c>
      <c r="IU410" s="223">
        <f t="shared" ca="1" si="845"/>
        <v>-3.366487926986488E-3</v>
      </c>
      <c r="IV410" s="223">
        <f t="shared" ca="1" si="846"/>
        <v>7.5487402160879348E-3</v>
      </c>
      <c r="IW410" s="223">
        <f t="shared" ca="1" si="847"/>
        <v>8.7999961987105784E-3</v>
      </c>
      <c r="IX410" s="223">
        <f t="shared" ca="1" si="848"/>
        <v>-1.2145903092026056E-3</v>
      </c>
      <c r="IY410" s="223">
        <f t="shared" ca="1" si="849"/>
        <v>-9.6742462461214089E-3</v>
      </c>
      <c r="IZ410" s="223">
        <f t="shared" ca="1" si="850"/>
        <v>-5.7488361031901433E-3</v>
      </c>
      <c r="JA410" s="223">
        <f t="shared" ca="1" si="851"/>
        <v>5.5362910873386758E-3</v>
      </c>
      <c r="JB410" s="223">
        <f t="shared" ca="1" si="852"/>
        <v>9.733803469482492E-3</v>
      </c>
    </row>
    <row r="411" spans="2:262">
      <c r="B411" s="230">
        <v>50</v>
      </c>
      <c r="C411" s="229">
        <f t="shared" si="853"/>
        <v>9.7656250000000043E-4</v>
      </c>
      <c r="D411" s="226">
        <f t="shared" ca="1" si="597"/>
        <v>53.993572664767804</v>
      </c>
      <c r="E411" s="225">
        <f ca="1">BD361</f>
        <v>-6.427335232196062E-3</v>
      </c>
      <c r="F411" s="224">
        <v>50</v>
      </c>
      <c r="G411" s="223">
        <f t="shared" ca="1" si="854"/>
        <v>-1.1059688556190981E-3</v>
      </c>
      <c r="H411" s="223">
        <f t="shared" ca="1" si="598"/>
        <v>3.7527459832586815E-3</v>
      </c>
      <c r="I411" s="223">
        <f t="shared" ca="1" si="599"/>
        <v>3.6344929438556182E-3</v>
      </c>
      <c r="J411" s="223">
        <f t="shared" ca="1" si="600"/>
        <v>-1.3038983932375267E-3</v>
      </c>
      <c r="K411" s="223">
        <f t="shared" ca="1" si="601"/>
        <v>-4.5130332209279015E-3</v>
      </c>
      <c r="L411" s="223">
        <f t="shared" ca="1" si="602"/>
        <v>-1.7368918070677132E-3</v>
      </c>
      <c r="M411" s="223">
        <f t="shared" ca="1" si="603"/>
        <v>3.3427507684455236E-3</v>
      </c>
      <c r="N411" s="223">
        <f t="shared" ca="1" si="604"/>
        <v>3.9891694396843973E-3</v>
      </c>
      <c r="O411" s="223">
        <f t="shared" ca="1" si="605"/>
        <v>-6.5492935306151671E-4</v>
      </c>
      <c r="P411" s="223">
        <f t="shared" ca="1" si="606"/>
        <v>-4.430447547154711E-3</v>
      </c>
      <c r="Q411" s="223">
        <f t="shared" ca="1" si="607"/>
        <v>-2.3302162961842243E-3</v>
      </c>
      <c r="R411" s="223">
        <f t="shared" ca="1" si="608"/>
        <v>2.8603950943673776E-3</v>
      </c>
      <c r="S411" s="223">
        <f t="shared" ca="1" si="609"/>
        <v>4.2574924641547275E-3</v>
      </c>
      <c r="T411" s="223">
        <f t="shared" ca="1" si="610"/>
        <v>8.2169297677489204E-6</v>
      </c>
      <c r="U411" s="223">
        <f t="shared" ca="1" si="611"/>
        <v>-4.2519560636251402E-3</v>
      </c>
      <c r="V411" s="223">
        <f t="shared" ca="1" si="612"/>
        <v>-2.873098639577425E-3</v>
      </c>
      <c r="W411" s="223">
        <f t="shared" ca="1" si="613"/>
        <v>2.3161205046878948E-3</v>
      </c>
      <c r="X411" s="223">
        <f t="shared" ca="1" si="614"/>
        <v>4.4336536341034625E-3</v>
      </c>
      <c r="Y411" s="223">
        <f t="shared" ca="1" si="615"/>
        <v>6.7118534088210762E-4</v>
      </c>
      <c r="Z411" s="223">
        <f t="shared" ca="1" si="616"/>
        <v>-3.9814225719259026E-3</v>
      </c>
      <c r="AA411" s="223">
        <f t="shared" ca="1" si="617"/>
        <v>-3.3537870739792962E-3</v>
      </c>
      <c r="AB411" s="223">
        <f t="shared" ca="1" si="618"/>
        <v>1.7217089006026868E-3</v>
      </c>
      <c r="AC411" s="223">
        <f t="shared" ca="1" si="619"/>
        <v>4.5138395921955317E-3</v>
      </c>
      <c r="AD411" s="223">
        <f t="shared" ca="1" si="620"/>
        <v>1.3196246162988211E-3</v>
      </c>
      <c r="AE411" s="223">
        <f t="shared" ca="1" si="621"/>
        <v>-3.6247033051601861E-3</v>
      </c>
      <c r="AF411" s="223">
        <f t="shared" ca="1" si="622"/>
        <v>-3.7618761464302342E-3</v>
      </c>
      <c r="AG411" s="223">
        <f t="shared" ca="1" si="623"/>
        <v>1.0900274982590511E-3</v>
      </c>
      <c r="AH411" s="223">
        <f t="shared" ca="1" si="624"/>
        <v>4.496314554594193E-3</v>
      </c>
      <c r="AI411" s="223">
        <f t="shared" ca="1" si="625"/>
        <v>1.939498003946054E-3</v>
      </c>
      <c r="AJ411" s="223">
        <f t="shared" ca="1" si="626"/>
        <v>-3.1895201581864144E-3</v>
      </c>
      <c r="AK411" s="223">
        <f t="shared" ca="1" si="627"/>
        <v>-4.088531960911951E-3</v>
      </c>
      <c r="AL411" s="223">
        <f t="shared" ca="1" si="628"/>
        <v>4.3475029238435709E-4</v>
      </c>
      <c r="AM411" s="223">
        <f t="shared" ca="1" si="629"/>
        <v>4.3814578854391318E-3</v>
      </c>
      <c r="AN411" s="223">
        <f t="shared" ca="1" si="630"/>
        <v>2.5173871169551845E-3</v>
      </c>
      <c r="AO411" s="223">
        <f t="shared" ca="1" si="631"/>
        <v>-2.6852935319141456E-3</v>
      </c>
      <c r="AP411" s="223">
        <f t="shared" ca="1" si="632"/>
        <v>-4.3266834055184543E-3</v>
      </c>
      <c r="AQ411" s="223">
        <f t="shared" ca="1" si="633"/>
        <v>-2.2993794440519835E-4</v>
      </c>
      <c r="AR411" s="223">
        <f t="shared" ca="1" si="634"/>
        <v>4.1717558847585044E-3</v>
      </c>
      <c r="AS411" s="223">
        <f t="shared" ca="1" si="635"/>
        <v>3.0407824012140369E-3</v>
      </c>
      <c r="AT411" s="223">
        <f t="shared" ca="1" si="636"/>
        <v>-2.1229384100732306E-3</v>
      </c>
      <c r="AU411" s="223">
        <f t="shared" ca="1" si="637"/>
        <v>-4.4711752206745992E-3</v>
      </c>
      <c r="AV411" s="223">
        <f t="shared" ca="1" si="638"/>
        <v>-8.8964871909477715E-4</v>
      </c>
      <c r="AW411" s="223">
        <f t="shared" ca="1" si="639"/>
        <v>3.8717479675817743E-3</v>
      </c>
      <c r="AX411" s="223">
        <f t="shared" ca="1" si="640"/>
        <v>3.4983539294352688E-3</v>
      </c>
      <c r="AY411" s="223">
        <f t="shared" ca="1" si="641"/>
        <v>-1.5146280827786924E-3</v>
      </c>
      <c r="AZ411" s="223">
        <f t="shared" ca="1" si="642"/>
        <v>-4.518879594937371E-3</v>
      </c>
      <c r="BA411" s="223">
        <f t="shared" ca="1" si="643"/>
        <v>-1.5301012856923897E-3</v>
      </c>
      <c r="BB411" s="223">
        <f t="shared" ca="1" si="644"/>
        <v>3.4879283993130409E-3</v>
      </c>
      <c r="BC411" s="223">
        <f t="shared" ca="1" si="645"/>
        <v>3.880196659866675E-3</v>
      </c>
      <c r="BD411" s="223">
        <f t="shared" ca="1" si="646"/>
        <v>-8.7353063156211724E-4</v>
      </c>
      <c r="BE411" s="223">
        <f t="shared" ca="1" si="647"/>
        <v>-4.4687638726678231E-3</v>
      </c>
      <c r="BF411" s="223">
        <f t="shared" ca="1" si="648"/>
        <v>-2.1374317802528987E-3</v>
      </c>
      <c r="BG411" s="223">
        <f t="shared" ca="1" si="649"/>
        <v>3.0286057144972857E-3</v>
      </c>
      <c r="BH411" s="223">
        <f t="shared" ca="1" si="650"/>
        <v>4.1780448505325529E-3</v>
      </c>
      <c r="BI411" s="223">
        <f t="shared" ca="1" si="651"/>
        <v>-2.1352388017323139E-4</v>
      </c>
      <c r="BJ411" s="223">
        <f t="shared" ca="1" si="652"/>
        <v>-4.3219129079071477E-3</v>
      </c>
      <c r="BK411" s="223">
        <f t="shared" ca="1" si="653"/>
        <v>-2.6984933316643251E-3</v>
      </c>
      <c r="BL411" s="223">
        <f t="shared" ca="1" si="654"/>
        <v>2.5037228621385449E-3</v>
      </c>
      <c r="BM411" s="223">
        <f t="shared" ca="1" si="655"/>
        <v>4.3854509875855784E-3</v>
      </c>
      <c r="BN411" s="223">
        <f t="shared" ca="1" si="656"/>
        <v>4.5110501839439043E-4</v>
      </c>
      <c r="BO411" s="223">
        <f t="shared" ca="1" si="657"/>
        <v>-4.0815055805628183E-3</v>
      </c>
      <c r="BP411" s="223">
        <f t="shared" ca="1" si="658"/>
        <v>-3.2011406517050535E-3</v>
      </c>
      <c r="BQ411" s="223">
        <f t="shared" ca="1" si="659"/>
        <v>1.9246419708812421E-3</v>
      </c>
      <c r="BR411" s="223">
        <f t="shared" ca="1" si="660"/>
        <v>4.4979253545104399E-3</v>
      </c>
      <c r="BS411" s="223">
        <f t="shared" ca="1" si="661"/>
        <v>1.1059688556190911E-3</v>
      </c>
      <c r="BT411" s="223">
        <f t="shared" ca="1" si="662"/>
        <v>-3.7527459832586881E-3</v>
      </c>
      <c r="BU411" s="223">
        <f t="shared" ca="1" si="663"/>
        <v>-3.6344929438556074E-3</v>
      </c>
      <c r="BV411" s="223">
        <f t="shared" ca="1" si="664"/>
        <v>1.3038983932375479E-3</v>
      </c>
      <c r="BW411" s="223">
        <f t="shared" ca="1" si="665"/>
        <v>4.5130332209279023E-3</v>
      </c>
      <c r="BX411" s="223">
        <f t="shared" ca="1" si="666"/>
        <v>1.7368918070676817E-3</v>
      </c>
      <c r="BY411" s="223">
        <f t="shared" ca="1" si="667"/>
        <v>-3.3427507684455041E-3</v>
      </c>
      <c r="BZ411" s="223">
        <f t="shared" ca="1" si="668"/>
        <v>-3.9891694396844077E-3</v>
      </c>
      <c r="CA411" s="223">
        <f t="shared" ca="1" si="669"/>
        <v>6.5492935306150305E-4</v>
      </c>
      <c r="CB411" s="223">
        <f t="shared" ca="1" si="670"/>
        <v>4.4304475471547092E-3</v>
      </c>
      <c r="CC411" s="223">
        <f t="shared" ca="1" si="671"/>
        <v>2.3302162961842286E-3</v>
      </c>
      <c r="CD411" s="223">
        <f t="shared" ca="1" si="672"/>
        <v>-2.8603950943673797E-3</v>
      </c>
      <c r="CE411" s="223">
        <f t="shared" ca="1" si="673"/>
        <v>-4.2574924641547267E-3</v>
      </c>
      <c r="CF411" s="223">
        <f t="shared" ca="1" si="674"/>
        <v>-8.216929767746752E-6</v>
      </c>
      <c r="CG411" s="223">
        <f t="shared" ca="1" si="675"/>
        <v>4.2519560636251463E-3</v>
      </c>
      <c r="CH411" s="223">
        <f t="shared" ca="1" si="676"/>
        <v>2.8730986395774107E-3</v>
      </c>
      <c r="CI411" s="223">
        <f t="shared" ca="1" si="677"/>
        <v>-2.3161205046879105E-3</v>
      </c>
      <c r="CJ411" s="223">
        <f t="shared" ca="1" si="678"/>
        <v>-4.4336536341034556E-3</v>
      </c>
      <c r="CK411" s="223">
        <f t="shared" ca="1" si="679"/>
        <v>-6.7118534088207379E-4</v>
      </c>
      <c r="CL411" s="223">
        <f t="shared" ca="1" si="680"/>
        <v>3.9814225719258887E-3</v>
      </c>
      <c r="CM411" s="223">
        <f t="shared" ca="1" si="681"/>
        <v>3.3537870739793062E-3</v>
      </c>
      <c r="CN411" s="223">
        <f t="shared" ca="1" si="682"/>
        <v>-1.721708900602674E-3</v>
      </c>
      <c r="CO411" s="223">
        <f t="shared" ca="1" si="683"/>
        <v>-4.5138395921955326E-3</v>
      </c>
      <c r="CP411" s="223">
        <f t="shared" ca="1" si="684"/>
        <v>-1.319624616298819E-3</v>
      </c>
      <c r="CQ411" s="223">
        <f t="shared" ca="1" si="685"/>
        <v>3.6247033051601879E-3</v>
      </c>
      <c r="CR411" s="223">
        <f t="shared" ca="1" si="686"/>
        <v>3.7618761464302333E-3</v>
      </c>
      <c r="CS411" s="223">
        <f t="shared" ca="1" si="687"/>
        <v>-1.0900274982590533E-3</v>
      </c>
      <c r="CT411" s="223">
        <f t="shared" ca="1" si="688"/>
        <v>-4.496314554594193E-3</v>
      </c>
      <c r="CU411" s="223">
        <f t="shared" ca="1" si="689"/>
        <v>-1.939498003946023E-3</v>
      </c>
      <c r="CV411" s="223">
        <f t="shared" ca="1" si="690"/>
        <v>3.1895201581864391E-3</v>
      </c>
      <c r="CW411" s="223">
        <f t="shared" ca="1" si="691"/>
        <v>4.0885319609119354E-3</v>
      </c>
      <c r="CX411" s="223">
        <f t="shared" ca="1" si="692"/>
        <v>-4.3475029238432733E-4</v>
      </c>
      <c r="CY411" s="223">
        <f t="shared" ca="1" si="693"/>
        <v>-4.381457885439124E-3</v>
      </c>
      <c r="CZ411" s="223">
        <f t="shared" ca="1" si="694"/>
        <v>-2.5173871169552097E-3</v>
      </c>
      <c r="DA411" s="223">
        <f t="shared" ca="1" si="695"/>
        <v>2.6852935319141213E-3</v>
      </c>
      <c r="DB411" s="223">
        <f t="shared" ca="1" si="696"/>
        <v>4.3266834055184543E-3</v>
      </c>
      <c r="DC411" s="223">
        <f t="shared" ca="1" si="697"/>
        <v>2.2993794440519624E-4</v>
      </c>
      <c r="DD411" s="223">
        <f t="shared" ca="1" si="698"/>
        <v>-4.1717558847585044E-3</v>
      </c>
      <c r="DE411" s="223">
        <f t="shared" ca="1" si="699"/>
        <v>-3.0407824012140348E-3</v>
      </c>
      <c r="DF411" s="223">
        <f t="shared" ca="1" si="700"/>
        <v>2.1229384100732327E-3</v>
      </c>
      <c r="DG411" s="223">
        <f t="shared" ca="1" si="701"/>
        <v>4.4711752206746088E-3</v>
      </c>
      <c r="DH411" s="223">
        <f t="shared" ca="1" si="702"/>
        <v>8.8964871909474343E-4</v>
      </c>
      <c r="DI411" s="223">
        <f t="shared" ca="1" si="703"/>
        <v>-3.8717479675817587E-3</v>
      </c>
      <c r="DJ411" s="223">
        <f t="shared" ca="1" si="704"/>
        <v>-3.4983539294352471E-3</v>
      </c>
      <c r="DK411" s="223">
        <f t="shared" ca="1" si="705"/>
        <v>1.5146280827786642E-3</v>
      </c>
      <c r="DL411" s="223">
        <f t="shared" ca="1" si="706"/>
        <v>4.518879594937371E-3</v>
      </c>
      <c r="DM411" s="223">
        <f t="shared" ca="1" si="707"/>
        <v>1.5301012856924179E-3</v>
      </c>
      <c r="DN411" s="223">
        <f t="shared" ca="1" si="708"/>
        <v>-3.487928399313083E-3</v>
      </c>
      <c r="DO411" s="223">
        <f t="shared" ca="1" si="709"/>
        <v>-3.8801966598666733E-3</v>
      </c>
      <c r="DP411" s="223">
        <f t="shared" ca="1" si="710"/>
        <v>8.735306315621824E-4</v>
      </c>
      <c r="DQ411" s="223">
        <f t="shared" ca="1" si="711"/>
        <v>4.4687638726678231E-3</v>
      </c>
      <c r="DR411" s="223">
        <f t="shared" ca="1" si="712"/>
        <v>2.1374317802529529E-3</v>
      </c>
      <c r="DS411" s="223">
        <f t="shared" ca="1" si="713"/>
        <v>-3.0286057144972879E-3</v>
      </c>
      <c r="DT411" s="223">
        <f t="shared" ca="1" si="714"/>
        <v>-4.1780448505325763E-3</v>
      </c>
      <c r="DU411" s="223">
        <f t="shared" ca="1" si="715"/>
        <v>2.1352388017323358E-4</v>
      </c>
      <c r="DV411" s="223">
        <f t="shared" ca="1" si="716"/>
        <v>4.3219129079071304E-3</v>
      </c>
      <c r="DW411" s="223">
        <f t="shared" ca="1" si="717"/>
        <v>2.6984933316643225E-3</v>
      </c>
      <c r="DX411" s="223">
        <f t="shared" ca="1" si="718"/>
        <v>-2.5037228621385471E-3</v>
      </c>
      <c r="DY411" s="223">
        <f t="shared" ca="1" si="719"/>
        <v>-4.3854509875855627E-3</v>
      </c>
      <c r="DZ411" s="223">
        <f t="shared" ca="1" si="720"/>
        <v>-4.5110501839438832E-4</v>
      </c>
      <c r="EA411" s="223">
        <f t="shared" ca="1" si="721"/>
        <v>4.0815055805628461E-3</v>
      </c>
      <c r="EB411" s="223">
        <f t="shared" ca="1" si="722"/>
        <v>3.2011406517050518E-3</v>
      </c>
      <c r="EC411" s="223">
        <f t="shared" ca="1" si="723"/>
        <v>-1.9246419708813024E-3</v>
      </c>
      <c r="ED411" s="223">
        <f t="shared" ca="1" si="724"/>
        <v>-4.4979253545104399E-3</v>
      </c>
      <c r="EE411" s="223">
        <f t="shared" ca="1" si="725"/>
        <v>-1.105968855619151E-3</v>
      </c>
      <c r="EF411" s="223">
        <f t="shared" ca="1" si="726"/>
        <v>3.7527459832586894E-3</v>
      </c>
      <c r="EG411" s="223">
        <f t="shared" ca="1" si="727"/>
        <v>3.6344929438556443E-3</v>
      </c>
      <c r="EH411" s="223">
        <f t="shared" ca="1" si="728"/>
        <v>-1.3038983932375501E-3</v>
      </c>
      <c r="EI411" s="223">
        <f t="shared" ca="1" si="729"/>
        <v>-4.5130332209278997E-3</v>
      </c>
      <c r="EJ411" s="223">
        <f t="shared" ca="1" si="730"/>
        <v>-1.7368918070676798E-3</v>
      </c>
      <c r="EK411" s="223">
        <f t="shared" ca="1" si="731"/>
        <v>3.3427507684455054E-3</v>
      </c>
      <c r="EL411" s="223">
        <f t="shared" ca="1" si="732"/>
        <v>3.9891694396843756E-3</v>
      </c>
      <c r="EM411" s="223">
        <f t="shared" ca="1" si="733"/>
        <v>-6.5492935306150522E-4</v>
      </c>
      <c r="EN411" s="223">
        <f t="shared" ca="1" si="734"/>
        <v>-4.4304475471547223E-3</v>
      </c>
      <c r="EO411" s="223">
        <f t="shared" ca="1" si="735"/>
        <v>-2.3302162961842273E-3</v>
      </c>
      <c r="EP411" s="223">
        <f t="shared" ca="1" si="736"/>
        <v>2.8603950943674309E-3</v>
      </c>
      <c r="EQ411" s="223">
        <f t="shared" ca="1" si="737"/>
        <v>4.2574924641547258E-3</v>
      </c>
      <c r="ER411" s="223">
        <f t="shared" ca="1" si="738"/>
        <v>8.21692976780866E-6</v>
      </c>
      <c r="ES411" s="223">
        <f t="shared" ca="1" si="739"/>
        <v>-4.2519560636251471E-3</v>
      </c>
      <c r="ET411" s="223">
        <f t="shared" ca="1" si="740"/>
        <v>-2.8730986395774584E-3</v>
      </c>
      <c r="EU411" s="223">
        <f t="shared" ca="1" si="741"/>
        <v>2.3161205046879126E-3</v>
      </c>
      <c r="EV411" s="223">
        <f t="shared" ca="1" si="742"/>
        <v>4.4336536341034677E-3</v>
      </c>
      <c r="EW411" s="223">
        <f t="shared" ca="1" si="743"/>
        <v>6.7118534088207163E-4</v>
      </c>
      <c r="EX411" s="223">
        <f t="shared" ca="1" si="744"/>
        <v>-3.9814225719258895E-3</v>
      </c>
      <c r="EY411" s="223">
        <f t="shared" ca="1" si="745"/>
        <v>-3.3537870739792615E-3</v>
      </c>
      <c r="EZ411" s="223">
        <f t="shared" ca="1" si="746"/>
        <v>1.7217089006026762E-3</v>
      </c>
      <c r="FA411" s="223">
        <f t="shared" ca="1" si="747"/>
        <v>4.5138395921955291E-3</v>
      </c>
      <c r="FB411" s="223">
        <f t="shared" ca="1" si="748"/>
        <v>1.3196246162988168E-3</v>
      </c>
      <c r="FC411" s="223">
        <f t="shared" ca="1" si="749"/>
        <v>-3.6247033051602273E-3</v>
      </c>
      <c r="FD411" s="223">
        <f t="shared" ca="1" si="750"/>
        <v>-3.7618761464302325E-3</v>
      </c>
      <c r="FE411" s="223">
        <f t="shared" ca="1" si="751"/>
        <v>1.090027498258993E-3</v>
      </c>
      <c r="FF411" s="223">
        <f t="shared" ca="1" si="752"/>
        <v>4.496314554594193E-3</v>
      </c>
      <c r="FG411" s="223">
        <f t="shared" ca="1" si="753"/>
        <v>1.9394980039460789E-3</v>
      </c>
      <c r="FH411" s="223">
        <f t="shared" ca="1" si="754"/>
        <v>-3.1895201581864405E-3</v>
      </c>
      <c r="FI411" s="223">
        <f t="shared" ca="1" si="755"/>
        <v>-4.0885319609119631E-3</v>
      </c>
      <c r="FJ411" s="223">
        <f t="shared" ca="1" si="756"/>
        <v>4.3475029238439347E-4</v>
      </c>
      <c r="FK411" s="223">
        <f t="shared" ca="1" si="757"/>
        <v>4.3814578854391249E-3</v>
      </c>
      <c r="FL411" s="223">
        <f t="shared" ca="1" si="758"/>
        <v>2.5173871169551546E-3</v>
      </c>
      <c r="FM411" s="223">
        <f t="shared" ca="1" si="759"/>
        <v>-2.6852935319141235E-3</v>
      </c>
      <c r="FN411" s="223">
        <f t="shared" ca="1" si="760"/>
        <v>-4.3266834055184352E-3</v>
      </c>
      <c r="FO411" s="223">
        <f t="shared" ca="1" si="761"/>
        <v>-2.2993794440519407E-4</v>
      </c>
      <c r="FP411" s="223">
        <f t="shared" ca="1" si="762"/>
        <v>4.1717558847585304E-3</v>
      </c>
      <c r="FQ411" s="223">
        <f t="shared" ca="1" si="763"/>
        <v>3.0407824012140335E-3</v>
      </c>
      <c r="FR411" s="223">
        <f t="shared" ca="1" si="764"/>
        <v>-2.1229384100731781E-3</v>
      </c>
      <c r="FS411" s="223">
        <f t="shared" ca="1" si="765"/>
        <v>-4.4711752206745984E-3</v>
      </c>
      <c r="FT411" s="223">
        <f t="shared" ca="1" si="766"/>
        <v>-8.8964871909480415E-4</v>
      </c>
      <c r="FU411" s="223">
        <f t="shared" ca="1" si="767"/>
        <v>3.8717479675817929E-3</v>
      </c>
      <c r="FV411" s="223">
        <f t="shared" ca="1" si="768"/>
        <v>3.4983539294352857E-3</v>
      </c>
      <c r="FW411" s="223">
        <f t="shared" ca="1" si="769"/>
        <v>-1.5146280827787266E-3</v>
      </c>
      <c r="FX411" s="223">
        <f t="shared" ca="1" si="770"/>
        <v>-4.5188795949373719E-3</v>
      </c>
      <c r="FY411" s="223">
        <f t="shared" ca="1" si="771"/>
        <v>-1.5301012856923553E-3</v>
      </c>
      <c r="FZ411" s="223">
        <f t="shared" ca="1" si="772"/>
        <v>3.487928399313044E-3</v>
      </c>
      <c r="GA411" s="223">
        <f t="shared" ca="1" si="773"/>
        <v>3.8801966598666399E-3</v>
      </c>
      <c r="GB411" s="223">
        <f t="shared" ca="1" si="774"/>
        <v>-8.7353063156212158E-4</v>
      </c>
      <c r="GC411" s="223">
        <f t="shared" ca="1" si="775"/>
        <v>-4.4687638726678336E-3</v>
      </c>
      <c r="GD411" s="223">
        <f t="shared" ca="1" si="776"/>
        <v>-2.1374317802528939E-3</v>
      </c>
      <c r="GE411" s="223">
        <f t="shared" ca="1" si="777"/>
        <v>3.0286057144972419E-3</v>
      </c>
      <c r="GF411" s="223">
        <f t="shared" ca="1" si="778"/>
        <v>4.1780448505325512E-3</v>
      </c>
      <c r="GG411" s="223">
        <f t="shared" ca="1" si="779"/>
        <v>-2.1352388017317167E-4</v>
      </c>
      <c r="GH411" s="223">
        <f t="shared" ca="1" si="780"/>
        <v>-4.3219129079071494E-3</v>
      </c>
      <c r="GI411" s="223">
        <f t="shared" ca="1" si="781"/>
        <v>-2.6984933316643728E-3</v>
      </c>
      <c r="GJ411" s="223">
        <f t="shared" ca="1" si="782"/>
        <v>2.5037228621386022E-3</v>
      </c>
      <c r="GK411" s="223">
        <f t="shared" ca="1" si="783"/>
        <v>4.3854509875855775E-3</v>
      </c>
      <c r="GL411" s="223">
        <f t="shared" ca="1" si="784"/>
        <v>4.5110501839432224E-4</v>
      </c>
      <c r="GM411" s="223">
        <f t="shared" ca="1" si="785"/>
        <v>-4.0815055805628201E-3</v>
      </c>
      <c r="GN411" s="223">
        <f t="shared" ca="1" si="786"/>
        <v>-3.201140651705005E-3</v>
      </c>
      <c r="GO411" s="223">
        <f t="shared" ca="1" si="787"/>
        <v>1.9246419708812464E-3</v>
      </c>
      <c r="GP411" s="223">
        <f t="shared" ca="1" si="788"/>
        <v>4.4979253545104451E-3</v>
      </c>
      <c r="GQ411" s="223">
        <f t="shared" ca="1" si="789"/>
        <v>1.1059688556190866E-3</v>
      </c>
      <c r="GR411" s="223">
        <f t="shared" ca="1" si="790"/>
        <v>-3.7527459832586551E-3</v>
      </c>
      <c r="GS411" s="223">
        <f t="shared" ca="1" si="791"/>
        <v>-3.6344929438556044E-3</v>
      </c>
      <c r="GT411" s="223">
        <f t="shared" ca="1" si="792"/>
        <v>1.3038983932374909E-3</v>
      </c>
      <c r="GU411" s="223">
        <f t="shared" ca="1" si="793"/>
        <v>4.5130332209279032E-3</v>
      </c>
      <c r="GV411" s="223">
        <f t="shared" ca="1" si="794"/>
        <v>1.7368918070677368E-3</v>
      </c>
      <c r="GW411" s="223">
        <f t="shared" ca="1" si="795"/>
        <v>-3.34275076844555E-3</v>
      </c>
      <c r="GX411" s="223">
        <f t="shared" ca="1" si="796"/>
        <v>-3.9891694396844051E-3</v>
      </c>
      <c r="GY411" s="223">
        <f t="shared" ca="1" si="797"/>
        <v>6.5492935306157103E-4</v>
      </c>
      <c r="GZ411" s="223">
        <f t="shared" ca="1" si="798"/>
        <v>4.4304475471547092E-3</v>
      </c>
      <c r="HA411" s="223">
        <f t="shared" ca="1" si="799"/>
        <v>2.33021629618417E-3</v>
      </c>
      <c r="HB411" s="223">
        <f t="shared" ca="1" si="800"/>
        <v>-2.8603950943673828E-3</v>
      </c>
      <c r="HC411" s="223">
        <f t="shared" ca="1" si="801"/>
        <v>-4.2574924641547475E-3</v>
      </c>
      <c r="HD411" s="223">
        <f t="shared" ca="1" si="802"/>
        <v>-8.2169297677422526E-6</v>
      </c>
      <c r="HE411" s="223">
        <f t="shared" ca="1" si="803"/>
        <v>4.2519560636251263E-3</v>
      </c>
      <c r="HF411" s="223">
        <f t="shared" ca="1" si="804"/>
        <v>2.8730986395774077E-3</v>
      </c>
      <c r="HG411" s="223">
        <f t="shared" ca="1" si="805"/>
        <v>-2.3161205046878593E-3</v>
      </c>
      <c r="HH411" s="223">
        <f t="shared" ca="1" si="806"/>
        <v>-4.4336536341034799E-3</v>
      </c>
      <c r="HI411" s="223">
        <f t="shared" ca="1" si="807"/>
        <v>-6.7118534088200592E-4</v>
      </c>
      <c r="HJ411" s="223">
        <f t="shared" ca="1" si="808"/>
        <v>3.9814225719259208E-3</v>
      </c>
      <c r="HK411" s="223">
        <f t="shared" ca="1" si="809"/>
        <v>3.3537870739793027E-3</v>
      </c>
      <c r="HL411" s="223">
        <f t="shared" ca="1" si="810"/>
        <v>-1.7217089006026187E-3</v>
      </c>
      <c r="HM411" s="223">
        <f t="shared" ca="1" si="811"/>
        <v>-4.5138395921955265E-3</v>
      </c>
      <c r="HN411" s="223">
        <f t="shared" ca="1" si="812"/>
        <v>-1.3196246162987533E-3</v>
      </c>
      <c r="HO411" s="223">
        <f t="shared" ca="1" si="813"/>
        <v>3.6247033051601905E-3</v>
      </c>
      <c r="HP411" s="223">
        <f t="shared" ca="1" si="814"/>
        <v>3.7618761464302672E-3</v>
      </c>
      <c r="HQ411" s="223">
        <f t="shared" ca="1" si="815"/>
        <v>-1.0900274982589327E-3</v>
      </c>
      <c r="HR411" s="223">
        <f t="shared" ca="1" si="816"/>
        <v>-4.4963145545941999E-3</v>
      </c>
      <c r="HS411" s="223">
        <f t="shared" ca="1" si="817"/>
        <v>-1.9394980039460189E-3</v>
      </c>
      <c r="HT411" s="223">
        <f t="shared" ca="1" si="818"/>
        <v>3.1895201581863966E-3</v>
      </c>
      <c r="HU411" s="223">
        <f t="shared" ca="1" si="819"/>
        <v>4.0885319609119892E-3</v>
      </c>
      <c r="HV411" s="223">
        <f t="shared" ca="1" si="820"/>
        <v>-4.347502923844596E-4</v>
      </c>
      <c r="HW411" s="223">
        <f t="shared" ca="1" si="821"/>
        <v>-4.3814578854391413E-3</v>
      </c>
      <c r="HX411" s="223">
        <f t="shared" ca="1" si="822"/>
        <v>-2.5173871169552058E-3</v>
      </c>
      <c r="HY411" s="223">
        <f t="shared" ca="1" si="823"/>
        <v>2.6852935319140736E-3</v>
      </c>
      <c r="HZ411" s="223">
        <f t="shared" ca="1" si="824"/>
        <v>4.3266834055184153E-3</v>
      </c>
      <c r="IA411" s="223">
        <f t="shared" ca="1" si="825"/>
        <v>2.2993794440512771E-4</v>
      </c>
      <c r="IB411" s="223">
        <f t="shared" ca="1" si="826"/>
        <v>-4.1717558847585061E-3</v>
      </c>
      <c r="IC411" s="223">
        <f t="shared" ca="1" si="827"/>
        <v>-3.0407824012140794E-3</v>
      </c>
      <c r="ID411" s="223">
        <f t="shared" ca="1" si="828"/>
        <v>2.1229384100731235E-3</v>
      </c>
      <c r="IE411" s="223">
        <f t="shared" ca="1" si="829"/>
        <v>4.3460444441714803E-3</v>
      </c>
      <c r="IF411" s="223">
        <f t="shared" ca="1" si="830"/>
        <v>8.8964871909473909E-4</v>
      </c>
      <c r="IG411" s="223">
        <f t="shared" ca="1" si="831"/>
        <v>-3.8717479675817613E-3</v>
      </c>
      <c r="IH411" s="223">
        <f t="shared" ca="1" si="832"/>
        <v>-3.4983539294353256E-3</v>
      </c>
      <c r="II411" s="223">
        <f t="shared" ca="1" si="833"/>
        <v>1.5146280827787895E-3</v>
      </c>
      <c r="IJ411" s="223">
        <f t="shared" ca="1" si="834"/>
        <v>4.5188795949373719E-3</v>
      </c>
      <c r="IK411" s="223">
        <f t="shared" ca="1" si="835"/>
        <v>1.5301012856924136E-3</v>
      </c>
      <c r="IL411" s="223">
        <f t="shared" ca="1" si="836"/>
        <v>-3.4879283993130045E-3</v>
      </c>
      <c r="IM411" s="223">
        <f t="shared" ca="1" si="837"/>
        <v>-3.8801966598666052E-3</v>
      </c>
      <c r="IN411" s="223">
        <f t="shared" ca="1" si="838"/>
        <v>8.7353063156218674E-4</v>
      </c>
      <c r="IO411" s="223">
        <f t="shared" ca="1" si="839"/>
        <v>4.4687638726678249E-3</v>
      </c>
      <c r="IP411" s="223">
        <f t="shared" ca="1" si="840"/>
        <v>2.137431780252949E-3</v>
      </c>
      <c r="IQ411" s="223">
        <f t="shared" ca="1" si="841"/>
        <v>-3.0286057144971955E-3</v>
      </c>
      <c r="IR411" s="223">
        <f t="shared" ca="1" si="842"/>
        <v>-4.1780448505325252E-3</v>
      </c>
      <c r="IS411" s="223">
        <f t="shared" ca="1" si="843"/>
        <v>2.1352388017323803E-4</v>
      </c>
      <c r="IT411" s="223">
        <f t="shared" ca="1" si="844"/>
        <v>4.3219129079071312E-3</v>
      </c>
      <c r="IU411" s="223">
        <f t="shared" ca="1" si="845"/>
        <v>2.6984933316644226E-3</v>
      </c>
      <c r="IV411" s="223">
        <f t="shared" ca="1" si="846"/>
        <v>-2.5037228621386572E-3</v>
      </c>
      <c r="IW411" s="223">
        <f t="shared" ca="1" si="847"/>
        <v>-4.3854509875855627E-3</v>
      </c>
      <c r="IX411" s="223">
        <f t="shared" ca="1" si="848"/>
        <v>-4.5110501839438382E-4</v>
      </c>
      <c r="IY411" s="223">
        <f t="shared" ca="1" si="849"/>
        <v>4.0815055805627932E-3</v>
      </c>
      <c r="IZ411" s="223">
        <f t="shared" ca="1" si="850"/>
        <v>3.2011406517049581E-3</v>
      </c>
      <c r="JA411" s="223">
        <f t="shared" ca="1" si="851"/>
        <v>-1.9246419708813065E-3</v>
      </c>
      <c r="JB411" s="223">
        <f t="shared" ca="1" si="852"/>
        <v>-4.4979253545104391E-3</v>
      </c>
    </row>
    <row r="412" spans="2:262">
      <c r="B412" s="230">
        <v>51</v>
      </c>
      <c r="C412" s="229">
        <f t="shared" si="853"/>
        <v>9.9609375000000045E-4</v>
      </c>
      <c r="D412" s="226">
        <f t="shared" ca="1" si="597"/>
        <v>53.988160543599179</v>
      </c>
      <c r="E412" s="225">
        <f ca="1">BE361</f>
        <v>-1.1839456400822679E-2</v>
      </c>
      <c r="F412" s="224">
        <v>51</v>
      </c>
      <c r="G412" s="223">
        <f t="shared" ca="1" si="854"/>
        <v>-5.3996946512429485E-3</v>
      </c>
      <c r="H412" s="223">
        <f t="shared" ca="1" si="598"/>
        <v>1.9346582075730652E-2</v>
      </c>
      <c r="I412" s="223">
        <f t="shared" ca="1" si="599"/>
        <v>1.7537033723813333E-2</v>
      </c>
      <c r="J412" s="223">
        <f t="shared" ca="1" si="600"/>
        <v>-8.3444875558910149E-3</v>
      </c>
      <c r="K412" s="223">
        <f t="shared" ca="1" si="601"/>
        <v>-2.2772060482350902E-2</v>
      </c>
      <c r="L412" s="223">
        <f t="shared" ca="1" si="602"/>
        <v>-5.9418715732543013E-3</v>
      </c>
      <c r="M412" s="223">
        <f t="shared" ca="1" si="603"/>
        <v>1.9044347249700687E-2</v>
      </c>
      <c r="N412" s="223">
        <f t="shared" ca="1" si="604"/>
        <v>1.7889599553348203E-2</v>
      </c>
      <c r="O412" s="223">
        <f t="shared" ca="1" si="605"/>
        <v>-7.8210658038336996E-3</v>
      </c>
      <c r="P412" s="223">
        <f t="shared" ca="1" si="606"/>
        <v>-2.2796250619589821E-2</v>
      </c>
      <c r="Q412" s="223">
        <f t="shared" ca="1" si="607"/>
        <v>-6.4804693340107817E-3</v>
      </c>
      <c r="R412" s="223">
        <f t="shared" ca="1" si="608"/>
        <v>1.8730640821001506E-2</v>
      </c>
      <c r="S412" s="223">
        <f t="shared" ca="1" si="609"/>
        <v>1.8231389357047365E-2</v>
      </c>
      <c r="T412" s="223">
        <f t="shared" ca="1" si="610"/>
        <v>-7.2929329341846249E-3</v>
      </c>
      <c r="U412" s="223">
        <f t="shared" ca="1" si="611"/>
        <v>-2.2806709147862217E-2</v>
      </c>
      <c r="V412" s="223">
        <f t="shared" ca="1" si="612"/>
        <v>-7.015163502360847E-3</v>
      </c>
      <c r="W412" s="223">
        <f t="shared" ca="1" si="613"/>
        <v>1.8405651754655552E-2</v>
      </c>
      <c r="X412" s="223">
        <f t="shared" ca="1" si="614"/>
        <v>1.8562197253513369E-2</v>
      </c>
      <c r="Y412" s="223">
        <f t="shared" ca="1" si="615"/>
        <v>-6.7604070744363611E-3</v>
      </c>
      <c r="Z412" s="223">
        <f t="shared" ca="1" si="616"/>
        <v>-2.2803429767341721E-2</v>
      </c>
      <c r="AA412" s="223">
        <f t="shared" ca="1" si="617"/>
        <v>-7.5456319985309122E-3</v>
      </c>
      <c r="AB412" s="223">
        <f t="shared" ca="1" si="618"/>
        <v>1.8069575811924241E-2</v>
      </c>
      <c r="AC412" s="223">
        <f t="shared" ca="1" si="619"/>
        <v>1.8881823976439123E-2</v>
      </c>
      <c r="AD412" s="223">
        <f t="shared" ca="1" si="620"/>
        <v>-6.2238089982542821E-3</v>
      </c>
      <c r="AE412" s="223">
        <f t="shared" ca="1" si="621"/>
        <v>-2.2786414453404534E-2</v>
      </c>
      <c r="AF412" s="223">
        <f t="shared" ca="1" si="622"/>
        <v>-8.0715552881344913E-3</v>
      </c>
      <c r="AG412" s="223">
        <f t="shared" ca="1" si="623"/>
        <v>1.7722615432388782E-2</v>
      </c>
      <c r="AH412" s="223">
        <f t="shared" ca="1" si="624"/>
        <v>1.9190076994638386E-2</v>
      </c>
      <c r="AI412" s="223">
        <f t="shared" ca="1" si="625"/>
        <v>-5.6834619322550196E-3</v>
      </c>
      <c r="AJ412" s="223">
        <f t="shared" ca="1" si="626"/>
        <v>-2.2755673455439537E-2</v>
      </c>
      <c r="AK412" s="223">
        <f t="shared" ca="1" si="627"/>
        <v>-8.5926165746472386E-3</v>
      </c>
      <c r="AL412" s="223">
        <f t="shared" ca="1" si="628"/>
        <v>1.7364979612008079E-2</v>
      </c>
      <c r="AM412" s="223">
        <f t="shared" ca="1" si="629"/>
        <v>1.9486770628019276E-2</v>
      </c>
      <c r="AN412" s="223">
        <f t="shared" ca="1" si="630"/>
        <v>-5.1396913613059392E-3</v>
      </c>
      <c r="AO412" s="223">
        <f t="shared" ca="1" si="631"/>
        <v>-2.2711225290674413E-2</v>
      </c>
      <c r="AP412" s="223">
        <f t="shared" ca="1" si="632"/>
        <v>-9.1085019902341982E-3</v>
      </c>
      <c r="AQ412" s="223">
        <f t="shared" ca="1" si="633"/>
        <v>1.6996883777227505E-2</v>
      </c>
      <c r="AR412" s="223">
        <f t="shared" ca="1" si="634"/>
        <v>1.9771726159431048E-2</v>
      </c>
      <c r="AS412" s="223">
        <f t="shared" ca="1" si="635"/>
        <v>-4.5928248324662458E-3</v>
      </c>
      <c r="AT412" s="223">
        <f t="shared" ca="1" si="636"/>
        <v>-2.2653096733021613E-2</v>
      </c>
      <c r="AU412" s="223">
        <f t="shared" ca="1" si="637"/>
        <v>-9.6189007848110665E-3</v>
      </c>
      <c r="AV412" s="223">
        <f t="shared" ca="1" si="638"/>
        <v>1.6618549655214063E-2</v>
      </c>
      <c r="AW412" s="223">
        <f t="shared" ca="1" si="639"/>
        <v>2.0044771942316918E-2</v>
      </c>
      <c r="AX412" s="223">
        <f t="shared" ca="1" si="640"/>
        <v>-4.0431917576844159E-3</v>
      </c>
      <c r="AY412" s="223">
        <f t="shared" ca="1" si="641"/>
        <v>-2.258132279695067E-2</v>
      </c>
      <c r="AZ412" s="223">
        <f t="shared" ca="1" si="642"/>
        <v>-1.0123505513228884E-2</v>
      </c>
      <c r="BA412" s="223">
        <f t="shared" ca="1" si="643"/>
        <v>1.6230205140295807E-2</v>
      </c>
      <c r="BB412" s="223">
        <f t="shared" ca="1" si="644"/>
        <v>2.0305743504107035E-2</v>
      </c>
      <c r="BC412" s="223">
        <f t="shared" ca="1" si="645"/>
        <v>-3.4911232153722756E-3</v>
      </c>
      <c r="BD412" s="223">
        <f t="shared" ca="1" si="646"/>
        <v>-2.2495946716396882E-2</v>
      </c>
      <c r="BE412" s="223">
        <f t="shared" ca="1" si="647"/>
        <v>-1.0622012220467932E-2</v>
      </c>
      <c r="BF412" s="223">
        <f t="shared" ca="1" si="648"/>
        <v>1.5832084156687493E-2</v>
      </c>
      <c r="BG412" s="223">
        <f t="shared" ca="1" si="649"/>
        <v>2.0554483645290861E-2</v>
      </c>
      <c r="BH412" s="223">
        <f t="shared" ca="1" si="650"/>
        <v>-2.9369517509768607E-3</v>
      </c>
      <c r="BI412" s="223">
        <f t="shared" ca="1" si="651"/>
        <v>-2.2397019918718765E-2</v>
      </c>
      <c r="BJ412" s="223">
        <f t="shared" ca="1" si="652"/>
        <v>-1.1114120624727986E-2</v>
      </c>
      <c r="BK412" s="223">
        <f t="shared" ca="1" si="653"/>
        <v>1.5424426517583063E-2</v>
      </c>
      <c r="BL412" s="223">
        <f t="shared" ca="1" si="654"/>
        <v>2.0790842534108414E-2</v>
      </c>
      <c r="BM412" s="223">
        <f t="shared" ca="1" si="655"/>
        <v>-2.381011176666034E-3</v>
      </c>
      <c r="BN412" s="223">
        <f t="shared" ca="1" si="656"/>
        <v>-2.2284601993720159E-2</v>
      </c>
      <c r="BO412" s="223">
        <f t="shared" ca="1" si="657"/>
        <v>-1.1599534298307304E-2</v>
      </c>
      <c r="BP412" s="223">
        <f t="shared" ca="1" si="658"/>
        <v>1.5007477780700903E-2</v>
      </c>
      <c r="BQ412" s="223">
        <f t="shared" ca="1" si="659"/>
        <v>2.1014677796803227E-2</v>
      </c>
      <c r="BR412" s="223">
        <f t="shared" ca="1" si="660"/>
        <v>-1.8236363702544486E-3</v>
      </c>
      <c r="BS412" s="223">
        <f t="shared" ca="1" si="661"/>
        <v>-2.2158760657755482E-2</v>
      </c>
      <c r="BT412" s="223">
        <f t="shared" ca="1" si="662"/>
        <v>-1.207796084616012E-2</v>
      </c>
      <c r="BU412" s="223">
        <f t="shared" ca="1" si="663"/>
        <v>1.4581489100369141E-2</v>
      </c>
      <c r="BV412" s="223">
        <f t="shared" ca="1" si="664"/>
        <v>2.1225854603382537E-2</v>
      </c>
      <c r="BW412" s="223">
        <f t="shared" ca="1" si="665"/>
        <v>-1.2651630734835785E-3</v>
      </c>
      <c r="BX412" s="223">
        <f t="shared" ca="1" si="666"/>
        <v>-2.2019571712939917E-2</v>
      </c>
      <c r="BY412" s="223">
        <f t="shared" ca="1" si="667"/>
        <v>-1.2549112082022978E-2</v>
      </c>
      <c r="BZ412" s="223">
        <f t="shared" ca="1" si="668"/>
        <v>1.4146717076240557E-2</v>
      </c>
      <c r="CA412" s="223">
        <f t="shared" ca="1" si="669"/>
        <v>2.1424245748834593E-2</v>
      </c>
      <c r="CB412" s="223">
        <f t="shared" ca="1" si="670"/>
        <v>-7.0592768978441195E-4</v>
      </c>
      <c r="CC412" s="223">
        <f t="shared" ca="1" si="671"/>
        <v>-2.1867119001489382E-2</v>
      </c>
      <c r="CD412" s="223">
        <f t="shared" ca="1" si="672"/>
        <v>-1.3012704202009154E-2</v>
      </c>
      <c r="CE412" s="223">
        <f t="shared" ca="1" si="673"/>
        <v>1.3703423598725076E-2</v>
      </c>
      <c r="CF412" s="223">
        <f t="shared" ca="1" si="674"/>
        <v>2.1609731729751804E-2</v>
      </c>
      <c r="CG412" s="223">
        <f t="shared" ca="1" si="675"/>
        <v>-1.4626708164158027E-4</v>
      </c>
      <c r="CH412" s="223">
        <f t="shared" ca="1" si="676"/>
        <v>-2.1701494355216597E-2</v>
      </c>
      <c r="CI412" s="223">
        <f t="shared" ca="1" si="677"/>
        <v>-1.3468457955560653E-2</v>
      </c>
      <c r="CJ412" s="223">
        <f t="shared" ca="1" si="678"/>
        <v>1.3251875691237473E-2</v>
      </c>
      <c r="CK412" s="223">
        <f t="shared" ca="1" si="679"/>
        <v>2.1782200816314826E-2</v>
      </c>
      <c r="CL412" s="223">
        <f t="shared" ca="1" si="680"/>
        <v>4.1348163232195439E-4</v>
      </c>
      <c r="CM412" s="223">
        <f t="shared" ca="1" si="681"/>
        <v>-2.1522797540215272E-2</v>
      </c>
      <c r="CN412" s="223">
        <f t="shared" ca="1" si="682"/>
        <v>-1.3916098813657541E-2</v>
      </c>
      <c r="CO412" s="223">
        <f t="shared" ca="1" si="683"/>
        <v>1.2792345349353277E-2</v>
      </c>
      <c r="CP412" s="223">
        <f t="shared" ca="1" si="684"/>
        <v>2.1941549119595054E-2</v>
      </c>
      <c r="CQ412" s="223">
        <f t="shared" ca="1" si="685"/>
        <v>9.7298128041157627E-4</v>
      </c>
      <c r="CR412" s="223">
        <f t="shared" ca="1" si="686"/>
        <v>-2.133113619676506E-2</v>
      </c>
      <c r="CS412" s="223">
        <f t="shared" ca="1" si="687"/>
        <v>-1.4355357134185535E-2</v>
      </c>
      <c r="CT412" s="223">
        <f t="shared" ca="1" si="688"/>
        <v>1.2325109376967236E-2</v>
      </c>
      <c r="CU412" s="223">
        <f t="shared" ca="1" si="689"/>
        <v>2.208768065413309E-2</v>
      </c>
      <c r="CV412" s="223">
        <f t="shared" ca="1" si="690"/>
        <v>1.5318948409596671E-3</v>
      </c>
      <c r="CW412" s="223">
        <f t="shared" ca="1" si="691"/>
        <v>-2.1126625774492477E-2</v>
      </c>
      <c r="CX412" s="223">
        <f t="shared" ca="1" si="692"/>
        <v>-1.4785968324357524E-2</v>
      </c>
      <c r="CY412" s="223">
        <f t="shared" ca="1" si="693"/>
        <v>1.185044921955776E-2</v>
      </c>
      <c r="CZ412" s="223">
        <f t="shared" ca="1" si="694"/>
        <v>2.2220507395756567E-2</v>
      </c>
      <c r="DA412" s="223">
        <f t="shared" ca="1" si="695"/>
        <v>2.0898856453368028E-3</v>
      </c>
      <c r="DB412" s="223">
        <f t="shared" ca="1" si="696"/>
        <v>-2.0909389462828637E-2</v>
      </c>
      <c r="DC412" s="223">
        <f t="shared" ca="1" si="697"/>
        <v>-1.5207673000093637E-2</v>
      </c>
      <c r="DD412" s="223">
        <f t="shared" ca="1" si="698"/>
        <v>1.1368650794655537E-2</v>
      </c>
      <c r="DE412" s="223">
        <f t="shared" ca="1" si="699"/>
        <v>2.2339949334603197E-2</v>
      </c>
      <c r="DF412" s="223">
        <f t="shared" ca="1" si="700"/>
        <v>2.6466175807473668E-3</v>
      </c>
      <c r="DG412" s="223">
        <f t="shared" ca="1" si="701"/>
        <v>-2.0679558116804941E-2</v>
      </c>
      <c r="DH412" s="223">
        <f t="shared" ca="1" si="702"/>
        <v>-1.5620217142266015E-2</v>
      </c>
      <c r="DI412" s="223">
        <f t="shared" ca="1" si="703"/>
        <v>1.0880004319615848E-2</v>
      </c>
      <c r="DJ412" s="223">
        <f t="shared" ca="1" si="704"/>
        <v>2.2445934523315052E-2</v>
      </c>
      <c r="DK412" s="223">
        <f t="shared" ca="1" si="705"/>
        <v>3.2017552926900516E-3</v>
      </c>
      <c r="DL412" s="223">
        <f t="shared" ca="1" si="706"/>
        <v>-2.0437270178230032E-2</v>
      </c>
      <c r="DM412" s="223">
        <f t="shared" ca="1" si="707"/>
        <v>-1.6023352249709667E-2</v>
      </c>
      <c r="DN412" s="223">
        <f t="shared" ca="1" si="708"/>
        <v>1.0384804136803299E-2</v>
      </c>
      <c r="DO412" s="223">
        <f t="shared" ca="1" si="709"/>
        <v>2.2538399120377729E-2</v>
      </c>
      <c r="DP412" s="223">
        <f t="shared" ca="1" si="710"/>
        <v>3.7549643869664029E-3</v>
      </c>
      <c r="DQ412" s="223">
        <f t="shared" ca="1" si="711"/>
        <v>-2.01826715922988E-2</v>
      </c>
      <c r="DR412" s="223">
        <f t="shared" ca="1" si="712"/>
        <v>-1.6416835488909369E-2</v>
      </c>
      <c r="DS412" s="223">
        <f t="shared" ca="1" si="713"/>
        <v>9.8833485362915773E-3</v>
      </c>
      <c r="DT412" s="223">
        <f t="shared" ca="1" si="714"/>
        <v>2.2617287428575304E-2</v>
      </c>
      <c r="DU412" s="223">
        <f t="shared" ca="1" si="715"/>
        <v>4.305911631103207E-3</v>
      </c>
      <c r="DV412" s="223">
        <f t="shared" ca="1" si="716"/>
        <v>-1.9915915719678767E-2</v>
      </c>
      <c r="DW412" s="223">
        <f t="shared" ca="1" si="717"/>
        <v>-1.6800429840276021E-2</v>
      </c>
      <c r="DX412" s="223">
        <f t="shared" ca="1" si="718"/>
        <v>9.3759395761843795E-3</v>
      </c>
      <c r="DY412" s="223">
        <f t="shared" ca="1" si="719"/>
        <v>2.2682551928540681E-2</v>
      </c>
      <c r="DZ412" s="223">
        <f t="shared" ca="1" si="720"/>
        <v>4.8542651550812048E-3</v>
      </c>
      <c r="EA412" s="223">
        <f t="shared" ca="1" si="721"/>
        <v>-1.9637163244133247E-2</v>
      </c>
      <c r="EB412" s="223">
        <f t="shared" ca="1" si="722"/>
        <v>-1.717390424091542E-2</v>
      </c>
      <c r="EC412" s="223">
        <f t="shared" ca="1" si="723"/>
        <v>8.8628829006648664E-3</v>
      </c>
      <c r="ED412" s="223">
        <f t="shared" ca="1" si="724"/>
        <v>2.2734153307379618E-2</v>
      </c>
      <c r="EE412" s="223">
        <f t="shared" ca="1" si="725"/>
        <v>5.3996946512430821E-3</v>
      </c>
      <c r="EF412" s="223">
        <f t="shared" ca="1" si="726"/>
        <v>-1.9346582075730628E-2</v>
      </c>
      <c r="EG412" s="223">
        <f t="shared" ca="1" si="727"/>
        <v>-1.7537033723813308E-2</v>
      </c>
      <c r="EH412" s="223">
        <f t="shared" ca="1" si="728"/>
        <v>8.344487555890524E-3</v>
      </c>
      <c r="EI412" s="223">
        <f t="shared" ca="1" si="729"/>
        <v>2.2772060482350927E-2</v>
      </c>
      <c r="EJ412" s="223">
        <f t="shared" ca="1" si="730"/>
        <v>5.9418715732546343E-3</v>
      </c>
      <c r="EK412" s="223">
        <f t="shared" ca="1" si="731"/>
        <v>-1.9044347249700545E-2</v>
      </c>
      <c r="EL412" s="223">
        <f t="shared" ca="1" si="732"/>
        <v>-1.7889599553348318E-2</v>
      </c>
      <c r="EM412" s="223">
        <f t="shared" ca="1" si="733"/>
        <v>7.8210658038336059E-3</v>
      </c>
      <c r="EN412" s="223">
        <f t="shared" ca="1" si="734"/>
        <v>2.2796250619589824E-2</v>
      </c>
      <c r="EO412" s="223">
        <f t="shared" ca="1" si="735"/>
        <v>6.4804693340107227E-3</v>
      </c>
      <c r="EP412" s="223">
        <f t="shared" ca="1" si="736"/>
        <v>-1.8730640821001239E-2</v>
      </c>
      <c r="EQ412" s="223">
        <f t="shared" ca="1" si="737"/>
        <v>-1.8231389357047594E-2</v>
      </c>
      <c r="ER412" s="223">
        <f t="shared" ca="1" si="738"/>
        <v>7.292932934184336E-3</v>
      </c>
      <c r="ES412" s="223">
        <f t="shared" ca="1" si="739"/>
        <v>2.2806709147862217E-2</v>
      </c>
      <c r="ET412" s="223">
        <f t="shared" ca="1" si="740"/>
        <v>7.0151635023609831E-3</v>
      </c>
      <c r="EU412" s="223">
        <f t="shared" ca="1" si="741"/>
        <v>-1.8405651754655517E-2</v>
      </c>
      <c r="EV412" s="223">
        <f t="shared" ca="1" si="742"/>
        <v>-1.8562197253513359E-2</v>
      </c>
      <c r="EW412" s="223">
        <f t="shared" ca="1" si="743"/>
        <v>6.7604070744358381E-3</v>
      </c>
      <c r="EX412" s="223">
        <f t="shared" ca="1" si="744"/>
        <v>2.2803429767341715E-2</v>
      </c>
      <c r="EY412" s="223">
        <f t="shared" ca="1" si="745"/>
        <v>7.5456319985312756E-3</v>
      </c>
      <c r="EZ412" s="223">
        <f t="shared" ca="1" si="746"/>
        <v>-1.8069575811924053E-2</v>
      </c>
      <c r="FA412" s="223">
        <f t="shared" ca="1" si="747"/>
        <v>-1.8881823976439248E-2</v>
      </c>
      <c r="FB412" s="223">
        <f t="shared" ca="1" si="748"/>
        <v>6.2238089982542232E-3</v>
      </c>
      <c r="FC412" s="223">
        <f t="shared" ca="1" si="749"/>
        <v>2.2786414453404534E-2</v>
      </c>
      <c r="FD412" s="223">
        <f t="shared" ca="1" si="750"/>
        <v>8.0715552881343959E-3</v>
      </c>
      <c r="FE412" s="223">
        <f t="shared" ca="1" si="751"/>
        <v>-1.7722615432388438E-2</v>
      </c>
      <c r="FF412" s="223">
        <f t="shared" ca="1" si="752"/>
        <v>-1.9190076994638594E-2</v>
      </c>
      <c r="FG412" s="223">
        <f t="shared" ca="1" si="753"/>
        <v>5.6834619322546458E-3</v>
      </c>
      <c r="FH412" s="223">
        <f t="shared" ca="1" si="754"/>
        <v>2.275567345543952E-2</v>
      </c>
      <c r="FI412" s="223">
        <f t="shared" ca="1" si="755"/>
        <v>8.592616574647445E-3</v>
      </c>
      <c r="FJ412" s="223">
        <f t="shared" ca="1" si="756"/>
        <v>-1.7364979612008037E-2</v>
      </c>
      <c r="FK412" s="223">
        <f t="shared" ca="1" si="757"/>
        <v>-1.948677062801922E-2</v>
      </c>
      <c r="FL412" s="223">
        <f t="shared" ca="1" si="758"/>
        <v>5.1396913613054058E-3</v>
      </c>
      <c r="FM412" s="223">
        <f t="shared" ca="1" si="759"/>
        <v>2.2711225290674378E-2</v>
      </c>
      <c r="FN412" s="223">
        <f t="shared" ca="1" si="760"/>
        <v>9.1085019902345504E-3</v>
      </c>
      <c r="FO412" s="223">
        <f t="shared" ca="1" si="761"/>
        <v>-1.699688377722736E-2</v>
      </c>
      <c r="FP412" s="223">
        <f t="shared" ca="1" si="762"/>
        <v>-1.9771726159431156E-2</v>
      </c>
      <c r="FQ412" s="223">
        <f t="shared" ca="1" si="763"/>
        <v>4.592824832466186E-3</v>
      </c>
      <c r="FR412" s="223">
        <f t="shared" ca="1" si="764"/>
        <v>2.2653096733021606E-2</v>
      </c>
      <c r="FS412" s="223">
        <f t="shared" ca="1" si="765"/>
        <v>9.6189007848109746E-3</v>
      </c>
      <c r="FT412" s="223">
        <f t="shared" ca="1" si="766"/>
        <v>-1.6618549655213689E-2</v>
      </c>
      <c r="FU412" s="223">
        <f t="shared" ca="1" si="767"/>
        <v>-2.0044771942317102E-2</v>
      </c>
      <c r="FV412" s="223">
        <f t="shared" ca="1" si="768"/>
        <v>4.0431917576840368E-3</v>
      </c>
      <c r="FW412" s="223">
        <f t="shared" ca="1" si="769"/>
        <v>2.2581322796950635E-2</v>
      </c>
      <c r="FX412" s="223">
        <f t="shared" ca="1" si="770"/>
        <v>1.0123505513229086E-2</v>
      </c>
      <c r="FY412" s="223">
        <f t="shared" ca="1" si="771"/>
        <v>-1.6230205140295766E-2</v>
      </c>
      <c r="FZ412" s="223">
        <f t="shared" ca="1" si="772"/>
        <v>-2.030574350410699E-2</v>
      </c>
      <c r="GA412" s="223">
        <f t="shared" ca="1" si="773"/>
        <v>3.4911232153717348E-3</v>
      </c>
      <c r="GB412" s="223">
        <f t="shared" ca="1" si="774"/>
        <v>2.249594671639682E-2</v>
      </c>
      <c r="GC412" s="223">
        <f t="shared" ca="1" si="775"/>
        <v>1.0622012220468272E-2</v>
      </c>
      <c r="GD412" s="223">
        <f t="shared" ca="1" si="776"/>
        <v>-1.5832084156687333E-2</v>
      </c>
      <c r="GE412" s="223">
        <f t="shared" ca="1" si="777"/>
        <v>-2.0554483645290958E-2</v>
      </c>
      <c r="GF412" s="223">
        <f t="shared" ca="1" si="778"/>
        <v>2.9369517509766387E-3</v>
      </c>
      <c r="GG412" s="223">
        <f t="shared" ca="1" si="779"/>
        <v>2.2397019918718782E-2</v>
      </c>
      <c r="GH412" s="223">
        <f t="shared" ca="1" si="780"/>
        <v>1.11141206247279E-2</v>
      </c>
      <c r="GI412" s="223">
        <f t="shared" ca="1" si="781"/>
        <v>-1.5424426517582662E-2</v>
      </c>
      <c r="GJ412" s="223">
        <f t="shared" ca="1" si="782"/>
        <v>-2.079084253410864E-2</v>
      </c>
      <c r="GK412" s="223">
        <f t="shared" ca="1" si="783"/>
        <v>2.3810111766658119E-3</v>
      </c>
      <c r="GL412" s="223">
        <f t="shared" ca="1" si="784"/>
        <v>2.2284601993720111E-2</v>
      </c>
      <c r="GM412" s="223">
        <f t="shared" ca="1" si="785"/>
        <v>1.1599534298307495E-2</v>
      </c>
      <c r="GN412" s="223">
        <f t="shared" ca="1" si="786"/>
        <v>-1.5007477780700735E-2</v>
      </c>
      <c r="GO412" s="223">
        <f t="shared" ca="1" si="787"/>
        <v>-2.1014677796803188E-2</v>
      </c>
      <c r="GP412" s="223">
        <f t="shared" ca="1" si="788"/>
        <v>1.8236363702539028E-3</v>
      </c>
      <c r="GQ412" s="223">
        <f t="shared" ca="1" si="789"/>
        <v>2.2158760657755353E-2</v>
      </c>
      <c r="GR412" s="223">
        <f t="shared" ca="1" si="790"/>
        <v>1.2077960846160311E-2</v>
      </c>
      <c r="GS412" s="223">
        <f t="shared" ca="1" si="791"/>
        <v>-1.4581489100368968E-2</v>
      </c>
      <c r="GT412" s="223">
        <f t="shared" ca="1" si="792"/>
        <v>-2.1225854603382617E-2</v>
      </c>
      <c r="GU412" s="223">
        <f t="shared" ca="1" si="793"/>
        <v>1.265163073483355E-3</v>
      </c>
      <c r="GV412" s="223">
        <f t="shared" ca="1" si="794"/>
        <v>2.2019571712939945E-2</v>
      </c>
      <c r="GW412" s="223">
        <f t="shared" ca="1" si="795"/>
        <v>1.2549112082022895E-2</v>
      </c>
      <c r="GX412" s="223">
        <f t="shared" ca="1" si="796"/>
        <v>-1.414671707624013E-2</v>
      </c>
      <c r="GY412" s="223">
        <f t="shared" ca="1" si="797"/>
        <v>-2.142424574883478E-2</v>
      </c>
      <c r="GZ412" s="223">
        <f t="shared" ca="1" si="798"/>
        <v>7.0592768978418861E-4</v>
      </c>
      <c r="HA412" s="223">
        <f t="shared" ca="1" si="799"/>
        <v>2.186711900148932E-2</v>
      </c>
      <c r="HB412" s="223">
        <f t="shared" ca="1" si="800"/>
        <v>1.3012704202009336E-2</v>
      </c>
      <c r="HC412" s="223">
        <f t="shared" ca="1" si="801"/>
        <v>-1.3703423598724378E-2</v>
      </c>
      <c r="HD412" s="223">
        <f t="shared" ca="1" si="802"/>
        <v>-2.1609731729751985E-2</v>
      </c>
      <c r="HE412" s="223">
        <f t="shared" ca="1" si="803"/>
        <v>1.4626708164103253E-4</v>
      </c>
      <c r="HF412" s="223">
        <f t="shared" ca="1" si="804"/>
        <v>2.1701494355216431E-2</v>
      </c>
      <c r="HG412" s="223">
        <f t="shared" ca="1" si="805"/>
        <v>1.3468457955560833E-2</v>
      </c>
      <c r="HH412" s="223">
        <f t="shared" ca="1" si="806"/>
        <v>-1.3251875691237289E-2</v>
      </c>
      <c r="HI412" s="223">
        <f t="shared" ca="1" si="807"/>
        <v>-2.1782200816314892E-2</v>
      </c>
      <c r="HJ412" s="223">
        <f t="shared" ca="1" si="808"/>
        <v>-4.1348163232217774E-4</v>
      </c>
      <c r="HK412" s="223">
        <f t="shared" ca="1" si="809"/>
        <v>2.1522797540215306E-2</v>
      </c>
      <c r="HL412" s="223">
        <f t="shared" ca="1" si="810"/>
        <v>1.3916098813657463E-2</v>
      </c>
      <c r="HM412" s="223">
        <f t="shared" ca="1" si="811"/>
        <v>-1.2792345349353361E-2</v>
      </c>
      <c r="HN412" s="223">
        <f t="shared" ca="1" si="812"/>
        <v>-2.1941549119595026E-2</v>
      </c>
      <c r="HO412" s="223">
        <f t="shared" ca="1" si="813"/>
        <v>-9.729812804111517E-4</v>
      </c>
      <c r="HP412" s="223">
        <f t="shared" ca="1" si="814"/>
        <v>2.1331136196765209E-2</v>
      </c>
      <c r="HQ412" s="223">
        <f t="shared" ca="1" si="815"/>
        <v>1.4355357134186215E-2</v>
      </c>
      <c r="HR412" s="223">
        <f t="shared" ca="1" si="816"/>
        <v>-1.2325109376966502E-2</v>
      </c>
      <c r="HS412" s="223">
        <f t="shared" ca="1" si="817"/>
        <v>-2.2087680654133225E-2</v>
      </c>
      <c r="HT412" s="223">
        <f t="shared" ca="1" si="818"/>
        <v>-1.5318948409602136E-3</v>
      </c>
      <c r="HU412" s="223">
        <f t="shared" ca="1" si="819"/>
        <v>2.1126625774492272E-2</v>
      </c>
      <c r="HV412" s="223">
        <f t="shared" ca="1" si="820"/>
        <v>1.4785968324357692E-2</v>
      </c>
      <c r="HW412" s="223">
        <f t="shared" ca="1" si="821"/>
        <v>-1.1850449219557569E-2</v>
      </c>
      <c r="HX412" s="223">
        <f t="shared" ca="1" si="822"/>
        <v>-2.2220507395756619E-2</v>
      </c>
      <c r="HY412" s="223">
        <f t="shared" ca="1" si="823"/>
        <v>-2.0898856453370252E-3</v>
      </c>
      <c r="HZ412" s="223">
        <f t="shared" ca="1" si="824"/>
        <v>2.0909389462828679E-2</v>
      </c>
      <c r="IA412" s="223">
        <f t="shared" ca="1" si="825"/>
        <v>1.520767300009356E-2</v>
      </c>
      <c r="IB412" s="223">
        <f t="shared" ca="1" si="826"/>
        <v>-1.1368650794655624E-2</v>
      </c>
      <c r="IC412" s="223">
        <f t="shared" ca="1" si="827"/>
        <v>-2.2339949334603114E-2</v>
      </c>
      <c r="ID412" s="223">
        <f t="shared" ca="1" si="828"/>
        <v>-2.6466175807469449E-3</v>
      </c>
      <c r="IE412" s="223">
        <f t="shared" ca="1" si="829"/>
        <v>2.0600618619858877E-2</v>
      </c>
      <c r="IF412" s="223">
        <f t="shared" ca="1" si="830"/>
        <v>1.562021714226665E-2</v>
      </c>
      <c r="IG412" s="223">
        <f t="shared" ca="1" si="831"/>
        <v>-1.088000431961508E-2</v>
      </c>
      <c r="IH412" s="223">
        <f t="shared" ca="1" si="832"/>
        <v>-2.2445934523315208E-2</v>
      </c>
      <c r="II412" s="223">
        <f t="shared" ca="1" si="833"/>
        <v>-3.2017552926909142E-3</v>
      </c>
      <c r="IJ412" s="223">
        <f t="shared" ca="1" si="834"/>
        <v>2.0437270178229931E-2</v>
      </c>
      <c r="IK412" s="223">
        <f t="shared" ca="1" si="835"/>
        <v>1.602335224970983E-2</v>
      </c>
      <c r="IL412" s="223">
        <f t="shared" ca="1" si="836"/>
        <v>-1.0384804136803101E-2</v>
      </c>
      <c r="IM412" s="223">
        <f t="shared" ca="1" si="837"/>
        <v>-2.253839912037776E-2</v>
      </c>
      <c r="IN412" s="223">
        <f t="shared" ca="1" si="838"/>
        <v>-3.7549643869666241E-3</v>
      </c>
      <c r="IO412" s="223">
        <f t="shared" ca="1" si="839"/>
        <v>2.0182671592298695E-2</v>
      </c>
      <c r="IP412" s="223">
        <f t="shared" ca="1" si="840"/>
        <v>1.6416835488909525E-2</v>
      </c>
      <c r="IQ412" s="223">
        <f t="shared" ca="1" si="841"/>
        <v>-9.8833485362919589E-3</v>
      </c>
      <c r="IR412" s="223">
        <f t="shared" ca="1" si="842"/>
        <v>-2.2617287428575251E-2</v>
      </c>
      <c r="IS412" s="223">
        <f t="shared" ca="1" si="843"/>
        <v>-4.3059116311027906E-3</v>
      </c>
      <c r="IT412" s="223">
        <f t="shared" ca="1" si="844"/>
        <v>1.9915915719678975E-2</v>
      </c>
      <c r="IU412" s="223">
        <f t="shared" ca="1" si="845"/>
        <v>1.6800429840276611E-2</v>
      </c>
      <c r="IV412" s="223">
        <f t="shared" ca="1" si="846"/>
        <v>-9.3759395761835868E-3</v>
      </c>
      <c r="IW412" s="223">
        <f t="shared" ca="1" si="847"/>
        <v>-2.2682551928540771E-2</v>
      </c>
      <c r="IX412" s="223">
        <f t="shared" ca="1" si="848"/>
        <v>-4.8542651550820574E-3</v>
      </c>
      <c r="IY412" s="223">
        <f t="shared" ca="1" si="849"/>
        <v>1.9637163244133136E-2</v>
      </c>
      <c r="IZ412" s="223">
        <f t="shared" ca="1" si="850"/>
        <v>1.7173904240915566E-2</v>
      </c>
      <c r="JA412" s="223">
        <f t="shared" ca="1" si="851"/>
        <v>-8.8628829006646617E-3</v>
      </c>
      <c r="JB412" s="223">
        <f t="shared" ca="1" si="852"/>
        <v>-2.2734153307379636E-2</v>
      </c>
    </row>
    <row r="413" spans="2:262">
      <c r="B413" s="230">
        <v>52</v>
      </c>
      <c r="C413" s="229">
        <f t="shared" si="853"/>
        <v>1.0156250000000005E-3</v>
      </c>
      <c r="D413" s="226">
        <f t="shared" ca="1" si="597"/>
        <v>53.978556671906098</v>
      </c>
      <c r="E413" s="225">
        <f ca="1">BF361</f>
        <v>-2.1443328093900302E-2</v>
      </c>
      <c r="F413" s="224">
        <v>52</v>
      </c>
      <c r="G413" s="223">
        <f t="shared" ca="1" si="854"/>
        <v>-2.7385829334780226E-3</v>
      </c>
      <c r="H413" s="223">
        <f t="shared" ca="1" si="598"/>
        <v>7.2821727042493879E-3</v>
      </c>
      <c r="I413" s="223">
        <f t="shared" ca="1" si="599"/>
        <v>6.9663892398065998E-3</v>
      </c>
      <c r="J413" s="223">
        <f t="shared" ca="1" si="600"/>
        <v>-3.2377006000369525E-3</v>
      </c>
      <c r="K413" s="223">
        <f t="shared" ca="1" si="601"/>
        <v>-8.8460989872632106E-3</v>
      </c>
      <c r="L413" s="223">
        <f t="shared" ca="1" si="602"/>
        <v>-1.8980733789205017E-3</v>
      </c>
      <c r="M413" s="223">
        <f t="shared" ca="1" si="603"/>
        <v>7.7441357508527646E-3</v>
      </c>
      <c r="N413" s="223">
        <f t="shared" ca="1" si="604"/>
        <v>6.3940812730225753E-3</v>
      </c>
      <c r="O413" s="223">
        <f t="shared" ca="1" si="605"/>
        <v>-4.0319281134964351E-3</v>
      </c>
      <c r="P413" s="223">
        <f t="shared" ca="1" si="606"/>
        <v>-8.7348951753015904E-3</v>
      </c>
      <c r="Q413" s="223">
        <f t="shared" ca="1" si="607"/>
        <v>-1.0392843401315151E-3</v>
      </c>
      <c r="R413" s="223">
        <f t="shared" ca="1" si="608"/>
        <v>8.1315185368001988E-3</v>
      </c>
      <c r="S413" s="223">
        <f t="shared" ca="1" si="609"/>
        <v>5.7601948082189759E-3</v>
      </c>
      <c r="T413" s="223">
        <f t="shared" ca="1" si="610"/>
        <v>-4.7873259551468664E-3</v>
      </c>
      <c r="U413" s="223">
        <f t="shared" ca="1" si="611"/>
        <v>-8.5395695478223971E-3</v>
      </c>
      <c r="V413" s="223">
        <f t="shared" ca="1" si="612"/>
        <v>-1.7048642501646649E-4</v>
      </c>
      <c r="W413" s="223">
        <f t="shared" ca="1" si="613"/>
        <v>8.4405903540980525E-3</v>
      </c>
      <c r="X413" s="223">
        <f t="shared" ca="1" si="614"/>
        <v>5.0708345185694424E-3</v>
      </c>
      <c r="Y413" s="223">
        <f t="shared" ca="1" si="615"/>
        <v>-5.4966192308306336E-3</v>
      </c>
      <c r="Z413" s="223">
        <f t="shared" ca="1" si="616"/>
        <v>-8.2620031973941084E-3</v>
      </c>
      <c r="AA413" s="223">
        <f t="shared" ca="1" si="617"/>
        <v>6.9995336756885059E-4</v>
      </c>
      <c r="AB413" s="223">
        <f t="shared" ca="1" si="618"/>
        <v>8.6683746721899126E-3</v>
      </c>
      <c r="AC413" s="223">
        <f t="shared" ca="1" si="619"/>
        <v>4.3326393205059422E-3</v>
      </c>
      <c r="AD413" s="223">
        <f t="shared" ca="1" si="620"/>
        <v>-6.1529770585637853E-3</v>
      </c>
      <c r="AE413" s="223">
        <f t="shared" ca="1" si="621"/>
        <v>-7.9048692397045497E-3</v>
      </c>
      <c r="AF413" s="223">
        <f t="shared" ca="1" si="622"/>
        <v>1.5636522265910472E-3</v>
      </c>
      <c r="AG413" s="223">
        <f t="shared" ca="1" si="623"/>
        <v>8.8126778035729613E-3</v>
      </c>
      <c r="AH413" s="223">
        <f t="shared" ca="1" si="624"/>
        <v>3.5527184373243905E-3</v>
      </c>
      <c r="AI413" s="223">
        <f t="shared" ca="1" si="625"/>
        <v>-6.7500783536635842E-3</v>
      </c>
      <c r="AJ413" s="223">
        <f t="shared" ca="1" si="626"/>
        <v>-7.4716070699955336E-3</v>
      </c>
      <c r="AK413" s="223">
        <f t="shared" ca="1" si="627"/>
        <v>2.4122922598919473E-3</v>
      </c>
      <c r="AL413" s="223">
        <f t="shared" ca="1" si="628"/>
        <v>8.8721100302078804E-3</v>
      </c>
      <c r="AM413" s="223">
        <f t="shared" ca="1" si="629"/>
        <v>2.738582933478013E-3</v>
      </c>
      <c r="AN413" s="223">
        <f t="shared" ca="1" si="630"/>
        <v>-7.2821727042493888E-3</v>
      </c>
      <c r="AO413" s="223">
        <f t="shared" ca="1" si="631"/>
        <v>-6.9663892398066033E-3</v>
      </c>
      <c r="AP413" s="223">
        <f t="shared" ca="1" si="632"/>
        <v>3.237700600036939E-3</v>
      </c>
      <c r="AQ413" s="223">
        <f t="shared" ca="1" si="633"/>
        <v>8.8460989872632071E-3</v>
      </c>
      <c r="AR413" s="223">
        <f t="shared" ca="1" si="634"/>
        <v>1.8980733789204693E-3</v>
      </c>
      <c r="AS413" s="223">
        <f t="shared" ca="1" si="635"/>
        <v>-7.7441357508527733E-3</v>
      </c>
      <c r="AT413" s="223">
        <f t="shared" ca="1" si="636"/>
        <v>-6.394081273022564E-3</v>
      </c>
      <c r="AU413" s="223">
        <f t="shared" ca="1" si="637"/>
        <v>4.0319281134964507E-3</v>
      </c>
      <c r="AV413" s="223">
        <f t="shared" ca="1" si="638"/>
        <v>8.7348951753015904E-3</v>
      </c>
      <c r="AW413" s="223">
        <f t="shared" ca="1" si="639"/>
        <v>1.039284340131529E-3</v>
      </c>
      <c r="AX413" s="223">
        <f t="shared" ca="1" si="640"/>
        <v>-8.1315185368002196E-3</v>
      </c>
      <c r="AY413" s="223">
        <f t="shared" ca="1" si="641"/>
        <v>-5.7601948082189377E-3</v>
      </c>
      <c r="AZ413" s="223">
        <f t="shared" ca="1" si="642"/>
        <v>4.7873259551468811E-3</v>
      </c>
      <c r="BA413" s="223">
        <f t="shared" ca="1" si="643"/>
        <v>8.5395695478223937E-3</v>
      </c>
      <c r="BB413" s="223">
        <f t="shared" ca="1" si="644"/>
        <v>1.7048642501644911E-4</v>
      </c>
      <c r="BC413" s="223">
        <f t="shared" ca="1" si="645"/>
        <v>-8.4405903540980577E-3</v>
      </c>
      <c r="BD413" s="223">
        <f t="shared" ca="1" si="646"/>
        <v>-5.0708345185694285E-3</v>
      </c>
      <c r="BE413" s="223">
        <f t="shared" ca="1" si="647"/>
        <v>5.4966192308306726E-3</v>
      </c>
      <c r="BF413" s="223">
        <f t="shared" ca="1" si="648"/>
        <v>8.2620031973941136E-3</v>
      </c>
      <c r="BG413" s="223">
        <f t="shared" ca="1" si="649"/>
        <v>-6.9995336756889937E-4</v>
      </c>
      <c r="BH413" s="223">
        <f t="shared" ca="1" si="650"/>
        <v>-8.668374672189904E-3</v>
      </c>
      <c r="BI413" s="223">
        <f t="shared" ca="1" si="651"/>
        <v>-4.3326393205059257E-3</v>
      </c>
      <c r="BJ413" s="223">
        <f t="shared" ca="1" si="652"/>
        <v>6.1529770585638435E-3</v>
      </c>
      <c r="BK413" s="223">
        <f t="shared" ca="1" si="653"/>
        <v>7.9048692397045428E-3</v>
      </c>
      <c r="BL413" s="223">
        <f t="shared" ca="1" si="654"/>
        <v>-1.5636522265911267E-3</v>
      </c>
      <c r="BM413" s="223">
        <f t="shared" ca="1" si="655"/>
        <v>-8.8126778035729613E-3</v>
      </c>
      <c r="BN413" s="223">
        <f t="shared" ca="1" si="656"/>
        <v>-3.5527184373243749E-3</v>
      </c>
      <c r="BO413" s="223">
        <f t="shared" ca="1" si="657"/>
        <v>6.7500783536635547E-3</v>
      </c>
      <c r="BP413" s="223">
        <f t="shared" ca="1" si="658"/>
        <v>7.4716070699955249E-3</v>
      </c>
      <c r="BQ413" s="223">
        <f t="shared" ca="1" si="659"/>
        <v>-2.412292259891903E-3</v>
      </c>
      <c r="BR413" s="223">
        <f t="shared" ca="1" si="660"/>
        <v>-8.8721100302078804E-3</v>
      </c>
      <c r="BS413" s="223">
        <f t="shared" ca="1" si="661"/>
        <v>-2.7385829334779367E-3</v>
      </c>
      <c r="BT413" s="223">
        <f t="shared" ca="1" si="662"/>
        <v>7.2821727042493983E-3</v>
      </c>
      <c r="BU413" s="223">
        <f t="shared" ca="1" si="663"/>
        <v>6.966389239806553E-3</v>
      </c>
      <c r="BV413" s="223">
        <f t="shared" ca="1" si="664"/>
        <v>-3.2377006000369555E-3</v>
      </c>
      <c r="BW413" s="223">
        <f t="shared" ca="1" si="665"/>
        <v>-8.8460989872632071E-3</v>
      </c>
      <c r="BX413" s="223">
        <f t="shared" ca="1" si="666"/>
        <v>-1.898073378920514E-3</v>
      </c>
      <c r="BY413" s="223">
        <f t="shared" ca="1" si="667"/>
        <v>7.7441357508527819E-3</v>
      </c>
      <c r="BZ413" s="223">
        <f t="shared" ca="1" si="668"/>
        <v>6.3940812730225952E-3</v>
      </c>
      <c r="CA413" s="223">
        <f t="shared" ca="1" si="669"/>
        <v>-4.0319281134964654E-3</v>
      </c>
      <c r="CB413" s="223">
        <f t="shared" ca="1" si="670"/>
        <v>-8.7348951753015765E-3</v>
      </c>
      <c r="CC413" s="223">
        <f t="shared" ca="1" si="671"/>
        <v>-1.0392843401315118E-3</v>
      </c>
      <c r="CD413" s="223">
        <f t="shared" ca="1" si="672"/>
        <v>8.1315185368002248E-3</v>
      </c>
      <c r="CE413" s="223">
        <f t="shared" ca="1" si="673"/>
        <v>5.7601948082189732E-3</v>
      </c>
      <c r="CF413" s="223">
        <f t="shared" ca="1" si="674"/>
        <v>-4.7873259551468959E-3</v>
      </c>
      <c r="CG413" s="223">
        <f t="shared" ca="1" si="675"/>
        <v>-8.5395695478224041E-3</v>
      </c>
      <c r="CH413" s="223">
        <f t="shared" ca="1" si="676"/>
        <v>-1.7048642501643171E-4</v>
      </c>
      <c r="CI413" s="223">
        <f t="shared" ca="1" si="677"/>
        <v>8.4405903540980837E-3</v>
      </c>
      <c r="CJ413" s="223">
        <f t="shared" ca="1" si="678"/>
        <v>5.0708345185694137E-3</v>
      </c>
      <c r="CK413" s="223">
        <f t="shared" ca="1" si="679"/>
        <v>-5.4966192308306856E-3</v>
      </c>
      <c r="CL413" s="223">
        <f t="shared" ca="1" si="680"/>
        <v>-8.2620031973941084E-3</v>
      </c>
      <c r="CM413" s="223">
        <f t="shared" ca="1" si="681"/>
        <v>6.9995336756891661E-4</v>
      </c>
      <c r="CN413" s="223">
        <f t="shared" ca="1" si="682"/>
        <v>8.6683746721899074E-3</v>
      </c>
      <c r="CO413" s="223">
        <f t="shared" ca="1" si="683"/>
        <v>4.332639320505911E-3</v>
      </c>
      <c r="CP413" s="223">
        <f t="shared" ca="1" si="684"/>
        <v>-6.1529770585638556E-3</v>
      </c>
      <c r="CQ413" s="223">
        <f t="shared" ca="1" si="685"/>
        <v>-7.9048692397045341E-3</v>
      </c>
      <c r="CR413" s="223">
        <f t="shared" ca="1" si="686"/>
        <v>1.5636522265911436E-3</v>
      </c>
      <c r="CS413" s="223">
        <f t="shared" ca="1" si="687"/>
        <v>8.812677803572963E-3</v>
      </c>
      <c r="CT413" s="223">
        <f t="shared" ca="1" si="688"/>
        <v>3.5527184373243589E-3</v>
      </c>
      <c r="CU413" s="223">
        <f t="shared" ca="1" si="689"/>
        <v>-6.7500783536635659E-3</v>
      </c>
      <c r="CV413" s="223">
        <f t="shared" ca="1" si="690"/>
        <v>-7.4716070699955154E-3</v>
      </c>
      <c r="CW413" s="223">
        <f t="shared" ca="1" si="691"/>
        <v>2.4122922598919195E-3</v>
      </c>
      <c r="CX413" s="223">
        <f t="shared" ca="1" si="692"/>
        <v>8.8721100302078821E-3</v>
      </c>
      <c r="CY413" s="223">
        <f t="shared" ca="1" si="693"/>
        <v>2.7385829334779202E-3</v>
      </c>
      <c r="CZ413" s="223">
        <f t="shared" ca="1" si="694"/>
        <v>-7.2821727042494087E-3</v>
      </c>
      <c r="DA413" s="223">
        <f t="shared" ca="1" si="695"/>
        <v>-6.9663892398065435E-3</v>
      </c>
      <c r="DB413" s="223">
        <f t="shared" ca="1" si="696"/>
        <v>3.2377006000369715E-3</v>
      </c>
      <c r="DC413" s="223">
        <f t="shared" ca="1" si="697"/>
        <v>8.846098987263214E-3</v>
      </c>
      <c r="DD413" s="223">
        <f t="shared" ca="1" si="698"/>
        <v>1.8980733789203737E-3</v>
      </c>
      <c r="DE413" s="223">
        <f t="shared" ca="1" si="699"/>
        <v>-7.7441357508527915E-3</v>
      </c>
      <c r="DF413" s="223">
        <f t="shared" ca="1" si="700"/>
        <v>-6.3940812730225822E-3</v>
      </c>
      <c r="DG413" s="223">
        <f t="shared" ca="1" si="701"/>
        <v>4.0319281134965929E-3</v>
      </c>
      <c r="DH413" s="223">
        <f t="shared" ca="1" si="702"/>
        <v>8.7348951753015731E-3</v>
      </c>
      <c r="DI413" s="223">
        <f t="shared" ca="1" si="703"/>
        <v>1.0392843401314945E-3</v>
      </c>
      <c r="DJ413" s="223">
        <f t="shared" ca="1" si="704"/>
        <v>-8.1315185368001832E-3</v>
      </c>
      <c r="DK413" s="223">
        <f t="shared" ca="1" si="705"/>
        <v>-5.7601948082188648E-3</v>
      </c>
      <c r="DL413" s="223">
        <f t="shared" ca="1" si="706"/>
        <v>4.7873259551469097E-3</v>
      </c>
      <c r="DM413" s="223">
        <f t="shared" ca="1" si="707"/>
        <v>8.5395695478223989E-3</v>
      </c>
      <c r="DN413" s="223">
        <f t="shared" ca="1" si="708"/>
        <v>1.7048642501628824E-4</v>
      </c>
      <c r="DO413" s="223">
        <f t="shared" ca="1" si="709"/>
        <v>-8.4405903540980889E-3</v>
      </c>
      <c r="DP413" s="223">
        <f t="shared" ca="1" si="710"/>
        <v>-5.070834518569399E-3</v>
      </c>
      <c r="DQ413" s="223">
        <f t="shared" ca="1" si="711"/>
        <v>5.4966192308306006E-3</v>
      </c>
      <c r="DR413" s="223">
        <f t="shared" ca="1" si="712"/>
        <v>8.2620031973940564E-3</v>
      </c>
      <c r="DS413" s="223">
        <f t="shared" ca="1" si="713"/>
        <v>-6.9995336756893407E-4</v>
      </c>
      <c r="DT413" s="223">
        <f t="shared" ca="1" si="714"/>
        <v>-8.6683746721899109E-3</v>
      </c>
      <c r="DU413" s="223">
        <f t="shared" ca="1" si="715"/>
        <v>-4.3326393205060055E-3</v>
      </c>
      <c r="DV413" s="223">
        <f t="shared" ca="1" si="716"/>
        <v>6.1529770585638686E-3</v>
      </c>
      <c r="DW413" s="223">
        <f t="shared" ca="1" si="717"/>
        <v>7.9048692397045272E-3</v>
      </c>
      <c r="DX413" s="223">
        <f t="shared" ca="1" si="718"/>
        <v>-1.5636522265910365E-3</v>
      </c>
      <c r="DY413" s="223">
        <f t="shared" ca="1" si="719"/>
        <v>-8.8126778035729804E-3</v>
      </c>
      <c r="DZ413" s="223">
        <f t="shared" ca="1" si="720"/>
        <v>-3.5527184373243428E-3</v>
      </c>
      <c r="EA413" s="223">
        <f t="shared" ca="1" si="721"/>
        <v>6.7500783536635772E-3</v>
      </c>
      <c r="EB413" s="223">
        <f t="shared" ca="1" si="722"/>
        <v>7.4716070699955743E-3</v>
      </c>
      <c r="EC413" s="223">
        <f t="shared" ca="1" si="723"/>
        <v>-2.4122922598920579E-3</v>
      </c>
      <c r="ED413" s="223">
        <f t="shared" ca="1" si="724"/>
        <v>-8.8721100302078821E-3</v>
      </c>
      <c r="EE413" s="223">
        <f t="shared" ca="1" si="725"/>
        <v>-2.7385829334780234E-3</v>
      </c>
      <c r="EF413" s="223">
        <f t="shared" ca="1" si="726"/>
        <v>7.2821727042494911E-3</v>
      </c>
      <c r="EG413" s="223">
        <f t="shared" ca="1" si="727"/>
        <v>6.9663892398065313E-3</v>
      </c>
      <c r="EH413" s="223">
        <f t="shared" ca="1" si="728"/>
        <v>-3.237700600036988E-3</v>
      </c>
      <c r="EI413" s="223">
        <f t="shared" ca="1" si="729"/>
        <v>-8.846098987263214E-3</v>
      </c>
      <c r="EJ413" s="223">
        <f t="shared" ca="1" si="730"/>
        <v>-1.8980733789203566E-3</v>
      </c>
      <c r="EK413" s="223">
        <f t="shared" ca="1" si="731"/>
        <v>7.7441357508528002E-3</v>
      </c>
      <c r="EL413" s="223">
        <f t="shared" ca="1" si="732"/>
        <v>6.3940812730225718E-3</v>
      </c>
      <c r="EM413" s="223">
        <f t="shared" ca="1" si="733"/>
        <v>-4.0319281134966094E-3</v>
      </c>
      <c r="EN413" s="223">
        <f t="shared" ca="1" si="734"/>
        <v>-8.7348951753015696E-3</v>
      </c>
      <c r="EO413" s="223">
        <f t="shared" ca="1" si="735"/>
        <v>-1.0392843401314771E-3</v>
      </c>
      <c r="EP413" s="223">
        <f t="shared" ca="1" si="736"/>
        <v>8.1315185368001901E-3</v>
      </c>
      <c r="EQ413" s="223">
        <f t="shared" ca="1" si="737"/>
        <v>5.760194808218851E-3</v>
      </c>
      <c r="ER413" s="223">
        <f t="shared" ca="1" si="738"/>
        <v>-4.7873259551469245E-3</v>
      </c>
      <c r="ES413" s="223">
        <f t="shared" ca="1" si="739"/>
        <v>-8.5395695478223971E-3</v>
      </c>
      <c r="ET413" s="223">
        <f t="shared" ca="1" si="740"/>
        <v>-1.7048642501652303E-4</v>
      </c>
      <c r="EU413" s="223">
        <f t="shared" ca="1" si="741"/>
        <v>8.4405903540980941E-3</v>
      </c>
      <c r="EV413" s="223">
        <f t="shared" ca="1" si="742"/>
        <v>5.070834518569386E-3</v>
      </c>
      <c r="EW413" s="223">
        <f t="shared" ca="1" si="743"/>
        <v>-5.4966192308306145E-3</v>
      </c>
      <c r="EX413" s="223">
        <f t="shared" ca="1" si="744"/>
        <v>-8.2620031973940494E-3</v>
      </c>
      <c r="EY413" s="223">
        <f t="shared" ca="1" si="745"/>
        <v>6.9995336756895131E-4</v>
      </c>
      <c r="EZ413" s="223">
        <f t="shared" ca="1" si="746"/>
        <v>8.6683746721899144E-3</v>
      </c>
      <c r="FA413" s="223">
        <f t="shared" ca="1" si="747"/>
        <v>4.3326393205059908E-3</v>
      </c>
      <c r="FB413" s="223">
        <f t="shared" ca="1" si="748"/>
        <v>-6.1529770585638808E-3</v>
      </c>
      <c r="FC413" s="223">
        <f t="shared" ca="1" si="749"/>
        <v>-7.9048692397045185E-3</v>
      </c>
      <c r="FD413" s="223">
        <f t="shared" ca="1" si="750"/>
        <v>1.5636522265910537E-3</v>
      </c>
      <c r="FE413" s="223">
        <f t="shared" ca="1" si="751"/>
        <v>8.8126778035729821E-3</v>
      </c>
      <c r="FF413" s="223">
        <f t="shared" ca="1" si="752"/>
        <v>3.5527184373243272E-3</v>
      </c>
      <c r="FG413" s="223">
        <f t="shared" ca="1" si="753"/>
        <v>-6.7500783536635885E-3</v>
      </c>
      <c r="FH413" s="223">
        <f t="shared" ca="1" si="754"/>
        <v>-7.4716070699955648E-3</v>
      </c>
      <c r="FI413" s="223">
        <f t="shared" ca="1" si="755"/>
        <v>2.4122922598920743E-3</v>
      </c>
      <c r="FJ413" s="223">
        <f t="shared" ca="1" si="756"/>
        <v>8.8721100302078821E-3</v>
      </c>
      <c r="FK413" s="223">
        <f t="shared" ca="1" si="757"/>
        <v>2.738582933478007E-3</v>
      </c>
      <c r="FL413" s="223">
        <f t="shared" ca="1" si="758"/>
        <v>-7.2821727042495007E-3</v>
      </c>
      <c r="FM413" s="223">
        <f t="shared" ca="1" si="759"/>
        <v>-6.9663892398065209E-3</v>
      </c>
      <c r="FN413" s="223">
        <f t="shared" ca="1" si="760"/>
        <v>3.2377006000370041E-3</v>
      </c>
      <c r="FO413" s="223">
        <f t="shared" ca="1" si="761"/>
        <v>8.8460989872632123E-3</v>
      </c>
      <c r="FP413" s="223">
        <f t="shared" ca="1" si="762"/>
        <v>1.8980733789203399E-3</v>
      </c>
      <c r="FQ413" s="223">
        <f t="shared" ca="1" si="763"/>
        <v>-7.7441357508528071E-3</v>
      </c>
      <c r="FR413" s="223">
        <f t="shared" ca="1" si="764"/>
        <v>-6.3940812730225588E-3</v>
      </c>
      <c r="FS413" s="223">
        <f t="shared" ca="1" si="765"/>
        <v>4.0319281134966242E-3</v>
      </c>
      <c r="FT413" s="223">
        <f t="shared" ca="1" si="766"/>
        <v>8.7348951753015679E-3</v>
      </c>
      <c r="FU413" s="223">
        <f t="shared" ca="1" si="767"/>
        <v>1.03928434013146E-3</v>
      </c>
      <c r="FV413" s="223">
        <f t="shared" ca="1" si="768"/>
        <v>-8.1315185368001971E-3</v>
      </c>
      <c r="FW413" s="223">
        <f t="shared" ca="1" si="769"/>
        <v>-5.7601948082188371E-3</v>
      </c>
      <c r="FX413" s="223">
        <f t="shared" ca="1" si="770"/>
        <v>4.7873259551469401E-3</v>
      </c>
      <c r="FY413" s="223">
        <f t="shared" ca="1" si="771"/>
        <v>8.5395695478223919E-3</v>
      </c>
      <c r="FZ413" s="223">
        <f t="shared" ca="1" si="772"/>
        <v>1.7048642501625347E-4</v>
      </c>
      <c r="GA413" s="223">
        <f t="shared" ca="1" si="773"/>
        <v>-8.4405903540980976E-3</v>
      </c>
      <c r="GB413" s="223">
        <f t="shared" ca="1" si="774"/>
        <v>-5.0708345185693712E-3</v>
      </c>
      <c r="GC413" s="223">
        <f t="shared" ca="1" si="775"/>
        <v>5.4966192308306275E-3</v>
      </c>
      <c r="GD413" s="223">
        <f t="shared" ca="1" si="776"/>
        <v>8.2620031973940425E-3</v>
      </c>
      <c r="GE413" s="223">
        <f t="shared" ca="1" si="777"/>
        <v>-6.9995336756896887E-4</v>
      </c>
      <c r="GF413" s="223">
        <f t="shared" ca="1" si="778"/>
        <v>-8.6683746721899161E-3</v>
      </c>
      <c r="GG413" s="223">
        <f t="shared" ca="1" si="779"/>
        <v>-4.3326393205059752E-3</v>
      </c>
      <c r="GH413" s="223">
        <f t="shared" ca="1" si="780"/>
        <v>6.1529770585638938E-3</v>
      </c>
      <c r="GI413" s="223">
        <f t="shared" ca="1" si="781"/>
        <v>7.9048692397045098E-3</v>
      </c>
      <c r="GJ413" s="223">
        <f t="shared" ca="1" si="782"/>
        <v>-1.5636522265910708E-3</v>
      </c>
      <c r="GK413" s="223">
        <f t="shared" ca="1" si="783"/>
        <v>-8.8126778035729856E-3</v>
      </c>
      <c r="GL413" s="223">
        <f t="shared" ca="1" si="784"/>
        <v>-3.5527184373243107E-3</v>
      </c>
      <c r="GM413" s="223">
        <f t="shared" ca="1" si="785"/>
        <v>6.7500783536635989E-3</v>
      </c>
      <c r="GN413" s="223">
        <f t="shared" ca="1" si="786"/>
        <v>7.4716070699955544E-3</v>
      </c>
      <c r="GO413" s="223">
        <f t="shared" ca="1" si="787"/>
        <v>-2.4122922598920913E-3</v>
      </c>
      <c r="GP413" s="223">
        <f t="shared" ca="1" si="788"/>
        <v>-8.8721100302078821E-3</v>
      </c>
      <c r="GQ413" s="223">
        <f t="shared" ca="1" si="789"/>
        <v>-2.7385829334779905E-3</v>
      </c>
      <c r="GR413" s="223">
        <f t="shared" ca="1" si="790"/>
        <v>7.2821727042495102E-3</v>
      </c>
      <c r="GS413" s="223">
        <f t="shared" ca="1" si="791"/>
        <v>6.9663892398065096E-3</v>
      </c>
      <c r="GT413" s="223">
        <f t="shared" ca="1" si="792"/>
        <v>-3.2377006000370197E-3</v>
      </c>
      <c r="GU413" s="223">
        <f t="shared" ca="1" si="793"/>
        <v>-8.8460989872632106E-3</v>
      </c>
      <c r="GV413" s="223">
        <f t="shared" ca="1" si="794"/>
        <v>-1.8980733789203225E-3</v>
      </c>
      <c r="GW413" s="223">
        <f t="shared" ca="1" si="795"/>
        <v>7.7441357508528166E-3</v>
      </c>
      <c r="GX413" s="223">
        <f t="shared" ca="1" si="796"/>
        <v>6.3940812730225467E-3</v>
      </c>
      <c r="GY413" s="223">
        <f t="shared" ca="1" si="797"/>
        <v>-4.0319281134966398E-3</v>
      </c>
      <c r="GZ413" s="223">
        <f t="shared" ca="1" si="798"/>
        <v>-8.7348951753016078E-3</v>
      </c>
      <c r="HA413" s="223">
        <f t="shared" ca="1" si="799"/>
        <v>-1.0392843401314427E-3</v>
      </c>
      <c r="HB413" s="223">
        <f t="shared" ca="1" si="800"/>
        <v>8.1315185368003046E-3</v>
      </c>
      <c r="HC413" s="223">
        <f t="shared" ca="1" si="801"/>
        <v>5.7601948082190166E-3</v>
      </c>
      <c r="HD413" s="223">
        <f t="shared" ca="1" si="802"/>
        <v>-4.787325955146954E-3</v>
      </c>
      <c r="HE413" s="223">
        <f t="shared" ca="1" si="803"/>
        <v>-8.5395695478223173E-3</v>
      </c>
      <c r="HF413" s="223">
        <f t="shared" ca="1" si="804"/>
        <v>-1.7048642501648822E-4</v>
      </c>
      <c r="HG413" s="223">
        <f t="shared" ca="1" si="805"/>
        <v>8.4405903540981028E-3</v>
      </c>
      <c r="HH413" s="223">
        <f t="shared" ca="1" si="806"/>
        <v>5.0708345185691509E-3</v>
      </c>
      <c r="HI413" s="223">
        <f t="shared" ca="1" si="807"/>
        <v>-5.4966192308306414E-3</v>
      </c>
      <c r="HJ413" s="223">
        <f t="shared" ca="1" si="808"/>
        <v>-8.2620031973940373E-3</v>
      </c>
      <c r="HK413" s="223">
        <f t="shared" ca="1" si="809"/>
        <v>6.9995336756873458E-4</v>
      </c>
      <c r="HL413" s="223">
        <f t="shared" ca="1" si="810"/>
        <v>8.668374672189923E-3</v>
      </c>
      <c r="HM413" s="223">
        <f t="shared" ca="1" si="811"/>
        <v>4.3326393205057401E-3</v>
      </c>
      <c r="HN413" s="223">
        <f t="shared" ca="1" si="812"/>
        <v>-6.1529770585637238E-3</v>
      </c>
      <c r="HO413" s="223">
        <f t="shared" ca="1" si="813"/>
        <v>-7.9048692397045012E-3</v>
      </c>
      <c r="HP413" s="223">
        <f t="shared" ca="1" si="814"/>
        <v>1.5636522265913362E-3</v>
      </c>
      <c r="HQ413" s="223">
        <f t="shared" ca="1" si="815"/>
        <v>8.8126778035729561E-3</v>
      </c>
      <c r="HR413" s="223">
        <f t="shared" ca="1" si="816"/>
        <v>3.5527184373242951E-3</v>
      </c>
      <c r="HS413" s="223">
        <f t="shared" ca="1" si="817"/>
        <v>-6.750078353663775E-3</v>
      </c>
      <c r="HT413" s="223">
        <f t="shared" ca="1" si="818"/>
        <v>-7.4716070699955457E-3</v>
      </c>
      <c r="HU413" s="223">
        <f t="shared" ca="1" si="819"/>
        <v>2.4122922598921082E-3</v>
      </c>
      <c r="HV413" s="223">
        <f t="shared" ca="1" si="820"/>
        <v>8.8721100302078873E-3</v>
      </c>
      <c r="HW413" s="223">
        <f t="shared" ca="1" si="821"/>
        <v>2.738582933477974E-3</v>
      </c>
      <c r="HX413" s="223">
        <f t="shared" ca="1" si="822"/>
        <v>-7.2821727042495215E-3</v>
      </c>
      <c r="HY413" s="223">
        <f t="shared" ca="1" si="823"/>
        <v>-6.9663892398066554E-3</v>
      </c>
      <c r="HZ413" s="223">
        <f t="shared" ca="1" si="824"/>
        <v>3.2377006000370362E-3</v>
      </c>
      <c r="IA413" s="223">
        <f t="shared" ca="1" si="825"/>
        <v>8.846098987263188E-3</v>
      </c>
      <c r="IB413" s="223">
        <f t="shared" ca="1" si="826"/>
        <v>1.898073378920552E-3</v>
      </c>
      <c r="IC413" s="223">
        <f t="shared" ca="1" si="827"/>
        <v>-7.7441357508528253E-3</v>
      </c>
      <c r="ID413" s="223">
        <f t="shared" ca="1" si="828"/>
        <v>-6.3940812730223593E-3</v>
      </c>
      <c r="IE413" s="223">
        <f t="shared" ca="1" si="829"/>
        <v>4.019138380208143E-3</v>
      </c>
      <c r="IF413" s="223">
        <f t="shared" ca="1" si="830"/>
        <v>8.7348951753015609E-3</v>
      </c>
      <c r="IG413" s="223">
        <f t="shared" ca="1" si="831"/>
        <v>1.0392843401311751E-3</v>
      </c>
      <c r="IH413" s="223">
        <f t="shared" ca="1" si="832"/>
        <v>-8.1315185368002092E-3</v>
      </c>
      <c r="II413" s="223">
        <f t="shared" ca="1" si="833"/>
        <v>-5.7601948082188111E-3</v>
      </c>
      <c r="IJ413" s="223">
        <f t="shared" ca="1" si="834"/>
        <v>4.7873259551467562E-3</v>
      </c>
      <c r="IK413" s="223">
        <f t="shared" ca="1" si="835"/>
        <v>8.5395695478223798E-3</v>
      </c>
      <c r="IL413" s="223">
        <f t="shared" ca="1" si="836"/>
        <v>1.7048642501621869E-4</v>
      </c>
      <c r="IM413" s="223">
        <f t="shared" ca="1" si="837"/>
        <v>-8.4405903540980317E-3</v>
      </c>
      <c r="IN413" s="223">
        <f t="shared" ca="1" si="838"/>
        <v>-5.0708345185693426E-3</v>
      </c>
      <c r="IO413" s="223">
        <f t="shared" ca="1" si="839"/>
        <v>5.4966192308308539E-3</v>
      </c>
      <c r="IP413" s="223">
        <f t="shared" ca="1" si="840"/>
        <v>8.2620031973941223E-3</v>
      </c>
      <c r="IQ413" s="223">
        <f t="shared" ca="1" si="841"/>
        <v>-6.9995336756900346E-4</v>
      </c>
      <c r="IR413" s="223">
        <f t="shared" ca="1" si="842"/>
        <v>-8.6683746721899803E-3</v>
      </c>
      <c r="IS413" s="223">
        <f t="shared" ca="1" si="843"/>
        <v>-4.3326393205059457E-3</v>
      </c>
      <c r="IT413" s="223">
        <f t="shared" ca="1" si="844"/>
        <v>6.1529770585639189E-3</v>
      </c>
      <c r="IU413" s="223">
        <f t="shared" ca="1" si="845"/>
        <v>7.9048692397043797E-3</v>
      </c>
      <c r="IV413" s="223">
        <f t="shared" ca="1" si="846"/>
        <v>-1.563652226591105E-3</v>
      </c>
      <c r="IW413" s="223">
        <f t="shared" ca="1" si="847"/>
        <v>-8.8126778035729873E-3</v>
      </c>
      <c r="IX413" s="223">
        <f t="shared" ca="1" si="848"/>
        <v>-3.5527184373245107E-3</v>
      </c>
      <c r="IY413" s="223">
        <f t="shared" ca="1" si="849"/>
        <v>6.7500783536636223E-3</v>
      </c>
      <c r="IZ413" s="223">
        <f t="shared" ca="1" si="850"/>
        <v>7.4716070699954E-3</v>
      </c>
      <c r="JA413" s="223">
        <f t="shared" ca="1" si="851"/>
        <v>-2.4122922598918822E-3</v>
      </c>
      <c r="JB413" s="223">
        <f t="shared" ca="1" si="852"/>
        <v>-8.8721100302078838E-3</v>
      </c>
    </row>
    <row r="414" spans="2:262">
      <c r="B414" s="230">
        <v>53</v>
      </c>
      <c r="C414" s="229">
        <f t="shared" si="853"/>
        <v>1.0351562500000005E-3</v>
      </c>
      <c r="D414" s="226">
        <f t="shared" ca="1" si="597"/>
        <v>53.987701465156391</v>
      </c>
      <c r="E414" s="225">
        <f ca="1">BG361</f>
        <v>-1.2298534843609757E-2</v>
      </c>
      <c r="F414" s="224">
        <v>53</v>
      </c>
      <c r="G414" s="223">
        <f t="shared" ca="1" si="854"/>
        <v>1.8935079466298231E-3</v>
      </c>
      <c r="H414" s="223">
        <f t="shared" ca="1" si="598"/>
        <v>-7.9843884261067942E-3</v>
      </c>
      <c r="I414" s="223">
        <f t="shared" ca="1" si="599"/>
        <v>-6.1525844543850383E-3</v>
      </c>
      <c r="J414" s="223">
        <f t="shared" ca="1" si="600"/>
        <v>4.7024428952543414E-3</v>
      </c>
      <c r="K414" s="223">
        <f t="shared" ca="1" si="601"/>
        <v>8.6609874773080978E-3</v>
      </c>
      <c r="L414" s="223">
        <f t="shared" ca="1" si="602"/>
        <v>-8.2451190197527257E-5</v>
      </c>
      <c r="M414" s="223">
        <f t="shared" ca="1" si="603"/>
        <v>-8.7049690458974368E-3</v>
      </c>
      <c r="N414" s="223">
        <f t="shared" ca="1" si="604"/>
        <v>-4.5610014057323543E-3</v>
      </c>
      <c r="O414" s="223">
        <f t="shared" ca="1" si="605"/>
        <v>6.2720145223579089E-3</v>
      </c>
      <c r="P414" s="223">
        <f t="shared" ca="1" si="606"/>
        <v>7.9066539820937271E-3</v>
      </c>
      <c r="Q414" s="223">
        <f t="shared" ca="1" si="607"/>
        <v>-2.0544035504297012E-3</v>
      </c>
      <c r="R414" s="223">
        <f t="shared" ca="1" si="608"/>
        <v>-9.0025252538963804E-3</v>
      </c>
      <c r="S414" s="223">
        <f t="shared" ca="1" si="609"/>
        <v>-2.7477731189785109E-3</v>
      </c>
      <c r="T414" s="223">
        <f t="shared" ca="1" si="610"/>
        <v>7.5367929629400511E-3</v>
      </c>
      <c r="U414" s="223">
        <f t="shared" ca="1" si="611"/>
        <v>6.7680907863048381E-3</v>
      </c>
      <c r="V414" s="223">
        <f t="shared" ca="1" si="612"/>
        <v>-3.9265206500284236E-3</v>
      </c>
      <c r="W414" s="223">
        <f t="shared" ca="1" si="613"/>
        <v>-8.862597086007248E-3</v>
      </c>
      <c r="X414" s="223">
        <f t="shared" ca="1" si="614"/>
        <v>-8.0101476436756291E-4</v>
      </c>
      <c r="Y414" s="223">
        <f t="shared" ca="1" si="615"/>
        <v>8.4353153728420876E-3</v>
      </c>
      <c r="Z414" s="223">
        <f t="shared" ca="1" si="616"/>
        <v>5.3006272108897931E-3</v>
      </c>
      <c r="AA414" s="223">
        <f t="shared" ca="1" si="617"/>
        <v>-5.6078255733163114E-3</v>
      </c>
      <c r="AB414" s="223">
        <f t="shared" ca="1" si="618"/>
        <v>-8.2919844550846805E-3</v>
      </c>
      <c r="AC414" s="223">
        <f t="shared" ca="1" si="619"/>
        <v>1.1846694954070276E-3</v>
      </c>
      <c r="AD414" s="223">
        <f t="shared" ca="1" si="620"/>
        <v>8.9239173907174982E-3</v>
      </c>
      <c r="AE414" s="223">
        <f t="shared" ca="1" si="621"/>
        <v>3.5755757341058704E-3</v>
      </c>
      <c r="AF414" s="223">
        <f t="shared" ca="1" si="622"/>
        <v>-7.0166140635100896E-3</v>
      </c>
      <c r="AG414" s="223">
        <f t="shared" ca="1" si="623"/>
        <v>-7.3184167041377389E-3</v>
      </c>
      <c r="AH414" s="223">
        <f t="shared" ca="1" si="624"/>
        <v>3.1127838644882059E-3</v>
      </c>
      <c r="AI414" s="223">
        <f t="shared" ca="1" si="625"/>
        <v>8.9788550399797686E-3</v>
      </c>
      <c r="AJ414" s="223">
        <f t="shared" ca="1" si="626"/>
        <v>1.676766508872613E-3</v>
      </c>
      <c r="AK414" s="223">
        <f t="shared" ca="1" si="627"/>
        <v>-8.0844250015338331E-3</v>
      </c>
      <c r="AL414" s="223">
        <f t="shared" ca="1" si="628"/>
        <v>-5.9892050783887816E-3</v>
      </c>
      <c r="AM414" s="223">
        <f t="shared" ca="1" si="629"/>
        <v>4.8896301984543786E-3</v>
      </c>
      <c r="AN414" s="223">
        <f t="shared" ca="1" si="630"/>
        <v>8.5974585849133683E-3</v>
      </c>
      <c r="AO414" s="223">
        <f t="shared" ca="1" si="631"/>
        <v>-3.0352642553737881E-4</v>
      </c>
      <c r="AP414" s="223">
        <f t="shared" ca="1" si="632"/>
        <v>-8.7593673247565347E-3</v>
      </c>
      <c r="AQ414" s="223">
        <f t="shared" ca="1" si="633"/>
        <v>-4.3689436003052692E-3</v>
      </c>
      <c r="AR414" s="223">
        <f t="shared" ca="1" si="634"/>
        <v>6.4288613349770471E-3</v>
      </c>
      <c r="AS414" s="223">
        <f t="shared" ca="1" si="635"/>
        <v>7.7982622684562731E-3</v>
      </c>
      <c r="AT414" s="223">
        <f t="shared" ca="1" si="636"/>
        <v>-2.2690692687122151E-3</v>
      </c>
      <c r="AU414" s="223">
        <f t="shared" ca="1" si="637"/>
        <v>-9.0086417115758377E-3</v>
      </c>
      <c r="AV414" s="223">
        <f t="shared" ca="1" si="638"/>
        <v>-2.5363700752833139E-3</v>
      </c>
      <c r="AW414" s="223">
        <f t="shared" ca="1" si="639"/>
        <v>7.6556771980645566E-3</v>
      </c>
      <c r="AX414" s="223">
        <f t="shared" ca="1" si="640"/>
        <v>6.6201036269503523E-3</v>
      </c>
      <c r="AY414" s="223">
        <f t="shared" ca="1" si="641"/>
        <v>-4.1243450118375689E-3</v>
      </c>
      <c r="AZ414" s="223">
        <f t="shared" ca="1" si="642"/>
        <v>-8.8201344887204342E-3</v>
      </c>
      <c r="BA414" s="223">
        <f t="shared" ca="1" si="643"/>
        <v>-5.8053976973461722E-4</v>
      </c>
      <c r="BB414" s="223">
        <f t="shared" ca="1" si="644"/>
        <v>8.5104597631009103E-3</v>
      </c>
      <c r="BC414" s="223">
        <f t="shared" ca="1" si="645"/>
        <v>5.1202361513262174E-3</v>
      </c>
      <c r="BD414" s="223">
        <f t="shared" ca="1" si="646"/>
        <v>-5.7791951574151746E-3</v>
      </c>
      <c r="BE414" s="223">
        <f t="shared" ca="1" si="647"/>
        <v>-8.2030063041657851E-3</v>
      </c>
      <c r="BF414" s="223">
        <f t="shared" ca="1" si="648"/>
        <v>1.4035022954791533E-3</v>
      </c>
      <c r="BG414" s="223">
        <f t="shared" ca="1" si="649"/>
        <v>8.9516702388649366E-3</v>
      </c>
      <c r="BH414" s="223">
        <f t="shared" ca="1" si="650"/>
        <v>3.3715470113482382E-3</v>
      </c>
      <c r="BI414" s="223">
        <f t="shared" ca="1" si="651"/>
        <v>-7.1532010381590971E-3</v>
      </c>
      <c r="BJ414" s="223">
        <f t="shared" ca="1" si="652"/>
        <v>-7.1872469586676292E-3</v>
      </c>
      <c r="BK414" s="223">
        <f t="shared" ca="1" si="653"/>
        <v>3.3193401281603817E-3</v>
      </c>
      <c r="BL414" s="223">
        <f t="shared" ca="1" si="654"/>
        <v>8.9578676758251263E-3</v>
      </c>
      <c r="BM414" s="223">
        <f t="shared" ca="1" si="655"/>
        <v>1.4590150496687491E-3</v>
      </c>
      <c r="BN414" s="223">
        <f t="shared" ca="1" si="656"/>
        <v>-8.179591821636056E-3</v>
      </c>
      <c r="BO414" s="223">
        <f t="shared" ca="1" si="657"/>
        <v>-5.8222180292040954E-3</v>
      </c>
      <c r="BP414" s="223">
        <f t="shared" ca="1" si="658"/>
        <v>5.0738721712578639E-3</v>
      </c>
      <c r="BQ414" s="223">
        <f t="shared" ca="1" si="659"/>
        <v>8.5287509049467754E-3</v>
      </c>
      <c r="BR414" s="223">
        <f t="shared" ca="1" si="660"/>
        <v>-5.2441882790810277E-4</v>
      </c>
      <c r="BS414" s="223">
        <f t="shared" ca="1" si="661"/>
        <v>-8.8084892882730297E-3</v>
      </c>
      <c r="BT414" s="223">
        <f t="shared" ca="1" si="662"/>
        <v>-4.1742541066186849E-3</v>
      </c>
      <c r="BU414" s="223">
        <f t="shared" ca="1" si="663"/>
        <v>6.5818356419186383E-3</v>
      </c>
      <c r="BV414" s="223">
        <f t="shared" ca="1" si="664"/>
        <v>7.685173173224061E-3</v>
      </c>
      <c r="BW414" s="223">
        <f t="shared" ca="1" si="665"/>
        <v>-2.4823681845132376E-3</v>
      </c>
      <c r="BX414" s="223">
        <f t="shared" ca="1" si="666"/>
        <v>-9.0093317003430533E-3</v>
      </c>
      <c r="BY414" s="223">
        <f t="shared" ca="1" si="667"/>
        <v>-2.3234392170957529E-3</v>
      </c>
      <c r="BZ414" s="223">
        <f t="shared" ca="1" si="668"/>
        <v>7.7699499395091727E-3</v>
      </c>
      <c r="CA414" s="223">
        <f t="shared" ca="1" si="669"/>
        <v>6.4681287647126561E-3</v>
      </c>
      <c r="CB414" s="223">
        <f t="shared" ca="1" si="670"/>
        <v>-4.319685022430777E-3</v>
      </c>
      <c r="CC414" s="223">
        <f t="shared" ca="1" si="671"/>
        <v>-8.772358972223674E-3</v>
      </c>
      <c r="CD414" s="223">
        <f t="shared" ca="1" si="672"/>
        <v>-3.597150796521959E-4</v>
      </c>
      <c r="CE414" s="223">
        <f t="shared" ca="1" si="673"/>
        <v>8.5804777706250286E-3</v>
      </c>
      <c r="CF414" s="223">
        <f t="shared" ca="1" si="674"/>
        <v>4.936760852963097E-3</v>
      </c>
      <c r="CG414" s="223">
        <f t="shared" ca="1" si="675"/>
        <v>-5.9470835704492362E-3</v>
      </c>
      <c r="CH414" s="223">
        <f t="shared" ca="1" si="676"/>
        <v>-8.1090869689794103E-3</v>
      </c>
      <c r="CI414" s="223">
        <f t="shared" ca="1" si="677"/>
        <v>1.6214896782486238E-3</v>
      </c>
      <c r="CJ414" s="223">
        <f t="shared" ca="1" si="678"/>
        <v>8.9740309355849906E-3</v>
      </c>
      <c r="CK414" s="223">
        <f t="shared" ca="1" si="679"/>
        <v>3.1654873947411732E-3</v>
      </c>
      <c r="CL414" s="223">
        <f t="shared" ca="1" si="680"/>
        <v>-7.2854791919781323E-3</v>
      </c>
      <c r="CM414" s="223">
        <f t="shared" ca="1" si="681"/>
        <v>-7.051747884378093E-3</v>
      </c>
      <c r="CN414" s="223">
        <f t="shared" ca="1" si="682"/>
        <v>3.5238969454575355E-3</v>
      </c>
      <c r="CO414" s="223">
        <f t="shared" ca="1" si="683"/>
        <v>8.9314844271388139E-3</v>
      </c>
      <c r="CP414" s="223">
        <f t="shared" ca="1" si="684"/>
        <v>1.2403847343550514E-3</v>
      </c>
      <c r="CQ414" s="223">
        <f t="shared" ca="1" si="685"/>
        <v>-8.269831561479592E-3</v>
      </c>
      <c r="CR414" s="223">
        <f t="shared" ca="1" si="686"/>
        <v>-5.6517238935853706E-3</v>
      </c>
      <c r="CS414" s="223">
        <f t="shared" ca="1" si="687"/>
        <v>5.2550578331897382E-3</v>
      </c>
      <c r="CT414" s="223">
        <f t="shared" ca="1" si="688"/>
        <v>8.4549058243456217E-3</v>
      </c>
      <c r="CU414" s="223">
        <f t="shared" ca="1" si="689"/>
        <v>-7.4499533998617791E-4</v>
      </c>
      <c r="CV414" s="223">
        <f t="shared" ca="1" si="690"/>
        <v>-8.8523053472129142E-3</v>
      </c>
      <c r="CW414" s="223">
        <f t="shared" ca="1" si="691"/>
        <v>-3.9770501983436863E-3</v>
      </c>
      <c r="CX414" s="223">
        <f t="shared" ca="1" si="692"/>
        <v>6.7308452971802241E-3</v>
      </c>
      <c r="CY414" s="223">
        <f t="shared" ca="1" si="693"/>
        <v>7.5674548170395345E-3</v>
      </c>
      <c r="CZ414" s="223">
        <f t="shared" ca="1" si="694"/>
        <v>-2.6941718145416338E-3</v>
      </c>
      <c r="DA414" s="223">
        <f t="shared" ca="1" si="695"/>
        <v>-9.0045948045745922E-3</v>
      </c>
      <c r="DB414" s="223">
        <f t="shared" ca="1" si="696"/>
        <v>-2.1091088060028011E-3</v>
      </c>
      <c r="DC414" s="223">
        <f t="shared" ca="1" si="697"/>
        <v>7.8795423536473091E-3</v>
      </c>
      <c r="DD414" s="223">
        <f t="shared" ca="1" si="698"/>
        <v>6.3122577435659657E-3</v>
      </c>
      <c r="DE414" s="223">
        <f t="shared" ca="1" si="699"/>
        <v>-4.5124230162898998E-3</v>
      </c>
      <c r="DF414" s="223">
        <f t="shared" ca="1" si="700"/>
        <v>-8.7192993147016413E-3</v>
      </c>
      <c r="DG414" s="223">
        <f t="shared" ca="1" si="701"/>
        <v>-1.3867371065634114E-4</v>
      </c>
      <c r="DH414" s="223">
        <f t="shared" ca="1" si="702"/>
        <v>8.6453272191848504E-3</v>
      </c>
      <c r="DI414" s="223">
        <f t="shared" ca="1" si="703"/>
        <v>4.7503118344593672E-3</v>
      </c>
      <c r="DJ414" s="223">
        <f t="shared" ca="1" si="704"/>
        <v>-6.1113896827161415E-3</v>
      </c>
      <c r="DK414" s="223">
        <f t="shared" ca="1" si="705"/>
        <v>-8.0102830230212134E-3</v>
      </c>
      <c r="DL414" s="223">
        <f t="shared" ca="1" si="706"/>
        <v>1.8385003362675733E-3</v>
      </c>
      <c r="DM414" s="223">
        <f t="shared" ca="1" si="707"/>
        <v>8.9909860116300713E-3</v>
      </c>
      <c r="DN414" s="223">
        <f t="shared" ca="1" si="708"/>
        <v>2.9575210068927141E-3</v>
      </c>
      <c r="DO414" s="223">
        <f t="shared" ca="1" si="709"/>
        <v>-7.4133688455535335E-3</v>
      </c>
      <c r="DP414" s="223">
        <f t="shared" ca="1" si="710"/>
        <v>-6.9120011008449262E-3</v>
      </c>
      <c r="DQ414" s="223">
        <f t="shared" ca="1" si="711"/>
        <v>3.7263310990017394E-3</v>
      </c>
      <c r="DR414" s="223">
        <f t="shared" ca="1" si="712"/>
        <v>8.8997211862033073E-3</v>
      </c>
      <c r="DS414" s="223">
        <f t="shared" ca="1" si="713"/>
        <v>1.0210072576584781E-3</v>
      </c>
      <c r="DT414" s="223">
        <f t="shared" ca="1" si="714"/>
        <v>-8.3550898640194111E-3</v>
      </c>
      <c r="DU414" s="223">
        <f t="shared" ca="1" si="715"/>
        <v>-5.4778253708247168E-3</v>
      </c>
      <c r="DV414" s="223">
        <f t="shared" ca="1" si="716"/>
        <v>5.4330780447820635E-3</v>
      </c>
      <c r="DW414" s="223">
        <f t="shared" ca="1" si="717"/>
        <v>8.3759678246251353E-3</v>
      </c>
      <c r="DX414" s="223">
        <f t="shared" ca="1" si="718"/>
        <v>-9.6512309472861527E-4</v>
      </c>
      <c r="DY414" s="223">
        <f t="shared" ca="1" si="719"/>
        <v>-8.8907891084206714E-3</v>
      </c>
      <c r="DZ414" s="223">
        <f t="shared" ca="1" si="720"/>
        <v>-3.777450663740807E-3</v>
      </c>
      <c r="EA414" s="223">
        <f t="shared" ca="1" si="721"/>
        <v>6.8758005429173036E-3</v>
      </c>
      <c r="EB414" s="223">
        <f t="shared" ca="1" si="722"/>
        <v>7.4451781090384452E-3</v>
      </c>
      <c r="EC414" s="223">
        <f t="shared" ca="1" si="723"/>
        <v>-2.9043525762104021E-3</v>
      </c>
      <c r="ED414" s="223">
        <f t="shared" ca="1" si="724"/>
        <v>-8.9944338775993418E-3</v>
      </c>
      <c r="EE414" s="223">
        <f t="shared" ca="1" si="725"/>
        <v>-1.8935079466297707E-3</v>
      </c>
      <c r="EF414" s="223">
        <f t="shared" ca="1" si="726"/>
        <v>7.9843884261067369E-3</v>
      </c>
      <c r="EG414" s="223">
        <f t="shared" ca="1" si="727"/>
        <v>6.1525844543850686E-3</v>
      </c>
      <c r="EH414" s="223">
        <f t="shared" ca="1" si="728"/>
        <v>-4.7024428952543735E-3</v>
      </c>
      <c r="EI414" s="223">
        <f t="shared" ca="1" si="729"/>
        <v>-8.6609874773081342E-3</v>
      </c>
      <c r="EJ414" s="223">
        <f t="shared" ca="1" si="730"/>
        <v>8.2451190197468764E-5</v>
      </c>
      <c r="EK414" s="223">
        <f t="shared" ca="1" si="731"/>
        <v>8.704969045897442E-3</v>
      </c>
      <c r="EL414" s="223">
        <f t="shared" ca="1" si="732"/>
        <v>4.5610014057322675E-3</v>
      </c>
      <c r="EM414" s="223">
        <f t="shared" ca="1" si="733"/>
        <v>-6.2720145223578551E-3</v>
      </c>
      <c r="EN414" s="223">
        <f t="shared" ca="1" si="734"/>
        <v>-7.9066539820937237E-3</v>
      </c>
      <c r="EO414" s="223">
        <f t="shared" ca="1" si="735"/>
        <v>2.0544035504297844E-3</v>
      </c>
      <c r="EP414" s="223">
        <f t="shared" ca="1" si="736"/>
        <v>9.0025252538963769E-3</v>
      </c>
      <c r="EQ414" s="223">
        <f t="shared" ca="1" si="737"/>
        <v>2.7477731189785356E-3</v>
      </c>
      <c r="ER414" s="223">
        <f t="shared" ca="1" si="738"/>
        <v>-7.5367929629400884E-3</v>
      </c>
      <c r="ES414" s="223">
        <f t="shared" ca="1" si="739"/>
        <v>-6.768090786304898E-3</v>
      </c>
      <c r="ET414" s="223">
        <f t="shared" ca="1" si="740"/>
        <v>3.9265206500284002E-3</v>
      </c>
      <c r="EU414" s="223">
        <f t="shared" ca="1" si="741"/>
        <v>8.8625970860072394E-3</v>
      </c>
      <c r="EV414" s="223">
        <f t="shared" ca="1" si="742"/>
        <v>8.0101476436768499E-4</v>
      </c>
      <c r="EW414" s="223">
        <f t="shared" ca="1" si="743"/>
        <v>-8.4353153728420789E-3</v>
      </c>
      <c r="EX414" s="223">
        <f t="shared" ca="1" si="744"/>
        <v>-5.3006272108897627E-3</v>
      </c>
      <c r="EY414" s="223">
        <f t="shared" ca="1" si="745"/>
        <v>5.6078255733161908E-3</v>
      </c>
      <c r="EZ414" s="223">
        <f t="shared" ca="1" si="746"/>
        <v>8.2919844550847031E-3</v>
      </c>
      <c r="FA414" s="223">
        <f t="shared" ca="1" si="747"/>
        <v>-1.1846694954070649E-3</v>
      </c>
      <c r="FB414" s="223">
        <f t="shared" ca="1" si="748"/>
        <v>-8.9239173907174757E-3</v>
      </c>
      <c r="FC414" s="223">
        <f t="shared" ca="1" si="749"/>
        <v>-3.5755757341059532E-3</v>
      </c>
      <c r="FD414" s="223">
        <f t="shared" ca="1" si="750"/>
        <v>7.0166140635100722E-3</v>
      </c>
      <c r="FE414" s="223">
        <f t="shared" ca="1" si="751"/>
        <v>7.3184167041376799E-3</v>
      </c>
      <c r="FF414" s="223">
        <f t="shared" ca="1" si="752"/>
        <v>-3.11278386448812E-3</v>
      </c>
      <c r="FG414" s="223">
        <f t="shared" ca="1" si="753"/>
        <v>-8.9788550399797704E-3</v>
      </c>
      <c r="FH414" s="223">
        <f t="shared" ca="1" si="754"/>
        <v>-1.6767665088725132E-3</v>
      </c>
      <c r="FI414" s="223">
        <f t="shared" ca="1" si="755"/>
        <v>8.0844250015337914E-3</v>
      </c>
      <c r="FJ414" s="223">
        <f t="shared" ca="1" si="756"/>
        <v>5.9892050783888016E-3</v>
      </c>
      <c r="FK414" s="223">
        <f t="shared" ca="1" si="757"/>
        <v>-4.8896301984544107E-3</v>
      </c>
      <c r="FL414" s="223">
        <f t="shared" ca="1" si="758"/>
        <v>-8.5974585849134151E-3</v>
      </c>
      <c r="FM414" s="223">
        <f t="shared" ca="1" si="759"/>
        <v>3.0352642553735235E-4</v>
      </c>
      <c r="FN414" s="223">
        <f t="shared" ca="1" si="760"/>
        <v>8.7593673247565434E-3</v>
      </c>
      <c r="FO414" s="223">
        <f t="shared" ca="1" si="761"/>
        <v>4.3689436003054053E-3</v>
      </c>
      <c r="FP414" s="223">
        <f t="shared" ca="1" si="762"/>
        <v>-6.428861334977028E-3</v>
      </c>
      <c r="FQ414" s="223">
        <f t="shared" ca="1" si="763"/>
        <v>-7.7982622684562549E-3</v>
      </c>
      <c r="FR414" s="223">
        <f t="shared" ca="1" si="764"/>
        <v>2.2690692687123135E-3</v>
      </c>
      <c r="FS414" s="223">
        <f t="shared" ca="1" si="765"/>
        <v>9.008641711575836E-3</v>
      </c>
      <c r="FT414" s="223">
        <f t="shared" ca="1" si="766"/>
        <v>2.5363700752833395E-3</v>
      </c>
      <c r="FU414" s="223">
        <f t="shared" ca="1" si="767"/>
        <v>-7.6556771980646103E-3</v>
      </c>
      <c r="FV414" s="223">
        <f t="shared" ca="1" si="768"/>
        <v>-6.6201036269504148E-3</v>
      </c>
      <c r="FW414" s="223">
        <f t="shared" ca="1" si="769"/>
        <v>4.1243450118375463E-3</v>
      </c>
      <c r="FX414" s="223">
        <f t="shared" ca="1" si="770"/>
        <v>8.8201344887204117E-3</v>
      </c>
      <c r="FY414" s="223">
        <f t="shared" ca="1" si="771"/>
        <v>5.8053976973470765E-4</v>
      </c>
      <c r="FZ414" s="223">
        <f t="shared" ca="1" si="772"/>
        <v>-8.5104597631009016E-3</v>
      </c>
      <c r="GA414" s="223">
        <f t="shared" ca="1" si="773"/>
        <v>-5.1202361513261862E-3</v>
      </c>
      <c r="GB414" s="223">
        <f t="shared" ca="1" si="774"/>
        <v>5.7791951574150558E-3</v>
      </c>
      <c r="GC414" s="223">
        <f t="shared" ca="1" si="775"/>
        <v>8.2030063041657972E-3</v>
      </c>
      <c r="GD414" s="223">
        <f t="shared" ca="1" si="776"/>
        <v>-1.4035022954791273E-3</v>
      </c>
      <c r="GE414" s="223">
        <f t="shared" ca="1" si="777"/>
        <v>-8.9516702388649193E-3</v>
      </c>
      <c r="GF414" s="223">
        <f t="shared" ca="1" si="778"/>
        <v>-3.3715470113482625E-3</v>
      </c>
      <c r="GG414" s="223">
        <f t="shared" ca="1" si="779"/>
        <v>7.1532010381590806E-3</v>
      </c>
      <c r="GH414" s="223">
        <f t="shared" ca="1" si="780"/>
        <v>7.1872469586677229E-3</v>
      </c>
      <c r="GI414" s="223">
        <f t="shared" ca="1" si="781"/>
        <v>-3.3193401281603565E-3</v>
      </c>
      <c r="GJ414" s="223">
        <f t="shared" ca="1" si="782"/>
        <v>-8.9578676758251281E-3</v>
      </c>
      <c r="GK414" s="223">
        <f t="shared" ca="1" si="783"/>
        <v>-1.4590150496686489E-3</v>
      </c>
      <c r="GL414" s="223">
        <f t="shared" ca="1" si="784"/>
        <v>8.1795918216360439E-3</v>
      </c>
      <c r="GM414" s="223">
        <f t="shared" ca="1" si="785"/>
        <v>5.8222180292041162E-3</v>
      </c>
      <c r="GN414" s="223">
        <f t="shared" ca="1" si="786"/>
        <v>-5.0738721712579472E-3</v>
      </c>
      <c r="GO414" s="223">
        <f t="shared" ca="1" si="787"/>
        <v>-8.5287509049468239E-3</v>
      </c>
      <c r="GP414" s="223">
        <f t="shared" ca="1" si="788"/>
        <v>5.2441882790807632E-4</v>
      </c>
      <c r="GQ414" s="223">
        <f t="shared" ca="1" si="789"/>
        <v>8.8084892882730505E-3</v>
      </c>
      <c r="GR414" s="223">
        <f t="shared" ca="1" si="790"/>
        <v>4.174254106618821E-3</v>
      </c>
      <c r="GS414" s="223">
        <f t="shared" ca="1" si="791"/>
        <v>-6.5818356419186201E-3</v>
      </c>
      <c r="GT414" s="223">
        <f t="shared" ca="1" si="792"/>
        <v>-7.6851731732240748E-3</v>
      </c>
      <c r="GU414" s="223">
        <f t="shared" ca="1" si="793"/>
        <v>2.4823681845133352E-3</v>
      </c>
      <c r="GV414" s="223">
        <f t="shared" ca="1" si="794"/>
        <v>9.0093317003430515E-3</v>
      </c>
      <c r="GW414" s="223">
        <f t="shared" ca="1" si="795"/>
        <v>2.3234392170960257E-3</v>
      </c>
      <c r="GX414" s="223">
        <f t="shared" ca="1" si="796"/>
        <v>-7.7699499395092247E-3</v>
      </c>
      <c r="GY414" s="223">
        <f t="shared" ca="1" si="797"/>
        <v>-6.4681287647126743E-3</v>
      </c>
      <c r="GZ414" s="223">
        <f t="shared" ca="1" si="798"/>
        <v>4.3196850224305298E-3</v>
      </c>
      <c r="HA414" s="223">
        <f t="shared" ca="1" si="799"/>
        <v>8.7723589722236497E-3</v>
      </c>
      <c r="HB414" s="223">
        <f t="shared" ca="1" si="800"/>
        <v>3.5971507965222224E-4</v>
      </c>
      <c r="HC414" s="223">
        <f t="shared" ca="1" si="801"/>
        <v>-8.5804777706249436E-3</v>
      </c>
      <c r="HD414" s="223">
        <f t="shared" ca="1" si="802"/>
        <v>-4.936760852963012E-3</v>
      </c>
      <c r="HE414" s="223">
        <f t="shared" ca="1" si="803"/>
        <v>5.9470835704491191E-3</v>
      </c>
      <c r="HF414" s="223">
        <f t="shared" ca="1" si="804"/>
        <v>8.1090869689793114E-3</v>
      </c>
      <c r="HG414" s="223">
        <f t="shared" ca="1" si="805"/>
        <v>-1.6214896782487235E-3</v>
      </c>
      <c r="HH414" s="223">
        <f t="shared" ca="1" si="806"/>
        <v>-8.9740309355849767E-3</v>
      </c>
      <c r="HI414" s="223">
        <f t="shared" ca="1" si="807"/>
        <v>-3.1654873947409585E-3</v>
      </c>
      <c r="HJ414" s="223">
        <f t="shared" ca="1" si="808"/>
        <v>7.2854791919781167E-3</v>
      </c>
      <c r="HK414" s="223">
        <f t="shared" ca="1" si="809"/>
        <v>7.0517478843781902E-3</v>
      </c>
      <c r="HL414" s="223">
        <f t="shared" ca="1" si="810"/>
        <v>-3.5238969454577467E-3</v>
      </c>
      <c r="HM414" s="223">
        <f t="shared" ca="1" si="811"/>
        <v>-8.9314844271388173E-3</v>
      </c>
      <c r="HN414" s="223">
        <f t="shared" ca="1" si="812"/>
        <v>-1.2403847343552044E-3</v>
      </c>
      <c r="HO414" s="223">
        <f t="shared" ca="1" si="813"/>
        <v>8.2698315614796822E-3</v>
      </c>
      <c r="HP414" s="223">
        <f t="shared" ca="1" si="814"/>
        <v>5.6517238935853906E-3</v>
      </c>
      <c r="HQ414" s="223">
        <f t="shared" ca="1" si="815"/>
        <v>-5.2550578331896124E-3</v>
      </c>
      <c r="HR414" s="223">
        <f t="shared" ca="1" si="816"/>
        <v>-8.4549058243455436E-3</v>
      </c>
      <c r="HS414" s="223">
        <f t="shared" ca="1" si="817"/>
        <v>7.4499533998615146E-4</v>
      </c>
      <c r="HT414" s="223">
        <f t="shared" ca="1" si="818"/>
        <v>8.8523053472128847E-3</v>
      </c>
      <c r="HU414" s="223">
        <f t="shared" ca="1" si="819"/>
        <v>3.9770501983435952E-3</v>
      </c>
      <c r="HV414" s="223">
        <f t="shared" ca="1" si="820"/>
        <v>-6.7308452971802058E-3</v>
      </c>
      <c r="HW414" s="223">
        <f t="shared" ca="1" si="821"/>
        <v>-7.5674548170396169E-3</v>
      </c>
      <c r="HX414" s="223">
        <f t="shared" ca="1" si="822"/>
        <v>2.6941718145417305E-3</v>
      </c>
      <c r="HY414" s="223">
        <f t="shared" ca="1" si="823"/>
        <v>9.0045948045745922E-3</v>
      </c>
      <c r="HZ414" s="223">
        <f t="shared" ca="1" si="824"/>
        <v>2.1091088060030752E-3</v>
      </c>
      <c r="IA414" s="223">
        <f t="shared" ca="1" si="825"/>
        <v>-7.8795423536474202E-3</v>
      </c>
      <c r="IB414" s="223">
        <f t="shared" ca="1" si="826"/>
        <v>-6.312257743565983E-3</v>
      </c>
      <c r="IC414" s="223">
        <f t="shared" ca="1" si="827"/>
        <v>4.5124230162896552E-3</v>
      </c>
      <c r="ID414" s="223">
        <f t="shared" ca="1" si="828"/>
        <v>8.7192993147016482E-3</v>
      </c>
      <c r="IE414" s="223">
        <f t="shared" ca="1" si="829"/>
        <v>2.0538160297642213E-4</v>
      </c>
      <c r="IF414" s="223">
        <f t="shared" ca="1" si="830"/>
        <v>-8.6453272191847706E-3</v>
      </c>
      <c r="IG414" s="223">
        <f t="shared" ca="1" si="831"/>
        <v>-4.7503118344593897E-3</v>
      </c>
      <c r="IH414" s="223">
        <f t="shared" ca="1" si="832"/>
        <v>6.1113896827161233E-3</v>
      </c>
      <c r="II414" s="223">
        <f t="shared" ca="1" si="833"/>
        <v>8.0102830230213435E-3</v>
      </c>
      <c r="IJ414" s="223">
        <f t="shared" ca="1" si="834"/>
        <v>-1.8385003362675473E-3</v>
      </c>
      <c r="IK414" s="223">
        <f t="shared" ca="1" si="835"/>
        <v>-8.9909860116300679E-3</v>
      </c>
      <c r="IL414" s="223">
        <f t="shared" ca="1" si="836"/>
        <v>-2.9575210068929808E-3</v>
      </c>
      <c r="IM414" s="223">
        <f t="shared" ca="1" si="837"/>
        <v>7.4133688455535196E-3</v>
      </c>
      <c r="IN414" s="223">
        <f t="shared" ca="1" si="838"/>
        <v>6.9120011008449436E-3</v>
      </c>
      <c r="IO414" s="223">
        <f t="shared" ca="1" si="839"/>
        <v>-3.7263310990019493E-3</v>
      </c>
      <c r="IP414" s="223">
        <f t="shared" ca="1" si="840"/>
        <v>-8.8997211862033108E-3</v>
      </c>
      <c r="IQ414" s="223">
        <f t="shared" ca="1" si="841"/>
        <v>-1.0210072576585048E-3</v>
      </c>
      <c r="IR414" s="223">
        <f t="shared" ca="1" si="842"/>
        <v>8.3550898640194979E-3</v>
      </c>
      <c r="IS414" s="223">
        <f t="shared" ca="1" si="843"/>
        <v>5.4778253708247385E-3</v>
      </c>
      <c r="IT414" s="223">
        <f t="shared" ca="1" si="844"/>
        <v>-5.4330780447820427E-3</v>
      </c>
      <c r="IU414" s="223">
        <f t="shared" ca="1" si="845"/>
        <v>-8.3759678246250503E-3</v>
      </c>
      <c r="IV414" s="223">
        <f t="shared" ca="1" si="846"/>
        <v>9.6512309472858893E-4</v>
      </c>
      <c r="IW414" s="223">
        <f t="shared" ca="1" si="847"/>
        <v>8.8907891084206263E-3</v>
      </c>
      <c r="IX414" s="223">
        <f t="shared" ca="1" si="848"/>
        <v>3.777450663740598E-3</v>
      </c>
      <c r="IY414" s="223">
        <f t="shared" ca="1" si="849"/>
        <v>-6.8758005429172863E-3</v>
      </c>
      <c r="IZ414" s="223">
        <f t="shared" ca="1" si="850"/>
        <v>-7.445178109038603E-3</v>
      </c>
      <c r="JA414" s="223">
        <f t="shared" ca="1" si="851"/>
        <v>2.9043525762106194E-3</v>
      </c>
      <c r="JB414" s="223">
        <f t="shared" ca="1" si="852"/>
        <v>8.9944338775993435E-3</v>
      </c>
    </row>
    <row r="415" spans="2:262">
      <c r="B415" s="230">
        <v>54</v>
      </c>
      <c r="C415" s="229">
        <f t="shared" si="853"/>
        <v>1.0546875000000005E-3</v>
      </c>
      <c r="D415" s="226">
        <f t="shared" ca="1" si="597"/>
        <v>53.994947003663597</v>
      </c>
      <c r="E415" s="225">
        <f ca="1">BH361</f>
        <v>-5.0529963364004393E-3</v>
      </c>
      <c r="F415" s="224">
        <v>54</v>
      </c>
      <c r="G415" s="223">
        <f t="shared" ca="1" si="854"/>
        <v>-1.6209359274619358E-3</v>
      </c>
      <c r="H415" s="223">
        <f t="shared" ca="1" si="598"/>
        <v>4.0686826302740705E-3</v>
      </c>
      <c r="I415" s="223">
        <f t="shared" ca="1" si="599"/>
        <v>3.5981544024084934E-3</v>
      </c>
      <c r="J415" s="223">
        <f t="shared" ca="1" si="600"/>
        <v>-2.3201222222401954E-3</v>
      </c>
      <c r="K415" s="223">
        <f t="shared" ca="1" si="601"/>
        <v>-4.7256418323234602E-3</v>
      </c>
      <c r="L415" s="223">
        <f t="shared" ca="1" si="602"/>
        <v>2.3647617087506703E-5</v>
      </c>
      <c r="M415" s="223">
        <f t="shared" ca="1" si="603"/>
        <v>4.7371336368318712E-3</v>
      </c>
      <c r="N415" s="223">
        <f t="shared" ca="1" si="604"/>
        <v>2.2784115495189162E-3</v>
      </c>
      <c r="O415" s="223">
        <f t="shared" ca="1" si="605"/>
        <v>-3.6299159404403133E-3</v>
      </c>
      <c r="P415" s="223">
        <f t="shared" ca="1" si="606"/>
        <v>-4.0424068060027412E-3</v>
      </c>
      <c r="Q415" s="223">
        <f t="shared" ca="1" si="607"/>
        <v>1.6654664745108568E-3</v>
      </c>
      <c r="R415" s="223">
        <f t="shared" ca="1" si="608"/>
        <v>4.8517574932017485E-3</v>
      </c>
      <c r="S415" s="223">
        <f t="shared" ca="1" si="609"/>
        <v>6.9229534257947488E-4</v>
      </c>
      <c r="T415" s="223">
        <f t="shared" ca="1" si="610"/>
        <v>-4.5153293994294377E-3</v>
      </c>
      <c r="U415" s="223">
        <f t="shared" ca="1" si="611"/>
        <v>-2.8865664421712082E-3</v>
      </c>
      <c r="V415" s="223">
        <f t="shared" ca="1" si="612"/>
        <v>3.1125725325864741E-3</v>
      </c>
      <c r="W415" s="223">
        <f t="shared" ca="1" si="613"/>
        <v>4.3991533100308415E-3</v>
      </c>
      <c r="X415" s="223">
        <f t="shared" ca="1" si="614"/>
        <v>-9.7475840719981493E-4</v>
      </c>
      <c r="Y415" s="223">
        <f t="shared" ca="1" si="615"/>
        <v>-4.8728472563180983E-3</v>
      </c>
      <c r="Z415" s="223">
        <f t="shared" ca="1" si="616"/>
        <v>-1.3932521987627899E-3</v>
      </c>
      <c r="AA415" s="223">
        <f t="shared" ca="1" si="617"/>
        <v>4.1957819165061002E-3</v>
      </c>
      <c r="AB415" s="223">
        <f t="shared" ca="1" si="618"/>
        <v>3.4322358885778229E-3</v>
      </c>
      <c r="AC415" s="223">
        <f t="shared" ca="1" si="619"/>
        <v>-2.5278513291519399E-3</v>
      </c>
      <c r="AD415" s="223">
        <f t="shared" ca="1" si="620"/>
        <v>-4.6606714300299048E-3</v>
      </c>
      <c r="AE415" s="223">
        <f t="shared" ca="1" si="621"/>
        <v>2.6294976407459261E-4</v>
      </c>
      <c r="AF415" s="223">
        <f t="shared" ca="1" si="622"/>
        <v>4.7884545919906442E-3</v>
      </c>
      <c r="AG415" s="223">
        <f t="shared" ca="1" si="623"/>
        <v>2.0640493523663918E-3</v>
      </c>
      <c r="AH415" s="223">
        <f t="shared" ca="1" si="624"/>
        <v>-3.7854084260562299E-3</v>
      </c>
      <c r="AI415" s="223">
        <f t="shared" ca="1" si="625"/>
        <v>-3.9036077931073388E-3</v>
      </c>
      <c r="AJ415" s="223">
        <f t="shared" ca="1" si="626"/>
        <v>1.8884097783742229E-3</v>
      </c>
      <c r="AK415" s="223">
        <f t="shared" ca="1" si="627"/>
        <v>4.8213000884682463E-3</v>
      </c>
      <c r="AL415" s="223">
        <f t="shared" ca="1" si="628"/>
        <v>4.5455094735304466E-4</v>
      </c>
      <c r="AM415" s="223">
        <f t="shared" ca="1" si="629"/>
        <v>-4.6004063465421609E-3</v>
      </c>
      <c r="AN415" s="223">
        <f t="shared" ca="1" si="630"/>
        <v>-2.6901660707749028E-3</v>
      </c>
      <c r="AO415" s="223">
        <f t="shared" ca="1" si="631"/>
        <v>3.2930922748490728E-3</v>
      </c>
      <c r="AP415" s="223">
        <f t="shared" ca="1" si="632"/>
        <v>4.2904783775366568E-3</v>
      </c>
      <c r="AQ415" s="223">
        <f t="shared" ca="1" si="633"/>
        <v>-1.2080898587592342E-3</v>
      </c>
      <c r="AR415" s="223">
        <f t="shared" ca="1" si="634"/>
        <v>-4.8775621599779183E-3</v>
      </c>
      <c r="AS415" s="223">
        <f t="shared" ca="1" si="635"/>
        <v>-1.1622120034823322E-3</v>
      </c>
      <c r="AT415" s="223">
        <f t="shared" ca="1" si="636"/>
        <v>4.3127731965941713E-3</v>
      </c>
      <c r="AU415" s="223">
        <f t="shared" ca="1" si="637"/>
        <v>3.2580488178632081E-3</v>
      </c>
      <c r="AV415" s="223">
        <f t="shared" ca="1" si="638"/>
        <v>-2.7294906207981457E-3</v>
      </c>
      <c r="AW415" s="223">
        <f t="shared" ca="1" si="639"/>
        <v>-4.5844730620348065E-3</v>
      </c>
      <c r="AX415" s="223">
        <f t="shared" ca="1" si="640"/>
        <v>5.0161844204835247E-4</v>
      </c>
      <c r="AY415" s="223">
        <f t="shared" ca="1" si="641"/>
        <v>4.8282397406182211E-3</v>
      </c>
      <c r="AZ415" s="223">
        <f t="shared" ca="1" si="642"/>
        <v>1.8447146795346463E-3</v>
      </c>
      <c r="BA415" s="223">
        <f t="shared" ca="1" si="643"/>
        <v>-3.9317815312111927E-3</v>
      </c>
      <c r="BB415" s="223">
        <f t="shared" ca="1" si="644"/>
        <v>-3.7554046471226865E-3</v>
      </c>
      <c r="BC415" s="223">
        <f t="shared" ca="1" si="645"/>
        <v>2.1068037376763241E-3</v>
      </c>
      <c r="BD415" s="223">
        <f t="shared" ca="1" si="646"/>
        <v>4.7792277495256226E-3</v>
      </c>
      <c r="BE415" s="223">
        <f t="shared" ca="1" si="647"/>
        <v>2.1571149908044575E-4</v>
      </c>
      <c r="BF415" s="223">
        <f t="shared" ca="1" si="648"/>
        <v>-4.6744005118180684E-3</v>
      </c>
      <c r="BG415" s="223">
        <f t="shared" ca="1" si="649"/>
        <v>-2.4872848536833967E-3</v>
      </c>
      <c r="BH415" s="223">
        <f t="shared" ca="1" si="650"/>
        <v>3.4656786693807442E-3</v>
      </c>
      <c r="BI415" s="223">
        <f t="shared" ca="1" si="651"/>
        <v>4.1714673068294905E-3</v>
      </c>
      <c r="BJ415" s="223">
        <f t="shared" ca="1" si="652"/>
        <v>-1.4385109160326955E-3</v>
      </c>
      <c r="BK415" s="223">
        <f t="shared" ca="1" si="653"/>
        <v>-4.8705265891703618E-3</v>
      </c>
      <c r="BL415" s="223">
        <f t="shared" ca="1" si="654"/>
        <v>-9.2837193768775382E-4</v>
      </c>
      <c r="BM415" s="223">
        <f t="shared" ca="1" si="655"/>
        <v>4.4193746282973319E-3</v>
      </c>
      <c r="BN415" s="223">
        <f t="shared" ca="1" si="656"/>
        <v>3.076012822174989E-3</v>
      </c>
      <c r="BO415" s="223">
        <f t="shared" ca="1" si="657"/>
        <v>-2.9245543304636653E-3</v>
      </c>
      <c r="BP415" s="223">
        <f t="shared" ca="1" si="658"/>
        <v>-4.4972302968808399E-3</v>
      </c>
      <c r="BQ415" s="223">
        <f t="shared" ca="1" si="659"/>
        <v>7.3907867725866582E-4</v>
      </c>
      <c r="BR415" s="223">
        <f t="shared" ca="1" si="660"/>
        <v>4.8563932368067969E-3</v>
      </c>
      <c r="BS415" s="223">
        <f t="shared" ca="1" si="661"/>
        <v>1.6209359274619796E-3</v>
      </c>
      <c r="BT415" s="223">
        <f t="shared" ca="1" si="662"/>
        <v>-4.0686826302740375E-3</v>
      </c>
      <c r="BU415" s="223">
        <f t="shared" ca="1" si="663"/>
        <v>-3.5981544024084955E-3</v>
      </c>
      <c r="BV415" s="223">
        <f t="shared" ca="1" si="664"/>
        <v>2.3201222222401811E-3</v>
      </c>
      <c r="BW415" s="223">
        <f t="shared" ca="1" si="665"/>
        <v>4.7256418323234671E-3</v>
      </c>
      <c r="BX415" s="223">
        <f t="shared" ca="1" si="666"/>
        <v>-2.3647617087464527E-5</v>
      </c>
      <c r="BY415" s="223">
        <f t="shared" ca="1" si="667"/>
        <v>-4.7371336368318591E-3</v>
      </c>
      <c r="BZ415" s="223">
        <f t="shared" ca="1" si="668"/>
        <v>-2.2784115495189153E-3</v>
      </c>
      <c r="CA415" s="223">
        <f t="shared" ca="1" si="669"/>
        <v>3.6299159404403029E-3</v>
      </c>
      <c r="CB415" s="223">
        <f t="shared" ca="1" si="670"/>
        <v>4.0424068060027551E-3</v>
      </c>
      <c r="CC415" s="223">
        <f t="shared" ca="1" si="671"/>
        <v>-1.6654664745108256E-3</v>
      </c>
      <c r="CD415" s="223">
        <f t="shared" ca="1" si="672"/>
        <v>-4.8517574932017546E-3</v>
      </c>
      <c r="CE415" s="223">
        <f t="shared" ca="1" si="673"/>
        <v>-6.9229534257954231E-4</v>
      </c>
      <c r="CF415" s="223">
        <f t="shared" ca="1" si="674"/>
        <v>4.5153293994294377E-3</v>
      </c>
      <c r="CG415" s="223">
        <f t="shared" ca="1" si="675"/>
        <v>2.8865664421712208E-3</v>
      </c>
      <c r="CH415" s="223">
        <f t="shared" ca="1" si="676"/>
        <v>-3.1125725325864477E-3</v>
      </c>
      <c r="CI415" s="223">
        <f t="shared" ca="1" si="677"/>
        <v>-4.3991533100308632E-3</v>
      </c>
      <c r="CJ415" s="223">
        <f t="shared" ca="1" si="678"/>
        <v>9.7475840719974814E-4</v>
      </c>
      <c r="CK415" s="223">
        <f t="shared" ca="1" si="679"/>
        <v>4.8728472563180992E-3</v>
      </c>
      <c r="CL415" s="223">
        <f t="shared" ca="1" si="680"/>
        <v>1.3932521987628052E-3</v>
      </c>
      <c r="CM415" s="223">
        <f t="shared" ca="1" si="681"/>
        <v>-4.1957819165060828E-3</v>
      </c>
      <c r="CN415" s="223">
        <f t="shared" ca="1" si="682"/>
        <v>-3.4322358885778468E-3</v>
      </c>
      <c r="CO415" s="223">
        <f t="shared" ca="1" si="683"/>
        <v>2.5278513291518965E-3</v>
      </c>
      <c r="CP415" s="223">
        <f t="shared" ca="1" si="684"/>
        <v>4.6606714300299248E-3</v>
      </c>
      <c r="CQ415" s="223">
        <f t="shared" ca="1" si="685"/>
        <v>-2.6294976407459375E-4</v>
      </c>
      <c r="CR415" s="223">
        <f t="shared" ca="1" si="686"/>
        <v>-4.7884545919906372E-3</v>
      </c>
      <c r="CS415" s="223">
        <f t="shared" ca="1" si="687"/>
        <v>-2.0640493523664222E-3</v>
      </c>
      <c r="CT415" s="223">
        <f t="shared" ca="1" si="688"/>
        <v>3.7854084260562091E-3</v>
      </c>
      <c r="CU415" s="223">
        <f t="shared" ca="1" si="689"/>
        <v>3.90360779310738E-3</v>
      </c>
      <c r="CV415" s="223">
        <f t="shared" ca="1" si="690"/>
        <v>-1.8884097783742238E-3</v>
      </c>
      <c r="CW415" s="223">
        <f t="shared" ca="1" si="691"/>
        <v>-4.8213000884682524E-3</v>
      </c>
      <c r="CX415" s="223">
        <f t="shared" ca="1" si="692"/>
        <v>-4.54550947353078E-4</v>
      </c>
      <c r="CY415" s="223">
        <f t="shared" ca="1" si="693"/>
        <v>4.6004063465421505E-3</v>
      </c>
      <c r="CZ415" s="223">
        <f t="shared" ca="1" si="694"/>
        <v>2.6901660707749596E-3</v>
      </c>
      <c r="DA415" s="223">
        <f t="shared" ca="1" si="695"/>
        <v>-3.2930922748490225E-3</v>
      </c>
      <c r="DB415" s="223">
        <f t="shared" ca="1" si="696"/>
        <v>-4.2904783775367054E-3</v>
      </c>
      <c r="DC415" s="223">
        <f t="shared" ca="1" si="697"/>
        <v>1.2080898587591346E-3</v>
      </c>
      <c r="DD415" s="223">
        <f t="shared" ca="1" si="698"/>
        <v>4.8775621599779174E-3</v>
      </c>
      <c r="DE415" s="223">
        <f t="shared" ca="1" si="699"/>
        <v>1.1622120034823309E-3</v>
      </c>
      <c r="DF415" s="223">
        <f t="shared" ca="1" si="700"/>
        <v>-4.3127731965941721E-3</v>
      </c>
      <c r="DG415" s="223">
        <f t="shared" ca="1" si="701"/>
        <v>-3.2580488178632068E-3</v>
      </c>
      <c r="DH415" s="223">
        <f t="shared" ca="1" si="702"/>
        <v>2.729490620798118E-3</v>
      </c>
      <c r="DI415" s="223">
        <f t="shared" ca="1" si="703"/>
        <v>4.5844730620348186E-3</v>
      </c>
      <c r="DJ415" s="223">
        <f t="shared" ca="1" si="704"/>
        <v>-5.0161844204831907E-4</v>
      </c>
      <c r="DK415" s="223">
        <f t="shared" ca="1" si="705"/>
        <v>-4.8282397406182124E-3</v>
      </c>
      <c r="DL415" s="223">
        <f t="shared" ca="1" si="706"/>
        <v>-1.8447146795347092E-3</v>
      </c>
      <c r="DM415" s="223">
        <f t="shared" ca="1" si="707"/>
        <v>3.9317815312111312E-3</v>
      </c>
      <c r="DN415" s="223">
        <f t="shared" ca="1" si="708"/>
        <v>3.7554046471227529E-3</v>
      </c>
      <c r="DO415" s="223">
        <f t="shared" ca="1" si="709"/>
        <v>-2.1068037376763566E-3</v>
      </c>
      <c r="DP415" s="223">
        <f t="shared" ca="1" si="710"/>
        <v>-4.7792277495256148E-3</v>
      </c>
      <c r="DQ415" s="223">
        <f t="shared" ca="1" si="711"/>
        <v>-2.1571149908047922E-4</v>
      </c>
      <c r="DR415" s="223">
        <f t="shared" ca="1" si="712"/>
        <v>4.6744005118180589E-3</v>
      </c>
      <c r="DS415" s="223">
        <f t="shared" ca="1" si="713"/>
        <v>2.4872848536834258E-3</v>
      </c>
      <c r="DT415" s="223">
        <f t="shared" ca="1" si="714"/>
        <v>-3.4656786693807208E-3</v>
      </c>
      <c r="DU415" s="223">
        <f t="shared" ca="1" si="715"/>
        <v>-4.1714673068295079E-3</v>
      </c>
      <c r="DV415" s="223">
        <f t="shared" ca="1" si="716"/>
        <v>1.4385109160326634E-3</v>
      </c>
      <c r="DW415" s="223">
        <f t="shared" ca="1" si="717"/>
        <v>4.870526589170367E-3</v>
      </c>
      <c r="DX415" s="223">
        <f t="shared" ca="1" si="718"/>
        <v>9.2837193768785466E-4</v>
      </c>
      <c r="DY415" s="223">
        <f t="shared" ca="1" si="719"/>
        <v>-4.4193746282973475E-3</v>
      </c>
      <c r="DZ415" s="223">
        <f t="shared" ca="1" si="720"/>
        <v>-3.0760128221749613E-3</v>
      </c>
      <c r="EA415" s="223">
        <f t="shared" ca="1" si="721"/>
        <v>2.924554330463694E-3</v>
      </c>
      <c r="EB415" s="223">
        <f t="shared" ca="1" si="722"/>
        <v>4.4972302968808529E-3</v>
      </c>
      <c r="EC415" s="223">
        <f t="shared" ca="1" si="723"/>
        <v>-7.3907867725863264E-4</v>
      </c>
      <c r="ED415" s="223">
        <f t="shared" ca="1" si="724"/>
        <v>-4.8563932368067943E-3</v>
      </c>
      <c r="EE415" s="223">
        <f t="shared" ca="1" si="725"/>
        <v>-1.6209359274620113E-3</v>
      </c>
      <c r="EF415" s="223">
        <f t="shared" ca="1" si="726"/>
        <v>4.0686826302740184E-3</v>
      </c>
      <c r="EG415" s="223">
        <f t="shared" ca="1" si="727"/>
        <v>3.5981544024085653E-3</v>
      </c>
      <c r="EH415" s="223">
        <f t="shared" ca="1" si="728"/>
        <v>-2.3201222222400913E-3</v>
      </c>
      <c r="EI415" s="223">
        <f t="shared" ca="1" si="729"/>
        <v>-4.7256418323234923E-3</v>
      </c>
      <c r="EJ415" s="223">
        <f t="shared" ca="1" si="730"/>
        <v>2.3647617087500415E-5</v>
      </c>
      <c r="EK415" s="223">
        <f t="shared" ca="1" si="731"/>
        <v>4.7371336368318669E-3</v>
      </c>
      <c r="EL415" s="223">
        <f t="shared" ca="1" si="732"/>
        <v>2.2784115495189448E-3</v>
      </c>
      <c r="EM415" s="223">
        <f t="shared" ca="1" si="733"/>
        <v>-3.6299159404402808E-3</v>
      </c>
      <c r="EN415" s="223">
        <f t="shared" ca="1" si="734"/>
        <v>-4.0424068060027733E-3</v>
      </c>
      <c r="EO415" s="223">
        <f t="shared" ca="1" si="735"/>
        <v>1.6654664745107939E-3</v>
      </c>
      <c r="EP415" s="223">
        <f t="shared" ca="1" si="736"/>
        <v>4.8517574932017572E-3</v>
      </c>
      <c r="EQ415" s="223">
        <f t="shared" ca="1" si="737"/>
        <v>6.9229534257957538E-4</v>
      </c>
      <c r="ER415" s="223">
        <f t="shared" ca="1" si="738"/>
        <v>-4.5153293994293995E-3</v>
      </c>
      <c r="ES415" s="223">
        <f t="shared" ca="1" si="739"/>
        <v>-2.8865664421713036E-3</v>
      </c>
      <c r="ET415" s="223">
        <f t="shared" ca="1" si="740"/>
        <v>3.1125725325864754E-3</v>
      </c>
      <c r="EU415" s="223">
        <f t="shared" ca="1" si="741"/>
        <v>4.3991533100308485E-3</v>
      </c>
      <c r="EV415" s="223">
        <f t="shared" ca="1" si="742"/>
        <v>-9.7475840719978327E-4</v>
      </c>
      <c r="EW415" s="223">
        <f t="shared" ca="1" si="743"/>
        <v>-4.8728472563180974E-3</v>
      </c>
      <c r="EX415" s="223">
        <f t="shared" ca="1" si="744"/>
        <v>-1.3932521987628373E-3</v>
      </c>
      <c r="EY415" s="223">
        <f t="shared" ca="1" si="745"/>
        <v>4.1957819165060655E-3</v>
      </c>
      <c r="EZ415" s="223">
        <f t="shared" ca="1" si="746"/>
        <v>3.4322358885778702E-3</v>
      </c>
      <c r="FA415" s="223">
        <f t="shared" ca="1" si="747"/>
        <v>-2.5278513291518683E-3</v>
      </c>
      <c r="FB415" s="223">
        <f t="shared" ca="1" si="748"/>
        <v>-4.6606714300299352E-3</v>
      </c>
      <c r="FC415" s="223">
        <f t="shared" ca="1" si="749"/>
        <v>2.6294976407449118E-4</v>
      </c>
      <c r="FD415" s="223">
        <f t="shared" ca="1" si="750"/>
        <v>4.7884545919906181E-3</v>
      </c>
      <c r="FE415" s="223">
        <f t="shared" ca="1" si="751"/>
        <v>2.0640493523663896E-3</v>
      </c>
      <c r="FF415" s="223">
        <f t="shared" ca="1" si="752"/>
        <v>-3.7854084260562316E-3</v>
      </c>
      <c r="FG415" s="223">
        <f t="shared" ca="1" si="753"/>
        <v>-3.9036077931073583E-3</v>
      </c>
      <c r="FH415" s="223">
        <f t="shared" ca="1" si="754"/>
        <v>1.8884097783741928E-3</v>
      </c>
      <c r="FI415" s="223">
        <f t="shared" ca="1" si="755"/>
        <v>4.8213000884682567E-3</v>
      </c>
      <c r="FJ415" s="223">
        <f t="shared" ca="1" si="756"/>
        <v>4.5455094735311134E-4</v>
      </c>
      <c r="FK415" s="223">
        <f t="shared" ca="1" si="757"/>
        <v>-4.6004063465421383E-3</v>
      </c>
      <c r="FL415" s="223">
        <f t="shared" ca="1" si="758"/>
        <v>-2.6901660707749873E-3</v>
      </c>
      <c r="FM415" s="223">
        <f t="shared" ca="1" si="759"/>
        <v>3.2930922748489978E-3</v>
      </c>
      <c r="FN415" s="223">
        <f t="shared" ca="1" si="760"/>
        <v>4.290478377536721E-3</v>
      </c>
      <c r="FO415" s="223">
        <f t="shared" ca="1" si="761"/>
        <v>-1.2080898587591021E-3</v>
      </c>
      <c r="FP415" s="223">
        <f t="shared" ca="1" si="762"/>
        <v>-4.8775621599779174E-3</v>
      </c>
      <c r="FQ415" s="223">
        <f t="shared" ca="1" si="763"/>
        <v>-1.1622120034823634E-3</v>
      </c>
      <c r="FR415" s="223">
        <f t="shared" ca="1" si="764"/>
        <v>4.3127731965941574E-3</v>
      </c>
      <c r="FS415" s="223">
        <f t="shared" ca="1" si="765"/>
        <v>3.2580488178632319E-3</v>
      </c>
      <c r="FT415" s="223">
        <f t="shared" ca="1" si="766"/>
        <v>-2.7294906207980907E-3</v>
      </c>
      <c r="FU415" s="223">
        <f t="shared" ca="1" si="767"/>
        <v>-4.584473062034829E-3</v>
      </c>
      <c r="FV415" s="223">
        <f t="shared" ca="1" si="768"/>
        <v>5.016184420482859E-4</v>
      </c>
      <c r="FW415" s="223">
        <f t="shared" ca="1" si="769"/>
        <v>4.8282397406182072E-3</v>
      </c>
      <c r="FX415" s="223">
        <f t="shared" ca="1" si="770"/>
        <v>1.8447146795347402E-3</v>
      </c>
      <c r="FY415" s="223">
        <f t="shared" ca="1" si="771"/>
        <v>-3.9317815312111112E-3</v>
      </c>
      <c r="FZ415" s="223">
        <f t="shared" ca="1" si="772"/>
        <v>-3.7554046471227737E-3</v>
      </c>
      <c r="GA415" s="223">
        <f t="shared" ca="1" si="773"/>
        <v>2.1068037376763262E-3</v>
      </c>
      <c r="GB415" s="223">
        <f t="shared" ca="1" si="774"/>
        <v>4.7792277495256217E-3</v>
      </c>
      <c r="GC415" s="223">
        <f t="shared" ca="1" si="775"/>
        <v>2.1571149908051264E-4</v>
      </c>
      <c r="GD415" s="223">
        <f t="shared" ca="1" si="776"/>
        <v>-4.6744005118180493E-3</v>
      </c>
      <c r="GE415" s="223">
        <f t="shared" ca="1" si="777"/>
        <v>-2.4872848536834549E-3</v>
      </c>
      <c r="GF415" s="223">
        <f t="shared" ca="1" si="778"/>
        <v>3.4656786693806978E-3</v>
      </c>
      <c r="GG415" s="223">
        <f t="shared" ca="1" si="779"/>
        <v>4.1714673068295252E-3</v>
      </c>
      <c r="GH415" s="223">
        <f t="shared" ca="1" si="780"/>
        <v>-1.4385109160326313E-3</v>
      </c>
      <c r="GI415" s="223">
        <f t="shared" ca="1" si="781"/>
        <v>-4.8705265891703688E-3</v>
      </c>
      <c r="GJ415" s="223">
        <f t="shared" ca="1" si="782"/>
        <v>-9.2837193768788751E-4</v>
      </c>
      <c r="GK415" s="223">
        <f t="shared" ca="1" si="783"/>
        <v>4.4193746282973328E-3</v>
      </c>
      <c r="GL415" s="223">
        <f t="shared" ca="1" si="784"/>
        <v>3.0760128221749873E-3</v>
      </c>
      <c r="GM415" s="223">
        <f t="shared" ca="1" si="785"/>
        <v>-2.9245543304636671E-3</v>
      </c>
      <c r="GN415" s="223">
        <f t="shared" ca="1" si="786"/>
        <v>-4.497230296880865E-3</v>
      </c>
      <c r="GO415" s="223">
        <f t="shared" ca="1" si="787"/>
        <v>7.3907867725859968E-4</v>
      </c>
      <c r="GP415" s="223">
        <f t="shared" ca="1" si="788"/>
        <v>4.8563932368067908E-3</v>
      </c>
      <c r="GQ415" s="223">
        <f t="shared" ca="1" si="789"/>
        <v>1.6209359274620427E-3</v>
      </c>
      <c r="GR415" s="223">
        <f t="shared" ca="1" si="790"/>
        <v>-4.0686826302740002E-3</v>
      </c>
      <c r="GS415" s="223">
        <f t="shared" ca="1" si="791"/>
        <v>-3.5981544024085875E-3</v>
      </c>
      <c r="GT415" s="223">
        <f t="shared" ca="1" si="792"/>
        <v>2.3201222222400614E-3</v>
      </c>
      <c r="GU415" s="223">
        <f t="shared" ca="1" si="793"/>
        <v>4.725641832323501E-3</v>
      </c>
      <c r="GV415" s="223">
        <f t="shared" ca="1" si="794"/>
        <v>-2.3647617087328352E-5</v>
      </c>
      <c r="GW415" s="223">
        <f t="shared" ca="1" si="795"/>
        <v>-4.737133636831827E-3</v>
      </c>
      <c r="GX415" s="223">
        <f t="shared" ca="1" si="796"/>
        <v>-2.278411549519097E-3</v>
      </c>
      <c r="GY415" s="223">
        <f t="shared" ca="1" si="797"/>
        <v>3.629915940440165E-3</v>
      </c>
      <c r="GZ415" s="223">
        <f t="shared" ca="1" si="798"/>
        <v>4.0424068060028696E-3</v>
      </c>
      <c r="HA415" s="223">
        <f t="shared" ca="1" si="799"/>
        <v>-1.6654664745108926E-3</v>
      </c>
      <c r="HB415" s="223">
        <f t="shared" ca="1" si="800"/>
        <v>-4.8517574932017467E-3</v>
      </c>
      <c r="HC415" s="223">
        <f t="shared" ca="1" si="801"/>
        <v>-6.922953425794713E-4</v>
      </c>
      <c r="HD415" s="223">
        <f t="shared" ca="1" si="802"/>
        <v>4.5153293994294403E-3</v>
      </c>
      <c r="HE415" s="223">
        <f t="shared" ca="1" si="803"/>
        <v>2.886566442171219E-3</v>
      </c>
      <c r="HF415" s="223">
        <f t="shared" ca="1" si="804"/>
        <v>-3.1125725325864498E-3</v>
      </c>
      <c r="HG415" s="223">
        <f t="shared" ca="1" si="805"/>
        <v>-4.3991533100308624E-3</v>
      </c>
      <c r="HH415" s="223">
        <f t="shared" ca="1" si="806"/>
        <v>9.7475840719975064E-4</v>
      </c>
      <c r="HI415" s="223">
        <f t="shared" ca="1" si="807"/>
        <v>4.8728472563180957E-3</v>
      </c>
      <c r="HJ415" s="223">
        <f t="shared" ca="1" si="808"/>
        <v>1.3932521987628692E-3</v>
      </c>
      <c r="HK415" s="223">
        <f t="shared" ca="1" si="809"/>
        <v>-4.1957819165060481E-3</v>
      </c>
      <c r="HL415" s="223">
        <f t="shared" ca="1" si="810"/>
        <v>-3.4322358885778941E-3</v>
      </c>
      <c r="HM415" s="223">
        <f t="shared" ca="1" si="811"/>
        <v>2.5278513291518393E-3</v>
      </c>
      <c r="HN415" s="223">
        <f t="shared" ca="1" si="812"/>
        <v>4.6606714300299439E-3</v>
      </c>
      <c r="HO415" s="223">
        <f t="shared" ca="1" si="813"/>
        <v>-2.6294976407445779E-4</v>
      </c>
      <c r="HP415" s="223">
        <f t="shared" ca="1" si="814"/>
        <v>-4.7884545919906121E-3</v>
      </c>
      <c r="HQ415" s="223">
        <f t="shared" ca="1" si="815"/>
        <v>-2.0640493523665458E-3</v>
      </c>
      <c r="HR415" s="223">
        <f t="shared" ca="1" si="816"/>
        <v>3.7854084260561232E-3</v>
      </c>
      <c r="HS415" s="223">
        <f t="shared" ca="1" si="817"/>
        <v>3.9036077931074616E-3</v>
      </c>
      <c r="HT415" s="223">
        <f t="shared" ca="1" si="818"/>
        <v>-1.8884097783740342E-3</v>
      </c>
      <c r="HU415" s="223">
        <f t="shared" ca="1" si="819"/>
        <v>-4.8213000884682836E-3</v>
      </c>
      <c r="HV415" s="223">
        <f t="shared" ca="1" si="820"/>
        <v>-4.5455094735328264E-4</v>
      </c>
      <c r="HW415" s="223">
        <f t="shared" ca="1" si="821"/>
        <v>4.600406346542173E-3</v>
      </c>
      <c r="HX415" s="223">
        <f t="shared" ca="1" si="822"/>
        <v>2.6901660707748997E-3</v>
      </c>
      <c r="HY415" s="223">
        <f t="shared" ca="1" si="823"/>
        <v>-3.293092274849075E-3</v>
      </c>
      <c r="HZ415" s="223">
        <f t="shared" ca="1" si="824"/>
        <v>-4.2904783775366707E-3</v>
      </c>
      <c r="IA415" s="223">
        <f t="shared" ca="1" si="825"/>
        <v>1.208089858759204E-3</v>
      </c>
      <c r="IB415" s="223">
        <f t="shared" ca="1" si="826"/>
        <v>4.8775621599779174E-3</v>
      </c>
      <c r="IC415" s="223">
        <f t="shared" ca="1" si="827"/>
        <v>1.1622120034823959E-3</v>
      </c>
      <c r="ID415" s="223">
        <f t="shared" ca="1" si="828"/>
        <v>-4.3127731965941409E-3</v>
      </c>
      <c r="IE415" s="223">
        <f t="shared" ca="1" si="829"/>
        <v>-3.0033969444706638E-3</v>
      </c>
      <c r="IF415" s="223">
        <f t="shared" ca="1" si="830"/>
        <v>2.7294906207980629E-3</v>
      </c>
      <c r="IG415" s="223">
        <f t="shared" ca="1" si="831"/>
        <v>4.5844730620348403E-3</v>
      </c>
      <c r="IH415" s="223">
        <f t="shared" ca="1" si="832"/>
        <v>-5.016184420482525E-4</v>
      </c>
      <c r="II415" s="223">
        <f t="shared" ca="1" si="833"/>
        <v>-4.828239740618202E-3</v>
      </c>
      <c r="IJ415" s="223">
        <f t="shared" ca="1" si="834"/>
        <v>-1.8447146795347715E-3</v>
      </c>
      <c r="IK415" s="223">
        <f t="shared" ca="1" si="835"/>
        <v>3.9317815312110913E-3</v>
      </c>
      <c r="IL415" s="223">
        <f t="shared" ca="1" si="836"/>
        <v>3.7554046471227954E-3</v>
      </c>
      <c r="IM415" s="223">
        <f t="shared" ca="1" si="837"/>
        <v>-2.1068037376761714E-3</v>
      </c>
      <c r="IN415" s="223">
        <f t="shared" ca="1" si="838"/>
        <v>-4.7792277495256556E-3</v>
      </c>
      <c r="IO415" s="223">
        <f t="shared" ca="1" si="839"/>
        <v>-2.1571149908068454E-4</v>
      </c>
      <c r="IP415" s="223">
        <f t="shared" ca="1" si="840"/>
        <v>4.6744005118179999E-3</v>
      </c>
      <c r="IQ415" s="223">
        <f t="shared" ca="1" si="841"/>
        <v>2.4872848536836027E-3</v>
      </c>
      <c r="IR415" s="223">
        <f t="shared" ca="1" si="842"/>
        <v>-3.4656786693807711E-3</v>
      </c>
      <c r="IS415" s="223">
        <f t="shared" ca="1" si="843"/>
        <v>-4.1714673068294706E-3</v>
      </c>
      <c r="IT415" s="223">
        <f t="shared" ca="1" si="844"/>
        <v>1.4385109160327319E-3</v>
      </c>
      <c r="IU415" s="223">
        <f t="shared" ca="1" si="845"/>
        <v>4.8705265891703627E-3</v>
      </c>
      <c r="IV415" s="223">
        <f t="shared" ca="1" si="846"/>
        <v>9.2837193768778429E-4</v>
      </c>
      <c r="IW415" s="223">
        <f t="shared" ca="1" si="847"/>
        <v>-4.4193746282973189E-3</v>
      </c>
      <c r="IX415" s="223">
        <f t="shared" ca="1" si="848"/>
        <v>-3.0760128221750133E-3</v>
      </c>
      <c r="IY415" s="223">
        <f t="shared" ca="1" si="849"/>
        <v>2.9245543304636402E-3</v>
      </c>
      <c r="IZ415" s="223">
        <f t="shared" ca="1" si="850"/>
        <v>4.497230296880878E-3</v>
      </c>
      <c r="JA415" s="223">
        <f t="shared" ca="1" si="851"/>
        <v>-7.3907867725856629E-4</v>
      </c>
      <c r="JB415" s="223">
        <f t="shared" ca="1" si="852"/>
        <v>-4.8563932368067882E-3</v>
      </c>
    </row>
    <row r="416" spans="2:262">
      <c r="B416" s="230">
        <v>55</v>
      </c>
      <c r="C416" s="229">
        <f t="shared" si="853"/>
        <v>1.0742187500000005E-3</v>
      </c>
      <c r="D416" s="226">
        <f t="shared" ca="1" si="597"/>
        <v>54.011271850173834</v>
      </c>
      <c r="E416" s="225">
        <f ca="1">BI361</f>
        <v>1.1271850173831933E-2</v>
      </c>
      <c r="F416" s="224">
        <v>55</v>
      </c>
      <c r="G416" s="223">
        <f t="shared" ca="1" si="854"/>
        <v>-7.3844304515697625E-3</v>
      </c>
      <c r="H416" s="223">
        <f t="shared" ca="1" si="598"/>
        <v>1.9247491442880221E-2</v>
      </c>
      <c r="I416" s="223">
        <f t="shared" ca="1" si="599"/>
        <v>1.581872894165735E-2</v>
      </c>
      <c r="J416" s="223">
        <f t="shared" ca="1" si="600"/>
        <v>-1.2315685185235233E-2</v>
      </c>
      <c r="K416" s="223">
        <f t="shared" ca="1" si="601"/>
        <v>-2.121549273659061E-2</v>
      </c>
      <c r="L416" s="223">
        <f t="shared" ca="1" si="602"/>
        <v>3.0190036469831135E-3</v>
      </c>
      <c r="M416" s="223">
        <f t="shared" ca="1" si="603"/>
        <v>2.2538427622774831E-2</v>
      </c>
      <c r="N416" s="223">
        <f t="shared" ca="1" si="604"/>
        <v>6.8573912396885286E-3</v>
      </c>
      <c r="O416" s="223">
        <f t="shared" ca="1" si="605"/>
        <v>-1.953350177306161E-2</v>
      </c>
      <c r="P416" s="223">
        <f t="shared" ca="1" si="606"/>
        <v>-1.541702016585696E-2</v>
      </c>
      <c r="Q416" s="223">
        <f t="shared" ca="1" si="607"/>
        <v>1.277772529733614E-2</v>
      </c>
      <c r="R416" s="223">
        <f t="shared" ca="1" si="608"/>
        <v>2.1016251083917262E-2</v>
      </c>
      <c r="S416" s="223">
        <f t="shared" ca="1" si="609"/>
        <v>-3.5683519454673017E-3</v>
      </c>
      <c r="T416" s="223">
        <f t="shared" ca="1" si="610"/>
        <v>-2.2579911757053397E-2</v>
      </c>
      <c r="U416" s="223">
        <f t="shared" ca="1" si="611"/>
        <v>-6.3262213917388739E-3</v>
      </c>
      <c r="V416" s="223">
        <f t="shared" ca="1" si="612"/>
        <v>1.9807745852179579E-2</v>
      </c>
      <c r="W416" s="223">
        <f t="shared" ca="1" si="613"/>
        <v>1.500602475358816E-2</v>
      </c>
      <c r="X416" s="223">
        <f t="shared" ca="1" si="614"/>
        <v>-1.3232068585507867E-2</v>
      </c>
      <c r="Y416" s="223">
        <f t="shared" ca="1" si="615"/>
        <v>-2.0804350027439227E-2</v>
      </c>
      <c r="Z416" s="223">
        <f t="shared" ca="1" si="616"/>
        <v>4.1155508021687749E-3</v>
      </c>
      <c r="AA416" s="223">
        <f t="shared" ca="1" si="617"/>
        <v>2.2607794596806785E-2</v>
      </c>
      <c r="AB416" s="223">
        <f t="shared" ca="1" si="618"/>
        <v>5.7912408645755288E-3</v>
      </c>
      <c r="AC416" s="223">
        <f t="shared" ca="1" si="619"/>
        <v>-2.0070058485855507E-2</v>
      </c>
      <c r="AD416" s="223">
        <f t="shared" ca="1" si="620"/>
        <v>-1.4585990273119175E-2</v>
      </c>
      <c r="AE416" s="223">
        <f t="shared" ca="1" si="621"/>
        <v>1.3678441370342633E-2</v>
      </c>
      <c r="AF416" s="223">
        <f t="shared" ca="1" si="622"/>
        <v>2.0579917208429388E-2</v>
      </c>
      <c r="AG416" s="223">
        <f t="shared" ca="1" si="623"/>
        <v>-4.660270604957455E-3</v>
      </c>
      <c r="AH416" s="223">
        <f t="shared" ca="1" si="624"/>
        <v>-2.2622059346454962E-2</v>
      </c>
      <c r="AI416" s="223">
        <f t="shared" ca="1" si="625"/>
        <v>-5.2527719104637303E-3</v>
      </c>
      <c r="AJ416" s="223">
        <f t="shared" ca="1" si="626"/>
        <v>2.0320281666767411E-2</v>
      </c>
      <c r="AK416" s="223">
        <f t="shared" ca="1" si="627"/>
        <v>1.4157169737515027E-2</v>
      </c>
      <c r="AL416" s="223">
        <f t="shared" ca="1" si="628"/>
        <v>-1.4116574773565708E-2</v>
      </c>
      <c r="AM416" s="223">
        <f t="shared" ca="1" si="629"/>
        <v>-2.0343087816825894E-2</v>
      </c>
      <c r="AN416" s="223">
        <f t="shared" ca="1" si="630"/>
        <v>5.2021832349923754E-3</v>
      </c>
      <c r="AO416" s="223">
        <f t="shared" ca="1" si="631"/>
        <v>2.2622697413446108E-2</v>
      </c>
      <c r="AP416" s="223">
        <f t="shared" ca="1" si="632"/>
        <v>4.7111388829669393E-3</v>
      </c>
      <c r="AQ416" s="223">
        <f t="shared" ca="1" si="633"/>
        <v>-2.0558264669827492E-2</v>
      </c>
      <c r="AR416" s="223">
        <f t="shared" ca="1" si="634"/>
        <v>-1.3719821452231676E-2</v>
      </c>
      <c r="AS416" s="223">
        <f t="shared" ca="1" si="635"/>
        <v>1.4546204879997915E-2</v>
      </c>
      <c r="AT416" s="223">
        <f t="shared" ca="1" si="636"/>
        <v>2.0094004509798591E-2</v>
      </c>
      <c r="AU416" s="223">
        <f t="shared" ca="1" si="637"/>
        <v>-5.7409622643686941E-3</v>
      </c>
      <c r="AV416" s="223">
        <f t="shared" ca="1" si="638"/>
        <v>-2.2609708413432537E-2</v>
      </c>
      <c r="AW416" s="223">
        <f t="shared" ca="1" si="639"/>
        <v>-4.1666680415678777E-3</v>
      </c>
      <c r="AX416" s="223">
        <f t="shared" ca="1" si="640"/>
        <v>2.07838641429735E-2</v>
      </c>
      <c r="AY416" s="223">
        <f t="shared" ca="1" si="641"/>
        <v>1.3274208859522667E-2</v>
      </c>
      <c r="AZ416" s="223">
        <f t="shared" ca="1" si="642"/>
        <v>-1.4967072896528046E-2</v>
      </c>
      <c r="BA416" s="223">
        <f t="shared" ca="1" si="643"/>
        <v>-1.9832817325817813E-2</v>
      </c>
      <c r="BB416" s="223">
        <f t="shared" ca="1" si="644"/>
        <v>6.2762831527455199E-3</v>
      </c>
      <c r="BC416" s="223">
        <f t="shared" ca="1" si="645"/>
        <v>2.2583100170502159E-2</v>
      </c>
      <c r="BD416" s="223">
        <f t="shared" ca="1" si="646"/>
        <v>3.6196873551421704E-3</v>
      </c>
      <c r="BE416" s="223">
        <f t="shared" ca="1" si="647"/>
        <v>-2.0996944193518576E-2</v>
      </c>
      <c r="BF416" s="223">
        <f t="shared" ca="1" si="648"/>
        <v>-1.2820600379751192E-2</v>
      </c>
      <c r="BG416" s="223">
        <f t="shared" ca="1" si="649"/>
        <v>1.537892530800033E-2</v>
      </c>
      <c r="BH416" s="223">
        <f t="shared" ca="1" si="650"/>
        <v>1.9559683594276685E-2</v>
      </c>
      <c r="BI416" s="223">
        <f t="shared" ca="1" si="651"/>
        <v>-6.8078234428363173E-3</v>
      </c>
      <c r="BJ416" s="223">
        <f t="shared" ca="1" si="652"/>
        <v>-2.2542888712465584E-2</v>
      </c>
      <c r="BK416" s="223">
        <f t="shared" ca="1" si="653"/>
        <v>-3.0705263044027123E-3</v>
      </c>
      <c r="BL416" s="223">
        <f t="shared" ca="1" si="654"/>
        <v>2.1197376470007731E-2</v>
      </c>
      <c r="BM416" s="223">
        <f t="shared" ca="1" si="655"/>
        <v>1.2359269249704211E-2</v>
      </c>
      <c r="BN416" s="223">
        <f t="shared" ca="1" si="656"/>
        <v>-1.5781514029922013E-2</v>
      </c>
      <c r="BO416" s="223">
        <f t="shared" ca="1" si="657"/>
        <v>-1.9274767840722119E-2</v>
      </c>
      <c r="BP416" s="223">
        <f t="shared" ca="1" si="658"/>
        <v>7.3352629546460674E-3</v>
      </c>
      <c r="BQ416" s="223">
        <f t="shared" ca="1" si="659"/>
        <v>2.2489098261201521E-2</v>
      </c>
      <c r="BR416" s="223">
        <f t="shared" ca="1" si="660"/>
        <v>2.5195156834318558E-3</v>
      </c>
      <c r="BS416" s="223">
        <f t="shared" ca="1" si="661"/>
        <v>-2.1385040239532312E-2</v>
      </c>
      <c r="BT416" s="223">
        <f t="shared" ca="1" si="662"/>
        <v>-1.1890493358004052E-2</v>
      </c>
      <c r="BU416" s="223">
        <f t="shared" ca="1" si="663"/>
        <v>1.6174596557900888E-2</v>
      </c>
      <c r="BV416" s="223">
        <f t="shared" ca="1" si="664"/>
        <v>1.8978241687750301E-2</v>
      </c>
      <c r="BW416" s="223">
        <f t="shared" ca="1" si="665"/>
        <v>-7.8582839783350872E-3</v>
      </c>
      <c r="BX416" s="223">
        <f t="shared" ca="1" si="666"/>
        <v>-2.2421761218066463E-2</v>
      </c>
      <c r="BY416" s="223">
        <f t="shared" ca="1" si="667"/>
        <v>-1.9669874004240601E-3</v>
      </c>
      <c r="BZ416" s="223">
        <f t="shared" ca="1" si="668"/>
        <v>2.1559822460454764E-2</v>
      </c>
      <c r="CA416" s="223">
        <f t="shared" ca="1" si="669"/>
        <v>1.1414555077719216E-2</v>
      </c>
      <c r="CB416" s="223">
        <f t="shared" ca="1" si="670"/>
        <v>-1.6557936113720407E-2</v>
      </c>
      <c r="CC416" s="223">
        <f t="shared" ca="1" si="671"/>
        <v>-1.867028375162795E-2</v>
      </c>
      <c r="CD416" s="223">
        <f t="shared" ca="1" si="672"/>
        <v>8.3765714655957228E-3</v>
      </c>
      <c r="CE416" s="223">
        <f t="shared" ca="1" si="673"/>
        <v>2.2340918144377296E-2</v>
      </c>
      <c r="CF416" s="223">
        <f t="shared" ca="1" si="674"/>
        <v>1.4132742777566445E-3</v>
      </c>
      <c r="CG416" s="223">
        <f t="shared" ca="1" si="675"/>
        <v>-2.1721617850500724E-2</v>
      </c>
      <c r="CH416" s="223">
        <f t="shared" ca="1" si="676"/>
        <v>-1.0931741096273269E-2</v>
      </c>
      <c r="CI416" s="223">
        <f t="shared" ca="1" si="677"/>
        <v>1.6931301787966129E-2</v>
      </c>
      <c r="CJ416" s="223">
        <f t="shared" ca="1" si="678"/>
        <v>1.8351079534700492E-2</v>
      </c>
      <c r="CK416" s="223">
        <f t="shared" ca="1" si="679"/>
        <v>-8.889813219425665E-3</v>
      </c>
      <c r="CL416" s="223">
        <f t="shared" ca="1" si="680"/>
        <v>-2.224661773697869E-2</v>
      </c>
      <c r="CM416" s="223">
        <f t="shared" ca="1" si="681"/>
        <v>-8.5870985151003786E-4</v>
      </c>
      <c r="CN416" s="223">
        <f t="shared" ca="1" si="682"/>
        <v>2.187032895017715E-2</v>
      </c>
      <c r="CO416" s="223">
        <f t="shared" ca="1" si="683"/>
        <v>1.0442342242755056E-2</v>
      </c>
      <c r="CP416" s="223">
        <f t="shared" ca="1" si="684"/>
        <v>-1.7294468679116937E-2</v>
      </c>
      <c r="CQ416" s="223">
        <f t="shared" ca="1" si="685"/>
        <v>-1.8020821313652388E-2</v>
      </c>
      <c r="CR416" s="223">
        <f t="shared" ca="1" si="686"/>
        <v>9.3977000821837513E-3</v>
      </c>
      <c r="CS416" s="223">
        <f t="shared" ca="1" si="687"/>
        <v>2.2138916798909947E-2</v>
      </c>
      <c r="CT416" s="223">
        <f t="shared" ca="1" si="688"/>
        <v>3.0362817055811127E-4</v>
      </c>
      <c r="CU416" s="223">
        <f t="shared" ca="1" si="689"/>
        <v>-2.2005866181478258E-2</v>
      </c>
      <c r="CV416" s="223">
        <f t="shared" ca="1" si="690"/>
        <v>-9.9466533127341335E-3</v>
      </c>
      <c r="CW416" s="223">
        <f t="shared" ca="1" si="691"/>
        <v>1.7647218029017281E-2</v>
      </c>
      <c r="CX416" s="223">
        <f t="shared" ca="1" si="692"/>
        <v>1.7679708023686659E-2</v>
      </c>
      <c r="CY416" s="223">
        <f t="shared" ca="1" si="693"/>
        <v>-9.8999261218149712E-3</v>
      </c>
      <c r="CZ416" s="223">
        <f t="shared" ca="1" si="694"/>
        <v>-2.2017880205188887E-2</v>
      </c>
      <c r="DA416" s="223">
        <f t="shared" ca="1" si="695"/>
        <v>2.516364046503709E-4</v>
      </c>
      <c r="DB416" s="223">
        <f t="shared" ca="1" si="696"/>
        <v>2.2128147901844055E-2</v>
      </c>
      <c r="DC416" s="223">
        <f t="shared" ca="1" si="697"/>
        <v>9.4449728906869455E-3</v>
      </c>
      <c r="DD416" s="223">
        <f t="shared" ca="1" si="698"/>
        <v>-1.7989337354649131E-2</v>
      </c>
      <c r="DE416" s="223">
        <f t="shared" ca="1" si="699"/>
        <v>-1.7327945138694723E-2</v>
      </c>
      <c r="DF416" s="223">
        <f t="shared" ca="1" si="700"/>
        <v>1.039618881613278E-2</v>
      </c>
      <c r="DG416" s="223">
        <f t="shared" ca="1" si="701"/>
        <v>2.1883580863733945E-2</v>
      </c>
      <c r="DH416" s="223">
        <f t="shared" ca="1" si="702"/>
        <v>-8.0674940349830492E-4</v>
      </c>
      <c r="DI416" s="223">
        <f t="shared" ca="1" si="703"/>
        <v>-2.2237100453338394E-2</v>
      </c>
      <c r="DJ416" s="223">
        <f t="shared" ca="1" si="704"/>
        <v>-8.9376031701403954E-3</v>
      </c>
      <c r="DK416" s="223">
        <f t="shared" ca="1" si="705"/>
        <v>1.8320620576122798E-2</v>
      </c>
      <c r="DL416" s="223">
        <f t="shared" ca="1" si="706"/>
        <v>1.6965744547484424E-2</v>
      </c>
      <c r="DM416" s="223">
        <f t="shared" ca="1" si="707"/>
        <v>-1.0886189235045717E-2</v>
      </c>
      <c r="DN416" s="223">
        <f t="shared" ca="1" si="708"/>
        <v>-2.173609967144632E-2</v>
      </c>
      <c r="DO416" s="223">
        <f t="shared" ca="1" si="709"/>
        <v>1.3613764466712322E-3</v>
      </c>
      <c r="DP416" s="223">
        <f t="shared" ca="1" si="710"/>
        <v>2.2332658207018501E-2</v>
      </c>
      <c r="DQ416" s="223">
        <f t="shared" ca="1" si="711"/>
        <v>8.4248497716432526E-3</v>
      </c>
      <c r="DR416" s="223">
        <f t="shared" ca="1" si="712"/>
        <v>-1.8640868140813911E-2</v>
      </c>
      <c r="DS416" s="223">
        <f t="shared" ca="1" si="713"/>
        <v>-1.6593324426149206E-2</v>
      </c>
      <c r="DT416" s="223">
        <f t="shared" ca="1" si="714"/>
        <v>1.136963222062486E-2</v>
      </c>
      <c r="DU416" s="223">
        <f t="shared" ca="1" si="715"/>
        <v>2.1575525465481912E-2</v>
      </c>
      <c r="DV416" s="223">
        <f t="shared" ca="1" si="716"/>
        <v>-1.9151834475784695E-3</v>
      </c>
      <c r="DW416" s="223">
        <f t="shared" ca="1" si="717"/>
        <v>-2.2414763602466473E-2</v>
      </c>
      <c r="DX416" s="223">
        <f t="shared" ca="1" si="718"/>
        <v>-7.9070215586685005E-3</v>
      </c>
      <c r="DY416" s="223">
        <f t="shared" ca="1" si="719"/>
        <v>1.8949887143563594E-2</v>
      </c>
      <c r="DZ416" s="223">
        <f t="shared" ca="1" si="720"/>
        <v>1.6210909106643592E-2</v>
      </c>
      <c r="EA416" s="223">
        <f t="shared" ca="1" si="721"/>
        <v>-1.1846226564891676E-2</v>
      </c>
      <c r="EB416" s="223">
        <f t="shared" ca="1" si="722"/>
        <v>-2.1401954969737763E-2</v>
      </c>
      <c r="EC416" s="223">
        <f t="shared" ca="1" si="723"/>
        <v>2.4678368135895678E-3</v>
      </c>
      <c r="ED416" s="223">
        <f t="shared" ca="1" si="724"/>
        <v>2.248336718246241E-2</v>
      </c>
      <c r="EE416" s="223">
        <f t="shared" ca="1" si="725"/>
        <v>7.3844304515693791E-3</v>
      </c>
      <c r="EF416" s="223">
        <f t="shared" ca="1" si="726"/>
        <v>-1.9247491442880262E-2</v>
      </c>
      <c r="EG416" s="223">
        <f t="shared" ca="1" si="727"/>
        <v>-1.5818728941657072E-2</v>
      </c>
      <c r="EH416" s="223">
        <f t="shared" ca="1" si="728"/>
        <v>1.2315685185235292E-2</v>
      </c>
      <c r="EI416" s="223">
        <f t="shared" ca="1" si="729"/>
        <v>2.1215492736590475E-2</v>
      </c>
      <c r="EJ416" s="223">
        <f t="shared" ca="1" si="730"/>
        <v>-3.0190036469831616E-3</v>
      </c>
      <c r="EK416" s="223">
        <f t="shared" ca="1" si="731"/>
        <v>-2.2538427622774863E-2</v>
      </c>
      <c r="EL416" s="223">
        <f t="shared" ca="1" si="732"/>
        <v>-6.8573912396884817E-3</v>
      </c>
      <c r="EM416" s="223">
        <f t="shared" ca="1" si="733"/>
        <v>1.9533501773061793E-2</v>
      </c>
      <c r="EN416" s="223">
        <f t="shared" ca="1" si="734"/>
        <v>1.5417020165856924E-2</v>
      </c>
      <c r="EO416" s="223">
        <f t="shared" ca="1" si="735"/>
        <v>-1.2777725297336444E-2</v>
      </c>
      <c r="EP416" s="223">
        <f t="shared" ca="1" si="736"/>
        <v>-2.1016251083917262E-2</v>
      </c>
      <c r="EQ416" s="223">
        <f t="shared" ca="1" si="737"/>
        <v>3.5683519454676269E-3</v>
      </c>
      <c r="ER416" s="223">
        <f t="shared" ca="1" si="738"/>
        <v>2.2579911757053393E-2</v>
      </c>
      <c r="ES416" s="223">
        <f t="shared" ca="1" si="739"/>
        <v>6.3262213917385573E-3</v>
      </c>
      <c r="ET416" s="223">
        <f t="shared" ca="1" si="740"/>
        <v>-1.9807745852179582E-2</v>
      </c>
      <c r="EU416" s="223">
        <f t="shared" ca="1" si="741"/>
        <v>-1.5006024753587914E-2</v>
      </c>
      <c r="EV416" s="223">
        <f t="shared" ca="1" si="742"/>
        <v>1.3232068585507876E-2</v>
      </c>
      <c r="EW416" s="223">
        <f t="shared" ca="1" si="743"/>
        <v>2.0804350027439099E-2</v>
      </c>
      <c r="EX416" s="223">
        <f t="shared" ca="1" si="744"/>
        <v>-4.1155508021687819E-3</v>
      </c>
      <c r="EY416" s="223">
        <f t="shared" ca="1" si="745"/>
        <v>-2.2607794596806802E-2</v>
      </c>
      <c r="EZ416" s="223">
        <f t="shared" ca="1" si="746"/>
        <v>-5.791240864575521E-3</v>
      </c>
      <c r="FA416" s="223">
        <f t="shared" ca="1" si="747"/>
        <v>2.007005848585566E-2</v>
      </c>
      <c r="FB416" s="223">
        <f t="shared" ca="1" si="748"/>
        <v>1.4585990273119229E-2</v>
      </c>
      <c r="FC416" s="223">
        <f t="shared" ca="1" si="749"/>
        <v>-1.3678441370342832E-2</v>
      </c>
      <c r="FD416" s="223">
        <f t="shared" ca="1" si="750"/>
        <v>-2.0579917208429416E-2</v>
      </c>
      <c r="FE416" s="223">
        <f t="shared" ca="1" si="751"/>
        <v>4.6602706049576996E-3</v>
      </c>
      <c r="FF416" s="223">
        <f t="shared" ca="1" si="752"/>
        <v>2.2622059346454958E-2</v>
      </c>
      <c r="FG416" s="223">
        <f t="shared" ca="1" si="753"/>
        <v>5.2527719104634874E-3</v>
      </c>
      <c r="FH416" s="223">
        <f t="shared" ca="1" si="754"/>
        <v>-2.0320281666767376E-2</v>
      </c>
      <c r="FI416" s="223">
        <f t="shared" ca="1" si="755"/>
        <v>-1.4157169737514833E-2</v>
      </c>
      <c r="FJ416" s="223">
        <f t="shared" ca="1" si="756"/>
        <v>1.4116574773565651E-2</v>
      </c>
      <c r="FK416" s="223">
        <f t="shared" ca="1" si="757"/>
        <v>2.0343087816825783E-2</v>
      </c>
      <c r="FL416" s="223">
        <f t="shared" ca="1" si="758"/>
        <v>-5.2021832349923042E-3</v>
      </c>
      <c r="FM416" s="223">
        <f t="shared" ca="1" si="759"/>
        <v>-2.2622697413446104E-2</v>
      </c>
      <c r="FN416" s="223">
        <f t="shared" ca="1" si="760"/>
        <v>-4.7111388829670087E-3</v>
      </c>
      <c r="FO416" s="223">
        <f t="shared" ca="1" si="761"/>
        <v>2.0558264669827596E-2</v>
      </c>
      <c r="FP416" s="223">
        <f t="shared" ca="1" si="762"/>
        <v>1.3719821452231733E-2</v>
      </c>
      <c r="FQ416" s="223">
        <f t="shared" ca="1" si="763"/>
        <v>-1.4546204879998104E-2</v>
      </c>
      <c r="FR416" s="223">
        <f t="shared" ca="1" si="764"/>
        <v>-2.0094004509798626E-2</v>
      </c>
      <c r="FS416" s="223">
        <f t="shared" ca="1" si="765"/>
        <v>5.740962264368937E-3</v>
      </c>
      <c r="FT416" s="223">
        <f t="shared" ca="1" si="766"/>
        <v>2.2609708413432541E-2</v>
      </c>
      <c r="FU416" s="223">
        <f t="shared" ca="1" si="767"/>
        <v>4.1666680415676323E-3</v>
      </c>
      <c r="FV416" s="223">
        <f t="shared" ca="1" si="768"/>
        <v>-2.0783864142973472E-2</v>
      </c>
      <c r="FW416" s="223">
        <f t="shared" ca="1" si="769"/>
        <v>-1.3274208859522466E-2</v>
      </c>
      <c r="FX416" s="223">
        <f t="shared" ca="1" si="770"/>
        <v>1.4967072896527989E-2</v>
      </c>
      <c r="FY416" s="223">
        <f t="shared" ca="1" si="771"/>
        <v>1.9832817325817688E-2</v>
      </c>
      <c r="FZ416" s="223">
        <f t="shared" ca="1" si="772"/>
        <v>-6.2762831527452961E-3</v>
      </c>
      <c r="GA416" s="223">
        <f t="shared" ca="1" si="773"/>
        <v>-2.2583100170502152E-2</v>
      </c>
      <c r="GB416" s="223">
        <f t="shared" ca="1" si="774"/>
        <v>-3.6196873551424002E-3</v>
      </c>
      <c r="GC416" s="223">
        <f t="shared" ca="1" si="775"/>
        <v>2.0996944193518611E-2</v>
      </c>
      <c r="GD416" s="223">
        <f t="shared" ca="1" si="776"/>
        <v>1.2820600379751385E-2</v>
      </c>
      <c r="GE416" s="223">
        <f t="shared" ca="1" si="777"/>
        <v>-1.5378925308000396E-2</v>
      </c>
      <c r="GF416" s="223">
        <f t="shared" ca="1" si="778"/>
        <v>-1.9559683594276799E-2</v>
      </c>
      <c r="GG416" s="223">
        <f t="shared" ca="1" si="779"/>
        <v>6.8078234428364005E-3</v>
      </c>
      <c r="GH416" s="223">
        <f t="shared" ca="1" si="780"/>
        <v>2.2542888712465604E-2</v>
      </c>
      <c r="GI416" s="223">
        <f t="shared" ca="1" si="781"/>
        <v>3.0705263044026243E-3</v>
      </c>
      <c r="GJ416" s="223">
        <f t="shared" ca="1" si="782"/>
        <v>-2.1197376470007651E-2</v>
      </c>
      <c r="GK416" s="223">
        <f t="shared" ca="1" si="783"/>
        <v>-1.2359269249704135E-2</v>
      </c>
      <c r="GL416" s="223">
        <f t="shared" ca="1" si="784"/>
        <v>1.5781514029921843E-2</v>
      </c>
      <c r="GM416" s="223">
        <f t="shared" ca="1" si="785"/>
        <v>1.9274767840722077E-2</v>
      </c>
      <c r="GN416" s="223">
        <f t="shared" ca="1" si="786"/>
        <v>-7.3352629546458471E-3</v>
      </c>
      <c r="GO416" s="223">
        <f t="shared" ca="1" si="787"/>
        <v>-2.2489098261201511E-2</v>
      </c>
      <c r="GP416" s="223">
        <f t="shared" ca="1" si="788"/>
        <v>-2.5195156834314481E-3</v>
      </c>
      <c r="GQ416" s="223">
        <f t="shared" ca="1" si="789"/>
        <v>2.1385040239532551E-2</v>
      </c>
      <c r="GR416" s="223">
        <f t="shared" ca="1" si="790"/>
        <v>1.189049335800425E-2</v>
      </c>
      <c r="GS416" s="223">
        <f t="shared" ca="1" si="791"/>
        <v>-1.6174596557900951E-2</v>
      </c>
      <c r="GT416" s="223">
        <f t="shared" ca="1" si="792"/>
        <v>-1.8978241687750079E-2</v>
      </c>
      <c r="GU416" s="223">
        <f t="shared" ca="1" si="793"/>
        <v>7.8582839783357741E-3</v>
      </c>
      <c r="GV416" s="223">
        <f t="shared" ca="1" si="794"/>
        <v>2.242176121806649E-2</v>
      </c>
      <c r="GW416" s="223">
        <f t="shared" ca="1" si="795"/>
        <v>1.9669874004239717E-3</v>
      </c>
      <c r="GX416" s="223">
        <f t="shared" ca="1" si="796"/>
        <v>-2.1559822460454889E-2</v>
      </c>
      <c r="GY416" s="223">
        <f t="shared" ca="1" si="797"/>
        <v>-1.1414555077718585E-2</v>
      </c>
      <c r="GZ416" s="223">
        <f t="shared" ca="1" si="798"/>
        <v>1.6557936113720247E-2</v>
      </c>
      <c r="HA416" s="223">
        <f t="shared" ca="1" si="799"/>
        <v>1.8670283751627898E-2</v>
      </c>
      <c r="HB416" s="223">
        <f t="shared" ca="1" si="800"/>
        <v>-8.3765714655961027E-3</v>
      </c>
      <c r="HC416" s="223">
        <f t="shared" ca="1" si="801"/>
        <v>-2.2340918144377178E-2</v>
      </c>
      <c r="HD416" s="223">
        <f t="shared" ca="1" si="802"/>
        <v>-1.4132742777568767E-3</v>
      </c>
      <c r="HE416" s="223">
        <f t="shared" ca="1" si="803"/>
        <v>2.1721617850500745E-2</v>
      </c>
      <c r="HF416" s="223">
        <f t="shared" ca="1" si="804"/>
        <v>1.0931741096272908E-2</v>
      </c>
      <c r="HG416" s="223">
        <f t="shared" ca="1" si="805"/>
        <v>-1.6931301787966618E-2</v>
      </c>
      <c r="HH416" s="223">
        <f t="shared" ca="1" si="806"/>
        <v>-1.8351079534700623E-2</v>
      </c>
      <c r="HI416" s="223">
        <f t="shared" ca="1" si="807"/>
        <v>8.8898132194257448E-3</v>
      </c>
      <c r="HJ416" s="223">
        <f t="shared" ca="1" si="808"/>
        <v>2.2246617736978617E-2</v>
      </c>
      <c r="HK416" s="223">
        <f t="shared" ca="1" si="809"/>
        <v>8.5870985150930646E-4</v>
      </c>
      <c r="HL416" s="223">
        <f t="shared" ca="1" si="810"/>
        <v>-2.1870328950177088E-2</v>
      </c>
      <c r="HM416" s="223">
        <f t="shared" ca="1" si="811"/>
        <v>-1.044234224275498E-2</v>
      </c>
      <c r="HN416" s="223">
        <f t="shared" ca="1" si="812"/>
        <v>1.7294468679117204E-2</v>
      </c>
      <c r="HO416" s="223">
        <f t="shared" ca="1" si="813"/>
        <v>1.8020821313651944E-2</v>
      </c>
      <c r="HP416" s="223">
        <f t="shared" ca="1" si="814"/>
        <v>-9.3977000821835414E-3</v>
      </c>
      <c r="HQ416" s="223">
        <f t="shared" ca="1" si="815"/>
        <v>-2.2138916798909929E-2</v>
      </c>
      <c r="HR416" s="223">
        <f t="shared" ca="1" si="816"/>
        <v>-3.0362817055770101E-4</v>
      </c>
      <c r="HS416" s="223">
        <f t="shared" ca="1" si="817"/>
        <v>2.2005866181478428E-2</v>
      </c>
      <c r="HT416" s="223">
        <f t="shared" ca="1" si="818"/>
        <v>9.9466533127343434E-3</v>
      </c>
      <c r="HU416" s="223">
        <f t="shared" ca="1" si="819"/>
        <v>-1.764721802901734E-2</v>
      </c>
      <c r="HV416" s="223">
        <f t="shared" ca="1" si="820"/>
        <v>-1.7679708023686604E-2</v>
      </c>
      <c r="HW416" s="223">
        <f t="shared" ca="1" si="821"/>
        <v>9.8999261218156286E-3</v>
      </c>
      <c r="HX416" s="223">
        <f t="shared" ca="1" si="822"/>
        <v>2.2017880205189019E-2</v>
      </c>
      <c r="HY416" s="223">
        <f t="shared" ca="1" si="823"/>
        <v>-2.5163640465046024E-4</v>
      </c>
      <c r="HZ416" s="223">
        <f t="shared" ca="1" si="824"/>
        <v>-2.2128147901844072E-2</v>
      </c>
      <c r="IA416" s="223">
        <f t="shared" ca="1" si="825"/>
        <v>-9.4449728906862811E-3</v>
      </c>
      <c r="IB416" s="223">
        <f t="shared" ca="1" si="826"/>
        <v>1.7989337354648794E-2</v>
      </c>
      <c r="IC416" s="223">
        <f t="shared" ca="1" si="827"/>
        <v>1.7327945138694664E-2</v>
      </c>
      <c r="ID416" s="223">
        <f t="shared" ca="1" si="828"/>
        <v>-1.039618881613286E-2</v>
      </c>
      <c r="IE416" s="223">
        <f t="shared" ca="1" si="829"/>
        <v>-1.962888478089022E-2</v>
      </c>
      <c r="IF416" s="223">
        <f t="shared" ca="1" si="830"/>
        <v>8.0674940349775154E-4</v>
      </c>
      <c r="IG416" s="223">
        <f t="shared" ca="1" si="831"/>
        <v>2.2237100453338411E-2</v>
      </c>
      <c r="IH416" s="223">
        <f t="shared" ca="1" si="832"/>
        <v>8.9376031701403156E-3</v>
      </c>
      <c r="II416" s="223">
        <f t="shared" ca="1" si="833"/>
        <v>-1.8320620576123225E-2</v>
      </c>
      <c r="IJ416" s="223">
        <f t="shared" ca="1" si="834"/>
        <v>-1.6965744547484795E-2</v>
      </c>
      <c r="IK416" s="223">
        <f t="shared" ca="1" si="835"/>
        <v>1.0886189235045795E-2</v>
      </c>
      <c r="IL416" s="223">
        <f t="shared" ca="1" si="836"/>
        <v>2.1736099671446296E-2</v>
      </c>
      <c r="IM416" s="223">
        <f t="shared" ca="1" si="837"/>
        <v>-1.3613764466719625E-3</v>
      </c>
      <c r="IN416" s="223">
        <f t="shared" ca="1" si="838"/>
        <v>-2.2332658207018411E-2</v>
      </c>
      <c r="IO416" s="223">
        <f t="shared" ca="1" si="839"/>
        <v>-8.4248497716431711E-3</v>
      </c>
      <c r="IP416" s="223">
        <f t="shared" ca="1" si="840"/>
        <v>1.8640868140813963E-2</v>
      </c>
      <c r="IQ416" s="223">
        <f t="shared" ca="1" si="841"/>
        <v>1.6593324426148706E-2</v>
      </c>
      <c r="IR416" s="223">
        <f t="shared" ca="1" si="842"/>
        <v>-1.1369632220624381E-2</v>
      </c>
      <c r="IS416" s="223">
        <f t="shared" ca="1" si="843"/>
        <v>-2.1575525465481884E-2</v>
      </c>
      <c r="IT416" s="223">
        <f t="shared" ca="1" si="844"/>
        <v>1.9151834475785584E-3</v>
      </c>
      <c r="IU416" s="223">
        <f t="shared" ca="1" si="845"/>
        <v>2.2414763602466574E-2</v>
      </c>
      <c r="IV416" s="223">
        <f t="shared" ca="1" si="846"/>
        <v>7.9070215586690192E-3</v>
      </c>
      <c r="IW416" s="223">
        <f t="shared" ca="1" si="847"/>
        <v>-1.8949887143563639E-2</v>
      </c>
      <c r="IX416" s="223">
        <f t="shared" ca="1" si="848"/>
        <v>-1.6210909106643533E-2</v>
      </c>
      <c r="IY416" s="223">
        <f t="shared" ca="1" si="849"/>
        <v>1.1846226564892301E-2</v>
      </c>
      <c r="IZ416" s="223">
        <f t="shared" ca="1" si="850"/>
        <v>2.1401954969737947E-2</v>
      </c>
      <c r="JA416" s="223">
        <f t="shared" ca="1" si="851"/>
        <v>-2.4678368135896567E-3</v>
      </c>
      <c r="JB416" s="223">
        <f t="shared" ca="1" si="852"/>
        <v>-2.2483367182462421E-2</v>
      </c>
    </row>
    <row r="417" spans="2:262">
      <c r="B417" s="230">
        <v>56</v>
      </c>
      <c r="C417" s="229">
        <f t="shared" si="853"/>
        <v>1.0937500000000005E-3</v>
      </c>
      <c r="D417" s="226">
        <f t="shared" ca="1" si="597"/>
        <v>54.015047818572867</v>
      </c>
      <c r="E417" s="225">
        <f ca="1">BJ361</f>
        <v>1.5047818572865279E-2</v>
      </c>
      <c r="F417" s="224">
        <v>56</v>
      </c>
      <c r="G417" s="223">
        <f t="shared" ca="1" si="854"/>
        <v>-3.797737578799071E-3</v>
      </c>
      <c r="H417" s="223">
        <f t="shared" ca="1" si="598"/>
        <v>7.6938698703128156E-3</v>
      </c>
      <c r="I417" s="223">
        <f t="shared" ca="1" si="599"/>
        <v>6.7997366798980986E-3</v>
      </c>
      <c r="J417" s="223">
        <f t="shared" ca="1" si="600"/>
        <v>-5.0407442333004152E-3</v>
      </c>
      <c r="K417" s="223">
        <f t="shared" ca="1" si="601"/>
        <v>-8.7665375112491416E-3</v>
      </c>
      <c r="L417" s="223">
        <f t="shared" ca="1" si="602"/>
        <v>1.6202109812282943E-3</v>
      </c>
      <c r="M417" s="223">
        <f t="shared" ca="1" si="603"/>
        <v>9.3987124753729286E-3</v>
      </c>
      <c r="N417" s="223">
        <f t="shared" ca="1" si="604"/>
        <v>2.0469847054867241E-3</v>
      </c>
      <c r="O417" s="223">
        <f t="shared" ca="1" si="605"/>
        <v>-8.600018664661941E-3</v>
      </c>
      <c r="P417" s="223">
        <f t="shared" ca="1" si="606"/>
        <v>-5.4025455267539511E-3</v>
      </c>
      <c r="Q417" s="223">
        <f t="shared" ca="1" si="607"/>
        <v>6.4920499716194981E-3</v>
      </c>
      <c r="R417" s="223">
        <f t="shared" ca="1" si="608"/>
        <v>7.9356177657700314E-3</v>
      </c>
      <c r="S417" s="223">
        <f t="shared" ca="1" si="609"/>
        <v>-3.3957255209775255E-3</v>
      </c>
      <c r="T417" s="223">
        <f t="shared" ca="1" si="610"/>
        <v>-9.2605641365018192E-3</v>
      </c>
      <c r="U417" s="223">
        <f t="shared" ca="1" si="611"/>
        <v>-2.1756735790476084E-4</v>
      </c>
      <c r="V417" s="223">
        <f t="shared" ca="1" si="612"/>
        <v>9.1756735646741378E-3</v>
      </c>
      <c r="W417" s="223">
        <f t="shared" ca="1" si="613"/>
        <v>3.7977375787990879E-3</v>
      </c>
      <c r="X417" s="223">
        <f t="shared" ca="1" si="614"/>
        <v>-7.6938698703128165E-3</v>
      </c>
      <c r="Y417" s="223">
        <f t="shared" ca="1" si="615"/>
        <v>-6.7997366798981038E-3</v>
      </c>
      <c r="Z417" s="223">
        <f t="shared" ca="1" si="616"/>
        <v>5.0407442333004022E-3</v>
      </c>
      <c r="AA417" s="223">
        <f t="shared" ca="1" si="617"/>
        <v>8.7665375112491381E-3</v>
      </c>
      <c r="AB417" s="223">
        <f t="shared" ca="1" si="618"/>
        <v>-1.6202109812282865E-3</v>
      </c>
      <c r="AC417" s="223">
        <f t="shared" ca="1" si="619"/>
        <v>-9.3987124753729286E-3</v>
      </c>
      <c r="AD417" s="223">
        <f t="shared" ca="1" si="620"/>
        <v>-2.0469847054867159E-3</v>
      </c>
      <c r="AE417" s="223">
        <f t="shared" ca="1" si="621"/>
        <v>8.6000186646619254E-3</v>
      </c>
      <c r="AF417" s="223">
        <f t="shared" ca="1" si="622"/>
        <v>5.4025455267539572E-3</v>
      </c>
      <c r="AG417" s="223">
        <f t="shared" ca="1" si="623"/>
        <v>-6.4920499716195051E-3</v>
      </c>
      <c r="AH417" s="223">
        <f t="shared" ca="1" si="624"/>
        <v>-7.935617765770054E-3</v>
      </c>
      <c r="AI417" s="223">
        <f t="shared" ca="1" si="625"/>
        <v>3.3957255209775177E-3</v>
      </c>
      <c r="AJ417" s="223">
        <f t="shared" ca="1" si="626"/>
        <v>9.2605641365018157E-3</v>
      </c>
      <c r="AK417" s="223">
        <f t="shared" ca="1" si="627"/>
        <v>2.1756735790480182E-4</v>
      </c>
      <c r="AL417" s="223">
        <f t="shared" ca="1" si="628"/>
        <v>-9.1756735646741361E-3</v>
      </c>
      <c r="AM417" s="223">
        <f t="shared" ca="1" si="629"/>
        <v>-3.7977375787990645E-3</v>
      </c>
      <c r="AN417" s="223">
        <f t="shared" ca="1" si="630"/>
        <v>7.6938698703127931E-3</v>
      </c>
      <c r="AO417" s="223">
        <f t="shared" ca="1" si="631"/>
        <v>6.7997366798981098E-3</v>
      </c>
      <c r="AP417" s="223">
        <f t="shared" ca="1" si="632"/>
        <v>-5.0407442333004239E-3</v>
      </c>
      <c r="AQ417" s="223">
        <f t="shared" ca="1" si="633"/>
        <v>-8.7665375112491537E-3</v>
      </c>
      <c r="AR417" s="223">
        <f t="shared" ca="1" si="634"/>
        <v>1.6202109812282781E-3</v>
      </c>
      <c r="AS417" s="223">
        <f t="shared" ca="1" si="635"/>
        <v>9.3987124753729286E-3</v>
      </c>
      <c r="AT417" s="223">
        <f t="shared" ca="1" si="636"/>
        <v>2.0469847054867562E-3</v>
      </c>
      <c r="AU417" s="223">
        <f t="shared" ca="1" si="637"/>
        <v>-8.6000186646619341E-3</v>
      </c>
      <c r="AV417" s="223">
        <f t="shared" ca="1" si="638"/>
        <v>-5.4025455267539373E-3</v>
      </c>
      <c r="AW417" s="223">
        <f t="shared" ca="1" si="639"/>
        <v>6.4920499716194756E-3</v>
      </c>
      <c r="AX417" s="223">
        <f t="shared" ca="1" si="640"/>
        <v>7.9356177657700401E-3</v>
      </c>
      <c r="AY417" s="223">
        <f t="shared" ca="1" si="641"/>
        <v>-3.3957255209775407E-3</v>
      </c>
      <c r="AZ417" s="223">
        <f t="shared" ca="1" si="642"/>
        <v>-9.2605641365018226E-3</v>
      </c>
      <c r="BA417" s="223">
        <f t="shared" ca="1" si="643"/>
        <v>-2.1756735790477667E-4</v>
      </c>
      <c r="BB417" s="223">
        <f t="shared" ca="1" si="644"/>
        <v>9.1756735646741413E-3</v>
      </c>
      <c r="BC417" s="223">
        <f t="shared" ca="1" si="645"/>
        <v>3.7977375787990415E-3</v>
      </c>
      <c r="BD417" s="223">
        <f t="shared" ca="1" si="646"/>
        <v>-7.6938698703127705E-3</v>
      </c>
      <c r="BE417" s="223">
        <f t="shared" ca="1" si="647"/>
        <v>-6.7997366798981385E-3</v>
      </c>
      <c r="BF417" s="223">
        <f t="shared" ca="1" si="648"/>
        <v>5.0407442333003883E-3</v>
      </c>
      <c r="BG417" s="223">
        <f t="shared" ca="1" si="649"/>
        <v>8.7665375112491433E-3</v>
      </c>
      <c r="BH417" s="223">
        <f t="shared" ca="1" si="650"/>
        <v>-1.6202109812283034E-3</v>
      </c>
      <c r="BI417" s="223">
        <f t="shared" ca="1" si="651"/>
        <v>-9.3987124753729303E-3</v>
      </c>
      <c r="BJ417" s="223">
        <f t="shared" ca="1" si="652"/>
        <v>-2.0469847054867965E-3</v>
      </c>
      <c r="BK417" s="223">
        <f t="shared" ca="1" si="653"/>
        <v>8.6000186646619185E-3</v>
      </c>
      <c r="BL417" s="223">
        <f t="shared" ca="1" si="654"/>
        <v>5.4025455267539702E-3</v>
      </c>
      <c r="BM417" s="223">
        <f t="shared" ca="1" si="655"/>
        <v>-6.4920499716194929E-3</v>
      </c>
      <c r="BN417" s="223">
        <f t="shared" ca="1" si="656"/>
        <v>-7.9356177657700262E-3</v>
      </c>
      <c r="BO417" s="223">
        <f t="shared" ca="1" si="657"/>
        <v>3.3957255209775645E-3</v>
      </c>
      <c r="BP417" s="223">
        <f t="shared" ca="1" si="658"/>
        <v>9.2605641365018296E-3</v>
      </c>
      <c r="BQ417" s="223">
        <f t="shared" ca="1" si="659"/>
        <v>2.175673579048183E-4</v>
      </c>
      <c r="BR417" s="223">
        <f t="shared" ca="1" si="660"/>
        <v>-9.1756735646741326E-3</v>
      </c>
      <c r="BS417" s="223">
        <f t="shared" ca="1" si="661"/>
        <v>-3.7977375787990797E-3</v>
      </c>
      <c r="BT417" s="223">
        <f t="shared" ca="1" si="662"/>
        <v>7.6938698703128243E-3</v>
      </c>
      <c r="BU417" s="223">
        <f t="shared" ca="1" si="663"/>
        <v>6.7997366798981671E-3</v>
      </c>
      <c r="BV417" s="223">
        <f t="shared" ca="1" si="664"/>
        <v>-5.0407442333003536E-3</v>
      </c>
      <c r="BW417" s="223">
        <f t="shared" ca="1" si="665"/>
        <v>-8.7665375112491589E-3</v>
      </c>
      <c r="BX417" s="223">
        <f t="shared" ca="1" si="666"/>
        <v>1.6202109812282625E-3</v>
      </c>
      <c r="BY417" s="223">
        <f t="shared" ca="1" si="667"/>
        <v>9.3987124753729286E-3</v>
      </c>
      <c r="BZ417" s="223">
        <f t="shared" ca="1" si="668"/>
        <v>2.0469847054867068E-3</v>
      </c>
      <c r="CA417" s="223">
        <f t="shared" ca="1" si="669"/>
        <v>-8.6000186646619011E-3</v>
      </c>
      <c r="CB417" s="223">
        <f t="shared" ca="1" si="670"/>
        <v>-5.4025455267540049E-3</v>
      </c>
      <c r="CC417" s="223">
        <f t="shared" ca="1" si="671"/>
        <v>6.4920499716194626E-3</v>
      </c>
      <c r="CD417" s="223">
        <f t="shared" ca="1" si="672"/>
        <v>7.9356177657700488E-3</v>
      </c>
      <c r="CE417" s="223">
        <f t="shared" ca="1" si="673"/>
        <v>-3.3957255209775255E-3</v>
      </c>
      <c r="CF417" s="223">
        <f t="shared" ca="1" si="674"/>
        <v>-9.2605641365018157E-3</v>
      </c>
      <c r="CG417" s="223">
        <f t="shared" ca="1" si="675"/>
        <v>-2.1756735790485972E-4</v>
      </c>
      <c r="CH417" s="223">
        <f t="shared" ca="1" si="676"/>
        <v>9.1756735646741239E-3</v>
      </c>
      <c r="CI417" s="223">
        <f t="shared" ca="1" si="677"/>
        <v>3.7977375787991174E-3</v>
      </c>
      <c r="CJ417" s="223">
        <f t="shared" ca="1" si="678"/>
        <v>-7.6938698703128E-3</v>
      </c>
      <c r="CK417" s="223">
        <f t="shared" ca="1" si="679"/>
        <v>-6.7997366798981029E-3</v>
      </c>
      <c r="CL417" s="223">
        <f t="shared" ca="1" si="680"/>
        <v>5.0407442333004308E-3</v>
      </c>
      <c r="CM417" s="223">
        <f t="shared" ca="1" si="681"/>
        <v>8.7665375112491728E-3</v>
      </c>
      <c r="CN417" s="223">
        <f t="shared" ca="1" si="682"/>
        <v>-1.6202109812282213E-3</v>
      </c>
      <c r="CO417" s="223">
        <f t="shared" ca="1" si="683"/>
        <v>-9.3987124753729286E-3</v>
      </c>
      <c r="CP417" s="223">
        <f t="shared" ca="1" si="684"/>
        <v>-2.0469847054867471E-3</v>
      </c>
      <c r="CQ417" s="223">
        <f t="shared" ca="1" si="685"/>
        <v>8.6000186646619375E-3</v>
      </c>
      <c r="CR417" s="223">
        <f t="shared" ca="1" si="686"/>
        <v>5.4025455267539286E-3</v>
      </c>
      <c r="CS417" s="223">
        <f t="shared" ca="1" si="687"/>
        <v>-6.4920499716194322E-3</v>
      </c>
      <c r="CT417" s="223">
        <f t="shared" ca="1" si="688"/>
        <v>-7.9356177657700713E-3</v>
      </c>
      <c r="CU417" s="223">
        <f t="shared" ca="1" si="689"/>
        <v>3.3957255209774865E-3</v>
      </c>
      <c r="CV417" s="223">
        <f t="shared" ca="1" si="690"/>
        <v>9.2605641365018226E-3</v>
      </c>
      <c r="CW417" s="223">
        <f t="shared" ca="1" si="691"/>
        <v>2.1756735790476735E-4</v>
      </c>
      <c r="CX417" s="223">
        <f t="shared" ca="1" si="692"/>
        <v>-9.175673564674143E-3</v>
      </c>
      <c r="CY417" s="223">
        <f t="shared" ca="1" si="693"/>
        <v>-3.7977375787990328E-3</v>
      </c>
      <c r="CZ417" s="223">
        <f t="shared" ca="1" si="694"/>
        <v>7.6938698703128512E-3</v>
      </c>
      <c r="DA417" s="223">
        <f t="shared" ca="1" si="695"/>
        <v>6.7997366798982235E-3</v>
      </c>
      <c r="DB417" s="223">
        <f t="shared" ca="1" si="696"/>
        <v>-5.0407442333002834E-3</v>
      </c>
      <c r="DC417" s="223">
        <f t="shared" ca="1" si="697"/>
        <v>-8.7665375112491884E-3</v>
      </c>
      <c r="DD417" s="223">
        <f t="shared" ca="1" si="698"/>
        <v>1.6202109812281811E-3</v>
      </c>
      <c r="DE417" s="223">
        <f t="shared" ca="1" si="699"/>
        <v>9.3987124753729268E-3</v>
      </c>
      <c r="DF417" s="223">
        <f t="shared" ca="1" si="700"/>
        <v>2.0469847054867879E-3</v>
      </c>
      <c r="DG417" s="223">
        <f t="shared" ca="1" si="701"/>
        <v>-8.6000186646619219E-3</v>
      </c>
      <c r="DH417" s="223">
        <f t="shared" ca="1" si="702"/>
        <v>-5.4025455267539633E-3</v>
      </c>
      <c r="DI417" s="223">
        <f t="shared" ca="1" si="703"/>
        <v>6.4920499716194999E-3</v>
      </c>
      <c r="DJ417" s="223">
        <f t="shared" ca="1" si="704"/>
        <v>7.9356177657700228E-3</v>
      </c>
      <c r="DK417" s="223">
        <f t="shared" ca="1" si="705"/>
        <v>-3.3957255209775732E-3</v>
      </c>
      <c r="DL417" s="223">
        <f t="shared" ca="1" si="706"/>
        <v>-9.2605641365018053E-3</v>
      </c>
      <c r="DM417" s="223">
        <f t="shared" ca="1" si="707"/>
        <v>-2.1756735790494234E-4</v>
      </c>
      <c r="DN417" s="223">
        <f t="shared" ca="1" si="708"/>
        <v>9.1756735646741049E-3</v>
      </c>
      <c r="DO417" s="223">
        <f t="shared" ca="1" si="709"/>
        <v>3.7977375787991933E-3</v>
      </c>
      <c r="DP417" s="223">
        <f t="shared" ca="1" si="710"/>
        <v>-7.6938698703127514E-3</v>
      </c>
      <c r="DQ417" s="223">
        <f t="shared" ca="1" si="711"/>
        <v>-6.799736679898161E-3</v>
      </c>
      <c r="DR417" s="223">
        <f t="shared" ca="1" si="712"/>
        <v>5.0407442333003614E-3</v>
      </c>
      <c r="DS417" s="223">
        <f t="shared" ca="1" si="713"/>
        <v>8.7665375112491555E-3</v>
      </c>
      <c r="DT417" s="223">
        <f t="shared" ca="1" si="714"/>
        <v>-1.6202109812282716E-3</v>
      </c>
      <c r="DU417" s="223">
        <f t="shared" ca="1" si="715"/>
        <v>-9.3987124753729286E-3</v>
      </c>
      <c r="DV417" s="223">
        <f t="shared" ca="1" si="716"/>
        <v>-2.0469847054866977E-3</v>
      </c>
      <c r="DW417" s="223">
        <f t="shared" ca="1" si="717"/>
        <v>8.6000186646619601E-3</v>
      </c>
      <c r="DX417" s="223">
        <f t="shared" ca="1" si="718"/>
        <v>5.4025455267538878E-3</v>
      </c>
      <c r="DY417" s="223">
        <f t="shared" ca="1" si="719"/>
        <v>-6.4920499716193732E-3</v>
      </c>
      <c r="DZ417" s="223">
        <f t="shared" ca="1" si="720"/>
        <v>-7.9356177657701164E-3</v>
      </c>
      <c r="EA417" s="223">
        <f t="shared" ca="1" si="721"/>
        <v>3.3957255209774101E-3</v>
      </c>
      <c r="EB417" s="223">
        <f t="shared" ca="1" si="722"/>
        <v>9.2605641365018348E-3</v>
      </c>
      <c r="EC417" s="223">
        <f t="shared" ca="1" si="723"/>
        <v>2.175673579048504E-4</v>
      </c>
      <c r="ED417" s="223">
        <f t="shared" ca="1" si="724"/>
        <v>-9.1756735646741257E-3</v>
      </c>
      <c r="EE417" s="223">
        <f t="shared" ca="1" si="725"/>
        <v>-3.7977375787991087E-3</v>
      </c>
      <c r="EF417" s="223">
        <f t="shared" ca="1" si="726"/>
        <v>7.6938698703128052E-3</v>
      </c>
      <c r="EG417" s="223">
        <f t="shared" ca="1" si="727"/>
        <v>6.7997366798980968E-3</v>
      </c>
      <c r="EH417" s="223">
        <f t="shared" ca="1" si="728"/>
        <v>-5.0407442333004395E-3</v>
      </c>
      <c r="EI417" s="223">
        <f t="shared" ca="1" si="729"/>
        <v>-8.7665375112491225E-3</v>
      </c>
      <c r="EJ417" s="223">
        <f t="shared" ca="1" si="730"/>
        <v>1.6202109812280992E-3</v>
      </c>
      <c r="EK417" s="223">
        <f t="shared" ca="1" si="731"/>
        <v>9.3987124753729251E-3</v>
      </c>
      <c r="EL417" s="223">
        <f t="shared" ca="1" si="732"/>
        <v>2.0469847054868685E-3</v>
      </c>
      <c r="EM417" s="223">
        <f t="shared" ca="1" si="733"/>
        <v>-8.600018664661889E-3</v>
      </c>
      <c r="EN417" s="223">
        <f t="shared" ca="1" si="734"/>
        <v>-5.4025455267540309E-3</v>
      </c>
      <c r="EO417" s="223">
        <f t="shared" ca="1" si="735"/>
        <v>6.4920499716194392E-3</v>
      </c>
      <c r="EP417" s="223">
        <f t="shared" ca="1" si="736"/>
        <v>7.9356177657700661E-3</v>
      </c>
      <c r="EQ417" s="223">
        <f t="shared" ca="1" si="737"/>
        <v>-3.3957255209774964E-3</v>
      </c>
      <c r="ER417" s="223">
        <f t="shared" ca="1" si="738"/>
        <v>-9.2605641365018192E-3</v>
      </c>
      <c r="ES417" s="223">
        <f t="shared" ca="1" si="739"/>
        <v>-2.1756735790475824E-4</v>
      </c>
      <c r="ET417" s="223">
        <f t="shared" ca="1" si="740"/>
        <v>9.1756735646741448E-3</v>
      </c>
      <c r="EU417" s="223">
        <f t="shared" ca="1" si="741"/>
        <v>3.7977375787990246E-3</v>
      </c>
      <c r="EV417" s="223">
        <f t="shared" ca="1" si="742"/>
        <v>-7.6938698703127037E-3</v>
      </c>
      <c r="EW417" s="223">
        <f t="shared" ca="1" si="743"/>
        <v>-6.7997366798982183E-3</v>
      </c>
      <c r="EX417" s="223">
        <f t="shared" ca="1" si="744"/>
        <v>5.0407442333002912E-3</v>
      </c>
      <c r="EY417" s="223">
        <f t="shared" ca="1" si="745"/>
        <v>8.7665375112491849E-3</v>
      </c>
      <c r="EZ417" s="223">
        <f t="shared" ca="1" si="746"/>
        <v>-1.6202109812281896E-3</v>
      </c>
      <c r="FA417" s="223">
        <f t="shared" ca="1" si="747"/>
        <v>-9.3987124753729268E-3</v>
      </c>
      <c r="FB417" s="223">
        <f t="shared" ca="1" si="748"/>
        <v>-2.0469847054867788E-3</v>
      </c>
      <c r="FC417" s="223">
        <f t="shared" ca="1" si="749"/>
        <v>8.6000186646619254E-3</v>
      </c>
      <c r="FD417" s="223">
        <f t="shared" ca="1" si="750"/>
        <v>5.4025455267539555E-3</v>
      </c>
      <c r="FE417" s="223">
        <f t="shared" ca="1" si="751"/>
        <v>-6.4920499716195068E-3</v>
      </c>
      <c r="FF417" s="223">
        <f t="shared" ca="1" si="752"/>
        <v>-7.9356177657700158E-3</v>
      </c>
      <c r="FG417" s="223">
        <f t="shared" ca="1" si="753"/>
        <v>3.3957255209775814E-3</v>
      </c>
      <c r="FH417" s="223">
        <f t="shared" ca="1" si="754"/>
        <v>9.2605641365018487E-3</v>
      </c>
      <c r="FI417" s="223">
        <f t="shared" ca="1" si="755"/>
        <v>2.1756735790493323E-4</v>
      </c>
      <c r="FJ417" s="223">
        <f t="shared" ca="1" si="756"/>
        <v>-9.1756735646741066E-3</v>
      </c>
      <c r="FK417" s="223">
        <f t="shared" ca="1" si="757"/>
        <v>-3.7977375787991846E-3</v>
      </c>
      <c r="FL417" s="223">
        <f t="shared" ca="1" si="758"/>
        <v>7.6938698703127575E-3</v>
      </c>
      <c r="FM417" s="223">
        <f t="shared" ca="1" si="759"/>
        <v>6.7997366798981541E-3</v>
      </c>
      <c r="FN417" s="223">
        <f t="shared" ca="1" si="760"/>
        <v>-5.0407442333003693E-3</v>
      </c>
      <c r="FO417" s="223">
        <f t="shared" ca="1" si="761"/>
        <v>-8.766537511249152E-3</v>
      </c>
      <c r="FP417" s="223">
        <f t="shared" ca="1" si="762"/>
        <v>1.6202109812282805E-3</v>
      </c>
      <c r="FQ417" s="223">
        <f t="shared" ca="1" si="763"/>
        <v>9.3987124753729286E-3</v>
      </c>
      <c r="FR417" s="223">
        <f t="shared" ca="1" si="764"/>
        <v>2.0469847054866886E-3</v>
      </c>
      <c r="FS417" s="223">
        <f t="shared" ca="1" si="765"/>
        <v>-8.600018664661856E-3</v>
      </c>
      <c r="FT417" s="223">
        <f t="shared" ca="1" si="766"/>
        <v>-5.4025455267540986E-3</v>
      </c>
      <c r="FU417" s="223">
        <f t="shared" ca="1" si="767"/>
        <v>6.4920499716193802E-3</v>
      </c>
      <c r="FV417" s="223">
        <f t="shared" ca="1" si="768"/>
        <v>7.9356177657701112E-3</v>
      </c>
      <c r="FW417" s="223">
        <f t="shared" ca="1" si="769"/>
        <v>-3.3957255209774188E-3</v>
      </c>
      <c r="FX417" s="223">
        <f t="shared" ca="1" si="770"/>
        <v>-9.260564136501833E-3</v>
      </c>
      <c r="FY417" s="223">
        <f t="shared" ca="1" si="771"/>
        <v>-2.1756735790484129E-4</v>
      </c>
      <c r="FZ417" s="223">
        <f t="shared" ca="1" si="772"/>
        <v>9.1756735646741274E-3</v>
      </c>
      <c r="GA417" s="223">
        <f t="shared" ca="1" si="773"/>
        <v>3.7977375787991005E-3</v>
      </c>
      <c r="GB417" s="223">
        <f t="shared" ca="1" si="774"/>
        <v>-7.6938698703128087E-3</v>
      </c>
      <c r="GC417" s="223">
        <f t="shared" ca="1" si="775"/>
        <v>-6.7997366798980899E-3</v>
      </c>
      <c r="GD417" s="223">
        <f t="shared" ca="1" si="776"/>
        <v>5.0407442333004473E-3</v>
      </c>
      <c r="GE417" s="223">
        <f t="shared" ca="1" si="777"/>
        <v>8.7665375112492144E-3</v>
      </c>
      <c r="GF417" s="223">
        <f t="shared" ca="1" si="778"/>
        <v>-1.6202109812281081E-3</v>
      </c>
      <c r="GG417" s="223">
        <f t="shared" ca="1" si="779"/>
        <v>-9.3987124753729251E-3</v>
      </c>
      <c r="GH417" s="223">
        <f t="shared" ca="1" si="780"/>
        <v>-2.0469847054868594E-3</v>
      </c>
      <c r="GI417" s="223">
        <f t="shared" ca="1" si="781"/>
        <v>8.6000186646618924E-3</v>
      </c>
      <c r="GJ417" s="223">
        <f t="shared" ca="1" si="782"/>
        <v>5.4025455267540231E-3</v>
      </c>
      <c r="GK417" s="223">
        <f t="shared" ca="1" si="783"/>
        <v>-6.4920499716192535E-3</v>
      </c>
      <c r="GL417" s="223">
        <f t="shared" ca="1" si="784"/>
        <v>-7.9356177657700609E-3</v>
      </c>
      <c r="GM417" s="223">
        <f t="shared" ca="1" si="785"/>
        <v>3.3957255209772557E-3</v>
      </c>
      <c r="GN417" s="223">
        <f t="shared" ca="1" si="786"/>
        <v>9.2605641365018174E-3</v>
      </c>
      <c r="GO417" s="223">
        <f t="shared" ca="1" si="787"/>
        <v>2.1756735790501628E-4</v>
      </c>
      <c r="GP417" s="223">
        <f t="shared" ca="1" si="788"/>
        <v>-9.1756735646741482E-3</v>
      </c>
      <c r="GQ417" s="223">
        <f t="shared" ca="1" si="789"/>
        <v>-3.7977375787992605E-3</v>
      </c>
      <c r="GR417" s="223">
        <f t="shared" ca="1" si="790"/>
        <v>7.6938698703128625E-3</v>
      </c>
      <c r="GS417" s="223">
        <f t="shared" ca="1" si="791"/>
        <v>6.7997366798982113E-3</v>
      </c>
      <c r="GT417" s="223">
        <f t="shared" ca="1" si="792"/>
        <v>-5.0407442333005245E-3</v>
      </c>
      <c r="GU417" s="223">
        <f t="shared" ca="1" si="793"/>
        <v>-8.7665375112491815E-3</v>
      </c>
      <c r="GV417" s="223">
        <f t="shared" ca="1" si="794"/>
        <v>1.6202109812279361E-3</v>
      </c>
      <c r="GW417" s="223">
        <f t="shared" ca="1" si="795"/>
        <v>9.3987124753729268E-3</v>
      </c>
      <c r="GX417" s="223">
        <f t="shared" ca="1" si="796"/>
        <v>2.0469847054870303E-3</v>
      </c>
      <c r="GY417" s="223">
        <f t="shared" ca="1" si="797"/>
        <v>-8.6000186646619306E-3</v>
      </c>
      <c r="GZ417" s="223">
        <f t="shared" ca="1" si="798"/>
        <v>-5.4025455267541662E-3</v>
      </c>
      <c r="HA417" s="223">
        <f t="shared" ca="1" si="799"/>
        <v>6.4920499716195137E-3</v>
      </c>
      <c r="HB417" s="223">
        <f t="shared" ca="1" si="800"/>
        <v>7.9356177657701546E-3</v>
      </c>
      <c r="HC417" s="223">
        <f t="shared" ca="1" si="801"/>
        <v>-3.3957255209775914E-3</v>
      </c>
      <c r="HD417" s="223">
        <f t="shared" ca="1" si="802"/>
        <v>-9.2605641365018487E-3</v>
      </c>
      <c r="HE417" s="223">
        <f t="shared" ca="1" si="803"/>
        <v>-2.1756735790465697E-4</v>
      </c>
      <c r="HF417" s="223">
        <f t="shared" ca="1" si="804"/>
        <v>9.1756735646741101E-3</v>
      </c>
      <c r="HG417" s="223">
        <f t="shared" ca="1" si="805"/>
        <v>3.7977375787989313E-3</v>
      </c>
      <c r="HH417" s="223">
        <f t="shared" ca="1" si="806"/>
        <v>-7.6938698703127627E-3</v>
      </c>
      <c r="HI417" s="223">
        <f t="shared" ca="1" si="807"/>
        <v>-6.7997366798983327E-3</v>
      </c>
      <c r="HJ417" s="223">
        <f t="shared" ca="1" si="808"/>
        <v>5.0407442333003771E-3</v>
      </c>
      <c r="HK417" s="223">
        <f t="shared" ca="1" si="809"/>
        <v>8.7665375112492439E-3</v>
      </c>
      <c r="HL417" s="223">
        <f t="shared" ca="1" si="810"/>
        <v>-1.62021098122829E-3</v>
      </c>
      <c r="HM417" s="223">
        <f t="shared" ca="1" si="811"/>
        <v>-9.3987124753729234E-3</v>
      </c>
      <c r="HN417" s="223">
        <f t="shared" ca="1" si="812"/>
        <v>-2.0469847054866799E-3</v>
      </c>
      <c r="HO417" s="223">
        <f t="shared" ca="1" si="813"/>
        <v>8.6000186646618595E-3</v>
      </c>
      <c r="HP417" s="223">
        <f t="shared" ca="1" si="814"/>
        <v>5.4025455267538731E-3</v>
      </c>
      <c r="HQ417" s="223">
        <f t="shared" ca="1" si="815"/>
        <v>-6.4920499716193871E-3</v>
      </c>
      <c r="HR417" s="223">
        <f t="shared" ca="1" si="816"/>
        <v>-7.9356177657699638E-3</v>
      </c>
      <c r="HS417" s="223">
        <f t="shared" ca="1" si="817"/>
        <v>3.3957255209774266E-3</v>
      </c>
      <c r="HT417" s="223">
        <f t="shared" ca="1" si="818"/>
        <v>9.2605641365018782E-3</v>
      </c>
      <c r="HU417" s="223">
        <f t="shared" ca="1" si="819"/>
        <v>2.1756735790483196E-4</v>
      </c>
      <c r="HV417" s="223">
        <f t="shared" ca="1" si="820"/>
        <v>-9.1756735646740719E-3</v>
      </c>
      <c r="HW417" s="223">
        <f t="shared" ca="1" si="821"/>
        <v>-3.7977375787990922E-3</v>
      </c>
      <c r="HX417" s="223">
        <f t="shared" ca="1" si="822"/>
        <v>7.6938698703126612E-3</v>
      </c>
      <c r="HY417" s="223">
        <f t="shared" ca="1" si="823"/>
        <v>6.7997366798980838E-3</v>
      </c>
      <c r="HZ417" s="223">
        <f t="shared" ca="1" si="824"/>
        <v>-5.0407442333002287E-3</v>
      </c>
      <c r="IA417" s="223">
        <f t="shared" ca="1" si="825"/>
        <v>-8.7665375112491156E-3</v>
      </c>
      <c r="IB417" s="223">
        <f t="shared" ca="1" si="826"/>
        <v>1.6202109812281174E-3</v>
      </c>
      <c r="IC417" s="223">
        <f t="shared" ca="1" si="827"/>
        <v>9.398712475372932E-3</v>
      </c>
      <c r="ID417" s="223">
        <f t="shared" ca="1" si="828"/>
        <v>2.0469847054868508E-3</v>
      </c>
      <c r="IE417" s="223">
        <f t="shared" ca="1" si="829"/>
        <v>-6.9917131016654418E-3</v>
      </c>
      <c r="IF417" s="223">
        <f t="shared" ca="1" si="830"/>
        <v>-5.4025455267540162E-3</v>
      </c>
      <c r="IG417" s="223">
        <f t="shared" ca="1" si="831"/>
        <v>6.4920499716192605E-3</v>
      </c>
      <c r="IH417" s="223">
        <f t="shared" ca="1" si="832"/>
        <v>7.9356177657700557E-3</v>
      </c>
      <c r="II417" s="223">
        <f t="shared" ca="1" si="833"/>
        <v>-3.3957255209772644E-3</v>
      </c>
      <c r="IJ417" s="223">
        <f t="shared" ca="1" si="834"/>
        <v>-9.2605641365018174E-3</v>
      </c>
      <c r="IK417" s="223">
        <f t="shared" ca="1" si="835"/>
        <v>-2.1756735790500739E-4</v>
      </c>
      <c r="IL417" s="223">
        <f t="shared" ca="1" si="836"/>
        <v>9.17567356467415E-3</v>
      </c>
      <c r="IM417" s="223">
        <f t="shared" ca="1" si="837"/>
        <v>3.7977375787992518E-3</v>
      </c>
      <c r="IN417" s="223">
        <f t="shared" ca="1" si="838"/>
        <v>-7.6938698703128694E-3</v>
      </c>
      <c r="IO417" s="223">
        <f t="shared" ca="1" si="839"/>
        <v>-6.7997366798982044E-3</v>
      </c>
      <c r="IP417" s="223">
        <f t="shared" ca="1" si="840"/>
        <v>5.0407442333005332E-3</v>
      </c>
      <c r="IQ417" s="223">
        <f t="shared" ca="1" si="841"/>
        <v>8.766537511249178E-3</v>
      </c>
      <c r="IR417" s="223">
        <f t="shared" ca="1" si="842"/>
        <v>-1.620210981227945E-3</v>
      </c>
      <c r="IS417" s="223">
        <f t="shared" ca="1" si="843"/>
        <v>-9.3987124753729268E-3</v>
      </c>
      <c r="IT417" s="223">
        <f t="shared" ca="1" si="844"/>
        <v>-2.0469847054870216E-3</v>
      </c>
      <c r="IU417" s="223">
        <f t="shared" ca="1" si="845"/>
        <v>8.6000186646619341E-3</v>
      </c>
      <c r="IV417" s="223">
        <f t="shared" ca="1" si="846"/>
        <v>5.4025455267541593E-3</v>
      </c>
      <c r="IW417" s="223">
        <f t="shared" ca="1" si="847"/>
        <v>-6.4920499716195207E-3</v>
      </c>
      <c r="IX417" s="223">
        <f t="shared" ca="1" si="848"/>
        <v>-7.9356177657701511E-3</v>
      </c>
      <c r="IY417" s="223">
        <f t="shared" ca="1" si="849"/>
        <v>3.3957255209775992E-3</v>
      </c>
      <c r="IZ417" s="223">
        <f t="shared" ca="1" si="850"/>
        <v>9.2605641365018469E-3</v>
      </c>
      <c r="JA417" s="223">
        <f t="shared" ca="1" si="851"/>
        <v>2.1756735790464808E-4</v>
      </c>
      <c r="JB417" s="223">
        <f t="shared" ca="1" si="852"/>
        <v>-9.1756735646741118E-3</v>
      </c>
    </row>
    <row r="418" spans="2:262">
      <c r="B418" s="230">
        <v>57</v>
      </c>
      <c r="C418" s="229">
        <f t="shared" si="853"/>
        <v>1.1132812500000006E-3</v>
      </c>
      <c r="D418" s="226">
        <f t="shared" ca="1" si="597"/>
        <v>54.017919969962676</v>
      </c>
      <c r="E418" s="225">
        <f ca="1">BK361</f>
        <v>1.7919969962678237E-2</v>
      </c>
      <c r="F418" s="224">
        <v>57</v>
      </c>
      <c r="G418" s="223">
        <f t="shared" ca="1" si="854"/>
        <v>2.2460682049254806E-3</v>
      </c>
      <c r="H418" s="223">
        <f t="shared" ca="1" si="598"/>
        <v>-6.94019129925404E-3</v>
      </c>
      <c r="I418" s="223">
        <f t="shared" ca="1" si="599"/>
        <v>-4.6190846306820403E-3</v>
      </c>
      <c r="J418" s="223">
        <f t="shared" ca="1" si="600"/>
        <v>5.3608164336438786E-3</v>
      </c>
      <c r="K418" s="223">
        <f t="shared" ca="1" si="601"/>
        <v>6.452075236268083E-3</v>
      </c>
      <c r="L418" s="223">
        <f t="shared" ca="1" si="602"/>
        <v>-3.1546984960119633E-3</v>
      </c>
      <c r="M418" s="223">
        <f t="shared" ca="1" si="603"/>
        <v>-7.5307416629630556E-3</v>
      </c>
      <c r="N418" s="223">
        <f t="shared" ca="1" si="604"/>
        <v>5.7975885907984642E-4</v>
      </c>
      <c r="O418" s="223">
        <f t="shared" ca="1" si="605"/>
        <v>7.7289750021106718E-3</v>
      </c>
      <c r="P418" s="223">
        <f t="shared" ca="1" si="606"/>
        <v>2.0629614700041462E-3</v>
      </c>
      <c r="Q418" s="223">
        <f t="shared" ca="1" si="607"/>
        <v>-7.0235994234073978E-3</v>
      </c>
      <c r="R418" s="223">
        <f t="shared" ca="1" si="608"/>
        <v>-4.4644971166471221E-3</v>
      </c>
      <c r="S418" s="223">
        <f t="shared" ca="1" si="609"/>
        <v>5.4970817045535683E-3</v>
      </c>
      <c r="T418" s="223">
        <f t="shared" ca="1" si="610"/>
        <v>6.3440800584074778E-3</v>
      </c>
      <c r="U418" s="223">
        <f t="shared" ca="1" si="611"/>
        <v>-3.3278898860897516E-3</v>
      </c>
      <c r="V418" s="223">
        <f t="shared" ca="1" si="612"/>
        <v>-7.4819647394319001E-3</v>
      </c>
      <c r="W418" s="223">
        <f t="shared" ca="1" si="613"/>
        <v>7.6962823910726758E-4</v>
      </c>
      <c r="X418" s="223">
        <f t="shared" ca="1" si="614"/>
        <v>7.7451189342339823E-3</v>
      </c>
      <c r="Y418" s="223">
        <f t="shared" ca="1" si="615"/>
        <v>1.8786120842323641E-3</v>
      </c>
      <c r="Z418" s="223">
        <f t="shared" ca="1" si="616"/>
        <v>-7.1027767938973948E-3</v>
      </c>
      <c r="AA418" s="223">
        <f t="shared" ca="1" si="617"/>
        <v>-4.3072203564874416E-3</v>
      </c>
      <c r="AB418" s="223">
        <f t="shared" ca="1" si="618"/>
        <v>5.6300357389935654E-3</v>
      </c>
      <c r="AC418" s="223">
        <f t="shared" ca="1" si="619"/>
        <v>6.2322634439401416E-3</v>
      </c>
      <c r="AD418" s="223">
        <f t="shared" ca="1" si="620"/>
        <v>-3.4990766797380157E-3</v>
      </c>
      <c r="AE418" s="223">
        <f t="shared" ca="1" si="621"/>
        <v>-7.428680960110394E-3</v>
      </c>
      <c r="AF418" s="223">
        <f t="shared" ca="1" si="622"/>
        <v>9.5903402386166286E-4</v>
      </c>
      <c r="AG418" s="223">
        <f t="shared" ca="1" si="623"/>
        <v>7.7565974963199631E-3</v>
      </c>
      <c r="AH418" s="223">
        <f t="shared" ca="1" si="624"/>
        <v>1.6931310927868841E-3</v>
      </c>
      <c r="AI418" s="223">
        <f t="shared" ca="1" si="625"/>
        <v>-7.1776757172366795E-3</v>
      </c>
      <c r="AJ418" s="223">
        <f t="shared" ca="1" si="626"/>
        <v>-4.147349087842379E-3</v>
      </c>
      <c r="AK418" s="223">
        <f t="shared" ca="1" si="627"/>
        <v>5.7595984504250075E-3</v>
      </c>
      <c r="AL418" s="223">
        <f t="shared" ca="1" si="628"/>
        <v>6.116692747013484E-3</v>
      </c>
      <c r="AM418" s="223">
        <f t="shared" ca="1" si="629"/>
        <v>-3.6681557604332604E-3</v>
      </c>
      <c r="AN418" s="223">
        <f t="shared" ca="1" si="630"/>
        <v>-7.3709224211547797E-3</v>
      </c>
      <c r="AO418" s="223">
        <f t="shared" ca="1" si="631"/>
        <v>1.1478621223807307E-3</v>
      </c>
      <c r="AP418" s="223">
        <f t="shared" ca="1" si="632"/>
        <v>7.7634037741120205E-3</v>
      </c>
      <c r="AQ418" s="223">
        <f t="shared" ca="1" si="633"/>
        <v>1.5066302224813859E-3</v>
      </c>
      <c r="AR418" s="223">
        <f t="shared" ca="1" si="634"/>
        <v>-7.2482510771144934E-3</v>
      </c>
      <c r="AS418" s="223">
        <f t="shared" ca="1" si="635"/>
        <v>-3.9849796111861256E-3</v>
      </c>
      <c r="AT418" s="223">
        <f t="shared" ca="1" si="636"/>
        <v>5.8856917951151354E-3</v>
      </c>
      <c r="AU418" s="223">
        <f t="shared" ca="1" si="637"/>
        <v>5.9974375830938982E-3</v>
      </c>
      <c r="AV418" s="223">
        <f t="shared" ca="1" si="638"/>
        <v>-3.8350252812596481E-3</v>
      </c>
      <c r="AW418" s="223">
        <f t="shared" ca="1" si="639"/>
        <v>-7.3087239141492229E-3</v>
      </c>
      <c r="AX418" s="223">
        <f t="shared" ca="1" si="640"/>
        <v>1.3359987916785514E-3</v>
      </c>
      <c r="AY418" s="223">
        <f t="shared" ca="1" si="641"/>
        <v>7.7655336677629194E-3</v>
      </c>
      <c r="AZ418" s="223">
        <f t="shared" ca="1" si="642"/>
        <v>1.3192218144663979E-3</v>
      </c>
      <c r="BA418" s="223">
        <f t="shared" ca="1" si="643"/>
        <v>-7.314460361572999E-3</v>
      </c>
      <c r="BB418" s="223">
        <f t="shared" ca="1" si="644"/>
        <v>-3.8202097318200774E-3</v>
      </c>
      <c r="BC418" s="223">
        <f t="shared" ca="1" si="645"/>
        <v>6.0082398191480769E-3</v>
      </c>
      <c r="BD418" s="223">
        <f t="shared" ca="1" si="646"/>
        <v>5.8745697870329272E-3</v>
      </c>
      <c r="BE418" s="223">
        <f t="shared" ca="1" si="647"/>
        <v>-3.9995847262574349E-3</v>
      </c>
      <c r="BF418" s="223">
        <f t="shared" ca="1" si="648"/>
        <v>-7.2421229051485743E-3</v>
      </c>
      <c r="BG418" s="223">
        <f t="shared" ca="1" si="649"/>
        <v>1.5233307052605317E-3</v>
      </c>
      <c r="BH418" s="223">
        <f t="shared" ca="1" si="650"/>
        <v>7.7629858943043641E-3</v>
      </c>
      <c r="BI418" s="223">
        <f t="shared" ca="1" si="651"/>
        <v>1.1310187565592021E-3</v>
      </c>
      <c r="BJ418" s="223">
        <f t="shared" ca="1" si="652"/>
        <v>-7.376263688615001E-3</v>
      </c>
      <c r="BK418" s="223">
        <f t="shared" ca="1" si="653"/>
        <v>-3.6531387009584239E-3</v>
      </c>
      <c r="BL418" s="223">
        <f t="shared" ca="1" si="654"/>
        <v>6.1271687041765579E-3</v>
      </c>
      <c r="BM418" s="223">
        <f t="shared" ca="1" si="655"/>
        <v>5.7481633697965247E-3</v>
      </c>
      <c r="BN418" s="223">
        <f t="shared" ca="1" si="656"/>
        <v>-4.1617349709701379E-3</v>
      </c>
      <c r="BO418" s="223">
        <f t="shared" ca="1" si="657"/>
        <v>-7.171159512110262E-3</v>
      </c>
      <c r="BP418" s="223">
        <f t="shared" ca="1" si="658"/>
        <v>1.7097450213866667E-3</v>
      </c>
      <c r="BQ418" s="223">
        <f t="shared" ca="1" si="659"/>
        <v>7.7557619884198233E-3</v>
      </c>
      <c r="BR418" s="223">
        <f t="shared" ca="1" si="660"/>
        <v>9.4213441524457003E-4</v>
      </c>
      <c r="BS418" s="223">
        <f t="shared" ca="1" si="661"/>
        <v>-7.4336238302272449E-3</v>
      </c>
      <c r="BT418" s="223">
        <f t="shared" ca="1" si="662"/>
        <v>-3.4838671559430652E-3</v>
      </c>
      <c r="BU418" s="223">
        <f t="shared" ca="1" si="663"/>
        <v>6.242406811887237E-3</v>
      </c>
      <c r="BV418" s="223">
        <f t="shared" ca="1" si="664"/>
        <v>5.6182944738838291E-3</v>
      </c>
      <c r="BW418" s="223">
        <f t="shared" ca="1" si="665"/>
        <v>-4.3213783421537167E-3</v>
      </c>
      <c r="BX418" s="223">
        <f t="shared" ca="1" si="666"/>
        <v>-7.0958764807287798E-3</v>
      </c>
      <c r="BY418" s="223">
        <f t="shared" ca="1" si="667"/>
        <v>1.8951294510432958E-3</v>
      </c>
      <c r="BZ418" s="223">
        <f t="shared" ca="1" si="668"/>
        <v>7.7438663015200757E-3</v>
      </c>
      <c r="CA418" s="223">
        <f t="shared" ca="1" si="669"/>
        <v>7.5268256738686944E-4</v>
      </c>
      <c r="CB418" s="223">
        <f t="shared" ca="1" si="670"/>
        <v>-7.4865062348052304E-3</v>
      </c>
      <c r="CC418" s="223">
        <f t="shared" ca="1" si="671"/>
        <v>-3.3124970596230523E-3</v>
      </c>
      <c r="CD418" s="223">
        <f t="shared" ca="1" si="672"/>
        <v>6.3538847271530597E-3</v>
      </c>
      <c r="CE418" s="223">
        <f t="shared" ca="1" si="673"/>
        <v>5.4850413274617048E-3</v>
      </c>
      <c r="CF418" s="223">
        <f t="shared" ca="1" si="674"/>
        <v>-4.4784186766107237E-3</v>
      </c>
      <c r="CG418" s="223">
        <f t="shared" ca="1" si="675"/>
        <v>-7.016319158687217E-3</v>
      </c>
      <c r="CH418" s="223">
        <f t="shared" ca="1" si="676"/>
        <v>2.0793723255821774E-3</v>
      </c>
      <c r="CI418" s="223">
        <f t="shared" ca="1" si="677"/>
        <v>7.7273059991221022E-3</v>
      </c>
      <c r="CJ418" s="223">
        <f t="shared" ca="1" si="678"/>
        <v>5.6277733169518898E-4</v>
      </c>
      <c r="CK418" s="223">
        <f t="shared" ca="1" si="679"/>
        <v>-7.5348790479658964E-3</v>
      </c>
      <c r="CL418" s="223">
        <f t="shared" ca="1" si="680"/>
        <v>-3.1391316389365654E-3</v>
      </c>
      <c r="CM418" s="223">
        <f t="shared" ca="1" si="681"/>
        <v>6.4615352998462364E-3</v>
      </c>
      <c r="CN418" s="223">
        <f t="shared" ca="1" si="682"/>
        <v>5.3484841972427461E-3</v>
      </c>
      <c r="CO418" s="223">
        <f t="shared" ca="1" si="683"/>
        <v>-4.6327613791158021E-3</v>
      </c>
      <c r="CP418" s="223">
        <f t="shared" ca="1" si="684"/>
        <v>-6.9325354683415817E-3</v>
      </c>
      <c r="CQ418" s="223">
        <f t="shared" ca="1" si="685"/>
        <v>2.2623626639848688E-3</v>
      </c>
      <c r="CR418" s="223">
        <f t="shared" ca="1" si="686"/>
        <v>7.70609105653284E-3</v>
      </c>
      <c r="CS418" s="223">
        <f t="shared" ca="1" si="687"/>
        <v>3.725330999826054E-4</v>
      </c>
      <c r="CT418" s="223">
        <f t="shared" ca="1" si="688"/>
        <v>-7.5787131317353196E-3</v>
      </c>
      <c r="CU418" s="223">
        <f t="shared" ca="1" si="689"/>
        <v>-2.9638753227304755E-3</v>
      </c>
      <c r="CV418" s="223">
        <f t="shared" ca="1" si="690"/>
        <v>6.5652936852872148E-3</v>
      </c>
      <c r="CW418" s="223">
        <f t="shared" ca="1" si="691"/>
        <v>5.2087053401361572E-3</v>
      </c>
      <c r="CX418" s="223">
        <f t="shared" ca="1" si="692"/>
        <v>-4.7843134793962051E-3</v>
      </c>
      <c r="CY418" s="223">
        <f t="shared" ca="1" si="693"/>
        <v>-6.8445758778539678E-3</v>
      </c>
      <c r="CZ418" s="223">
        <f t="shared" ca="1" si="694"/>
        <v>2.4439902397138582E-3</v>
      </c>
      <c r="DA418" s="223">
        <f t="shared" ca="1" si="695"/>
        <v>7.6802342528404241E-3</v>
      </c>
      <c r="DB418" s="223">
        <f t="shared" ca="1" si="696"/>
        <v>1.8206446826039195E-4</v>
      </c>
      <c r="DC418" s="223">
        <f t="shared" ca="1" si="697"/>
        <v>-7.6179820821005483E-3</v>
      </c>
      <c r="DD418" s="223">
        <f t="shared" ca="1" si="698"/>
        <v>-2.7868336788564084E-3</v>
      </c>
      <c r="DE418" s="223">
        <f t="shared" ca="1" si="699"/>
        <v>6.6650973833043197E-3</v>
      </c>
      <c r="DF418" s="223">
        <f t="shared" ca="1" si="700"/>
        <v>5.065788953698626E-3</v>
      </c>
      <c r="DG418" s="223">
        <f t="shared" ca="1" si="701"/>
        <v>-4.9329836881336232E-3</v>
      </c>
      <c r="DH418" s="223">
        <f t="shared" ca="1" si="702"/>
        <v>-6.7524933707927108E-3</v>
      </c>
      <c r="DI418" s="223">
        <f t="shared" ca="1" si="703"/>
        <v>2.6241456471092313E-3</v>
      </c>
      <c r="DJ418" s="223">
        <f t="shared" ca="1" si="704"/>
        <v>7.6497511632165538E-3</v>
      </c>
      <c r="DK418" s="223">
        <f t="shared" ca="1" si="705"/>
        <v>-8.5138322896727596E-6</v>
      </c>
      <c r="DL418" s="223">
        <f t="shared" ca="1" si="706"/>
        <v>-7.6526622449142158E-3</v>
      </c>
      <c r="DM418" s="223">
        <f t="shared" ca="1" si="707"/>
        <v>-2.6081133505806214E-3</v>
      </c>
      <c r="DN418" s="223">
        <f t="shared" ca="1" si="708"/>
        <v>6.7608862758817643E-3</v>
      </c>
      <c r="DO418" s="223">
        <f t="shared" ca="1" si="709"/>
        <v>4.9198211254174356E-3</v>
      </c>
      <c r="DP418" s="223">
        <f t="shared" ca="1" si="710"/>
        <v>-5.0786824519534505E-3</v>
      </c>
      <c r="DQ418" s="223">
        <f t="shared" ca="1" si="711"/>
        <v>-6.6563434142168764E-3</v>
      </c>
      <c r="DR418" s="223">
        <f t="shared" ca="1" si="712"/>
        <v>2.802720367289911E-3</v>
      </c>
      <c r="DS418" s="223">
        <f t="shared" ca="1" si="713"/>
        <v>7.6146601495346239E-3</v>
      </c>
      <c r="DT418" s="223">
        <f t="shared" ca="1" si="714"/>
        <v>-1.9908700442551857E-4</v>
      </c>
      <c r="DU418" s="223">
        <f t="shared" ca="1" si="715"/>
        <v>-7.6827327301430184E-3</v>
      </c>
      <c r="DV418" s="223">
        <f t="shared" ca="1" si="716"/>
        <v>-2.4278219923462934E-3</v>
      </c>
      <c r="DW418" s="223">
        <f t="shared" ca="1" si="717"/>
        <v>6.8526026633724396E-3</v>
      </c>
      <c r="DX418" s="223">
        <f t="shared" ca="1" si="718"/>
        <v>4.770889780854254E-3</v>
      </c>
      <c r="DY418" s="223">
        <f t="shared" ca="1" si="719"/>
        <v>-5.2213220073682254E-3</v>
      </c>
      <c r="DZ418" s="223">
        <f t="shared" ca="1" si="720"/>
        <v>-6.5561839252650297E-3</v>
      </c>
      <c r="EA418" s="223">
        <f t="shared" ca="1" si="721"/>
        <v>2.9796068335218003E-3</v>
      </c>
      <c r="EB418" s="223">
        <f t="shared" ca="1" si="722"/>
        <v>7.5749823493090583E-3</v>
      </c>
      <c r="EC418" s="223">
        <f t="shared" ca="1" si="723"/>
        <v>-3.8954025399424118E-4</v>
      </c>
      <c r="ED418" s="223">
        <f t="shared" ca="1" si="724"/>
        <v>-7.7081754244510631E-3</v>
      </c>
      <c r="EE418" s="223">
        <f t="shared" ca="1" si="725"/>
        <v>-2.2460682049256797E-3</v>
      </c>
      <c r="EF418" s="223">
        <f t="shared" ca="1" si="726"/>
        <v>6.940191299254014E-3</v>
      </c>
      <c r="EG418" s="223">
        <f t="shared" ca="1" si="727"/>
        <v>4.6190846306821453E-3</v>
      </c>
      <c r="EH418" s="223">
        <f t="shared" ca="1" si="728"/>
        <v>-5.3608164336437338E-3</v>
      </c>
      <c r="EI418" s="223">
        <f t="shared" ca="1" si="729"/>
        <v>-6.4520752362681099E-3</v>
      </c>
      <c r="EJ418" s="223">
        <f t="shared" ca="1" si="730"/>
        <v>3.1546984960118506E-3</v>
      </c>
      <c r="EK418" s="223">
        <f t="shared" ca="1" si="731"/>
        <v>7.5307416629631025E-3</v>
      </c>
      <c r="EL418" s="223">
        <f t="shared" ca="1" si="732"/>
        <v>-5.7975885907980598E-4</v>
      </c>
      <c r="EM418" s="223">
        <f t="shared" ca="1" si="733"/>
        <v>-7.7289750021106605E-3</v>
      </c>
      <c r="EN418" s="223">
        <f t="shared" ca="1" si="734"/>
        <v>-2.0629614700043183E-3</v>
      </c>
      <c r="EO418" s="223">
        <f t="shared" ca="1" si="735"/>
        <v>7.0235994234073857E-3</v>
      </c>
      <c r="EP418" s="223">
        <f t="shared" ca="1" si="736"/>
        <v>4.4644971166472123E-3</v>
      </c>
      <c r="EQ418" s="223">
        <f t="shared" ca="1" si="737"/>
        <v>-5.4970817045534521E-3</v>
      </c>
      <c r="ER418" s="223">
        <f t="shared" ca="1" si="738"/>
        <v>-6.3440800584076218E-3</v>
      </c>
      <c r="ES418" s="223">
        <f t="shared" ca="1" si="739"/>
        <v>3.3278898860896779E-3</v>
      </c>
      <c r="ET418" s="223">
        <f t="shared" ca="1" si="740"/>
        <v>7.4819647394319452E-3</v>
      </c>
      <c r="EU418" s="223">
        <f t="shared" ca="1" si="741"/>
        <v>-7.6962823910702157E-4</v>
      </c>
      <c r="EV418" s="223">
        <f t="shared" ca="1" si="742"/>
        <v>-7.7451189342339763E-3</v>
      </c>
      <c r="EW418" s="223">
        <f t="shared" ca="1" si="743"/>
        <v>-1.8786120842325237E-3</v>
      </c>
      <c r="EX418" s="223">
        <f t="shared" ca="1" si="744"/>
        <v>7.1027767938973063E-3</v>
      </c>
      <c r="EY418" s="223">
        <f t="shared" ca="1" si="745"/>
        <v>4.3072203564875093E-3</v>
      </c>
      <c r="EZ418" s="223">
        <f t="shared" ca="1" si="746"/>
        <v>-5.6300357389934708E-3</v>
      </c>
      <c r="FA418" s="223">
        <f t="shared" ca="1" si="747"/>
        <v>-6.2322634439402561E-3</v>
      </c>
      <c r="FB418" s="223">
        <f t="shared" ca="1" si="748"/>
        <v>3.4990766797379424E-3</v>
      </c>
      <c r="FC418" s="223">
        <f t="shared" ca="1" si="749"/>
        <v>7.428680960110433E-3</v>
      </c>
      <c r="FD418" s="223">
        <f t="shared" ca="1" si="750"/>
        <v>-9.5903402386147225E-4</v>
      </c>
      <c r="FE418" s="223">
        <f t="shared" ca="1" si="751"/>
        <v>-7.7565974963199596E-3</v>
      </c>
      <c r="FF418" s="223">
        <f t="shared" ca="1" si="752"/>
        <v>-1.6931310927870177E-3</v>
      </c>
      <c r="FG418" s="223">
        <f t="shared" ca="1" si="753"/>
        <v>7.1776757172366057E-3</v>
      </c>
      <c r="FH418" s="223">
        <f t="shared" ca="1" si="754"/>
        <v>4.1473490878424016E-3</v>
      </c>
      <c r="FI418" s="223">
        <f t="shared" ca="1" si="755"/>
        <v>-5.7595984504249156E-3</v>
      </c>
      <c r="FJ418" s="223">
        <f t="shared" ca="1" si="756"/>
        <v>-6.116692747013602E-3</v>
      </c>
      <c r="FK418" s="223">
        <f t="shared" ca="1" si="757"/>
        <v>3.6681557604332365E-3</v>
      </c>
      <c r="FL418" s="223">
        <f t="shared" ca="1" si="758"/>
        <v>7.3709224211548231E-3</v>
      </c>
      <c r="FM418" s="223">
        <f t="shared" ca="1" si="759"/>
        <v>-1.1478621223805405E-3</v>
      </c>
      <c r="FN418" s="223">
        <f t="shared" ca="1" si="760"/>
        <v>-7.7634037741120205E-3</v>
      </c>
      <c r="FO418" s="223">
        <f t="shared" ca="1" si="761"/>
        <v>-1.5066302224814661E-3</v>
      </c>
      <c r="FP418" s="223">
        <f t="shared" ca="1" si="762"/>
        <v>7.248251077114424E-3</v>
      </c>
      <c r="FQ418" s="223">
        <f t="shared" ca="1" si="763"/>
        <v>3.9849796111863381E-3</v>
      </c>
      <c r="FR418" s="223">
        <f t="shared" ca="1" si="764"/>
        <v>-5.8856917951150807E-3</v>
      </c>
      <c r="FS418" s="223">
        <f t="shared" ca="1" si="765"/>
        <v>-5.9974375830940197E-3</v>
      </c>
      <c r="FT418" s="223">
        <f t="shared" ca="1" si="766"/>
        <v>3.8350252812594326E-3</v>
      </c>
      <c r="FU418" s="223">
        <f t="shared" ca="1" si="767"/>
        <v>7.3087239141492507E-3</v>
      </c>
      <c r="FV418" s="223">
        <f t="shared" ca="1" si="768"/>
        <v>-1.3359987916784165E-3</v>
      </c>
      <c r="FW418" s="223">
        <f t="shared" ca="1" si="769"/>
        <v>-7.7655336677629203E-3</v>
      </c>
      <c r="FX418" s="223">
        <f t="shared" ca="1" si="770"/>
        <v>-1.3192218144664242E-3</v>
      </c>
      <c r="FY418" s="223">
        <f t="shared" ca="1" si="771"/>
        <v>7.3144603615729522E-3</v>
      </c>
      <c r="FZ418" s="223">
        <f t="shared" ca="1" si="772"/>
        <v>3.8202097318202929E-3</v>
      </c>
      <c r="GA418" s="223">
        <f t="shared" ca="1" si="773"/>
        <v>-6.0082398191480604E-3</v>
      </c>
      <c r="GB418" s="223">
        <f t="shared" ca="1" si="774"/>
        <v>-5.8745697870330165E-3</v>
      </c>
      <c r="GC418" s="223">
        <f t="shared" ca="1" si="775"/>
        <v>3.9995847262572232E-3</v>
      </c>
      <c r="GD418" s="223">
        <f t="shared" ca="1" si="776"/>
        <v>7.2421229051485847E-3</v>
      </c>
      <c r="GE418" s="223">
        <f t="shared" ca="1" si="777"/>
        <v>-1.5233307052603972E-3</v>
      </c>
      <c r="GF418" s="223">
        <f t="shared" ca="1" si="778"/>
        <v>-7.7629858943043702E-3</v>
      </c>
      <c r="GG418" s="223">
        <f t="shared" ca="1" si="779"/>
        <v>-1.1310187565594467E-3</v>
      </c>
      <c r="GH418" s="223">
        <f t="shared" ca="1" si="780"/>
        <v>7.3762636886148892E-3</v>
      </c>
      <c r="GI418" s="223">
        <f t="shared" ca="1" si="781"/>
        <v>3.6531387009584473E-3</v>
      </c>
      <c r="GJ418" s="223">
        <f t="shared" ca="1" si="782"/>
        <v>-6.1271687041765423E-3</v>
      </c>
      <c r="GK418" s="223">
        <f t="shared" ca="1" si="783"/>
        <v>-5.7481633697966166E-3</v>
      </c>
      <c r="GL418" s="223">
        <f t="shared" ca="1" si="784"/>
        <v>4.1617349709700217E-3</v>
      </c>
      <c r="GM418" s="223">
        <f t="shared" ca="1" si="785"/>
        <v>7.1711595121103575E-3</v>
      </c>
      <c r="GN418" s="223">
        <f t="shared" ca="1" si="786"/>
        <v>-1.7097450213863182E-3</v>
      </c>
      <c r="GO418" s="223">
        <f t="shared" ca="1" si="787"/>
        <v>-7.755761988419819E-3</v>
      </c>
      <c r="GP418" s="223">
        <f t="shared" ca="1" si="788"/>
        <v>-9.4213441524459648E-4</v>
      </c>
      <c r="GQ418" s="223">
        <f t="shared" ca="1" si="789"/>
        <v>7.4336238302272059E-3</v>
      </c>
      <c r="GR418" s="223">
        <f t="shared" ca="1" si="790"/>
        <v>3.4838671559431875E-3</v>
      </c>
      <c r="GS418" s="223">
        <f t="shared" ca="1" si="791"/>
        <v>-6.2424068118870895E-3</v>
      </c>
      <c r="GT418" s="223">
        <f t="shared" ca="1" si="792"/>
        <v>-5.6182944738840754E-3</v>
      </c>
      <c r="GU418" s="223">
        <f t="shared" ca="1" si="793"/>
        <v>4.3213783421537852E-3</v>
      </c>
      <c r="GV418" s="223">
        <f t="shared" ca="1" si="794"/>
        <v>7.0958764807287911E-3</v>
      </c>
      <c r="GW418" s="223">
        <f t="shared" ca="1" si="795"/>
        <v>-1.8951294510432695E-3</v>
      </c>
      <c r="GX418" s="223">
        <f t="shared" ca="1" si="796"/>
        <v>-7.7438663015200861E-3</v>
      </c>
      <c r="GY418" s="223">
        <f t="shared" ca="1" si="797"/>
        <v>-7.5268256738711555E-4</v>
      </c>
      <c r="GZ418" s="223">
        <f t="shared" ca="1" si="798"/>
        <v>7.4865062348051636E-3</v>
      </c>
      <c r="HA418" s="223">
        <f t="shared" ca="1" si="799"/>
        <v>3.3124970596229764E-3</v>
      </c>
      <c r="HB418" s="223">
        <f t="shared" ca="1" si="800"/>
        <v>-6.353884727153045E-3</v>
      </c>
      <c r="HC418" s="223">
        <f t="shared" ca="1" si="801"/>
        <v>-5.4850413274617239E-3</v>
      </c>
      <c r="HD418" s="223">
        <f t="shared" ca="1" si="802"/>
        <v>4.4784186766106127E-3</v>
      </c>
      <c r="HE418" s="223">
        <f t="shared" ca="1" si="803"/>
        <v>7.0163191586873237E-3</v>
      </c>
      <c r="HF418" s="223">
        <f t="shared" ca="1" si="804"/>
        <v>-2.0793723255819394E-3</v>
      </c>
      <c r="HG418" s="223">
        <f t="shared" ca="1" si="805"/>
        <v>-7.7273059991221386E-3</v>
      </c>
      <c r="HH418" s="223">
        <f t="shared" ca="1" si="806"/>
        <v>-5.6277733169521555E-4</v>
      </c>
      <c r="HI418" s="223">
        <f t="shared" ca="1" si="807"/>
        <v>7.5348790479658903E-3</v>
      </c>
      <c r="HJ418" s="223">
        <f t="shared" ca="1" si="808"/>
        <v>3.1391316389366907E-3</v>
      </c>
      <c r="HK418" s="223">
        <f t="shared" ca="1" si="809"/>
        <v>-6.4615352998461601E-3</v>
      </c>
      <c r="HL418" s="223">
        <f t="shared" ca="1" si="810"/>
        <v>-5.3484841972429266E-3</v>
      </c>
      <c r="HM418" s="223">
        <f t="shared" ca="1" si="811"/>
        <v>4.632761379115515E-3</v>
      </c>
      <c r="HN418" s="223">
        <f t="shared" ca="1" si="812"/>
        <v>6.9325354683415445E-3</v>
      </c>
      <c r="HO418" s="223">
        <f t="shared" ca="1" si="813"/>
        <v>-2.2623626639848428E-3</v>
      </c>
      <c r="HP418" s="223">
        <f t="shared" ca="1" si="814"/>
        <v>-7.7060910565328556E-3</v>
      </c>
      <c r="HQ418" s="223">
        <f t="shared" ca="1" si="815"/>
        <v>-3.7253309998274212E-4</v>
      </c>
      <c r="HR418" s="223">
        <f t="shared" ca="1" si="816"/>
        <v>7.5787131317352902E-3</v>
      </c>
      <c r="HS418" s="223">
        <f t="shared" ca="1" si="817"/>
        <v>2.963875322730806E-3</v>
      </c>
      <c r="HT418" s="223">
        <f t="shared" ca="1" si="818"/>
        <v>-6.5652936852872608E-3</v>
      </c>
      <c r="HU418" s="223">
        <f t="shared" ca="1" si="819"/>
        <v>-5.2087053401360956E-3</v>
      </c>
      <c r="HV418" s="223">
        <f t="shared" ca="1" si="820"/>
        <v>4.7843134793960976E-3</v>
      </c>
      <c r="HW418" s="223">
        <f t="shared" ca="1" si="821"/>
        <v>6.8445758778540328E-3</v>
      </c>
      <c r="HX418" s="223">
        <f t="shared" ca="1" si="822"/>
        <v>-2.4439902397137281E-3</v>
      </c>
      <c r="HY418" s="223">
        <f t="shared" ca="1" si="823"/>
        <v>-7.6802342528404779E-3</v>
      </c>
      <c r="HZ418" s="223">
        <f t="shared" ca="1" si="824"/>
        <v>-1.8206446826030814E-4</v>
      </c>
      <c r="IA418" s="223">
        <f t="shared" ca="1" si="825"/>
        <v>7.6179820821005648E-3</v>
      </c>
      <c r="IB418" s="223">
        <f t="shared" ca="1" si="826"/>
        <v>2.7868336788565364E-3</v>
      </c>
      <c r="IC418" s="223">
        <f t="shared" ca="1" si="827"/>
        <v>-6.6650973833042486E-3</v>
      </c>
      <c r="ID418" s="223">
        <f t="shared" ca="1" si="828"/>
        <v>-5.0657889536987293E-3</v>
      </c>
      <c r="IE418" s="223">
        <f t="shared" ca="1" si="829"/>
        <v>4.8123487761852681E-3</v>
      </c>
      <c r="IF418" s="223">
        <f t="shared" ca="1" si="830"/>
        <v>6.7524933707928869E-3</v>
      </c>
      <c r="IG418" s="223">
        <f t="shared" ca="1" si="831"/>
        <v>-2.6241456471093102E-3</v>
      </c>
      <c r="IH418" s="223">
        <f t="shared" ca="1" si="832"/>
        <v>-7.6497511632165772E-3</v>
      </c>
      <c r="II418" s="223">
        <f t="shared" ca="1" si="833"/>
        <v>8.5138322895357164E-6</v>
      </c>
      <c r="IJ418" s="223">
        <f t="shared" ca="1" si="834"/>
        <v>7.6526622449141915E-3</v>
      </c>
      <c r="IK418" s="223">
        <f t="shared" ca="1" si="835"/>
        <v>2.6081133505809579E-3</v>
      </c>
      <c r="IL418" s="223">
        <f t="shared" ca="1" si="836"/>
        <v>-6.7608862758815882E-3</v>
      </c>
      <c r="IM418" s="223">
        <f t="shared" ca="1" si="837"/>
        <v>-4.9198211254173705E-3</v>
      </c>
      <c r="IN418" s="223">
        <f t="shared" ca="1" si="838"/>
        <v>5.0786824519533473E-3</v>
      </c>
      <c r="IO418" s="223">
        <f t="shared" ca="1" si="839"/>
        <v>6.6563434142169475E-3</v>
      </c>
      <c r="IP418" s="223">
        <f t="shared" ca="1" si="840"/>
        <v>-2.8027203672897831E-3</v>
      </c>
      <c r="IQ418" s="223">
        <f t="shared" ca="1" si="841"/>
        <v>-7.6146601495346517E-3</v>
      </c>
      <c r="IR418" s="223">
        <f t="shared" ca="1" si="842"/>
        <v>1.9908700442516111E-4</v>
      </c>
      <c r="IS418" s="223">
        <f t="shared" ca="1" si="843"/>
        <v>7.6827327301430314E-3</v>
      </c>
      <c r="IT418" s="223">
        <f t="shared" ca="1" si="844"/>
        <v>2.427821992346214E-3</v>
      </c>
      <c r="IU418" s="223">
        <f t="shared" ca="1" si="845"/>
        <v>-6.8526026633723737E-3</v>
      </c>
      <c r="IV418" s="223">
        <f t="shared" ca="1" si="846"/>
        <v>-4.7708897808543625E-3</v>
      </c>
      <c r="IW418" s="223">
        <f t="shared" ca="1" si="847"/>
        <v>5.2213220073681248E-3</v>
      </c>
      <c r="IX418" s="223">
        <f t="shared" ca="1" si="848"/>
        <v>6.5561839252652222E-3</v>
      </c>
      <c r="IY418" s="223">
        <f t="shared" ca="1" si="849"/>
        <v>-2.9796068335218775E-3</v>
      </c>
      <c r="IZ418" s="223">
        <f t="shared" ca="1" si="850"/>
        <v>-7.5749823493090401E-3</v>
      </c>
      <c r="JA418" s="223">
        <f t="shared" ca="1" si="851"/>
        <v>3.8954025399410457E-4</v>
      </c>
      <c r="JB418" s="223">
        <f t="shared" ca="1" si="852"/>
        <v>7.7081754244510466E-3</v>
      </c>
    </row>
    <row r="419" spans="2:262">
      <c r="B419" s="230">
        <v>58</v>
      </c>
      <c r="C419" s="229">
        <f t="shared" si="853"/>
        <v>1.1328125000000006E-3</v>
      </c>
      <c r="D419" s="226">
        <f t="shared" ca="1" si="597"/>
        <v>54.003690289600605</v>
      </c>
      <c r="E419" s="225">
        <f ca="1">BL361</f>
        <v>3.6902896006024083E-3</v>
      </c>
      <c r="F419" s="224">
        <v>58</v>
      </c>
      <c r="G419" s="223">
        <f t="shared" ca="1" si="854"/>
        <v>-2.2005828237514694E-3</v>
      </c>
      <c r="H419" s="223">
        <f t="shared" ca="1" si="598"/>
        <v>4.1782852214139543E-3</v>
      </c>
      <c r="I419" s="223">
        <f t="shared" ca="1" si="599"/>
        <v>3.4267463696472621E-3</v>
      </c>
      <c r="J419" s="223">
        <f t="shared" ca="1" si="600"/>
        <v>-3.172668980100892E-3</v>
      </c>
      <c r="K419" s="223">
        <f t="shared" ca="1" si="601"/>
        <v>-4.3578008191272853E-3</v>
      </c>
      <c r="L419" s="223">
        <f t="shared" ca="1" si="602"/>
        <v>1.8938246165558668E-3</v>
      </c>
      <c r="M419" s="223">
        <f t="shared" ca="1" si="603"/>
        <v>4.9135643881722596E-3</v>
      </c>
      <c r="N419" s="223">
        <f t="shared" ca="1" si="604"/>
        <v>-4.5188534866890122E-4</v>
      </c>
      <c r="O419" s="223">
        <f t="shared" ca="1" si="605"/>
        <v>-5.0461750913914881E-3</v>
      </c>
      <c r="P419" s="223">
        <f t="shared" ca="1" si="606"/>
        <v>-1.0289699820204973E-3</v>
      </c>
      <c r="Q419" s="223">
        <f t="shared" ca="1" si="607"/>
        <v>4.7442125840671005E-3</v>
      </c>
      <c r="R419" s="223">
        <f t="shared" ca="1" si="608"/>
        <v>2.4212111087750367E-3</v>
      </c>
      <c r="S419" s="223">
        <f t="shared" ca="1" si="609"/>
        <v>-4.0336816745727925E-3</v>
      </c>
      <c r="T419" s="223">
        <f t="shared" ca="1" si="610"/>
        <v>-3.6049391605989609E-3</v>
      </c>
      <c r="U419" s="223">
        <f t="shared" ca="1" si="611"/>
        <v>2.9757728077379969E-3</v>
      </c>
      <c r="V419" s="223">
        <f t="shared" ca="1" si="612"/>
        <v>4.4782122725004793E-3</v>
      </c>
      <c r="W419" s="223">
        <f t="shared" ca="1" si="613"/>
        <v>-1.661592384826363E-3</v>
      </c>
      <c r="X419" s="223">
        <f t="shared" ca="1" si="614"/>
        <v>-4.9658247504544535E-3</v>
      </c>
      <c r="Y419" s="223">
        <f t="shared" ca="1" si="615"/>
        <v>2.0431674143364664E-4</v>
      </c>
      <c r="Z419" s="223">
        <f t="shared" ca="1" si="616"/>
        <v>5.0257837352739188E-3</v>
      </c>
      <c r="AA419" s="223">
        <f t="shared" ca="1" si="617"/>
        <v>1.2705545225399309E-3</v>
      </c>
      <c r="AB419" s="223">
        <f t="shared" ca="1" si="618"/>
        <v>-4.6529255994465389E-3</v>
      </c>
      <c r="AC419" s="223">
        <f t="shared" ca="1" si="619"/>
        <v>-2.6360064841644899E-3</v>
      </c>
      <c r="AD419" s="223">
        <f t="shared" ca="1" si="620"/>
        <v>3.8793606352687938E-3</v>
      </c>
      <c r="AE419" s="223">
        <f t="shared" ca="1" si="621"/>
        <v>3.7744473373574044E-3</v>
      </c>
      <c r="AF419" s="223">
        <f t="shared" ca="1" si="622"/>
        <v>-2.7717077380343389E-3</v>
      </c>
      <c r="AG419" s="223">
        <f t="shared" ca="1" si="623"/>
        <v>-4.5878353202641539E-3</v>
      </c>
      <c r="AH419" s="223">
        <f t="shared" ca="1" si="624"/>
        <v>1.4253572315034914E-3</v>
      </c>
      <c r="AI419" s="223">
        <f t="shared" ca="1" si="625"/>
        <v>5.0061220059579286E-3</v>
      </c>
      <c r="AJ419" s="223">
        <f t="shared" ca="1" si="626"/>
        <v>4.3744082727772624E-5</v>
      </c>
      <c r="AK419" s="223">
        <f t="shared" ca="1" si="627"/>
        <v>-4.9932848259314081E-3</v>
      </c>
      <c r="AL419" s="223">
        <f t="shared" ca="1" si="628"/>
        <v>-1.509078185927116E-3</v>
      </c>
      <c r="AM419" s="223">
        <f t="shared" ca="1" si="629"/>
        <v>4.5504293095087649E-3</v>
      </c>
      <c r="AN419" s="223">
        <f t="shared" ca="1" si="630"/>
        <v>2.8444514890467224E-3</v>
      </c>
      <c r="AO419" s="223">
        <f t="shared" ca="1" si="631"/>
        <v>-3.7156938764025954E-3</v>
      </c>
      <c r="AP419" s="223">
        <f t="shared" ca="1" si="632"/>
        <v>-3.9348625398775896E-3</v>
      </c>
      <c r="AQ419" s="223">
        <f t="shared" ca="1" si="633"/>
        <v>2.5609653816168624E-3</v>
      </c>
      <c r="AR419" s="223">
        <f t="shared" ca="1" si="634"/>
        <v>4.6864058708943846E-3</v>
      </c>
      <c r="AS419" s="223">
        <f t="shared" ca="1" si="635"/>
        <v>-1.1856882677634146E-3</v>
      </c>
      <c r="AT419" s="223">
        <f t="shared" ca="1" si="636"/>
        <v>-5.034359075064547E-3</v>
      </c>
      <c r="AU419" s="223">
        <f t="shared" ca="1" si="637"/>
        <v>-2.9169952356237127E-4</v>
      </c>
      <c r="AV419" s="223">
        <f t="shared" ca="1" si="638"/>
        <v>4.9487566560831317E-3</v>
      </c>
      <c r="AW419" s="223">
        <f t="shared" ca="1" si="639"/>
        <v>1.7439663477847817E-3</v>
      </c>
      <c r="AX419" s="223">
        <f t="shared" ca="1" si="640"/>
        <v>-4.4369706367938418E-3</v>
      </c>
      <c r="AY419" s="223">
        <f t="shared" ca="1" si="641"/>
        <v>-3.0460439611473158E-3</v>
      </c>
      <c r="AZ419" s="223">
        <f t="shared" ca="1" si="642"/>
        <v>3.5430756855318003E-3</v>
      </c>
      <c r="BA419" s="223">
        <f t="shared" ca="1" si="643"/>
        <v>4.0857983138859796E-3</v>
      </c>
      <c r="BB419" s="223">
        <f t="shared" ca="1" si="644"/>
        <v>-2.3440534352809324E-3</v>
      </c>
      <c r="BC419" s="223">
        <f t="shared" ca="1" si="645"/>
        <v>-4.7736864593009697E-3</v>
      </c>
      <c r="BD419" s="223">
        <f t="shared" ca="1" si="646"/>
        <v>9.4316287713219868E-4</v>
      </c>
      <c r="BE419" s="223">
        <f t="shared" ca="1" si="647"/>
        <v>5.0504679322015637E-3</v>
      </c>
      <c r="BF419" s="223">
        <f t="shared" ca="1" si="648"/>
        <v>5.3895223469484763E-4</v>
      </c>
      <c r="BG419" s="223">
        <f t="shared" ca="1" si="649"/>
        <v>-4.8923064979904691E-3</v>
      </c>
      <c r="BH419" s="223">
        <f t="shared" ca="1" si="650"/>
        <v>-1.9746531419572223E-3</v>
      </c>
      <c r="BI419" s="223">
        <f t="shared" ca="1" si="651"/>
        <v>4.3128229131821723E-3</v>
      </c>
      <c r="BJ419" s="223">
        <f t="shared" ca="1" si="652"/>
        <v>3.2402982465435642E-3</v>
      </c>
      <c r="BK419" s="223">
        <f t="shared" ca="1" si="653"/>
        <v>-3.3619219149977554E-3</v>
      </c>
      <c r="BL419" s="223">
        <f t="shared" ca="1" si="654"/>
        <v>-4.2268910418825512E-3</v>
      </c>
      <c r="BM419" s="223">
        <f t="shared" ca="1" si="655"/>
        <v>2.1214944589046745E-3</v>
      </c>
      <c r="BN419" s="223">
        <f t="shared" ca="1" si="656"/>
        <v>4.8494668189015475E-3</v>
      </c>
      <c r="BO419" s="223">
        <f t="shared" ca="1" si="657"/>
        <v>-6.9836532451876608E-4</v>
      </c>
      <c r="BP419" s="223">
        <f t="shared" ca="1" si="658"/>
        <v>-5.0544097697211594E-3</v>
      </c>
      <c r="BQ419" s="223">
        <f t="shared" ca="1" si="659"/>
        <v>-7.8490656268723246E-4</v>
      </c>
      <c r="BR419" s="223">
        <f t="shared" ca="1" si="660"/>
        <v>4.8240703450286998E-3</v>
      </c>
      <c r="BS419" s="223">
        <f t="shared" ca="1" si="661"/>
        <v>2.2005828237514997E-3</v>
      </c>
      <c r="BT419" s="223">
        <f t="shared" ca="1" si="662"/>
        <v>-4.1782852214139569E-3</v>
      </c>
      <c r="BU419" s="223">
        <f t="shared" ca="1" si="663"/>
        <v>-3.426746369647282E-3</v>
      </c>
      <c r="BV419" s="223">
        <f t="shared" ca="1" si="664"/>
        <v>3.1726689801008993E-3</v>
      </c>
      <c r="BW419" s="223">
        <f t="shared" ca="1" si="665"/>
        <v>4.3578008191272983E-3</v>
      </c>
      <c r="BX419" s="223">
        <f t="shared" ca="1" si="666"/>
        <v>-1.8938246165558833E-3</v>
      </c>
      <c r="BY419" s="223">
        <f t="shared" ca="1" si="667"/>
        <v>-4.9135643881722639E-3</v>
      </c>
      <c r="BZ419" s="223">
        <f t="shared" ca="1" si="668"/>
        <v>4.51885348668919E-4</v>
      </c>
      <c r="CA419" s="223">
        <f t="shared" ca="1" si="669"/>
        <v>5.0461750913914872E-3</v>
      </c>
      <c r="CB419" s="223">
        <f t="shared" ca="1" si="670"/>
        <v>1.0289699820204799E-3</v>
      </c>
      <c r="CC419" s="223">
        <f t="shared" ca="1" si="671"/>
        <v>-4.7442125840670979E-3</v>
      </c>
      <c r="CD419" s="223">
        <f t="shared" ca="1" si="672"/>
        <v>-2.421211108775005E-3</v>
      </c>
      <c r="CE419" s="223">
        <f t="shared" ca="1" si="673"/>
        <v>4.0336816745727925E-3</v>
      </c>
      <c r="CF419" s="223">
        <f t="shared" ca="1" si="674"/>
        <v>3.6049391605989358E-3</v>
      </c>
      <c r="CG419" s="223">
        <f t="shared" ca="1" si="675"/>
        <v>-2.9757728077379969E-3</v>
      </c>
      <c r="CH419" s="223">
        <f t="shared" ca="1" si="676"/>
        <v>-4.4782122725004619E-3</v>
      </c>
      <c r="CI419" s="223">
        <f t="shared" ca="1" si="677"/>
        <v>1.661592384826363E-3</v>
      </c>
      <c r="CJ419" s="223">
        <f t="shared" ca="1" si="678"/>
        <v>4.9658247504544605E-3</v>
      </c>
      <c r="CK419" s="223">
        <f t="shared" ca="1" si="679"/>
        <v>-2.0431674143364664E-4</v>
      </c>
      <c r="CL419" s="223">
        <f t="shared" ca="1" si="680"/>
        <v>-5.0257837352739154E-3</v>
      </c>
      <c r="CM419" s="223">
        <f t="shared" ca="1" si="681"/>
        <v>-1.2705545225399136E-3</v>
      </c>
      <c r="CN419" s="223">
        <f t="shared" ca="1" si="682"/>
        <v>4.6529255994465319E-3</v>
      </c>
      <c r="CO419" s="223">
        <f t="shared" ca="1" si="683"/>
        <v>2.6360064841644899E-3</v>
      </c>
      <c r="CP419" s="223">
        <f t="shared" ca="1" si="684"/>
        <v>-3.8793606352687938E-3</v>
      </c>
      <c r="CQ419" s="223">
        <f t="shared" ca="1" si="685"/>
        <v>-3.7744473373573805E-3</v>
      </c>
      <c r="CR419" s="223">
        <f t="shared" ca="1" si="686"/>
        <v>2.7717077380343389E-3</v>
      </c>
      <c r="CS419" s="223">
        <f t="shared" ca="1" si="687"/>
        <v>4.5878353202641383E-3</v>
      </c>
      <c r="CT419" s="223">
        <f t="shared" ca="1" si="688"/>
        <v>-1.4253572315035606E-3</v>
      </c>
      <c r="CU419" s="223">
        <f t="shared" ca="1" si="689"/>
        <v>-5.0061220059579338E-3</v>
      </c>
      <c r="CV419" s="223">
        <f t="shared" ca="1" si="690"/>
        <v>-4.3744082727772624E-5</v>
      </c>
      <c r="CW419" s="223">
        <f t="shared" ca="1" si="691"/>
        <v>4.9932848259314133E-3</v>
      </c>
      <c r="CX419" s="223">
        <f t="shared" ca="1" si="692"/>
        <v>1.5090781859271845E-3</v>
      </c>
      <c r="CY419" s="223">
        <f t="shared" ca="1" si="693"/>
        <v>-4.5504293095087493E-3</v>
      </c>
      <c r="CZ419" s="223">
        <f t="shared" ca="1" si="694"/>
        <v>-2.8444514890467224E-3</v>
      </c>
      <c r="DA419" s="223">
        <f t="shared" ca="1" si="695"/>
        <v>3.7156938764026197E-3</v>
      </c>
      <c r="DB419" s="223">
        <f t="shared" ca="1" si="696"/>
        <v>3.9348625398776347E-3</v>
      </c>
      <c r="DC419" s="223">
        <f t="shared" ca="1" si="697"/>
        <v>-2.5609653816168307E-3</v>
      </c>
      <c r="DD419" s="223">
        <f t="shared" ca="1" si="698"/>
        <v>-4.6864058708943846E-3</v>
      </c>
      <c r="DE419" s="223">
        <f t="shared" ca="1" si="699"/>
        <v>1.1856882677634491E-3</v>
      </c>
      <c r="DF419" s="223">
        <f t="shared" ca="1" si="700"/>
        <v>5.0343590750645539E-3</v>
      </c>
      <c r="DG419" s="223">
        <f t="shared" ca="1" si="701"/>
        <v>2.9169952356237127E-4</v>
      </c>
      <c r="DH419" s="223">
        <f t="shared" ca="1" si="702"/>
        <v>-4.9487566560831387E-3</v>
      </c>
      <c r="DI419" s="223">
        <f t="shared" ca="1" si="703"/>
        <v>-1.7439663477847142E-3</v>
      </c>
      <c r="DJ419" s="223">
        <f t="shared" ca="1" si="704"/>
        <v>4.4369706367938253E-3</v>
      </c>
      <c r="DK419" s="223">
        <f t="shared" ca="1" si="705"/>
        <v>3.0460439611473158E-3</v>
      </c>
      <c r="DL419" s="223">
        <f t="shared" ca="1" si="706"/>
        <v>-3.5430756855318003E-3</v>
      </c>
      <c r="DM419" s="223">
        <f t="shared" ca="1" si="707"/>
        <v>-4.0857983138859371E-3</v>
      </c>
      <c r="DN419" s="223">
        <f t="shared" ca="1" si="708"/>
        <v>2.3440534352809324E-3</v>
      </c>
      <c r="DO419" s="223">
        <f t="shared" ca="1" si="709"/>
        <v>4.7736864593009697E-3</v>
      </c>
      <c r="DP419" s="223">
        <f t="shared" ca="1" si="710"/>
        <v>-9.4316287713226937E-4</v>
      </c>
      <c r="DQ419" s="223">
        <f t="shared" ca="1" si="711"/>
        <v>-5.0504679322015654E-3</v>
      </c>
      <c r="DR419" s="223">
        <f t="shared" ca="1" si="712"/>
        <v>-5.3895223469484763E-4</v>
      </c>
      <c r="DS419" s="223">
        <f t="shared" ca="1" si="713"/>
        <v>4.8923064979904691E-3</v>
      </c>
      <c r="DT419" s="223">
        <f t="shared" ca="1" si="714"/>
        <v>1.9746531419571559E-3</v>
      </c>
      <c r="DU419" s="223">
        <f t="shared" ca="1" si="715"/>
        <v>-4.312822913182135E-3</v>
      </c>
      <c r="DV419" s="223">
        <f t="shared" ca="1" si="716"/>
        <v>-3.2402982465435642E-3</v>
      </c>
      <c r="DW419" s="223">
        <f t="shared" ca="1" si="717"/>
        <v>3.3619219149977554E-3</v>
      </c>
      <c r="DX419" s="223">
        <f t="shared" ca="1" si="718"/>
        <v>4.2268910418825122E-3</v>
      </c>
      <c r="DY419" s="223">
        <f t="shared" ca="1" si="719"/>
        <v>-2.1214944589046094E-3</v>
      </c>
      <c r="DZ419" s="223">
        <f t="shared" ca="1" si="720"/>
        <v>-4.8494668189015475E-3</v>
      </c>
      <c r="EA419" s="223">
        <f t="shared" ca="1" si="721"/>
        <v>6.9836532451876608E-4</v>
      </c>
      <c r="EB419" s="223">
        <f t="shared" ca="1" si="722"/>
        <v>5.0544097697211602E-3</v>
      </c>
      <c r="EC419" s="223">
        <f t="shared" ca="1" si="723"/>
        <v>7.8490656268730336E-4</v>
      </c>
      <c r="ED419" s="223">
        <f t="shared" ca="1" si="724"/>
        <v>-4.8240703450286998E-3</v>
      </c>
      <c r="EE419" s="223">
        <f t="shared" ca="1" si="725"/>
        <v>-2.2005828237514347E-3</v>
      </c>
      <c r="EF419" s="223">
        <f t="shared" ca="1" si="726"/>
        <v>4.1782852214139162E-3</v>
      </c>
      <c r="EG419" s="223">
        <f t="shared" ca="1" si="727"/>
        <v>3.426746369647282E-3</v>
      </c>
      <c r="EH419" s="223">
        <f t="shared" ca="1" si="728"/>
        <v>-3.1726689801008993E-3</v>
      </c>
      <c r="EI419" s="223">
        <f t="shared" ca="1" si="729"/>
        <v>-4.3578008191272619E-3</v>
      </c>
      <c r="EJ419" s="223">
        <f t="shared" ca="1" si="730"/>
        <v>1.8938246165558167E-3</v>
      </c>
      <c r="EK419" s="223">
        <f t="shared" ca="1" si="731"/>
        <v>4.9135643881722639E-3</v>
      </c>
      <c r="EL419" s="223">
        <f t="shared" ca="1" si="732"/>
        <v>-4.51885348668919E-4</v>
      </c>
      <c r="EM419" s="223">
        <f t="shared" ca="1" si="733"/>
        <v>-5.0461750913914916E-3</v>
      </c>
      <c r="EN419" s="223">
        <f t="shared" ca="1" si="734"/>
        <v>-1.0289699820205502E-3</v>
      </c>
      <c r="EO419" s="223">
        <f t="shared" ca="1" si="735"/>
        <v>4.7442125840670979E-3</v>
      </c>
      <c r="EP419" s="223">
        <f t="shared" ca="1" si="736"/>
        <v>2.421211108775005E-3</v>
      </c>
      <c r="EQ419" s="223">
        <f t="shared" ca="1" si="737"/>
        <v>-4.0336816745728359E-3</v>
      </c>
      <c r="ER419" s="223">
        <f t="shared" ca="1" si="738"/>
        <v>-3.6049391605989861E-3</v>
      </c>
      <c r="ES419" s="223">
        <f t="shared" ca="1" si="739"/>
        <v>2.9757728077379969E-3</v>
      </c>
      <c r="ET419" s="223">
        <f t="shared" ca="1" si="740"/>
        <v>4.4782122725004619E-3</v>
      </c>
      <c r="EU419" s="223">
        <f t="shared" ca="1" si="741"/>
        <v>-1.6615923848262949E-3</v>
      </c>
      <c r="EV419" s="223">
        <f t="shared" ca="1" si="742"/>
        <v>-4.9658247504544605E-3</v>
      </c>
      <c r="EW419" s="223">
        <f t="shared" ca="1" si="743"/>
        <v>2.0431674143364664E-4</v>
      </c>
      <c r="EX419" s="223">
        <f t="shared" ca="1" si="744"/>
        <v>5.0257837352739232E-3</v>
      </c>
      <c r="EY419" s="223">
        <f t="shared" ca="1" si="745"/>
        <v>1.2705545225399832E-3</v>
      </c>
      <c r="EZ419" s="223">
        <f t="shared" ca="1" si="746"/>
        <v>-4.6529255994465319E-3</v>
      </c>
      <c r="FA419" s="223">
        <f t="shared" ca="1" si="747"/>
        <v>-2.6360064841644899E-3</v>
      </c>
      <c r="FB419" s="223">
        <f t="shared" ca="1" si="748"/>
        <v>3.8793606352688398E-3</v>
      </c>
      <c r="FC419" s="223">
        <f t="shared" ca="1" si="749"/>
        <v>3.7744473373574287E-3</v>
      </c>
      <c r="FD419" s="223">
        <f t="shared" ca="1" si="750"/>
        <v>-2.7717077380343389E-3</v>
      </c>
      <c r="FE419" s="223">
        <f t="shared" ca="1" si="751"/>
        <v>-4.5878353202641383E-3</v>
      </c>
      <c r="FF419" s="223">
        <f t="shared" ca="1" si="752"/>
        <v>1.4253572315035606E-3</v>
      </c>
      <c r="FG419" s="223">
        <f t="shared" ca="1" si="753"/>
        <v>5.0061220059579338E-3</v>
      </c>
      <c r="FH419" s="223">
        <f t="shared" ca="1" si="754"/>
        <v>4.3744082727772624E-5</v>
      </c>
      <c r="FI419" s="223">
        <f t="shared" ca="1" si="755"/>
        <v>-4.9932848259314133E-3</v>
      </c>
      <c r="FJ419" s="223">
        <f t="shared" ca="1" si="756"/>
        <v>-1.5090781859270475E-3</v>
      </c>
      <c r="FK419" s="223">
        <f t="shared" ca="1" si="757"/>
        <v>4.5504293095087493E-3</v>
      </c>
      <c r="FL419" s="223">
        <f t="shared" ca="1" si="758"/>
        <v>2.8444514890467224E-3</v>
      </c>
      <c r="FM419" s="223">
        <f t="shared" ca="1" si="759"/>
        <v>-3.7156938764026197E-3</v>
      </c>
      <c r="FN419" s="223">
        <f t="shared" ca="1" si="760"/>
        <v>-3.9348625398776347E-3</v>
      </c>
      <c r="FO419" s="223">
        <f t="shared" ca="1" si="761"/>
        <v>2.5609653816168307E-3</v>
      </c>
      <c r="FP419" s="223">
        <f t="shared" ca="1" si="762"/>
        <v>4.6864058708943846E-3</v>
      </c>
      <c r="FQ419" s="223">
        <f t="shared" ca="1" si="763"/>
        <v>-1.1856882677634491E-3</v>
      </c>
      <c r="FR419" s="223">
        <f t="shared" ca="1" si="764"/>
        <v>-5.0343590750645539E-3</v>
      </c>
      <c r="FS419" s="223">
        <f t="shared" ca="1" si="765"/>
        <v>-2.9169952356237127E-4</v>
      </c>
      <c r="FT419" s="223">
        <f t="shared" ca="1" si="766"/>
        <v>4.9487566560831387E-3</v>
      </c>
      <c r="FU419" s="223">
        <f t="shared" ca="1" si="767"/>
        <v>1.7439663477847142E-3</v>
      </c>
      <c r="FV419" s="223">
        <f t="shared" ca="1" si="768"/>
        <v>-4.4369706367938253E-3</v>
      </c>
      <c r="FW419" s="223">
        <f t="shared" ca="1" si="769"/>
        <v>-3.0460439611473158E-3</v>
      </c>
      <c r="FX419" s="223">
        <f t="shared" ca="1" si="770"/>
        <v>3.5430756855318003E-3</v>
      </c>
      <c r="FY419" s="223">
        <f t="shared" ca="1" si="771"/>
        <v>4.0857983138859371E-3</v>
      </c>
      <c r="FZ419" s="223">
        <f t="shared" ca="1" si="772"/>
        <v>-2.3440534352809324E-3</v>
      </c>
      <c r="GA419" s="223">
        <f t="shared" ca="1" si="773"/>
        <v>-4.7736864593009697E-3</v>
      </c>
      <c r="GB419" s="223">
        <f t="shared" ca="1" si="774"/>
        <v>9.4316287713226937E-4</v>
      </c>
      <c r="GC419" s="223">
        <f t="shared" ca="1" si="775"/>
        <v>5.0504679322015654E-3</v>
      </c>
      <c r="GD419" s="223">
        <f t="shared" ca="1" si="776"/>
        <v>5.3895223469484763E-4</v>
      </c>
      <c r="GE419" s="223">
        <f t="shared" ca="1" si="777"/>
        <v>-4.8923064979904691E-3</v>
      </c>
      <c r="GF419" s="223">
        <f t="shared" ca="1" si="778"/>
        <v>-1.9746531419571559E-3</v>
      </c>
      <c r="GG419" s="223">
        <f t="shared" ca="1" si="779"/>
        <v>4.3128229131822095E-3</v>
      </c>
      <c r="GH419" s="223">
        <f t="shared" ca="1" si="780"/>
        <v>3.240298246543454E-3</v>
      </c>
      <c r="GI419" s="223">
        <f t="shared" ca="1" si="781"/>
        <v>-3.3619219149976474E-3</v>
      </c>
      <c r="GJ419" s="223">
        <f t="shared" ca="1" si="782"/>
        <v>-4.2268910418825911E-3</v>
      </c>
      <c r="GK419" s="223">
        <f t="shared" ca="1" si="783"/>
        <v>2.1214944589046094E-3</v>
      </c>
      <c r="GL419" s="223">
        <f t="shared" ca="1" si="784"/>
        <v>4.8494668189015475E-3</v>
      </c>
      <c r="GM419" s="223">
        <f t="shared" ca="1" si="785"/>
        <v>-6.9836532451876608E-4</v>
      </c>
      <c r="GN419" s="223">
        <f t="shared" ca="1" si="786"/>
        <v>-5.0544097697211602E-3</v>
      </c>
      <c r="GO419" s="223">
        <f t="shared" ca="1" si="787"/>
        <v>-7.8490656268716144E-4</v>
      </c>
      <c r="GP419" s="223">
        <f t="shared" ca="1" si="788"/>
        <v>4.8240703450286573E-3</v>
      </c>
      <c r="GQ419" s="223">
        <f t="shared" ca="1" si="789"/>
        <v>2.2005828237515643E-3</v>
      </c>
      <c r="GR419" s="223">
        <f t="shared" ca="1" si="790"/>
        <v>-4.1782852214139162E-3</v>
      </c>
      <c r="GS419" s="223">
        <f t="shared" ca="1" si="791"/>
        <v>-3.426746369647282E-3</v>
      </c>
      <c r="GT419" s="223">
        <f t="shared" ca="1" si="792"/>
        <v>3.1726689801008993E-3</v>
      </c>
      <c r="GU419" s="223">
        <f t="shared" ca="1" si="793"/>
        <v>4.3578008191272619E-3</v>
      </c>
      <c r="GV419" s="223">
        <f t="shared" ca="1" si="794"/>
        <v>-1.8938246165559503E-3</v>
      </c>
      <c r="GW419" s="223">
        <f t="shared" ca="1" si="795"/>
        <v>-4.9135643881722292E-3</v>
      </c>
      <c r="GX419" s="223">
        <f t="shared" ca="1" si="796"/>
        <v>4.5188534866877589E-4</v>
      </c>
      <c r="GY419" s="223">
        <f t="shared" ca="1" si="797"/>
        <v>5.0461750913914829E-3</v>
      </c>
      <c r="GZ419" s="223">
        <f t="shared" ca="1" si="798"/>
        <v>1.0289699820205502E-3</v>
      </c>
      <c r="HA419" s="223">
        <f t="shared" ca="1" si="799"/>
        <v>-4.7442125840670979E-3</v>
      </c>
      <c r="HB419" s="223">
        <f t="shared" ca="1" si="800"/>
        <v>-2.421211108775005E-3</v>
      </c>
      <c r="HC419" s="223">
        <f t="shared" ca="1" si="801"/>
        <v>4.0336816745728359E-3</v>
      </c>
      <c r="HD419" s="223">
        <f t="shared" ca="1" si="802"/>
        <v>3.6049391605988855E-3</v>
      </c>
      <c r="HE419" s="223">
        <f t="shared" ca="1" si="803"/>
        <v>-2.9757728077381132E-3</v>
      </c>
      <c r="HF419" s="223">
        <f t="shared" ca="1" si="804"/>
        <v>-4.4782122725005287E-3</v>
      </c>
      <c r="HG419" s="223">
        <f t="shared" ca="1" si="805"/>
        <v>1.6615923848262949E-3</v>
      </c>
      <c r="HH419" s="223">
        <f t="shared" ca="1" si="806"/>
        <v>4.9658247504544605E-3</v>
      </c>
      <c r="HI419" s="223">
        <f t="shared" ca="1" si="807"/>
        <v>-2.0431674143364664E-4</v>
      </c>
      <c r="HJ419" s="223">
        <f t="shared" ca="1" si="808"/>
        <v>-5.0257837352739232E-3</v>
      </c>
      <c r="HK419" s="223">
        <f t="shared" ca="1" si="809"/>
        <v>-1.270554522539844E-3</v>
      </c>
      <c r="HL419" s="223">
        <f t="shared" ca="1" si="810"/>
        <v>4.6529255994465874E-3</v>
      </c>
      <c r="HM419" s="223">
        <f t="shared" ca="1" si="811"/>
        <v>2.6360064841646127E-3</v>
      </c>
      <c r="HN419" s="223">
        <f t="shared" ca="1" si="812"/>
        <v>-3.8793606352687479E-3</v>
      </c>
      <c r="HO419" s="223">
        <f t="shared" ca="1" si="813"/>
        <v>-3.7744473373574287E-3</v>
      </c>
      <c r="HP419" s="223">
        <f t="shared" ca="1" si="814"/>
        <v>2.7717077380343389E-3</v>
      </c>
      <c r="HQ419" s="223">
        <f t="shared" ca="1" si="815"/>
        <v>4.5878353202641383E-3</v>
      </c>
      <c r="HR419" s="223">
        <f t="shared" ca="1" si="816"/>
        <v>-1.4253572315035606E-3</v>
      </c>
      <c r="HS419" s="223">
        <f t="shared" ca="1" si="817"/>
        <v>-5.0061220059579147E-3</v>
      </c>
      <c r="HT419" s="223">
        <f t="shared" ca="1" si="818"/>
        <v>-4.3744082727628858E-5</v>
      </c>
      <c r="HU419" s="223">
        <f t="shared" ca="1" si="819"/>
        <v>4.9932848259313907E-3</v>
      </c>
      <c r="HV419" s="223">
        <f t="shared" ca="1" si="820"/>
        <v>1.5090781859271845E-3</v>
      </c>
      <c r="HW419" s="223">
        <f t="shared" ca="1" si="821"/>
        <v>-4.5504293095087493E-3</v>
      </c>
      <c r="HX419" s="223">
        <f t="shared" ca="1" si="822"/>
        <v>-2.8444514890467224E-3</v>
      </c>
      <c r="HY419" s="223">
        <f t="shared" ca="1" si="823"/>
        <v>3.7156938764026197E-3</v>
      </c>
      <c r="HZ419" s="223">
        <f t="shared" ca="1" si="824"/>
        <v>3.9348625398775445E-3</v>
      </c>
      <c r="IA419" s="223">
        <f t="shared" ca="1" si="825"/>
        <v>-2.5609653816169547E-3</v>
      </c>
      <c r="IB419" s="223">
        <f t="shared" ca="1" si="826"/>
        <v>-4.6864058708944384E-3</v>
      </c>
      <c r="IC419" s="223">
        <f t="shared" ca="1" si="827"/>
        <v>1.1856882677633099E-3</v>
      </c>
      <c r="ID419" s="223">
        <f t="shared" ca="1" si="828"/>
        <v>5.0343590750645539E-3</v>
      </c>
      <c r="IE419" s="223">
        <f t="shared" ca="1" si="829"/>
        <v>-9.5072572208976941E-4</v>
      </c>
      <c r="IF419" s="223">
        <f t="shared" ca="1" si="830"/>
        <v>-4.9487566560831387E-3</v>
      </c>
      <c r="IG419" s="223">
        <f t="shared" ca="1" si="831"/>
        <v>-1.7439663477847142E-3</v>
      </c>
      <c r="IH419" s="223">
        <f t="shared" ca="1" si="832"/>
        <v>4.4369706367938938E-3</v>
      </c>
      <c r="II419" s="223">
        <f t="shared" ca="1" si="833"/>
        <v>3.0460439611472013E-3</v>
      </c>
      <c r="IJ419" s="223">
        <f t="shared" ca="1" si="834"/>
        <v>-3.5430756855316979E-3</v>
      </c>
      <c r="IK419" s="223">
        <f t="shared" ca="1" si="835"/>
        <v>-4.0857983138860212E-3</v>
      </c>
      <c r="IL419" s="223">
        <f t="shared" ca="1" si="836"/>
        <v>2.3440534352809324E-3</v>
      </c>
      <c r="IM419" s="223">
        <f t="shared" ca="1" si="837"/>
        <v>4.7736864593009697E-3</v>
      </c>
      <c r="IN419" s="223">
        <f t="shared" ca="1" si="838"/>
        <v>-9.4316287713226937E-4</v>
      </c>
      <c r="IO419" s="223">
        <f t="shared" ca="1" si="839"/>
        <v>-5.0504679322015602E-3</v>
      </c>
      <c r="IP419" s="223">
        <f t="shared" ca="1" si="840"/>
        <v>-5.3895223469470463E-4</v>
      </c>
      <c r="IQ419" s="223">
        <f t="shared" ca="1" si="841"/>
        <v>4.8923064979904327E-3</v>
      </c>
      <c r="IR419" s="223">
        <f t="shared" ca="1" si="842"/>
        <v>1.9746531419572882E-3</v>
      </c>
      <c r="IS419" s="223">
        <f t="shared" ca="1" si="843"/>
        <v>-4.312822913182135E-3</v>
      </c>
      <c r="IT419" s="223">
        <f t="shared" ca="1" si="844"/>
        <v>-3.2402982465435642E-3</v>
      </c>
      <c r="IU419" s="223">
        <f t="shared" ca="1" si="845"/>
        <v>3.3619219149977554E-3</v>
      </c>
      <c r="IV419" s="223">
        <f t="shared" ca="1" si="846"/>
        <v>4.2268910418825122E-3</v>
      </c>
      <c r="IW419" s="223">
        <f t="shared" ca="1" si="847"/>
        <v>-2.1214944589047395E-3</v>
      </c>
      <c r="IX419" s="223">
        <f t="shared" ca="1" si="848"/>
        <v>-4.8494668189015076E-3</v>
      </c>
      <c r="IY419" s="223">
        <f t="shared" ca="1" si="849"/>
        <v>6.9836532451862383E-4</v>
      </c>
      <c r="IZ419" s="223">
        <f t="shared" ca="1" si="850"/>
        <v>5.0544097697211585E-3</v>
      </c>
      <c r="JA419" s="223">
        <f t="shared" ca="1" si="851"/>
        <v>7.8490656268730336E-4</v>
      </c>
      <c r="JB419" s="223">
        <f t="shared" ca="1" si="852"/>
        <v>-4.8240703450286998E-3</v>
      </c>
    </row>
    <row r="420" spans="2:262">
      <c r="B420" s="230">
        <v>59</v>
      </c>
      <c r="C420" s="229">
        <f t="shared" si="853"/>
        <v>1.1523437500000006E-3</v>
      </c>
      <c r="D420" s="226">
        <f t="shared" ca="1" si="597"/>
        <v>53.99627082179741</v>
      </c>
      <c r="E420" s="225">
        <f ca="1">BM361</f>
        <v>-3.7291782025897528E-3</v>
      </c>
      <c r="F420" s="224">
        <v>59</v>
      </c>
      <c r="G420" s="223">
        <f t="shared" ca="1" si="854"/>
        <v>-9.2341707812986507E-3</v>
      </c>
      <c r="H420" s="223">
        <f t="shared" ca="1" si="598"/>
        <v>1.8224285640698116E-2</v>
      </c>
      <c r="I420" s="223">
        <f t="shared" ca="1" si="599"/>
        <v>1.369586500190112E-2</v>
      </c>
      <c r="J420" s="223">
        <f t="shared" ca="1" si="600"/>
        <v>-1.4871245476058049E-2</v>
      </c>
      <c r="K420" s="223">
        <f t="shared" ca="1" si="601"/>
        <v>-1.7336663401456245E-2</v>
      </c>
      <c r="L420" s="223">
        <f t="shared" ca="1" si="602"/>
        <v>1.0626860130710465E-2</v>
      </c>
      <c r="M420" s="223">
        <f t="shared" ca="1" si="603"/>
        <v>1.9938345649152034E-2</v>
      </c>
      <c r="N420" s="223">
        <f t="shared" ca="1" si="604"/>
        <v>-5.7455274241743348E-3</v>
      </c>
      <c r="O420" s="223">
        <f t="shared" ca="1" si="605"/>
        <v>-2.1344973431889628E-2</v>
      </c>
      <c r="P420" s="223">
        <f t="shared" ca="1" si="606"/>
        <v>5.198222043604336E-4</v>
      </c>
      <c r="Q420" s="223">
        <f t="shared" ca="1" si="607"/>
        <v>2.1472237005928239E-2</v>
      </c>
      <c r="R420" s="223">
        <f t="shared" ca="1" si="608"/>
        <v>4.7370398555060585E-3</v>
      </c>
      <c r="S420" s="223">
        <f t="shared" ca="1" si="609"/>
        <v>-2.0312508511612051E-2</v>
      </c>
      <c r="T420" s="223">
        <f t="shared" ca="1" si="610"/>
        <v>-9.7099756192985942E-3</v>
      </c>
      <c r="U420" s="223">
        <f t="shared" ca="1" si="611"/>
        <v>1.7935299168159502E-2</v>
      </c>
      <c r="V420" s="223">
        <f t="shared" ca="1" si="612"/>
        <v>1.4100919781447306E-2</v>
      </c>
      <c r="W420" s="223">
        <f t="shared" ca="1" si="613"/>
        <v>-1.4483092945405592E-2</v>
      </c>
      <c r="X420" s="223">
        <f t="shared" ca="1" si="614"/>
        <v>-1.7646690154287527E-2</v>
      </c>
      <c r="Y420" s="223">
        <f t="shared" ca="1" si="615"/>
        <v>1.0162806431770179E-2</v>
      </c>
      <c r="Z420" s="223">
        <f t="shared" ca="1" si="616"/>
        <v>2.0134762148751387E-2</v>
      </c>
      <c r="AA420" s="223">
        <f t="shared" ca="1" si="617"/>
        <v>-5.2333867725616766E-3</v>
      </c>
      <c r="AB420" s="223">
        <f t="shared" ca="1" si="618"/>
        <v>-2.1416006965567207E-2</v>
      </c>
      <c r="AC420" s="223">
        <f t="shared" ca="1" si="619"/>
        <v>-9.708972890744294E-6</v>
      </c>
      <c r="AD420" s="223">
        <f t="shared" ca="1" si="620"/>
        <v>2.1413630001713122E-2</v>
      </c>
      <c r="AE420" s="223">
        <f t="shared" ca="1" si="621"/>
        <v>5.2522227868425581E-3</v>
      </c>
      <c r="AF420" s="223">
        <f t="shared" ca="1" si="622"/>
        <v>-2.0127773726444923E-2</v>
      </c>
      <c r="AG420" s="223">
        <f t="shared" ca="1" si="623"/>
        <v>-1.0179931531064907E-2</v>
      </c>
      <c r="AH420" s="223">
        <f t="shared" ca="1" si="624"/>
        <v>1.7635509142046039E-2</v>
      </c>
      <c r="AI420" s="223">
        <f t="shared" ca="1" si="625"/>
        <v>1.4497480694184526E-2</v>
      </c>
      <c r="AJ420" s="223">
        <f t="shared" ca="1" si="626"/>
        <v>-1.4086216341120578E-2</v>
      </c>
      <c r="AK420" s="223">
        <f t="shared" ca="1" si="627"/>
        <v>-1.7946087200822129E-2</v>
      </c>
      <c r="AL420" s="223">
        <f t="shared" ca="1" si="628"/>
        <v>9.6926310382472701E-3</v>
      </c>
      <c r="AM420" s="223">
        <f t="shared" ca="1" si="629"/>
        <v>2.0319050220519528E-2</v>
      </c>
      <c r="AN420" s="223">
        <f t="shared" ca="1" si="630"/>
        <v>-4.7180937244460886E-3</v>
      </c>
      <c r="AO420" s="223">
        <f t="shared" ca="1" si="631"/>
        <v>-2.1474140297444811E-2</v>
      </c>
      <c r="AP420" s="223">
        <f t="shared" ca="1" si="632"/>
        <v>-5.3923430181977098E-4</v>
      </c>
      <c r="AQ420" s="223">
        <f t="shared" ca="1" si="633"/>
        <v>2.1342124227492158E-2</v>
      </c>
      <c r="AR420" s="223">
        <f t="shared" ca="1" si="634"/>
        <v>5.7642419755655223E-3</v>
      </c>
      <c r="AS420" s="223">
        <f t="shared" ca="1" si="635"/>
        <v>-1.9930914723010892E-2</v>
      </c>
      <c r="AT420" s="223">
        <f t="shared" ca="1" si="636"/>
        <v>-1.064375543272906E-2</v>
      </c>
      <c r="AU420" s="223">
        <f t="shared" ca="1" si="637"/>
        <v>1.7325096144659519E-2</v>
      </c>
      <c r="AV420" s="223">
        <f t="shared" ca="1" si="638"/>
        <v>1.4885308866647174E-2</v>
      </c>
      <c r="AW420" s="223">
        <f t="shared" ca="1" si="639"/>
        <v>-1.3680854726829171E-2</v>
      </c>
      <c r="AX420" s="223">
        <f t="shared" ca="1" si="640"/>
        <v>-1.8234674195474299E-2</v>
      </c>
      <c r="AY420" s="223">
        <f t="shared" ca="1" si="641"/>
        <v>9.2166171662178102E-3</v>
      </c>
      <c r="AZ420" s="223">
        <f t="shared" ca="1" si="642"/>
        <v>2.0491098856213107E-2</v>
      </c>
      <c r="BA420" s="223">
        <f t="shared" ca="1" si="643"/>
        <v>-4.1999586730917787E-3</v>
      </c>
      <c r="BB420" s="223">
        <f t="shared" ca="1" si="644"/>
        <v>-2.1519338410177058E-2</v>
      </c>
      <c r="BC420" s="223">
        <f t="shared" ca="1" si="645"/>
        <v>-1.0684348161684974E-3</v>
      </c>
      <c r="BD420" s="223">
        <f t="shared" ca="1" si="646"/>
        <v>2.1257762755669974E-2</v>
      </c>
      <c r="BE420" s="223">
        <f t="shared" ca="1" si="647"/>
        <v>6.272789000461295E-3</v>
      </c>
      <c r="BF420" s="223">
        <f t="shared" ca="1" si="648"/>
        <v>-1.9722050081812683E-2</v>
      </c>
      <c r="BG420" s="223">
        <f t="shared" ca="1" si="649"/>
        <v>-1.1101167934116056E-2</v>
      </c>
      <c r="BH420" s="223">
        <f t="shared" ca="1" si="650"/>
        <v>1.7004247157182524E-2</v>
      </c>
      <c r="BI420" s="223">
        <f t="shared" ca="1" si="651"/>
        <v>1.5264170685646325E-2</v>
      </c>
      <c r="BJ420" s="223">
        <f t="shared" ca="1" si="652"/>
        <v>-1.3267252277210545E-2</v>
      </c>
      <c r="BK420" s="223">
        <f t="shared" ca="1" si="653"/>
        <v>-1.851227730422958E-2</v>
      </c>
      <c r="BL420" s="223">
        <f t="shared" ca="1" si="654"/>
        <v>8.735051548638656E-3</v>
      </c>
      <c r="BM420" s="223">
        <f t="shared" ca="1" si="655"/>
        <v>2.0650804420167194E-2</v>
      </c>
      <c r="BN420" s="223">
        <f t="shared" ca="1" si="656"/>
        <v>-3.6792937236795201E-3</v>
      </c>
      <c r="BO420" s="223">
        <f t="shared" ca="1" si="657"/>
        <v>-2.1551574078110917E-2</v>
      </c>
      <c r="BP420" s="223">
        <f t="shared" ca="1" si="658"/>
        <v>-1.5969917453356203E-3</v>
      </c>
      <c r="BQ420" s="223">
        <f t="shared" ca="1" si="659"/>
        <v>2.116059640244275E-2</v>
      </c>
      <c r="BR420" s="223">
        <f t="shared" ca="1" si="660"/>
        <v>6.7775575318177305E-3</v>
      </c>
      <c r="BS420" s="223">
        <f t="shared" ca="1" si="661"/>
        <v>-1.9501305615100013E-2</v>
      </c>
      <c r="BT420" s="223">
        <f t="shared" ca="1" si="662"/>
        <v>-1.1551893507038946E-2</v>
      </c>
      <c r="BU420" s="223">
        <f t="shared" ca="1" si="663"/>
        <v>1.667315544704789E-2</v>
      </c>
      <c r="BV420" s="223">
        <f t="shared" ca="1" si="664"/>
        <v>1.5633837938988326E-2</v>
      </c>
      <c r="BW420" s="223">
        <f t="shared" ca="1" si="665"/>
        <v>-1.2845658130914398E-2</v>
      </c>
      <c r="BX420" s="223">
        <f t="shared" ca="1" si="666"/>
        <v>-1.8778729309355344E-2</v>
      </c>
      <c r="BY420" s="223">
        <f t="shared" ca="1" si="667"/>
        <v>8.2482242626314949E-3</v>
      </c>
      <c r="BZ420" s="223">
        <f t="shared" ca="1" si="668"/>
        <v>2.0798070711721968E-2</v>
      </c>
      <c r="CA420" s="223">
        <f t="shared" ca="1" si="669"/>
        <v>-3.156412505305772E-3</v>
      </c>
      <c r="CB420" s="223">
        <f t="shared" ca="1" si="670"/>
        <v>-2.1570827883685372E-2</v>
      </c>
      <c r="CC420" s="223">
        <f t="shared" ca="1" si="671"/>
        <v>-2.1245867063904161E-3</v>
      </c>
      <c r="CD420" s="223">
        <f t="shared" ca="1" si="672"/>
        <v>2.1050683697188294E-2</v>
      </c>
      <c r="CE420" s="223">
        <f t="shared" ca="1" si="673"/>
        <v>7.2782435159462009E-3</v>
      </c>
      <c r="CF420" s="223">
        <f t="shared" ca="1" si="674"/>
        <v>-1.9268814291085717E-2</v>
      </c>
      <c r="CG420" s="223">
        <f t="shared" ca="1" si="675"/>
        <v>-1.1995660651266575E-2</v>
      </c>
      <c r="CH420" s="223">
        <f t="shared" ca="1" si="676"/>
        <v>1.6332020451521198E-2</v>
      </c>
      <c r="CI420" s="223">
        <f t="shared" ca="1" si="677"/>
        <v>1.5994087952942739E-2</v>
      </c>
      <c r="CJ420" s="223">
        <f t="shared" ca="1" si="678"/>
        <v>-1.2416326240490532E-2</v>
      </c>
      <c r="CK420" s="223">
        <f t="shared" ca="1" si="679"/>
        <v>-1.9033869710127223E-2</v>
      </c>
      <c r="CL420" s="223">
        <f t="shared" ca="1" si="680"/>
        <v>7.7564285547494973E-3</v>
      </c>
      <c r="CM420" s="223">
        <f t="shared" ca="1" si="681"/>
        <v>2.0932809023169876E-2</v>
      </c>
      <c r="CN420" s="223">
        <f t="shared" ca="1" si="682"/>
        <v>-2.6316299820643889E-3</v>
      </c>
      <c r="CO420" s="223">
        <f t="shared" ca="1" si="683"/>
        <v>-2.1577088229127898E-2</v>
      </c>
      <c r="CP420" s="223">
        <f t="shared" ca="1" si="684"/>
        <v>-2.650901895856695E-3</v>
      </c>
      <c r="CQ420" s="223">
        <f t="shared" ca="1" si="685"/>
        <v>2.0928090847210552E-2</v>
      </c>
      <c r="CR420" s="223">
        <f t="shared" ca="1" si="686"/>
        <v>7.774545358331721E-3</v>
      </c>
      <c r="CS420" s="223">
        <f t="shared" ca="1" si="687"/>
        <v>-1.9024716153849854E-2</v>
      </c>
      <c r="CT420" s="223">
        <f t="shared" ca="1" si="688"/>
        <v>-1.2432202058064269E-2</v>
      </c>
      <c r="CU420" s="223">
        <f t="shared" ca="1" si="689"/>
        <v>1.5981047657568286E-2</v>
      </c>
      <c r="CV420" s="223">
        <f t="shared" ca="1" si="690"/>
        <v>1.6344703726371972E-2</v>
      </c>
      <c r="CW420" s="223">
        <f t="shared" ca="1" si="691"/>
        <v>-1.1979515219415482E-2</v>
      </c>
      <c r="CX420" s="223">
        <f t="shared" ca="1" si="692"/>
        <v>-1.9277544819507664E-2</v>
      </c>
      <c r="CY420" s="223">
        <f t="shared" ca="1" si="693"/>
        <v>7.2599606643376649E-3</v>
      </c>
      <c r="CZ420" s="223">
        <f t="shared" ca="1" si="694"/>
        <v>2.1054938193190369E-2</v>
      </c>
      <c r="DA420" s="223">
        <f t="shared" ca="1" si="695"/>
        <v>-2.1052622633250953E-3</v>
      </c>
      <c r="DB420" s="223">
        <f t="shared" ca="1" si="696"/>
        <v>-2.1570351343440496E-2</v>
      </c>
      <c r="DC420" s="223">
        <f t="shared" ca="1" si="697"/>
        <v>-3.1756202811448211E-3</v>
      </c>
      <c r="DD420" s="223">
        <f t="shared" ca="1" si="698"/>
        <v>2.0792891697857946E-2</v>
      </c>
      <c r="DE420" s="223">
        <f t="shared" ca="1" si="699"/>
        <v>8.2661641053029256E-3</v>
      </c>
      <c r="DF420" s="223">
        <f t="shared" ca="1" si="700"/>
        <v>-1.8769158238982873E-2</v>
      </c>
      <c r="DG420" s="223">
        <f t="shared" ca="1" si="701"/>
        <v>-1.2861254771212161E-2</v>
      </c>
      <c r="DH420" s="223">
        <f t="shared" ca="1" si="702"/>
        <v>1.5620448478076324E-2</v>
      </c>
      <c r="DI420" s="223">
        <f t="shared" ca="1" si="703"/>
        <v>1.6685474061444071E-2</v>
      </c>
      <c r="DJ420" s="223">
        <f t="shared" ca="1" si="704"/>
        <v>-1.1535488186315432E-2</v>
      </c>
      <c r="DK420" s="223">
        <f t="shared" ca="1" si="705"/>
        <v>-1.9509607856723073E-2</v>
      </c>
      <c r="DL420" s="223">
        <f t="shared" ca="1" si="706"/>
        <v>6.7591196450884662E-3</v>
      </c>
      <c r="DM420" s="223">
        <f t="shared" ca="1" si="707"/>
        <v>2.1164384655738139E-2</v>
      </c>
      <c r="DN420" s="223">
        <f t="shared" ca="1" si="708"/>
        <v>-1.5776264133192056E-3</v>
      </c>
      <c r="DO420" s="223">
        <f t="shared" ca="1" si="709"/>
        <v>-2.1550621284671195E-2</v>
      </c>
      <c r="DP420" s="223">
        <f t="shared" ca="1" si="710"/>
        <v>-3.6984257915193709E-3</v>
      </c>
      <c r="DQ420" s="223">
        <f t="shared" ca="1" si="711"/>
        <v>2.0645167688043004E-2</v>
      </c>
      <c r="DR420" s="223">
        <f t="shared" ca="1" si="712"/>
        <v>8.7528036241083084E-3</v>
      </c>
      <c r="DS420" s="223">
        <f t="shared" ca="1" si="713"/>
        <v>-1.8502294485016439E-2</v>
      </c>
      <c r="DT420" s="223">
        <f t="shared" ca="1" si="714"/>
        <v>-1.328256034539917E-2</v>
      </c>
      <c r="DU420" s="223">
        <f t="shared" ca="1" si="715"/>
        <v>1.5250440124507356E-2</v>
      </c>
      <c r="DV420" s="223">
        <f t="shared" ca="1" si="716"/>
        <v>1.7016193690851621E-2</v>
      </c>
      <c r="DW420" s="223">
        <f t="shared" ca="1" si="717"/>
        <v>-1.1084512606471638E-2</v>
      </c>
      <c r="DX420" s="223">
        <f t="shared" ca="1" si="718"/>
        <v>-1.9729919035676544E-2</v>
      </c>
      <c r="DY420" s="223">
        <f t="shared" ca="1" si="719"/>
        <v>6.2542071849054108E-3</v>
      </c>
      <c r="DZ420" s="223">
        <f t="shared" ca="1" si="720"/>
        <v>2.1261082484356715E-2</v>
      </c>
      <c r="EA420" s="223">
        <f t="shared" ca="1" si="721"/>
        <v>-1.0490402601531813E-3</v>
      </c>
      <c r="EB420" s="223">
        <f t="shared" ca="1" si="722"/>
        <v>-2.1517909937469645E-2</v>
      </c>
      <c r="EC420" s="223">
        <f t="shared" ca="1" si="723"/>
        <v>-4.2190035084901604E-3</v>
      </c>
      <c r="ED420" s="223">
        <f t="shared" ca="1" si="724"/>
        <v>2.0485007801185326E-2</v>
      </c>
      <c r="EE420" s="223">
        <f t="shared" ca="1" si="725"/>
        <v>9.2341707812989386E-3</v>
      </c>
      <c r="EF420" s="223">
        <f t="shared" ca="1" si="726"/>
        <v>-1.8224285640697897E-2</v>
      </c>
      <c r="EG420" s="223">
        <f t="shared" ca="1" si="727"/>
        <v>-1.3695865001901507E-2</v>
      </c>
      <c r="EH420" s="223">
        <f t="shared" ca="1" si="728"/>
        <v>1.4871245476058075E-2</v>
      </c>
      <c r="EI420" s="223">
        <f t="shared" ca="1" si="729"/>
        <v>1.733666340145627E-2</v>
      </c>
      <c r="EJ420" s="223">
        <f t="shared" ca="1" si="730"/>
        <v>-1.0626860130710328E-2</v>
      </c>
      <c r="EK420" s="223">
        <f t="shared" ca="1" si="731"/>
        <v>-1.9938345649152121E-2</v>
      </c>
      <c r="EL420" s="223">
        <f t="shared" ca="1" si="732"/>
        <v>5.7455274241740364E-3</v>
      </c>
      <c r="EM420" s="223">
        <f t="shared" ca="1" si="733"/>
        <v>2.134497343188968E-2</v>
      </c>
      <c r="EN420" s="223">
        <f t="shared" ca="1" si="734"/>
        <v>-5.1982220435997043E-4</v>
      </c>
      <c r="EO420" s="223">
        <f t="shared" ca="1" si="735"/>
        <v>-2.1472237005928242E-2</v>
      </c>
      <c r="EP420" s="223">
        <f t="shared" ca="1" si="736"/>
        <v>-4.7370398555061366E-3</v>
      </c>
      <c r="EQ420" s="223">
        <f t="shared" ca="1" si="737"/>
        <v>2.0312508511611996E-2</v>
      </c>
      <c r="ER420" s="223">
        <f t="shared" ca="1" si="738"/>
        <v>9.7099756192988024E-3</v>
      </c>
      <c r="ES420" s="223">
        <f t="shared" ca="1" si="739"/>
        <v>-1.7935299168159332E-2</v>
      </c>
      <c r="ET420" s="223">
        <f t="shared" ca="1" si="740"/>
        <v>-1.4100919781447598E-2</v>
      </c>
      <c r="EU420" s="223">
        <f t="shared" ca="1" si="741"/>
        <v>1.448309294540525E-2</v>
      </c>
      <c r="EV420" s="223">
        <f t="shared" ca="1" si="742"/>
        <v>1.7646690154287485E-2</v>
      </c>
      <c r="EW420" s="223">
        <f t="shared" ca="1" si="743"/>
        <v>-1.0162806431770177E-2</v>
      </c>
      <c r="EX420" s="223">
        <f t="shared" ca="1" si="744"/>
        <v>-2.0134762148751414E-2</v>
      </c>
      <c r="EY420" s="223">
        <f t="shared" ca="1" si="745"/>
        <v>5.2333867725614493E-3</v>
      </c>
      <c r="EZ420" s="223">
        <f t="shared" ca="1" si="746"/>
        <v>2.1416006965567246E-2</v>
      </c>
      <c r="FA420" s="223">
        <f t="shared" ca="1" si="747"/>
        <v>9.70897289113027E-6</v>
      </c>
      <c r="FB420" s="223">
        <f t="shared" ca="1" si="748"/>
        <v>-2.1413630001713056E-2</v>
      </c>
      <c r="FC420" s="223">
        <f t="shared" ca="1" si="749"/>
        <v>-5.2522227868424852E-3</v>
      </c>
      <c r="FD420" s="223">
        <f t="shared" ca="1" si="750"/>
        <v>2.0127773726444892E-2</v>
      </c>
      <c r="FE420" s="223">
        <f t="shared" ca="1" si="751"/>
        <v>1.0179931531064976E-2</v>
      </c>
      <c r="FF420" s="223">
        <f t="shared" ca="1" si="752"/>
        <v>-1.7635509142045903E-2</v>
      </c>
      <c r="FG420" s="223">
        <f t="shared" ca="1" si="753"/>
        <v>-1.4497480694184698E-2</v>
      </c>
      <c r="FH420" s="223">
        <f t="shared" ca="1" si="754"/>
        <v>1.4086216341120287E-2</v>
      </c>
      <c r="FI420" s="223">
        <f t="shared" ca="1" si="755"/>
        <v>1.7946087200822344E-2</v>
      </c>
      <c r="FJ420" s="223">
        <f t="shared" ca="1" si="756"/>
        <v>-9.6926310382467896E-3</v>
      </c>
      <c r="FK420" s="223">
        <f t="shared" ca="1" si="757"/>
        <v>-2.0319050220519556E-2</v>
      </c>
      <c r="FL420" s="223">
        <f t="shared" ca="1" si="758"/>
        <v>4.7180937244460097E-3</v>
      </c>
      <c r="FM420" s="223">
        <f t="shared" ca="1" si="759"/>
        <v>2.1474140297444835E-2</v>
      </c>
      <c r="FN420" s="223">
        <f t="shared" ca="1" si="760"/>
        <v>5.3923430182000257E-4</v>
      </c>
      <c r="FO420" s="223">
        <f t="shared" ca="1" si="761"/>
        <v>-2.1342124227492102E-2</v>
      </c>
      <c r="FP420" s="223">
        <f t="shared" ca="1" si="762"/>
        <v>-5.7642419755658926E-3</v>
      </c>
      <c r="FQ420" s="223">
        <f t="shared" ca="1" si="763"/>
        <v>1.9930914723010687E-2</v>
      </c>
      <c r="FR420" s="223">
        <f t="shared" ca="1" si="764"/>
        <v>1.0643755432728996E-2</v>
      </c>
      <c r="FS420" s="223">
        <f t="shared" ca="1" si="765"/>
        <v>-1.7325096144659474E-2</v>
      </c>
      <c r="FT420" s="223">
        <f t="shared" ca="1" si="766"/>
        <v>-1.4885308866647344E-2</v>
      </c>
      <c r="FU420" s="223">
        <f t="shared" ca="1" si="767"/>
        <v>1.3680854726828987E-2</v>
      </c>
      <c r="FV420" s="223">
        <f t="shared" ca="1" si="768"/>
        <v>1.8234674195474504E-2</v>
      </c>
      <c r="FW420" s="223">
        <f t="shared" ca="1" si="769"/>
        <v>-9.2166171662173245E-3</v>
      </c>
      <c r="FX420" s="223">
        <f t="shared" ca="1" si="770"/>
        <v>-2.0491098856213277E-2</v>
      </c>
      <c r="FY420" s="223">
        <f t="shared" ca="1" si="771"/>
        <v>4.1999586730918506E-3</v>
      </c>
      <c r="FZ420" s="223">
        <f t="shared" ca="1" si="772"/>
        <v>2.1519338410177075E-2</v>
      </c>
      <c r="GA420" s="223">
        <f t="shared" ca="1" si="773"/>
        <v>1.068434816168729E-3</v>
      </c>
      <c r="GB420" s="223">
        <f t="shared" ca="1" si="774"/>
        <v>-2.125776275567004E-2</v>
      </c>
      <c r="GC420" s="223">
        <f t="shared" ca="1" si="775"/>
        <v>-6.2727890004615162E-3</v>
      </c>
      <c r="GD420" s="223">
        <f t="shared" ca="1" si="776"/>
        <v>1.9722050081812714E-2</v>
      </c>
      <c r="GE420" s="223">
        <f t="shared" ca="1" si="777"/>
        <v>1.1101167934116519E-2</v>
      </c>
      <c r="GF420" s="223">
        <f t="shared" ca="1" si="778"/>
        <v>-1.7004247157182569E-2</v>
      </c>
      <c r="GG420" s="223">
        <f t="shared" ca="1" si="779"/>
        <v>-1.5264170685646705E-2</v>
      </c>
      <c r="GH420" s="223">
        <f t="shared" ca="1" si="780"/>
        <v>1.3267252277210359E-2</v>
      </c>
      <c r="GI420" s="223">
        <f t="shared" ca="1" si="781"/>
        <v>1.8512277304229382E-2</v>
      </c>
      <c r="GJ420" s="223">
        <f t="shared" ca="1" si="782"/>
        <v>-8.7350515486384426E-3</v>
      </c>
      <c r="GK420" s="223">
        <f t="shared" ca="1" si="783"/>
        <v>-2.0650804420167174E-2</v>
      </c>
      <c r="GL420" s="223">
        <f t="shared" ca="1" si="784"/>
        <v>3.6792937236789893E-3</v>
      </c>
      <c r="GM420" s="223">
        <f t="shared" ca="1" si="785"/>
        <v>2.1551574078110917E-2</v>
      </c>
      <c r="GN420" s="223">
        <f t="shared" ca="1" si="786"/>
        <v>1.596991745336159E-3</v>
      </c>
      <c r="GO420" s="223">
        <f t="shared" ca="1" si="787"/>
        <v>-2.1160596402442704E-2</v>
      </c>
      <c r="GP420" s="223">
        <f t="shared" ca="1" si="788"/>
        <v>-6.7775575318173697E-3</v>
      </c>
      <c r="GQ420" s="223">
        <f t="shared" ca="1" si="789"/>
        <v>1.9501305615099912E-2</v>
      </c>
      <c r="GR420" s="223">
        <f t="shared" ca="1" si="790"/>
        <v>1.1551893507038884E-2</v>
      </c>
      <c r="GS420" s="223">
        <f t="shared" ca="1" si="791"/>
        <v>-1.6673155447047547E-2</v>
      </c>
      <c r="GT420" s="223">
        <f t="shared" ca="1" si="792"/>
        <v>-1.5633837938988274E-2</v>
      </c>
      <c r="GU420" s="223">
        <f t="shared" ca="1" si="793"/>
        <v>1.2845658130913967E-2</v>
      </c>
      <c r="GV420" s="223">
        <f t="shared" ca="1" si="794"/>
        <v>1.8778729309355459E-2</v>
      </c>
      <c r="GW420" s="223">
        <f t="shared" ca="1" si="795"/>
        <v>-8.2482242626307142E-3</v>
      </c>
      <c r="GX420" s="223">
        <f t="shared" ca="1" si="796"/>
        <v>-2.079807071172203E-2</v>
      </c>
      <c r="GY420" s="223">
        <f t="shared" ca="1" si="797"/>
        <v>3.1564125053058448E-3</v>
      </c>
      <c r="GZ420" s="223">
        <f t="shared" ca="1" si="798"/>
        <v>2.1570827883685383E-2</v>
      </c>
      <c r="HA420" s="223">
        <f t="shared" ca="1" si="799"/>
        <v>2.1245867063903415E-3</v>
      </c>
      <c r="HB420" s="223">
        <f t="shared" ca="1" si="800"/>
        <v>-2.1050683697188179E-2</v>
      </c>
      <c r="HC420" s="223">
        <f t="shared" ca="1" si="801"/>
        <v>-7.2782435159464195E-3</v>
      </c>
      <c r="HD420" s="223">
        <f t="shared" ca="1" si="802"/>
        <v>1.9268814291085339E-2</v>
      </c>
      <c r="HE420" s="223">
        <f t="shared" ca="1" si="803"/>
        <v>1.199566065126677E-2</v>
      </c>
      <c r="HF420" s="223">
        <f t="shared" ca="1" si="804"/>
        <v>-1.6332020451521448E-2</v>
      </c>
      <c r="HG420" s="223">
        <f t="shared" ca="1" si="805"/>
        <v>-1.59940879529431E-2</v>
      </c>
      <c r="HH420" s="223">
        <f t="shared" ca="1" si="806"/>
        <v>1.2416326240490591E-2</v>
      </c>
      <c r="HI420" s="223">
        <f t="shared" ca="1" si="807"/>
        <v>1.9033869710127476E-2</v>
      </c>
      <c r="HJ420" s="223">
        <f t="shared" ca="1" si="808"/>
        <v>-7.7564285547492796E-3</v>
      </c>
      <c r="HK420" s="223">
        <f t="shared" ca="1" si="809"/>
        <v>-2.0932809023170081E-2</v>
      </c>
      <c r="HL420" s="223">
        <f t="shared" ca="1" si="810"/>
        <v>2.6316299820641565E-3</v>
      </c>
      <c r="HM420" s="223">
        <f t="shared" ca="1" si="811"/>
        <v>2.1577088229127902E-2</v>
      </c>
      <c r="HN420" s="223">
        <f t="shared" ca="1" si="812"/>
        <v>2.6509018958572302E-3</v>
      </c>
      <c r="HO420" s="223">
        <f t="shared" ca="1" si="813"/>
        <v>-2.0928090847210496E-2</v>
      </c>
      <c r="HP420" s="223">
        <f t="shared" ca="1" si="814"/>
        <v>-7.7745453583325103E-3</v>
      </c>
      <c r="HQ420" s="223">
        <f t="shared" ca="1" si="815"/>
        <v>1.9024716153849746E-2</v>
      </c>
      <c r="HR420" s="223">
        <f t="shared" ca="1" si="816"/>
        <v>1.2432202058064957E-2</v>
      </c>
      <c r="HS420" s="223">
        <f t="shared" ca="1" si="817"/>
        <v>-1.5981047657568134E-2</v>
      </c>
      <c r="HT420" s="223">
        <f t="shared" ca="1" si="818"/>
        <v>-1.6344703726371722E-2</v>
      </c>
      <c r="HU420" s="223">
        <f t="shared" ca="1" si="819"/>
        <v>1.1979515219415288E-2</v>
      </c>
      <c r="HV420" s="223">
        <f t="shared" ca="1" si="820"/>
        <v>1.9277544819507768E-2</v>
      </c>
      <c r="HW420" s="223">
        <f t="shared" ca="1" si="821"/>
        <v>-7.2599606643368661E-3</v>
      </c>
      <c r="HX420" s="223">
        <f t="shared" ca="1" si="822"/>
        <v>-2.1054938193190421E-2</v>
      </c>
      <c r="HY420" s="223">
        <f t="shared" ca="1" si="823"/>
        <v>2.1052622633242557E-3</v>
      </c>
      <c r="HZ420" s="223">
        <f t="shared" ca="1" si="824"/>
        <v>2.1570351343440489E-2</v>
      </c>
      <c r="IA420" s="223">
        <f t="shared" ca="1" si="825"/>
        <v>3.1756202811444438E-3</v>
      </c>
      <c r="IB420" s="223">
        <f t="shared" ca="1" si="826"/>
        <v>-2.0792891697857883E-2</v>
      </c>
      <c r="IC420" s="223">
        <f t="shared" ca="1" si="827"/>
        <v>-8.2661641053025734E-3</v>
      </c>
      <c r="ID420" s="223">
        <f t="shared" ca="1" si="828"/>
        <v>1.8769158238982456E-2</v>
      </c>
      <c r="IE420" s="223">
        <f t="shared" ca="1" si="829"/>
        <v>2.2560053986089403E-3</v>
      </c>
      <c r="IF420" s="223">
        <f t="shared" ca="1" si="830"/>
        <v>-1.5620448478075741E-2</v>
      </c>
      <c r="IG420" s="223">
        <f t="shared" ca="1" si="831"/>
        <v>-1.6685474061444217E-2</v>
      </c>
      <c r="IH420" s="223">
        <f t="shared" ca="1" si="832"/>
        <v>1.1535488186315754E-2</v>
      </c>
      <c r="II420" s="223">
        <f t="shared" ca="1" si="833"/>
        <v>1.950960785672317E-2</v>
      </c>
      <c r="IJ420" s="223">
        <f t="shared" ca="1" si="834"/>
        <v>-6.7591196450888288E-3</v>
      </c>
      <c r="IK420" s="223">
        <f t="shared" ca="1" si="835"/>
        <v>-2.1164384655738305E-2</v>
      </c>
      <c r="IL420" s="223">
        <f t="shared" ca="1" si="836"/>
        <v>1.5776264133189732E-3</v>
      </c>
      <c r="IM420" s="223">
        <f t="shared" ca="1" si="837"/>
        <v>2.1550621284671154E-2</v>
      </c>
      <c r="IN420" s="223">
        <f t="shared" ca="1" si="838"/>
        <v>3.6984257915196003E-3</v>
      </c>
      <c r="IO420" s="223">
        <f t="shared" ca="1" si="839"/>
        <v>-2.0645167688043111E-2</v>
      </c>
      <c r="IP420" s="223">
        <f t="shared" ca="1" si="840"/>
        <v>-8.7528036241085218E-3</v>
      </c>
      <c r="IQ420" s="223">
        <f t="shared" ca="1" si="841"/>
        <v>1.8502294485016637E-2</v>
      </c>
      <c r="IR420" s="223">
        <f t="shared" ca="1" si="842"/>
        <v>1.3282560345399836E-2</v>
      </c>
      <c r="IS420" s="223">
        <f t="shared" ca="1" si="843"/>
        <v>-1.525044012450719E-2</v>
      </c>
      <c r="IT420" s="223">
        <f t="shared" ca="1" si="844"/>
        <v>-1.7016193690852138E-2</v>
      </c>
      <c r="IU420" s="223">
        <f t="shared" ca="1" si="845"/>
        <v>1.108451260647144E-2</v>
      </c>
      <c r="IV420" s="223">
        <f t="shared" ca="1" si="846"/>
        <v>1.9729919035676391E-2</v>
      </c>
      <c r="IW420" s="223">
        <f t="shared" ca="1" si="847"/>
        <v>-6.2542071849051887E-3</v>
      </c>
      <c r="IX420" s="223">
        <f t="shared" ca="1" si="848"/>
        <v>-2.1261082484356653E-2</v>
      </c>
      <c r="IY420" s="223">
        <f t="shared" ca="1" si="849"/>
        <v>1.0490402601523365E-3</v>
      </c>
      <c r="IZ420" s="223">
        <f t="shared" ca="1" si="850"/>
        <v>2.1517909937469628E-2</v>
      </c>
      <c r="JA420" s="223">
        <f t="shared" ca="1" si="851"/>
        <v>4.2190035084909896E-3</v>
      </c>
      <c r="JB420" s="223">
        <f t="shared" ca="1" si="852"/>
        <v>-2.0485007801185253E-2</v>
      </c>
    </row>
    <row r="421" spans="2:262">
      <c r="B421" s="230">
        <v>60</v>
      </c>
      <c r="C421" s="229">
        <f t="shared" si="853"/>
        <v>1.1718750000000006E-3</v>
      </c>
      <c r="D421" s="226">
        <f t="shared" ca="1" si="597"/>
        <v>53.976853407949299</v>
      </c>
      <c r="E421" s="225">
        <f ca="1">BN361</f>
        <v>-2.3146592050702252E-2</v>
      </c>
      <c r="F421" s="224">
        <v>60</v>
      </c>
      <c r="G421" s="223">
        <f t="shared" ca="1" si="854"/>
        <v>-4.8080226705135209E-3</v>
      </c>
      <c r="H421" s="223">
        <f t="shared" ca="1" si="598"/>
        <v>7.6970383925428947E-3</v>
      </c>
      <c r="I421" s="223">
        <f t="shared" ca="1" si="599"/>
        <v>6.3169060550013114E-3</v>
      </c>
      <c r="J421" s="223">
        <f t="shared" ca="1" si="600"/>
        <v>-6.4587082580594632E-3</v>
      </c>
      <c r="K421" s="223">
        <f t="shared" ca="1" si="601"/>
        <v>-7.583034282357121E-3</v>
      </c>
      <c r="L421" s="223">
        <f t="shared" ca="1" si="602"/>
        <v>4.9721735873041201E-3</v>
      </c>
      <c r="M421" s="223">
        <f t="shared" ca="1" si="603"/>
        <v>8.5577507548565725E-3</v>
      </c>
      <c r="N421" s="223">
        <f t="shared" ca="1" si="604"/>
        <v>-3.2945610740157641E-3</v>
      </c>
      <c r="O421" s="223">
        <f t="shared" ca="1" si="605"/>
        <v>-9.2035976650887939E-3</v>
      </c>
      <c r="P421" s="223">
        <f t="shared" ca="1" si="606"/>
        <v>1.4903404262641201E-3</v>
      </c>
      <c r="Q421" s="223">
        <f t="shared" ca="1" si="607"/>
        <v>9.4957554784886895E-3</v>
      </c>
      <c r="R421" s="223">
        <f t="shared" ca="1" si="608"/>
        <v>3.7115316827634722E-4</v>
      </c>
      <c r="S421" s="223">
        <f t="shared" ca="1" si="609"/>
        <v>-9.4229967341312847E-3</v>
      </c>
      <c r="T421" s="223">
        <f t="shared" ca="1" si="610"/>
        <v>-2.2183835547050171E-3</v>
      </c>
      <c r="U421" s="223">
        <f t="shared" ca="1" si="611"/>
        <v>8.9881175097586662E-3</v>
      </c>
      <c r="V421" s="223">
        <f t="shared" ca="1" si="612"/>
        <v>3.980362705210203E-3</v>
      </c>
      <c r="W421" s="223">
        <f t="shared" ca="1" si="613"/>
        <v>-8.2078299700803804E-3</v>
      </c>
      <c r="X421" s="223">
        <f t="shared" ca="1" si="614"/>
        <v>-5.5893787491672836E-3</v>
      </c>
      <c r="Y421" s="223">
        <f t="shared" ca="1" si="615"/>
        <v>7.1121201276559921E-3</v>
      </c>
      <c r="Z421" s="223">
        <f t="shared" ca="1" si="616"/>
        <v>6.9835981023535811E-3</v>
      </c>
      <c r="AA421" s="223">
        <f t="shared" ca="1" si="617"/>
        <v>-5.7430954972487059E-3</v>
      </c>
      <c r="AB421" s="223">
        <f t="shared" ca="1" si="618"/>
        <v>-8.1094416969133866E-3</v>
      </c>
      <c r="AC421" s="223">
        <f t="shared" ca="1" si="619"/>
        <v>4.1533669276471834E-3</v>
      </c>
      <c r="AD421" s="223">
        <f t="shared" ca="1" si="620"/>
        <v>8.9236439948880992E-3</v>
      </c>
      <c r="AE421" s="223">
        <f t="shared" ca="1" si="621"/>
        <v>-2.404026796251246E-3</v>
      </c>
      <c r="AF421" s="223">
        <f t="shared" ca="1" si="622"/>
        <v>-9.3949156585764471E-3</v>
      </c>
      <c r="AG421" s="223">
        <f t="shared" ca="1" si="623"/>
        <v>5.6230126326907047E-4</v>
      </c>
      <c r="AH421" s="223">
        <f t="shared" ca="1" si="624"/>
        <v>9.5051459822351175E-3</v>
      </c>
      <c r="AI421" s="223">
        <f t="shared" ca="1" si="625"/>
        <v>1.301033191918355E-3</v>
      </c>
      <c r="AJ421" s="223">
        <f t="shared" ca="1" si="626"/>
        <v>-9.2500988763437719E-3</v>
      </c>
      <c r="AK421" s="223">
        <f t="shared" ca="1" si="627"/>
        <v>-3.1143696711681125E-3</v>
      </c>
      <c r="AL421" s="223">
        <f t="shared" ca="1" si="628"/>
        <v>8.6395756581497396E-3</v>
      </c>
      <c r="AM421" s="223">
        <f t="shared" ca="1" si="629"/>
        <v>4.8080226705135764E-3</v>
      </c>
      <c r="AN421" s="223">
        <f t="shared" ca="1" si="630"/>
        <v>-7.6970383925428487E-3</v>
      </c>
      <c r="AO421" s="223">
        <f t="shared" ca="1" si="631"/>
        <v>-6.3169060550013253E-3</v>
      </c>
      <c r="AP421" s="223">
        <f t="shared" ca="1" si="632"/>
        <v>6.458708258059438E-3</v>
      </c>
      <c r="AQ421" s="223">
        <f t="shared" ca="1" si="633"/>
        <v>7.5830342823571513E-3</v>
      </c>
      <c r="AR421" s="223">
        <f t="shared" ca="1" si="634"/>
        <v>-4.9721735873040768E-3</v>
      </c>
      <c r="AS421" s="223">
        <f t="shared" ca="1" si="635"/>
        <v>-8.5577507548566037E-3</v>
      </c>
      <c r="AT421" s="223">
        <f t="shared" ca="1" si="636"/>
        <v>3.2945610740157476E-3</v>
      </c>
      <c r="AU421" s="223">
        <f t="shared" ca="1" si="637"/>
        <v>9.2035976650888009E-3</v>
      </c>
      <c r="AV421" s="223">
        <f t="shared" ca="1" si="638"/>
        <v>-1.4903404262640689E-3</v>
      </c>
      <c r="AW421" s="223">
        <f t="shared" ca="1" si="639"/>
        <v>-9.4957554784886912E-3</v>
      </c>
      <c r="AX421" s="223">
        <f t="shared" ca="1" si="640"/>
        <v>-3.7115316827639926E-4</v>
      </c>
      <c r="AY421" s="223">
        <f t="shared" ca="1" si="641"/>
        <v>9.4229967341312726E-3</v>
      </c>
      <c r="AZ421" s="223">
        <f t="shared" ca="1" si="642"/>
        <v>2.2183835547050995E-3</v>
      </c>
      <c r="BA421" s="223">
        <f t="shared" ca="1" si="643"/>
        <v>-8.9881175097586297E-3</v>
      </c>
      <c r="BB421" s="223">
        <f t="shared" ca="1" si="644"/>
        <v>-3.9803627052103106E-3</v>
      </c>
      <c r="BC421" s="223">
        <f t="shared" ca="1" si="645"/>
        <v>8.2078299700803874E-3</v>
      </c>
      <c r="BD421" s="223">
        <f t="shared" ca="1" si="646"/>
        <v>5.5893787491672975E-3</v>
      </c>
      <c r="BE421" s="223">
        <f t="shared" ca="1" si="647"/>
        <v>-7.1121201276559817E-3</v>
      </c>
      <c r="BF421" s="223">
        <f t="shared" ca="1" si="648"/>
        <v>-6.9835981023536166E-3</v>
      </c>
      <c r="BG421" s="223">
        <f t="shared" ca="1" si="649"/>
        <v>5.7430954972486651E-3</v>
      </c>
      <c r="BH421" s="223">
        <f t="shared" ca="1" si="650"/>
        <v>8.1094416969134126E-3</v>
      </c>
      <c r="BI421" s="223">
        <f t="shared" ca="1" si="651"/>
        <v>-4.1533669276471365E-3</v>
      </c>
      <c r="BJ421" s="223">
        <f t="shared" ca="1" si="652"/>
        <v>-8.9236439948881165E-3</v>
      </c>
      <c r="BK421" s="223">
        <f t="shared" ca="1" si="653"/>
        <v>2.4040267962511315E-3</v>
      </c>
      <c r="BL421" s="223">
        <f t="shared" ca="1" si="654"/>
        <v>9.3949156585764661E-3</v>
      </c>
      <c r="BM421" s="223">
        <f t="shared" ca="1" si="655"/>
        <v>-5.6230126326908651E-4</v>
      </c>
      <c r="BN421" s="223">
        <f t="shared" ca="1" si="656"/>
        <v>-9.5051459822351157E-3</v>
      </c>
      <c r="BO421" s="223">
        <f t="shared" ca="1" si="657"/>
        <v>-1.3010331919183393E-3</v>
      </c>
      <c r="BP421" s="223">
        <f t="shared" ca="1" si="658"/>
        <v>9.2500988763437614E-3</v>
      </c>
      <c r="BQ421" s="223">
        <f t="shared" ca="1" si="659"/>
        <v>3.1143696711681615E-3</v>
      </c>
      <c r="BR421" s="223">
        <f t="shared" ca="1" si="660"/>
        <v>-8.639575658149717E-3</v>
      </c>
      <c r="BS421" s="223">
        <f t="shared" ca="1" si="661"/>
        <v>-4.8080226705136207E-3</v>
      </c>
      <c r="BT421" s="223">
        <f t="shared" ca="1" si="662"/>
        <v>7.6970383925428192E-3</v>
      </c>
      <c r="BU421" s="223">
        <f t="shared" ca="1" si="663"/>
        <v>6.3169060550014138E-3</v>
      </c>
      <c r="BV421" s="223">
        <f t="shared" ca="1" si="664"/>
        <v>-6.4587082580593504E-3</v>
      </c>
      <c r="BW421" s="223">
        <f t="shared" ca="1" si="665"/>
        <v>-7.5830342823572233E-3</v>
      </c>
      <c r="BX421" s="223">
        <f t="shared" ca="1" si="666"/>
        <v>4.9721735873040898E-3</v>
      </c>
      <c r="BY421" s="223">
        <f t="shared" ca="1" si="667"/>
        <v>8.5577507548565968E-3</v>
      </c>
      <c r="BZ421" s="223">
        <f t="shared" ca="1" si="668"/>
        <v>-3.2945610740156995E-3</v>
      </c>
      <c r="CA421" s="223">
        <f t="shared" ca="1" si="669"/>
        <v>-9.2035976650888147E-3</v>
      </c>
      <c r="CB421" s="223">
        <f t="shared" ca="1" si="670"/>
        <v>1.490340426264019E-3</v>
      </c>
      <c r="CC421" s="223">
        <f t="shared" ca="1" si="671"/>
        <v>9.4957554784886947E-3</v>
      </c>
      <c r="CD421" s="223">
        <f t="shared" ca="1" si="672"/>
        <v>3.7115316827645E-4</v>
      </c>
      <c r="CE421" s="223">
        <f t="shared" ca="1" si="673"/>
        <v>-9.4229967341312657E-3</v>
      </c>
      <c r="CF421" s="223">
        <f t="shared" ca="1" si="674"/>
        <v>-2.2183835547051494E-3</v>
      </c>
      <c r="CG421" s="223">
        <f t="shared" ca="1" si="675"/>
        <v>8.9881175097586107E-3</v>
      </c>
      <c r="CH421" s="223">
        <f t="shared" ca="1" si="676"/>
        <v>3.9803627052102343E-3</v>
      </c>
      <c r="CI421" s="223">
        <f t="shared" ca="1" si="677"/>
        <v>-8.2078299700803613E-3</v>
      </c>
      <c r="CJ421" s="223">
        <f t="shared" ca="1" si="678"/>
        <v>-5.5893787491673392E-3</v>
      </c>
      <c r="CK421" s="223">
        <f t="shared" ca="1" si="679"/>
        <v>7.112120127655947E-3</v>
      </c>
      <c r="CL421" s="223">
        <f t="shared" ca="1" si="680"/>
        <v>6.9835981023536513E-3</v>
      </c>
      <c r="CM421" s="223">
        <f t="shared" ca="1" si="681"/>
        <v>-5.7430954972486235E-3</v>
      </c>
      <c r="CN421" s="223">
        <f t="shared" ca="1" si="682"/>
        <v>-8.1094416969134404E-3</v>
      </c>
      <c r="CO421" s="223">
        <f t="shared" ca="1" si="683"/>
        <v>4.1533669276472111E-3</v>
      </c>
      <c r="CP421" s="223">
        <f t="shared" ca="1" si="684"/>
        <v>8.9236439948881356E-3</v>
      </c>
      <c r="CQ421" s="223">
        <f t="shared" ca="1" si="685"/>
        <v>-2.4040267962512126E-3</v>
      </c>
      <c r="CR421" s="223">
        <f t="shared" ca="1" si="686"/>
        <v>-9.3949156585764748E-3</v>
      </c>
      <c r="CS421" s="223">
        <f t="shared" ca="1" si="687"/>
        <v>5.623012632690349E-4</v>
      </c>
      <c r="CT421" s="223">
        <f t="shared" ca="1" si="688"/>
        <v>9.5051459822351105E-3</v>
      </c>
      <c r="CU421" s="223">
        <f t="shared" ca="1" si="689"/>
        <v>1.3010331919183901E-3</v>
      </c>
      <c r="CV421" s="223">
        <f t="shared" ca="1" si="690"/>
        <v>-9.2500988763437163E-3</v>
      </c>
      <c r="CW421" s="223">
        <f t="shared" ca="1" si="691"/>
        <v>-3.1143696711682096E-3</v>
      </c>
      <c r="CX421" s="223">
        <f t="shared" ca="1" si="692"/>
        <v>8.639575658149639E-3</v>
      </c>
      <c r="CY421" s="223">
        <f t="shared" ca="1" si="693"/>
        <v>4.8080226705136649E-3</v>
      </c>
      <c r="CZ421" s="223">
        <f t="shared" ca="1" si="694"/>
        <v>-7.6970383925428678E-3</v>
      </c>
      <c r="DA421" s="223">
        <f t="shared" ca="1" si="695"/>
        <v>-6.3169060550014519E-3</v>
      </c>
      <c r="DB421" s="223">
        <f t="shared" ca="1" si="696"/>
        <v>6.458708258059412E-3</v>
      </c>
      <c r="DC421" s="223">
        <f t="shared" ca="1" si="697"/>
        <v>7.5830342823572537E-3</v>
      </c>
      <c r="DD421" s="223">
        <f t="shared" ca="1" si="698"/>
        <v>-4.9721735873040455E-3</v>
      </c>
      <c r="DE421" s="223">
        <f t="shared" ca="1" si="699"/>
        <v>-8.5577507548566766E-3</v>
      </c>
      <c r="DF421" s="223">
        <f t="shared" ca="1" si="700"/>
        <v>3.2945610740156518E-3</v>
      </c>
      <c r="DG421" s="223">
        <f t="shared" ca="1" si="701"/>
        <v>9.2035976650888616E-3</v>
      </c>
      <c r="DH421" s="223">
        <f t="shared" ca="1" si="702"/>
        <v>-1.4903404262639679E-3</v>
      </c>
      <c r="DI421" s="223">
        <f t="shared" ca="1" si="703"/>
        <v>-9.4957554784886895E-3</v>
      </c>
      <c r="DJ421" s="223">
        <f t="shared" ca="1" si="704"/>
        <v>-3.7115316827650161E-4</v>
      </c>
      <c r="DK421" s="223">
        <f t="shared" ca="1" si="705"/>
        <v>9.4229967341312778E-3</v>
      </c>
      <c r="DL421" s="223">
        <f t="shared" ca="1" si="706"/>
        <v>2.2183835547051993E-3</v>
      </c>
      <c r="DM421" s="223">
        <f t="shared" ca="1" si="707"/>
        <v>-8.9881175097586384E-3</v>
      </c>
      <c r="DN421" s="223">
        <f t="shared" ca="1" si="708"/>
        <v>-3.9803627052104043E-3</v>
      </c>
      <c r="DO421" s="223">
        <f t="shared" ca="1" si="709"/>
        <v>8.2078299700803353E-3</v>
      </c>
      <c r="DP421" s="223">
        <f t="shared" ca="1" si="710"/>
        <v>5.5893787491674901E-3</v>
      </c>
      <c r="DQ421" s="223">
        <f t="shared" ca="1" si="711"/>
        <v>-7.1121201276559123E-3</v>
      </c>
      <c r="DR421" s="223">
        <f t="shared" ca="1" si="712"/>
        <v>-6.9835981023537779E-3</v>
      </c>
      <c r="DS421" s="223">
        <f t="shared" ca="1" si="713"/>
        <v>5.7430954972485836E-3</v>
      </c>
      <c r="DT421" s="223">
        <f t="shared" ca="1" si="714"/>
        <v>8.109441696913397E-3</v>
      </c>
      <c r="DU421" s="223">
        <f t="shared" ca="1" si="715"/>
        <v>-4.1533669276470446E-3</v>
      </c>
      <c r="DV421" s="223">
        <f t="shared" ca="1" si="716"/>
        <v>-8.9236439948881044E-3</v>
      </c>
      <c r="DW421" s="223">
        <f t="shared" ca="1" si="717"/>
        <v>2.4040267962510318E-3</v>
      </c>
      <c r="DX421" s="223">
        <f t="shared" ca="1" si="718"/>
        <v>9.3949156585764609E-3</v>
      </c>
      <c r="DY421" s="223">
        <f t="shared" ca="1" si="719"/>
        <v>-5.6230126326884886E-4</v>
      </c>
      <c r="DZ421" s="223">
        <f t="shared" ca="1" si="720"/>
        <v>-9.505145982235114E-3</v>
      </c>
      <c r="EA421" s="223">
        <f t="shared" ca="1" si="721"/>
        <v>-1.3010331919185744E-3</v>
      </c>
      <c r="EB421" s="223">
        <f t="shared" ca="1" si="722"/>
        <v>9.2500988763437372E-3</v>
      </c>
      <c r="EC421" s="223">
        <f t="shared" ca="1" si="723"/>
        <v>3.1143696711683861E-3</v>
      </c>
      <c r="ED421" s="223">
        <f t="shared" ca="1" si="724"/>
        <v>-8.6395756581496754E-3</v>
      </c>
      <c r="EE421" s="223">
        <f t="shared" ca="1" si="725"/>
        <v>-4.8080226705135929E-3</v>
      </c>
      <c r="EF421" s="223">
        <f t="shared" ca="1" si="726"/>
        <v>7.6970383925427585E-3</v>
      </c>
      <c r="EG421" s="223">
        <f t="shared" ca="1" si="727"/>
        <v>6.3169060550013895E-3</v>
      </c>
      <c r="EH421" s="223">
        <f t="shared" ca="1" si="728"/>
        <v>-6.4587082580592758E-3</v>
      </c>
      <c r="EI421" s="223">
        <f t="shared" ca="1" si="729"/>
        <v>-7.5830342823572042E-3</v>
      </c>
      <c r="EJ421" s="223">
        <f t="shared" ca="1" si="730"/>
        <v>4.9721735873038859E-3</v>
      </c>
      <c r="EK421" s="223">
        <f t="shared" ca="1" si="731"/>
        <v>8.5577507548566419E-3</v>
      </c>
      <c r="EL421" s="223">
        <f t="shared" ca="1" si="732"/>
        <v>-3.2945610740154766E-3</v>
      </c>
      <c r="EM421" s="223">
        <f t="shared" ca="1" si="733"/>
        <v>-9.2035976650888425E-3</v>
      </c>
      <c r="EN421" s="223">
        <f t="shared" ca="1" si="734"/>
        <v>1.490340426263784E-3</v>
      </c>
      <c r="EO421" s="223">
        <f t="shared" ca="1" si="735"/>
        <v>9.4957554784886999E-3</v>
      </c>
      <c r="EP421" s="223">
        <f t="shared" ca="1" si="736"/>
        <v>3.7115316827641791E-4</v>
      </c>
      <c r="EQ421" s="223">
        <f t="shared" ca="1" si="737"/>
        <v>-9.4229967341312535E-3</v>
      </c>
      <c r="ER421" s="223">
        <f t="shared" ca="1" si="738"/>
        <v>-2.2183835547051178E-3</v>
      </c>
      <c r="ES421" s="223">
        <f t="shared" ca="1" si="739"/>
        <v>8.9881175097585777E-3</v>
      </c>
      <c r="ET421" s="223">
        <f t="shared" ca="1" si="740"/>
        <v>3.9803627052103279E-3</v>
      </c>
      <c r="EU421" s="223">
        <f t="shared" ca="1" si="741"/>
        <v>-8.2078299700802416E-3</v>
      </c>
      <c r="EV421" s="223">
        <f t="shared" ca="1" si="742"/>
        <v>-5.5893787491674224E-3</v>
      </c>
      <c r="EW421" s="223">
        <f t="shared" ca="1" si="743"/>
        <v>7.1121201276557891E-3</v>
      </c>
      <c r="EX421" s="223">
        <f t="shared" ca="1" si="744"/>
        <v>6.9835981023537207E-3</v>
      </c>
      <c r="EY421" s="223">
        <f t="shared" ca="1" si="745"/>
        <v>-5.7430954972484344E-3</v>
      </c>
      <c r="EZ421" s="223">
        <f t="shared" ca="1" si="746"/>
        <v>-8.1094416969134941E-3</v>
      </c>
      <c r="FA421" s="223">
        <f t="shared" ca="1" si="747"/>
        <v>4.1533669276471192E-3</v>
      </c>
      <c r="FB421" s="223">
        <f t="shared" ca="1" si="748"/>
        <v>8.9236439948881703E-3</v>
      </c>
      <c r="FC421" s="223">
        <f t="shared" ca="1" si="749"/>
        <v>-2.4040267962511129E-3</v>
      </c>
      <c r="FD421" s="223">
        <f t="shared" ca="1" si="750"/>
        <v>-9.3949156585764904E-3</v>
      </c>
      <c r="FE421" s="223">
        <f t="shared" ca="1" si="751"/>
        <v>5.6230126326893342E-4</v>
      </c>
      <c r="FF421" s="223">
        <f t="shared" ca="1" si="752"/>
        <v>9.5051459822351053E-3</v>
      </c>
      <c r="FG421" s="223">
        <f t="shared" ca="1" si="753"/>
        <v>1.3010331919184911E-3</v>
      </c>
      <c r="FH421" s="223">
        <f t="shared" ca="1" si="754"/>
        <v>-9.2500988763436938E-3</v>
      </c>
      <c r="FI421" s="223">
        <f t="shared" ca="1" si="755"/>
        <v>-3.1143696711683063E-3</v>
      </c>
      <c r="FJ421" s="223">
        <f t="shared" ca="1" si="756"/>
        <v>8.6395756581497101E-3</v>
      </c>
      <c r="FK421" s="223">
        <f t="shared" ca="1" si="757"/>
        <v>4.8080226705137534E-3</v>
      </c>
      <c r="FL421" s="223">
        <f t="shared" ca="1" si="758"/>
        <v>-7.697038392542808E-3</v>
      </c>
      <c r="FM421" s="223">
        <f t="shared" ca="1" si="759"/>
        <v>-6.3169060550015282E-3</v>
      </c>
      <c r="FN421" s="223">
        <f t="shared" ca="1" si="760"/>
        <v>6.4587082580593374E-3</v>
      </c>
      <c r="FO421" s="223">
        <f t="shared" ca="1" si="761"/>
        <v>7.583034282357317E-3</v>
      </c>
      <c r="FP421" s="223">
        <f t="shared" ca="1" si="762"/>
        <v>-4.9721735873039588E-3</v>
      </c>
      <c r="FQ421" s="223">
        <f t="shared" ca="1" si="763"/>
        <v>-8.5577507548567217E-3</v>
      </c>
      <c r="FR421" s="223">
        <f t="shared" ca="1" si="764"/>
        <v>3.2945610740155551E-3</v>
      </c>
      <c r="FS421" s="223">
        <f t="shared" ca="1" si="765"/>
        <v>9.2035976650888876E-3</v>
      </c>
      <c r="FT421" s="223">
        <f t="shared" ca="1" si="766"/>
        <v>-1.4903404262638668E-3</v>
      </c>
      <c r="FU421" s="223">
        <f t="shared" ca="1" si="767"/>
        <v>-9.4957554784886964E-3</v>
      </c>
      <c r="FV421" s="223">
        <f t="shared" ca="1" si="768"/>
        <v>-3.7115316827660396E-4</v>
      </c>
      <c r="FW421" s="223">
        <f t="shared" ca="1" si="769"/>
        <v>9.4229967341312639E-3</v>
      </c>
      <c r="FX421" s="223">
        <f t="shared" ca="1" si="770"/>
        <v>2.2183835547050362E-3</v>
      </c>
      <c r="FY421" s="223">
        <f t="shared" ca="1" si="771"/>
        <v>-8.9881175097586054E-3</v>
      </c>
      <c r="FZ421" s="223">
        <f t="shared" ca="1" si="772"/>
        <v>-3.9803627052104971E-3</v>
      </c>
      <c r="GA421" s="223">
        <f t="shared" ca="1" si="773"/>
        <v>8.2078299700801462E-3</v>
      </c>
      <c r="GB421" s="223">
        <f t="shared" ca="1" si="774"/>
        <v>5.5893787491673539E-3</v>
      </c>
      <c r="GC421" s="223">
        <f t="shared" ca="1" si="775"/>
        <v>-7.1121201276558455E-3</v>
      </c>
      <c r="GD421" s="223">
        <f t="shared" ca="1" si="776"/>
        <v>-6.9835981023538473E-3</v>
      </c>
      <c r="GE421" s="223">
        <f t="shared" ca="1" si="777"/>
        <v>5.7430954972482861E-3</v>
      </c>
      <c r="GF421" s="223">
        <f t="shared" ca="1" si="778"/>
        <v>8.109441696913449E-3</v>
      </c>
      <c r="GG421" s="223">
        <f t="shared" ca="1" si="779"/>
        <v>-4.1533669276469518E-3</v>
      </c>
      <c r="GH421" s="223">
        <f t="shared" ca="1" si="780"/>
        <v>-8.9236439948882345E-3</v>
      </c>
      <c r="GI421" s="223">
        <f t="shared" ca="1" si="781"/>
        <v>2.4040267962511944E-3</v>
      </c>
      <c r="GJ421" s="223">
        <f t="shared" ca="1" si="782"/>
        <v>9.3949156585764783E-3</v>
      </c>
      <c r="GK421" s="223">
        <f t="shared" ca="1" si="783"/>
        <v>-5.6230126326874737E-4</v>
      </c>
      <c r="GL421" s="223">
        <f t="shared" ca="1" si="784"/>
        <v>-9.5051459822350984E-3</v>
      </c>
      <c r="GM421" s="223">
        <f t="shared" ca="1" si="785"/>
        <v>-1.3010331919184083E-3</v>
      </c>
      <c r="GN421" s="223">
        <f t="shared" ca="1" si="786"/>
        <v>9.2500988763437146E-3</v>
      </c>
      <c r="GO421" s="223">
        <f t="shared" ca="1" si="787"/>
        <v>3.1143696711684828E-3</v>
      </c>
      <c r="GP421" s="223">
        <f t="shared" ca="1" si="788"/>
        <v>-8.6395756581495193E-3</v>
      </c>
      <c r="GQ421" s="223">
        <f t="shared" ca="1" si="789"/>
        <v>-4.8080226705136814E-3</v>
      </c>
      <c r="GR421" s="223">
        <f t="shared" ca="1" si="790"/>
        <v>7.6970383925426987E-3</v>
      </c>
      <c r="GS421" s="223">
        <f t="shared" ca="1" si="791"/>
        <v>6.3169060550016688E-3</v>
      </c>
      <c r="GT421" s="223">
        <f t="shared" ca="1" si="792"/>
        <v>-6.4587082580593981E-3</v>
      </c>
      <c r="GU421" s="223">
        <f t="shared" ca="1" si="793"/>
        <v>-7.583034282357265E-3</v>
      </c>
      <c r="GV421" s="223">
        <f t="shared" ca="1" si="794"/>
        <v>4.9721735873037992E-3</v>
      </c>
      <c r="GW421" s="223">
        <f t="shared" ca="1" si="795"/>
        <v>8.5577507548568032E-3</v>
      </c>
      <c r="GX421" s="223">
        <f t="shared" ca="1" si="796"/>
        <v>-3.2945610740156336E-3</v>
      </c>
      <c r="GY421" s="223">
        <f t="shared" ca="1" si="797"/>
        <v>-9.2035976650888668E-3</v>
      </c>
      <c r="GZ421" s="223">
        <f t="shared" ca="1" si="798"/>
        <v>1.4903404262636829E-3</v>
      </c>
      <c r="HA421" s="223">
        <f t="shared" ca="1" si="799"/>
        <v>9.4957554784886912E-3</v>
      </c>
      <c r="HB421" s="223">
        <f t="shared" ca="1" si="800"/>
        <v>3.7115316827651982E-4</v>
      </c>
      <c r="HC421" s="223">
        <f t="shared" ca="1" si="801"/>
        <v>-9.4229967341312379E-3</v>
      </c>
      <c r="HD421" s="223">
        <f t="shared" ca="1" si="802"/>
        <v>-2.2183835547054803E-3</v>
      </c>
      <c r="HE421" s="223">
        <f t="shared" ca="1" si="803"/>
        <v>8.9881175097586315E-3</v>
      </c>
      <c r="HF421" s="223">
        <f t="shared" ca="1" si="804"/>
        <v>3.9803627052104208E-3</v>
      </c>
      <c r="HG421" s="223">
        <f t="shared" ca="1" si="805"/>
        <v>-8.2078299700801896E-3</v>
      </c>
      <c r="HH421" s="223">
        <f t="shared" ca="1" si="806"/>
        <v>-5.5893787491677243E-3</v>
      </c>
      <c r="HI421" s="223">
        <f t="shared" ca="1" si="807"/>
        <v>7.1121201276559002E-3</v>
      </c>
      <c r="HJ421" s="223">
        <f t="shared" ca="1" si="808"/>
        <v>6.983598102353791E-3</v>
      </c>
      <c r="HK421" s="223">
        <f t="shared" ca="1" si="809"/>
        <v>-5.7430954972483529E-3</v>
      </c>
      <c r="HL421" s="223">
        <f t="shared" ca="1" si="810"/>
        <v>-8.1094416969134057E-3</v>
      </c>
      <c r="HM421" s="223">
        <f t="shared" ca="1" si="811"/>
        <v>4.1533669276470273E-3</v>
      </c>
      <c r="HN421" s="223">
        <f t="shared" ca="1" si="812"/>
        <v>8.923643994888205E-3</v>
      </c>
      <c r="HO421" s="223">
        <f t="shared" ca="1" si="813"/>
        <v>-2.404026796250752E-3</v>
      </c>
      <c r="HP421" s="223">
        <f t="shared" ca="1" si="814"/>
        <v>-9.3949156585764644E-3</v>
      </c>
      <c r="HQ421" s="223">
        <f t="shared" ca="1" si="815"/>
        <v>5.6230126326883064E-4</v>
      </c>
      <c r="HR421" s="223">
        <f t="shared" ca="1" si="816"/>
        <v>9.5051459822351018E-3</v>
      </c>
      <c r="HS421" s="223">
        <f t="shared" ca="1" si="817"/>
        <v>1.3010331919188611E-3</v>
      </c>
      <c r="HT421" s="223">
        <f t="shared" ca="1" si="818"/>
        <v>-9.2500988763437337E-3</v>
      </c>
      <c r="HU421" s="223">
        <f t="shared" ca="1" si="819"/>
        <v>-3.1143696711684035E-3</v>
      </c>
      <c r="HV421" s="223">
        <f t="shared" ca="1" si="820"/>
        <v>8.639575658149554E-3</v>
      </c>
      <c r="HW421" s="223">
        <f t="shared" ca="1" si="821"/>
        <v>4.8080226705136085E-3</v>
      </c>
      <c r="HX421" s="223">
        <f t="shared" ca="1" si="822"/>
        <v>-7.6970383925427472E-3</v>
      </c>
      <c r="HY421" s="223">
        <f t="shared" ca="1" si="823"/>
        <v>-6.3169060550016054E-3</v>
      </c>
      <c r="HZ421" s="223">
        <f t="shared" ca="1" si="824"/>
        <v>6.4587082580590633E-3</v>
      </c>
      <c r="IA421" s="223">
        <f t="shared" ca="1" si="825"/>
        <v>7.5830342823572146E-3</v>
      </c>
      <c r="IB421" s="223">
        <f t="shared" ca="1" si="826"/>
        <v>-4.9721735873038703E-3</v>
      </c>
      <c r="IC421" s="223">
        <f t="shared" ca="1" si="827"/>
        <v>-8.5577507548567668E-3</v>
      </c>
      <c r="ID421" s="223">
        <f t="shared" ca="1" si="828"/>
        <v>3.2945610740152051E-3</v>
      </c>
      <c r="IE421" s="223">
        <f t="shared" ca="1" si="829"/>
        <v>2.7172861255273248E-3</v>
      </c>
      <c r="IF421" s="223">
        <f t="shared" ca="1" si="830"/>
        <v>-1.4903404262637658E-3</v>
      </c>
      <c r="IG421" s="223">
        <f t="shared" ca="1" si="831"/>
        <v>-9.4957554784887172E-3</v>
      </c>
      <c r="IH421" s="223">
        <f t="shared" ca="1" si="832"/>
        <v>-3.7115316827643612E-4</v>
      </c>
      <c r="II421" s="223">
        <f t="shared" ca="1" si="833"/>
        <v>9.4229967341312483E-3</v>
      </c>
      <c r="IJ421" s="223">
        <f t="shared" ca="1" si="834"/>
        <v>2.2183835547053988E-3</v>
      </c>
      <c r="IK421" s="223">
        <f t="shared" ca="1" si="835"/>
        <v>-8.9881175097584823E-3</v>
      </c>
      <c r="IL421" s="223">
        <f t="shared" ca="1" si="836"/>
        <v>-3.9803627052103444E-3</v>
      </c>
      <c r="IM421" s="223">
        <f t="shared" ca="1" si="837"/>
        <v>8.207829970080233E-3</v>
      </c>
      <c r="IN421" s="223">
        <f t="shared" ca="1" si="838"/>
        <v>5.5893787491676557E-3</v>
      </c>
      <c r="IO421" s="223">
        <f t="shared" ca="1" si="839"/>
        <v>-7.1121201276555975E-3</v>
      </c>
      <c r="IP421" s="223">
        <f t="shared" ca="1" si="840"/>
        <v>-6.9835981023537337E-3</v>
      </c>
      <c r="IQ421" s="223">
        <f t="shared" ca="1" si="841"/>
        <v>5.7430954972484188E-3</v>
      </c>
      <c r="IR421" s="223">
        <f t="shared" ca="1" si="842"/>
        <v>8.1094416969136451E-3</v>
      </c>
      <c r="IS421" s="223">
        <f t="shared" ca="1" si="843"/>
        <v>-4.1533669276471036E-3</v>
      </c>
      <c r="IT421" s="223">
        <f t="shared" ca="1" si="844"/>
        <v>-8.9236439948881772E-3</v>
      </c>
      <c r="IU421" s="223">
        <f t="shared" ca="1" si="845"/>
        <v>2.4040267962508336E-3</v>
      </c>
      <c r="IV421" s="223">
        <f t="shared" ca="1" si="846"/>
        <v>9.3949156585765355E-3</v>
      </c>
      <c r="IW421" s="223">
        <f t="shared" ca="1" si="847"/>
        <v>-5.6230126326891391E-4</v>
      </c>
      <c r="IX421" s="223">
        <f t="shared" ca="1" si="848"/>
        <v>-9.5051459822351053E-3</v>
      </c>
      <c r="IY421" s="223">
        <f t="shared" ca="1" si="849"/>
        <v>-1.3010331919187782E-3</v>
      </c>
      <c r="IZ421" s="223">
        <f t="shared" ca="1" si="850"/>
        <v>9.2500988763436279E-3</v>
      </c>
      <c r="JA421" s="223">
        <f t="shared" ca="1" si="851"/>
        <v>3.1143696711683246E-3</v>
      </c>
      <c r="JB421" s="223">
        <f t="shared" ca="1" si="852"/>
        <v>-8.6395756581495887E-3</v>
      </c>
    </row>
    <row r="422" spans="2:262">
      <c r="B422" s="230">
        <v>61</v>
      </c>
      <c r="C422" s="229">
        <f t="shared" si="853"/>
        <v>1.1914062500000006E-3</v>
      </c>
      <c r="D422" s="226">
        <f t="shared" ca="1" si="597"/>
        <v>53.984625816802215</v>
      </c>
      <c r="E422" s="225">
        <f ca="1">BO361</f>
        <v>-1.5374183197782396E-2</v>
      </c>
      <c r="F422" s="224">
        <v>61</v>
      </c>
      <c r="G422" s="223">
        <f t="shared" ca="1" si="854"/>
        <v>2.2978873806863099E-3</v>
      </c>
      <c r="H422" s="223">
        <f t="shared" ca="1" si="598"/>
        <v>-5.6697115741083581E-3</v>
      </c>
      <c r="I422" s="223">
        <f t="shared" ca="1" si="599"/>
        <v>-3.132067096056841E-3</v>
      </c>
      <c r="J422" s="223">
        <f t="shared" ca="1" si="600"/>
        <v>5.2088932759357595E-3</v>
      </c>
      <c r="K422" s="223">
        <f t="shared" ca="1" si="601"/>
        <v>3.8984470174197516E-3</v>
      </c>
      <c r="L422" s="223">
        <f t="shared" ca="1" si="602"/>
        <v>-4.635318168829939E-3</v>
      </c>
      <c r="M422" s="223">
        <f t="shared" ca="1" si="603"/>
        <v>-4.5804373338909181E-3</v>
      </c>
      <c r="N422" s="223">
        <f t="shared" ca="1" si="604"/>
        <v>3.9614024217033209E-3</v>
      </c>
      <c r="O422" s="223">
        <f t="shared" ca="1" si="605"/>
        <v>5.1632750146814645E-3</v>
      </c>
      <c r="P422" s="223">
        <f t="shared" ca="1" si="606"/>
        <v>-3.2017342753031071E-3</v>
      </c>
      <c r="Q422" s="223">
        <f t="shared" ca="1" si="607"/>
        <v>-5.6343433841309996E-3</v>
      </c>
      <c r="R422" s="223">
        <f t="shared" ca="1" si="608"/>
        <v>2.3727582508545572E-3</v>
      </c>
      <c r="S422" s="223">
        <f t="shared" ca="1" si="609"/>
        <v>5.9834452346342552E-3</v>
      </c>
      <c r="T422" s="223">
        <f t="shared" ca="1" si="610"/>
        <v>-1.4924191758378135E-3</v>
      </c>
      <c r="U422" s="223">
        <f t="shared" ca="1" si="611"/>
        <v>-6.2030235653908238E-3</v>
      </c>
      <c r="V422" s="223">
        <f t="shared" ca="1" si="612"/>
        <v>5.7977373266494695E-4</v>
      </c>
      <c r="W422" s="223">
        <f t="shared" ca="1" si="613"/>
        <v>6.2883251686509161E-3</v>
      </c>
      <c r="X422" s="223">
        <f t="shared" ca="1" si="614"/>
        <v>3.4542206094428127E-4</v>
      </c>
      <c r="Y422" s="223">
        <f t="shared" ca="1" si="615"/>
        <v>-6.2375035223087892E-3</v>
      </c>
      <c r="Z422" s="223">
        <f t="shared" ca="1" si="616"/>
        <v>-1.263140510084337E-3</v>
      </c>
      <c r="AA422" s="223">
        <f t="shared" ca="1" si="617"/>
        <v>6.051658761529956E-3</v>
      </c>
      <c r="AB422" s="223">
        <f t="shared" ca="1" si="618"/>
        <v>2.1535157817764348E-3</v>
      </c>
      <c r="AC422" s="223">
        <f t="shared" ca="1" si="619"/>
        <v>-5.7348138641471879E-3</v>
      </c>
      <c r="AD422" s="223">
        <f t="shared" ca="1" si="620"/>
        <v>-2.997273940259085E-3</v>
      </c>
      <c r="AE422" s="223">
        <f t="shared" ca="1" si="621"/>
        <v>5.2938275653395634E-3</v>
      </c>
      <c r="AF422" s="223">
        <f t="shared" ca="1" si="622"/>
        <v>3.7761501694912633E-3</v>
      </c>
      <c r="AG422" s="223">
        <f t="shared" ca="1" si="623"/>
        <v>-4.7382458867287012E-3</v>
      </c>
      <c r="AH422" s="223">
        <f t="shared" ca="1" si="624"/>
        <v>-4.4732841512614852E-3</v>
      </c>
      <c r="AI422" s="223">
        <f t="shared" ca="1" si="625"/>
        <v>4.0800954938389573E-3</v>
      </c>
      <c r="AJ422" s="223">
        <f t="shared" ca="1" si="626"/>
        <v>5.0735850401599728E-3</v>
      </c>
      <c r="AK422" s="223">
        <f t="shared" ca="1" si="627"/>
        <v>-3.33362335510863E-3</v>
      </c>
      <c r="AL422" s="223">
        <f t="shared" ca="1" si="628"/>
        <v>-5.5640581348084172E-3</v>
      </c>
      <c r="AM422" s="223">
        <f t="shared" ca="1" si="629"/>
        <v>2.5149883380479205E-3</v>
      </c>
      <c r="AN422" s="223">
        <f t="shared" ca="1" si="630"/>
        <v>5.9340861739019066E-3</v>
      </c>
      <c r="AO422" s="223">
        <f t="shared" ca="1" si="631"/>
        <v>-1.6419114185561052E-3</v>
      </c>
      <c r="AP422" s="223">
        <f t="shared" ca="1" si="632"/>
        <v>-6.1756591678526936E-3</v>
      </c>
      <c r="AQ422" s="223">
        <f t="shared" ca="1" si="633"/>
        <v>7.3329207530933773E-4</v>
      </c>
      <c r="AR422" s="223">
        <f t="shared" ca="1" si="634"/>
        <v>6.2835477908751453E-3</v>
      </c>
      <c r="AS422" s="223">
        <f t="shared" ca="1" si="635"/>
        <v>1.9120082687741754E-4</v>
      </c>
      <c r="AT422" s="223">
        <f t="shared" ca="1" si="636"/>
        <v>-6.2554165800968791E-3</v>
      </c>
      <c r="AU422" s="223">
        <f t="shared" ca="1" si="637"/>
        <v>-1.1115548085753057E-3</v>
      </c>
      <c r="AV422" s="223">
        <f t="shared" ca="1" si="638"/>
        <v>6.0918744912769624E-3</v>
      </c>
      <c r="AW422" s="223">
        <f t="shared" ca="1" si="639"/>
        <v>2.007846985484766E-3</v>
      </c>
      <c r="AX422" s="223">
        <f t="shared" ca="1" si="640"/>
        <v>-5.7964617167527883E-3</v>
      </c>
      <c r="AY422" s="223">
        <f t="shared" ca="1" si="641"/>
        <v>-2.8606753387150287E-3</v>
      </c>
      <c r="AZ422" s="223">
        <f t="shared" ca="1" si="642"/>
        <v>5.3755730509669553E-3</v>
      </c>
      <c r="BA422" s="223">
        <f t="shared" ca="1" si="643"/>
        <v>3.651578709900051E-3</v>
      </c>
      <c r="BB422" s="223">
        <f t="shared" ca="1" si="644"/>
        <v>-4.8383194624796958E-3</v>
      </c>
      <c r="BC422" s="223">
        <f t="shared" ca="1" si="645"/>
        <v>-4.3634364295262332E-3</v>
      </c>
      <c r="BD422" s="223">
        <f t="shared" ca="1" si="646"/>
        <v>4.196330869013728E-3</v>
      </c>
      <c r="BE422" s="223">
        <f t="shared" ca="1" si="647"/>
        <v>4.9808389277238409E-3</v>
      </c>
      <c r="BF422" s="223">
        <f t="shared" ca="1" si="648"/>
        <v>-3.4635043848572607E-3</v>
      </c>
      <c r="BG422" s="223">
        <f t="shared" ca="1" si="649"/>
        <v>-5.4904213049189509E-3</v>
      </c>
      <c r="BH422" s="223">
        <f t="shared" ca="1" si="650"/>
        <v>2.6557034903079138E-3</v>
      </c>
      <c r="BI422" s="223">
        <f t="shared" ca="1" si="651"/>
        <v>5.8811526415481754E-3</v>
      </c>
      <c r="BJ422" s="223">
        <f t="shared" ca="1" si="652"/>
        <v>-1.7904146352308804E-3</v>
      </c>
      <c r="BK422" s="223">
        <f t="shared" ca="1" si="653"/>
        <v>-6.1445747841546074E-3</v>
      </c>
      <c r="BL422" s="223">
        <f t="shared" ca="1" si="654"/>
        <v>8.8636871022709719E-4</v>
      </c>
      <c r="BM422" s="223">
        <f t="shared" ca="1" si="655"/>
        <v>6.2749854388671365E-3</v>
      </c>
      <c r="BN422" s="223">
        <f t="shared" ca="1" si="656"/>
        <v>3.6864420581946824E-5</v>
      </c>
      <c r="BO422" s="223">
        <f t="shared" ca="1" si="657"/>
        <v>-6.2695616088422057E-3</v>
      </c>
      <c r="BP422" s="223">
        <f t="shared" ca="1" si="658"/>
        <v>-9.5929954801334449E-4</v>
      </c>
      <c r="BQ422" s="223">
        <f t="shared" ca="1" si="659"/>
        <v>6.1284207036202886E-3</v>
      </c>
      <c r="BR422" s="223">
        <f t="shared" ca="1" si="660"/>
        <v>1.8609687372473176E-3</v>
      </c>
      <c r="BS422" s="223">
        <f t="shared" ca="1" si="661"/>
        <v>-5.8546179975638452E-3</v>
      </c>
      <c r="BT422" s="223">
        <f t="shared" ca="1" si="662"/>
        <v>-2.7223535733143915E-3</v>
      </c>
      <c r="BU422" s="223">
        <f t="shared" ca="1" si="663"/>
        <v>5.4540804923941151E-3</v>
      </c>
      <c r="BV422" s="223">
        <f t="shared" ca="1" si="664"/>
        <v>3.5248076758352441E-3</v>
      </c>
      <c r="BW422" s="223">
        <f t="shared" ca="1" si="665"/>
        <v>-4.9354786155029681E-3</v>
      </c>
      <c r="BX422" s="223">
        <f t="shared" ca="1" si="666"/>
        <v>-4.2509603368451662E-3</v>
      </c>
      <c r="BY422" s="223">
        <f t="shared" ca="1" si="667"/>
        <v>4.3100385313838913E-3</v>
      </c>
      <c r="BZ422" s="223">
        <f t="shared" ca="1" si="668"/>
        <v>4.8850925441632376E-3</v>
      </c>
      <c r="CA422" s="223">
        <f t="shared" ca="1" si="669"/>
        <v>-3.5912991290731871E-3</v>
      </c>
      <c r="CB422" s="223">
        <f t="shared" ca="1" si="670"/>
        <v>-5.4134772505354993E-3</v>
      </c>
      <c r="CC422" s="223">
        <f t="shared" ca="1" si="671"/>
        <v>2.7948189460884555E-3</v>
      </c>
      <c r="CD422" s="223">
        <f t="shared" ca="1" si="672"/>
        <v>5.8246765227536537E-3</v>
      </c>
      <c r="CE422" s="223">
        <f t="shared" ca="1" si="673"/>
        <v>-1.9378393730772664E-3</v>
      </c>
      <c r="CF422" s="223">
        <f t="shared" ca="1" si="674"/>
        <v>-6.1097891383670123E-3</v>
      </c>
      <c r="CG422" s="223">
        <f t="shared" ca="1" si="675"/>
        <v>1.0389114297773645E-3</v>
      </c>
      <c r="CH422" s="223">
        <f t="shared" ca="1" si="676"/>
        <v>6.262643270267567E-3</v>
      </c>
      <c r="CI422" s="223">
        <f t="shared" ca="1" si="677"/>
        <v>-1.1749419146212274E-4</v>
      </c>
      <c r="CJ422" s="223">
        <f t="shared" ca="1" si="678"/>
        <v>-6.2799300881083812E-3</v>
      </c>
      <c r="CK422" s="223">
        <f t="shared" ca="1" si="679"/>
        <v>-8.0646644127409196E-4</v>
      </c>
      <c r="CL422" s="223">
        <f t="shared" ca="1" si="680"/>
        <v>6.1612753844881539E-3</v>
      </c>
      <c r="CM422" s="223">
        <f t="shared" ca="1" si="681"/>
        <v>1.7129695110286555E-3</v>
      </c>
      <c r="CN422" s="223">
        <f t="shared" ca="1" si="682"/>
        <v>-5.909247675411471E-3</v>
      </c>
      <c r="CO422" s="223">
        <f t="shared" ca="1" si="683"/>
        <v>-2.5823919639165445E-3</v>
      </c>
      <c r="CP422" s="223">
        <f t="shared" ca="1" si="684"/>
        <v>5.5293025996738581E-3</v>
      </c>
      <c r="CQ422" s="223">
        <f t="shared" ca="1" si="685"/>
        <v>3.3959134294275608E-3</v>
      </c>
      <c r="CR422" s="223">
        <f t="shared" ca="1" si="686"/>
        <v>-5.0296648207575822E-3</v>
      </c>
      <c r="CS422" s="223">
        <f t="shared" ca="1" si="687"/>
        <v>-4.1359236246109625E-3</v>
      </c>
      <c r="CT422" s="223">
        <f t="shared" ca="1" si="688"/>
        <v>4.4211499877054704E-3</v>
      </c>
      <c r="CU422" s="223">
        <f t="shared" ca="1" si="689"/>
        <v>4.7864035635194098E-3</v>
      </c>
      <c r="CV422" s="223">
        <f t="shared" ca="1" si="690"/>
        <v>-3.7169306089810841E-3</v>
      </c>
      <c r="CW422" s="223">
        <f t="shared" ca="1" si="691"/>
        <v>-5.3332723198792802E-3</v>
      </c>
      <c r="CX422" s="223">
        <f t="shared" ca="1" si="692"/>
        <v>2.9322509074408854E-3</v>
      </c>
      <c r="CY422" s="223">
        <f t="shared" ca="1" si="693"/>
        <v>5.7646918366205087E-3</v>
      </c>
      <c r="CZ422" s="223">
        <f t="shared" ca="1" si="694"/>
        <v>-2.0840968289457919E-3</v>
      </c>
      <c r="DA422" s="223">
        <f t="shared" ca="1" si="695"/>
        <v>-6.0713231840621995E-3</v>
      </c>
      <c r="DB422" s="223">
        <f t="shared" ca="1" si="696"/>
        <v>1.190828347929647E-3</v>
      </c>
      <c r="DC422" s="223">
        <f t="shared" ca="1" si="697"/>
        <v>6.2465287195373129E-3</v>
      </c>
      <c r="DD422" s="223">
        <f t="shared" ca="1" si="698"/>
        <v>-2.7178202939855643E-4</v>
      </c>
      <c r="DE422" s="223">
        <f t="shared" ca="1" si="699"/>
        <v>-6.286515772311185E-3</v>
      </c>
      <c r="DF422" s="223">
        <f t="shared" ca="1" si="700"/>
        <v>-6.5314754930642671E-4</v>
      </c>
      <c r="DG422" s="223">
        <f t="shared" ca="1" si="701"/>
        <v>6.1904187434493477E-3</v>
      </c>
      <c r="DH422" s="223">
        <f t="shared" ca="1" si="702"/>
        <v>1.5639384560285192E-3</v>
      </c>
      <c r="DI422" s="223">
        <f t="shared" ca="1" si="703"/>
        <v>-5.9603178434204001E-3</v>
      </c>
      <c r="DJ422" s="223">
        <f t="shared" ca="1" si="704"/>
        <v>-2.4408748181615715E-3</v>
      </c>
      <c r="DK422" s="223">
        <f t="shared" ca="1" si="705"/>
        <v>5.6011940618214571E-3</v>
      </c>
      <c r="DL422" s="223">
        <f t="shared" ca="1" si="706"/>
        <v>3.2649736117514481E-3</v>
      </c>
      <c r="DM422" s="223">
        <f t="shared" ca="1" si="707"/>
        <v>-5.1208213439956143E-3</v>
      </c>
      <c r="DN422" s="223">
        <f t="shared" ca="1" si="708"/>
        <v>-4.0183955866372363E-3</v>
      </c>
      <c r="DO422" s="223">
        <f t="shared" ca="1" si="709"/>
        <v>4.5295983085920271E-3</v>
      </c>
      <c r="DP422" s="223">
        <f t="shared" ca="1" si="710"/>
        <v>4.6848314323439545E-3</v>
      </c>
      <c r="DQ422" s="223">
        <f t="shared" ca="1" si="711"/>
        <v>-3.8403231488752616E-3</v>
      </c>
      <c r="DR422" s="223">
        <f t="shared" ca="1" si="712"/>
        <v>-5.2498548254014642E-3</v>
      </c>
      <c r="DS422" s="223">
        <f t="shared" ca="1" si="713"/>
        <v>3.0679165904905978E-3</v>
      </c>
      <c r="DT422" s="223">
        <f t="shared" ca="1" si="714"/>
        <v>5.7012347156806982E-3</v>
      </c>
      <c r="DU422" s="223">
        <f t="shared" ca="1" si="715"/>
        <v>-2.2290989028139604E-3</v>
      </c>
      <c r="DV422" s="223">
        <f t="shared" ca="1" si="716"/>
        <v>-6.0292000916927057E-3</v>
      </c>
      <c r="DW422" s="223">
        <f t="shared" ca="1" si="717"/>
        <v>1.3420279556130763E-3</v>
      </c>
      <c r="DX422" s="223">
        <f t="shared" ca="1" si="718"/>
        <v>6.2266514934791626E-3</v>
      </c>
      <c r="DY422" s="223">
        <f t="shared" ca="1" si="719"/>
        <v>-4.259061560030657E-4</v>
      </c>
      <c r="DZ422" s="223">
        <f t="shared" ca="1" si="720"/>
        <v>-6.2893146944807167E-3</v>
      </c>
      <c r="EA422" s="223">
        <f t="shared" ca="1" si="721"/>
        <v>-4.9943522567781986E-4</v>
      </c>
      <c r="EB422" s="223">
        <f t="shared" ca="1" si="722"/>
        <v>6.2158332256341368E-3</v>
      </c>
      <c r="EC422" s="223">
        <f t="shared" ca="1" si="723"/>
        <v>1.4139653429819832E-3</v>
      </c>
      <c r="ED422" s="223">
        <f t="shared" ca="1" si="724"/>
        <v>-6.0077977388310931E-3</v>
      </c>
      <c r="EE422" s="223">
        <f t="shared" ca="1" si="725"/>
        <v>-2.2978873806863264E-3</v>
      </c>
      <c r="EF422" s="223">
        <f t="shared" ca="1" si="726"/>
        <v>5.6697115741083529E-3</v>
      </c>
      <c r="EG422" s="223">
        <f t="shared" ca="1" si="727"/>
        <v>3.1320670960568427E-3</v>
      </c>
      <c r="EH422" s="223">
        <f t="shared" ca="1" si="728"/>
        <v>-5.2088932759357612E-3</v>
      </c>
      <c r="EI422" s="223">
        <f t="shared" ca="1" si="729"/>
        <v>-3.8984470174197447E-3</v>
      </c>
      <c r="EJ422" s="223">
        <f t="shared" ca="1" si="730"/>
        <v>4.635318168829952E-3</v>
      </c>
      <c r="EK422" s="223">
        <f t="shared" ca="1" si="731"/>
        <v>4.5804373338909042E-3</v>
      </c>
      <c r="EL422" s="223">
        <f t="shared" ca="1" si="732"/>
        <v>-3.9614024217033451E-3</v>
      </c>
      <c r="EM422" s="223">
        <f t="shared" ca="1" si="733"/>
        <v>-5.1632750146814402E-3</v>
      </c>
      <c r="EN422" s="223">
        <f t="shared" ca="1" si="734"/>
        <v>3.201734275303143E-3</v>
      </c>
      <c r="EO422" s="223">
        <f t="shared" ca="1" si="735"/>
        <v>5.6343433841309796E-3</v>
      </c>
      <c r="EP422" s="223">
        <f t="shared" ca="1" si="736"/>
        <v>-2.3727582508546174E-3</v>
      </c>
      <c r="EQ422" s="223">
        <f t="shared" ca="1" si="737"/>
        <v>-5.9834452346342899E-3</v>
      </c>
      <c r="ER422" s="223">
        <f t="shared" ca="1" si="738"/>
        <v>1.4924191758377021E-3</v>
      </c>
      <c r="ES422" s="223">
        <f t="shared" ca="1" si="739"/>
        <v>6.2030235653908385E-3</v>
      </c>
      <c r="ET422" s="223">
        <f t="shared" ca="1" si="740"/>
        <v>-5.7977373266485544E-4</v>
      </c>
      <c r="EU422" s="223">
        <f t="shared" ca="1" si="741"/>
        <v>-6.2883251686509179E-3</v>
      </c>
      <c r="EV422" s="223">
        <f t="shared" ca="1" si="742"/>
        <v>-3.4542206094435044E-4</v>
      </c>
      <c r="EW422" s="223">
        <f t="shared" ca="1" si="743"/>
        <v>6.2375035223087806E-3</v>
      </c>
      <c r="EX422" s="223">
        <f t="shared" ca="1" si="744"/>
        <v>1.2631405100844051E-3</v>
      </c>
      <c r="EY422" s="223">
        <f t="shared" ca="1" si="745"/>
        <v>-6.051658761529943E-3</v>
      </c>
      <c r="EZ422" s="223">
        <f t="shared" ca="1" si="746"/>
        <v>-2.1535157817764998E-3</v>
      </c>
      <c r="FA422" s="223">
        <f t="shared" ca="1" si="747"/>
        <v>5.7348138641471784E-3</v>
      </c>
      <c r="FB422" s="223">
        <f t="shared" ca="1" si="748"/>
        <v>2.9972739402591066E-3</v>
      </c>
      <c r="FC422" s="223">
        <f t="shared" ca="1" si="749"/>
        <v>-5.2938275653395504E-3</v>
      </c>
      <c r="FD422" s="223">
        <f t="shared" ca="1" si="750"/>
        <v>-3.7761501694912828E-3</v>
      </c>
      <c r="FE422" s="223">
        <f t="shared" ca="1" si="751"/>
        <v>4.7382458867286856E-3</v>
      </c>
      <c r="FF422" s="223">
        <f t="shared" ca="1" si="752"/>
        <v>4.4732841512615034E-3</v>
      </c>
      <c r="FG422" s="223">
        <f t="shared" ca="1" si="753"/>
        <v>-4.0800954938389738E-3</v>
      </c>
      <c r="FH422" s="223">
        <f t="shared" ca="1" si="754"/>
        <v>-5.0735850401599615E-3</v>
      </c>
      <c r="FI422" s="223">
        <f t="shared" ca="1" si="755"/>
        <v>3.3336233551086464E-3</v>
      </c>
      <c r="FJ422" s="223">
        <f t="shared" ca="1" si="756"/>
        <v>5.5640581348084077E-3</v>
      </c>
      <c r="FK422" s="223">
        <f t="shared" ca="1" si="757"/>
        <v>-2.5149883380479379E-3</v>
      </c>
      <c r="FL422" s="223">
        <f t="shared" ca="1" si="758"/>
        <v>-5.9340861739019006E-3</v>
      </c>
      <c r="FM422" s="223">
        <f t="shared" ca="1" si="759"/>
        <v>1.6419114185561247E-3</v>
      </c>
      <c r="FN422" s="223">
        <f t="shared" ca="1" si="760"/>
        <v>6.1756591678526814E-3</v>
      </c>
      <c r="FO422" s="223">
        <f t="shared" ca="1" si="761"/>
        <v>-7.332920753094017E-4</v>
      </c>
      <c r="FP422" s="223">
        <f t="shared" ca="1" si="762"/>
        <v>-6.283547790875141E-3</v>
      </c>
      <c r="FQ422" s="223">
        <f t="shared" ca="1" si="763"/>
        <v>-1.9120082687753138E-4</v>
      </c>
      <c r="FR422" s="223">
        <f t="shared" ca="1" si="764"/>
        <v>6.255416580096867E-3</v>
      </c>
      <c r="FS422" s="223">
        <f t="shared" ca="1" si="765"/>
        <v>1.1115548085754178E-3</v>
      </c>
      <c r="FT422" s="223">
        <f t="shared" ca="1" si="766"/>
        <v>-6.0918744912769451E-3</v>
      </c>
      <c r="FU422" s="223">
        <f t="shared" ca="1" si="767"/>
        <v>-2.0078469854847045E-3</v>
      </c>
      <c r="FV422" s="223">
        <f t="shared" ca="1" si="768"/>
        <v>5.7964617167528135E-3</v>
      </c>
      <c r="FW422" s="223">
        <f t="shared" ca="1" si="769"/>
        <v>2.8606753387148912E-3</v>
      </c>
      <c r="FX422" s="223">
        <f t="shared" ca="1" si="770"/>
        <v>-5.375573050967036E-3</v>
      </c>
      <c r="FY422" s="223">
        <f t="shared" ca="1" si="771"/>
        <v>-3.6515787098999257E-3</v>
      </c>
      <c r="FZ422" s="223">
        <f t="shared" ca="1" si="772"/>
        <v>4.8383194624797947E-3</v>
      </c>
      <c r="GA422" s="223">
        <f t="shared" ca="1" si="773"/>
        <v>4.3634364295261213E-3</v>
      </c>
      <c r="GB422" s="223">
        <f t="shared" ca="1" si="774"/>
        <v>-4.1963308690138442E-3</v>
      </c>
      <c r="GC422" s="223">
        <f t="shared" ca="1" si="775"/>
        <v>-4.9808389277237464E-3</v>
      </c>
      <c r="GD422" s="223">
        <f t="shared" ca="1" si="776"/>
        <v>3.4635043848570903E-3</v>
      </c>
      <c r="GE422" s="223">
        <f t="shared" ca="1" si="777"/>
        <v>5.4904213049190497E-3</v>
      </c>
      <c r="GF422" s="223">
        <f t="shared" ca="1" si="778"/>
        <v>-2.6557034903077295E-3</v>
      </c>
      <c r="GG422" s="223">
        <f t="shared" ca="1" si="779"/>
        <v>-5.8811526415482474E-3</v>
      </c>
      <c r="GH422" s="223">
        <f t="shared" ca="1" si="780"/>
        <v>1.7904146352306857E-3</v>
      </c>
      <c r="GI422" s="223">
        <f t="shared" ca="1" si="781"/>
        <v>6.1445747841546499E-3</v>
      </c>
      <c r="GJ422" s="223">
        <f t="shared" ca="1" si="782"/>
        <v>-8.86368710226984E-4</v>
      </c>
      <c r="GK422" s="223">
        <f t="shared" ca="1" si="783"/>
        <v>-6.2749854388671443E-3</v>
      </c>
      <c r="GL422" s="223">
        <f t="shared" ca="1" si="784"/>
        <v>-3.6864420582060449E-5</v>
      </c>
      <c r="GM422" s="223">
        <f t="shared" ca="1" si="785"/>
        <v>6.269561608842197E-3</v>
      </c>
      <c r="GN422" s="223">
        <f t="shared" ca="1" si="786"/>
        <v>9.5929954801345692E-4</v>
      </c>
      <c r="GO422" s="223">
        <f t="shared" ca="1" si="787"/>
        <v>-6.1284207036202626E-3</v>
      </c>
      <c r="GP422" s="223">
        <f t="shared" ca="1" si="788"/>
        <v>-1.8609687372474267E-3</v>
      </c>
      <c r="GQ422" s="223">
        <f t="shared" ca="1" si="789"/>
        <v>5.8546179975638036E-3</v>
      </c>
      <c r="GR422" s="223">
        <f t="shared" ca="1" si="790"/>
        <v>2.7223535733144942E-3</v>
      </c>
      <c r="GS422" s="223">
        <f t="shared" ca="1" si="791"/>
        <v>-5.4540804923940587E-3</v>
      </c>
      <c r="GT422" s="223">
        <f t="shared" ca="1" si="792"/>
        <v>-3.5248076758353387E-3</v>
      </c>
      <c r="GU422" s="223">
        <f t="shared" ca="1" si="793"/>
        <v>4.9354786155028961E-3</v>
      </c>
      <c r="GV422" s="223">
        <f t="shared" ca="1" si="794"/>
        <v>4.2509603368452512E-3</v>
      </c>
      <c r="GW422" s="223">
        <f t="shared" ca="1" si="795"/>
        <v>-4.3100385313838739E-3</v>
      </c>
      <c r="GX422" s="223">
        <f t="shared" ca="1" si="796"/>
        <v>-4.8850925441632533E-3</v>
      </c>
      <c r="GY422" s="223">
        <f t="shared" ca="1" si="797"/>
        <v>3.5912991290731667E-3</v>
      </c>
      <c r="GZ422" s="223">
        <f t="shared" ca="1" si="798"/>
        <v>5.4134772505355123E-3</v>
      </c>
      <c r="HA422" s="223">
        <f t="shared" ca="1" si="799"/>
        <v>-2.7948189460884334E-3</v>
      </c>
      <c r="HB422" s="223">
        <f t="shared" ca="1" si="800"/>
        <v>-5.8246765227536624E-3</v>
      </c>
      <c r="HC422" s="223">
        <f t="shared" ca="1" si="801"/>
        <v>1.9378393730772427E-3</v>
      </c>
      <c r="HD422" s="223">
        <f t="shared" ca="1" si="802"/>
        <v>6.1097891383670192E-3</v>
      </c>
      <c r="HE422" s="223">
        <f t="shared" ca="1" si="803"/>
        <v>-1.03891142977734E-3</v>
      </c>
      <c r="HF422" s="223">
        <f t="shared" ca="1" si="804"/>
        <v>-6.2626432702675696E-3</v>
      </c>
      <c r="HG422" s="223">
        <f t="shared" ca="1" si="805"/>
        <v>1.1749419146209823E-4</v>
      </c>
      <c r="HH422" s="223">
        <f t="shared" ca="1" si="806"/>
        <v>6.2799300881083795E-3</v>
      </c>
      <c r="HI422" s="223">
        <f t="shared" ca="1" si="807"/>
        <v>8.0646644127411646E-4</v>
      </c>
      <c r="HJ422" s="223">
        <f t="shared" ca="1" si="808"/>
        <v>-6.1612753844881669E-3</v>
      </c>
      <c r="HK422" s="223">
        <f t="shared" ca="1" si="809"/>
        <v>-1.7129695110285931E-3</v>
      </c>
      <c r="HL422" s="223">
        <f t="shared" ca="1" si="810"/>
        <v>5.9092476754114632E-3</v>
      </c>
      <c r="HM422" s="223">
        <f t="shared" ca="1" si="811"/>
        <v>2.5823919639165675E-3</v>
      </c>
      <c r="HN422" s="223">
        <f t="shared" ca="1" si="812"/>
        <v>-5.5293025996738469E-3</v>
      </c>
      <c r="HO422" s="223">
        <f t="shared" ca="1" si="813"/>
        <v>-3.3959134294275816E-3</v>
      </c>
      <c r="HP422" s="223">
        <f t="shared" ca="1" si="814"/>
        <v>5.0296648207576742E-3</v>
      </c>
      <c r="HQ422" s="223">
        <f t="shared" ca="1" si="815"/>
        <v>4.1359236246108462E-3</v>
      </c>
      <c r="HR422" s="223">
        <f t="shared" ca="1" si="816"/>
        <v>-4.4211499877055797E-3</v>
      </c>
      <c r="HS422" s="223">
        <f t="shared" ca="1" si="817"/>
        <v>-4.7864035635193092E-3</v>
      </c>
      <c r="HT422" s="223">
        <f t="shared" ca="1" si="818"/>
        <v>3.7169306089812081E-3</v>
      </c>
      <c r="HU422" s="223">
        <f t="shared" ca="1" si="819"/>
        <v>5.3332723198791978E-3</v>
      </c>
      <c r="HV422" s="223">
        <f t="shared" ca="1" si="820"/>
        <v>-2.932250907441022E-3</v>
      </c>
      <c r="HW422" s="223">
        <f t="shared" ca="1" si="821"/>
        <v>-5.7646918366204471E-3</v>
      </c>
      <c r="HX422" s="223">
        <f t="shared" ca="1" si="822"/>
        <v>2.0840968289459368E-3</v>
      </c>
      <c r="HY422" s="223">
        <f t="shared" ca="1" si="823"/>
        <v>6.0713231840621596E-3</v>
      </c>
      <c r="HZ422" s="223">
        <f t="shared" ca="1" si="824"/>
        <v>-1.1908283479297981E-3</v>
      </c>
      <c r="IA422" s="223">
        <f t="shared" ca="1" si="825"/>
        <v>-6.2465287195372938E-3</v>
      </c>
      <c r="IB422" s="223">
        <f t="shared" ca="1" si="826"/>
        <v>2.7178202939871082E-4</v>
      </c>
      <c r="IC422" s="223">
        <f t="shared" ca="1" si="827"/>
        <v>6.2865157723111789E-3</v>
      </c>
      <c r="ID422" s="223">
        <f t="shared" ca="1" si="828"/>
        <v>6.5314754930662902E-4</v>
      </c>
      <c r="IE422" s="223">
        <f t="shared" ca="1" si="829"/>
        <v>-4.5534743128826183E-3</v>
      </c>
      <c r="IF422" s="223">
        <f t="shared" ca="1" si="830"/>
        <v>-1.5639384560287161E-3</v>
      </c>
      <c r="IG422" s="223">
        <f t="shared" ca="1" si="831"/>
        <v>5.9603178434203341E-3</v>
      </c>
      <c r="IH422" s="223">
        <f t="shared" ca="1" si="832"/>
        <v>2.4408748181617588E-3</v>
      </c>
      <c r="II422" s="223">
        <f t="shared" ca="1" si="833"/>
        <v>-5.6011940618213652E-3</v>
      </c>
      <c r="IJ422" s="223">
        <f t="shared" ca="1" si="834"/>
        <v>-3.2649736117516216E-3</v>
      </c>
      <c r="IK422" s="223">
        <f t="shared" ca="1" si="835"/>
        <v>5.1208213439954964E-3</v>
      </c>
      <c r="IL422" s="223">
        <f t="shared" ca="1" si="836"/>
        <v>4.0183955866373924E-3</v>
      </c>
      <c r="IM422" s="223">
        <f t="shared" ca="1" si="837"/>
        <v>-4.5295983085918866E-3</v>
      </c>
      <c r="IN422" s="223">
        <f t="shared" ca="1" si="838"/>
        <v>-4.6848314323440906E-3</v>
      </c>
      <c r="IO422" s="223">
        <f t="shared" ca="1" si="839"/>
        <v>3.8403231488751003E-3</v>
      </c>
      <c r="IP422" s="223">
        <f t="shared" ca="1" si="840"/>
        <v>5.2498548254014772E-3</v>
      </c>
      <c r="IQ422" s="223">
        <f t="shared" ca="1" si="841"/>
        <v>-3.0679165904905761E-3</v>
      </c>
      <c r="IR422" s="223">
        <f t="shared" ca="1" si="842"/>
        <v>-5.7012347156807086E-3</v>
      </c>
      <c r="IS422" s="223">
        <f t="shared" ca="1" si="843"/>
        <v>2.2290989028139379E-3</v>
      </c>
      <c r="IT422" s="223">
        <f t="shared" ca="1" si="844"/>
        <v>6.0292000916927126E-3</v>
      </c>
      <c r="IU422" s="223">
        <f t="shared" ca="1" si="845"/>
        <v>-1.3420279556130524E-3</v>
      </c>
      <c r="IV422" s="223">
        <f t="shared" ca="1" si="846"/>
        <v>-6.2266514934791661E-3</v>
      </c>
      <c r="IW422" s="223">
        <f t="shared" ca="1" si="847"/>
        <v>4.2590615600304098E-4</v>
      </c>
      <c r="IX422" s="223">
        <f t="shared" ca="1" si="848"/>
        <v>6.2893146944807158E-3</v>
      </c>
      <c r="IY422" s="223">
        <f t="shared" ca="1" si="849"/>
        <v>4.9943522567784458E-4</v>
      </c>
      <c r="IZ422" s="223">
        <f t="shared" ca="1" si="850"/>
        <v>-6.2158332256341334E-3</v>
      </c>
      <c r="JA422" s="223">
        <f t="shared" ca="1" si="851"/>
        <v>-1.4139653429820073E-3</v>
      </c>
      <c r="JB422" s="223">
        <f t="shared" ca="1" si="852"/>
        <v>6.0077977388310853E-3</v>
      </c>
    </row>
    <row r="423" spans="2:262">
      <c r="B423" s="230">
        <v>62</v>
      </c>
      <c r="C423" s="229">
        <f t="shared" si="853"/>
        <v>1.2109375000000006E-3</v>
      </c>
      <c r="D423" s="226">
        <f t="shared" ca="1" si="597"/>
        <v>53.967522895089559</v>
      </c>
      <c r="E423" s="225">
        <f ca="1">BP361</f>
        <v>-3.2477104910440854E-2</v>
      </c>
      <c r="F423" s="224">
        <v>62</v>
      </c>
      <c r="G423" s="223">
        <f t="shared" ca="1" si="854"/>
        <v>-2.6684323500405275E-3</v>
      </c>
      <c r="H423" s="223">
        <f t="shared" ca="1" si="598"/>
        <v>4.0809561363473086E-3</v>
      </c>
      <c r="I423" s="223">
        <f t="shared" ca="1" si="599"/>
        <v>3.0689184033260647E-3</v>
      </c>
      <c r="J423" s="223">
        <f t="shared" ca="1" si="600"/>
        <v>-3.7797867588436618E-3</v>
      </c>
      <c r="K423" s="223">
        <f t="shared" ca="1" si="601"/>
        <v>-3.4398490947461194E-3</v>
      </c>
      <c r="L423" s="223">
        <f t="shared" ca="1" si="602"/>
        <v>3.4422159686107274E-3</v>
      </c>
      <c r="M423" s="223">
        <f t="shared" ca="1" si="603"/>
        <v>3.7776521589709799E-3</v>
      </c>
      <c r="N423" s="223">
        <f t="shared" ca="1" si="604"/>
        <v>-3.0714947568934166E-3</v>
      </c>
      <c r="O423" s="223">
        <f t="shared" ca="1" si="605"/>
        <v>-4.0790743678302162E-3</v>
      </c>
      <c r="P423" s="223">
        <f t="shared" ca="1" si="606"/>
        <v>2.6711933716173945E-3</v>
      </c>
      <c r="Q423" s="223">
        <f t="shared" ca="1" si="607"/>
        <v>4.3412128606783798E-3</v>
      </c>
      <c r="R423" s="223">
        <f t="shared" ca="1" si="608"/>
        <v>-2.2451669339498574E-3</v>
      </c>
      <c r="S423" s="223">
        <f t="shared" ca="1" si="609"/>
        <v>-4.5615431005298582E-3</v>
      </c>
      <c r="T423" s="223">
        <f t="shared" ca="1" si="610"/>
        <v>1.7975183113752991E-3</v>
      </c>
      <c r="U423" s="223">
        <f t="shared" ca="1" si="611"/>
        <v>4.7379431867301241E-3</v>
      </c>
      <c r="V423" s="223">
        <f t="shared" ca="1" si="612"/>
        <v>-1.3325586048387344E-3</v>
      </c>
      <c r="W423" s="223">
        <f t="shared" ca="1" si="613"/>
        <v>-4.8687142900189747E-3</v>
      </c>
      <c r="X423" s="223">
        <f t="shared" ca="1" si="614"/>
        <v>8.5476563048694082E-4</v>
      </c>
      <c r="Y423" s="223">
        <f t="shared" ca="1" si="615"/>
        <v>4.9525970131849813E-3</v>
      </c>
      <c r="Z423" s="223">
        <f t="shared" ca="1" si="616"/>
        <v>-3.6874079585113434E-4</v>
      </c>
      <c r="AA423" s="223">
        <f t="shared" ca="1" si="617"/>
        <v>-4.9887835197490946E-3</v>
      </c>
      <c r="AB423" s="223">
        <f t="shared" ca="1" si="618"/>
        <v>-1.2083521422295981E-4</v>
      </c>
      <c r="AC423" s="223">
        <f t="shared" ca="1" si="619"/>
        <v>4.9769253138715434E-3</v>
      </c>
      <c r="AD423" s="223">
        <f t="shared" ca="1" si="620"/>
        <v>6.092475151288218E-4</v>
      </c>
      <c r="AE423" s="223">
        <f t="shared" ca="1" si="621"/>
        <v>-4.9171365965572861E-3</v>
      </c>
      <c r="AF423" s="223">
        <f t="shared" ca="1" si="622"/>
        <v>-1.0917924294154239E-3</v>
      </c>
      <c r="AG423" s="223">
        <f t="shared" ca="1" si="623"/>
        <v>4.8099931658378949E-3</v>
      </c>
      <c r="AH423" s="223">
        <f t="shared" ca="1" si="624"/>
        <v>1.5638227857723023E-3</v>
      </c>
      <c r="AI423" s="223">
        <f t="shared" ca="1" si="625"/>
        <v>-4.6565268715217552E-3</v>
      </c>
      <c r="AJ423" s="223">
        <f t="shared" ca="1" si="626"/>
        <v>-2.0207926738297012E-3</v>
      </c>
      <c r="AK423" s="223">
        <f t="shared" ca="1" si="627"/>
        <v>4.4582156779163409E-3</v>
      </c>
      <c r="AL423" s="223">
        <f t="shared" ca="1" si="628"/>
        <v>2.4583012237604758E-3</v>
      </c>
      <c r="AM423" s="223">
        <f t="shared" ca="1" si="629"/>
        <v>-4.2169694302239798E-3</v>
      </c>
      <c r="AN423" s="223">
        <f t="shared" ca="1" si="630"/>
        <v>-2.8721349890622914E-3</v>
      </c>
      <c r="AO423" s="223">
        <f t="shared" ca="1" si="631"/>
        <v>3.9351114616885978E-3</v>
      </c>
      <c r="AP423" s="223">
        <f t="shared" ca="1" si="632"/>
        <v>3.2583085243507431E-3</v>
      </c>
      <c r="AQ423" s="223">
        <f t="shared" ca="1" si="633"/>
        <v>-3.6153562186264131E-3</v>
      </c>
      <c r="AR423" s="223">
        <f t="shared" ca="1" si="634"/>
        <v>-3.6131027673770764E-3</v>
      </c>
      <c r="AS423" s="223">
        <f t="shared" ca="1" si="635"/>
        <v>3.2607831188241096E-3</v>
      </c>
      <c r="AT423" s="223">
        <f t="shared" ca="1" si="636"/>
        <v>3.9331008556306845E-3</v>
      </c>
      <c r="AU423" s="223">
        <f t="shared" ca="1" si="637"/>
        <v>-2.8748068950621587E-3</v>
      </c>
      <c r="AV423" s="223">
        <f t="shared" ca="1" si="638"/>
        <v>-4.2152210325929369E-3</v>
      </c>
      <c r="AW423" s="223">
        <f t="shared" ca="1" si="639"/>
        <v>2.4611447093714827E-3</v>
      </c>
      <c r="AX423" s="223">
        <f t="shared" ca="1" si="640"/>
        <v>4.4567463267371262E-3</v>
      </c>
      <c r="AY423" s="223">
        <f t="shared" ca="1" si="641"/>
        <v>-2.0237803547309462E-3</v>
      </c>
      <c r="AZ423" s="223">
        <f t="shared" ca="1" si="642"/>
        <v>-4.6553507174494409E-3</v>
      </c>
      <c r="BA423" s="223">
        <f t="shared" ca="1" si="643"/>
        <v>1.5669258889635385E-3</v>
      </c>
      <c r="BB423" s="223">
        <f t="shared" ca="1" si="644"/>
        <v>4.8091215358791739E-3</v>
      </c>
      <c r="BC423" s="223">
        <f t="shared" ca="1" si="645"/>
        <v>-1.0949810703165233E-3</v>
      </c>
      <c r="BD423" s="223">
        <f t="shared" ca="1" si="646"/>
        <v>-4.9165778849851235E-3</v>
      </c>
      <c r="BE423" s="223">
        <f t="shared" ca="1" si="647"/>
        <v>6.1249098538481697E-4</v>
      </c>
      <c r="BF423" s="223">
        <f t="shared" ca="1" si="648"/>
        <v>4.9766849013838143E-3</v>
      </c>
      <c r="BG423" s="223">
        <f t="shared" ca="1" si="649"/>
        <v>-1.2410227744229447E-4</v>
      </c>
      <c r="BH423" s="223">
        <f t="shared" ca="1" si="650"/>
        <v>-4.9888637216494724E-3</v>
      </c>
      <c r="BI423" s="223">
        <f t="shared" ca="1" si="651"/>
        <v>-3.654816032732731E-4</v>
      </c>
      <c r="BJ423" s="223">
        <f t="shared" ca="1" si="652"/>
        <v>4.9529970570853224E-3</v>
      </c>
      <c r="BK423" s="223">
        <f t="shared" ca="1" si="653"/>
        <v>8.5154569635668195E-4</v>
      </c>
      <c r="BL423" s="223">
        <f t="shared" ca="1" si="654"/>
        <v>-4.8694303232778404E-3</v>
      </c>
      <c r="BM423" s="223">
        <f t="shared" ca="1" si="655"/>
        <v>-1.3294089388820164E-3</v>
      </c>
      <c r="BN423" s="223">
        <f t="shared" ca="1" si="656"/>
        <v>4.7389683135557921E-3</v>
      </c>
      <c r="BO423" s="223">
        <f t="shared" ca="1" si="657"/>
        <v>1.7944692465969997E-3</v>
      </c>
      <c r="BP423" s="223">
        <f t="shared" ca="1" si="658"/>
        <v>-4.5628674483906275E-3</v>
      </c>
      <c r="BQ423" s="223">
        <f t="shared" ca="1" si="659"/>
        <v>-2.2422478345106461E-3</v>
      </c>
      <c r="BR423" s="223">
        <f t="shared" ca="1" si="660"/>
        <v>4.3428236753803619E-3</v>
      </c>
      <c r="BS423" s="223">
        <f t="shared" ca="1" si="661"/>
        <v>2.6684323500405427E-3</v>
      </c>
      <c r="BT423" s="223">
        <f t="shared" ca="1" si="662"/>
        <v>-4.0809561363472687E-3</v>
      </c>
      <c r="BU423" s="223">
        <f t="shared" ca="1" si="663"/>
        <v>-3.0689184033261046E-3</v>
      </c>
      <c r="BV423" s="223">
        <f t="shared" ca="1" si="664"/>
        <v>3.779786758843641E-3</v>
      </c>
      <c r="BW423" s="223">
        <f t="shared" ca="1" si="665"/>
        <v>3.4398490947461302E-3</v>
      </c>
      <c r="BX423" s="223">
        <f t="shared" ca="1" si="666"/>
        <v>-3.4422159686106806E-3</v>
      </c>
      <c r="BY423" s="223">
        <f t="shared" ca="1" si="667"/>
        <v>-3.7776521589710094E-3</v>
      </c>
      <c r="BZ423" s="223">
        <f t="shared" ca="1" si="668"/>
        <v>3.0714947568933953E-3</v>
      </c>
      <c r="CA423" s="223">
        <f t="shared" ca="1" si="669"/>
        <v>4.0790743678302214E-3</v>
      </c>
      <c r="CB423" s="223">
        <f t="shared" ca="1" si="670"/>
        <v>-2.6711933716173407E-3</v>
      </c>
      <c r="CC423" s="223">
        <f t="shared" ca="1" si="671"/>
        <v>-4.3412128606783972E-3</v>
      </c>
      <c r="CD423" s="223">
        <f t="shared" ca="1" si="672"/>
        <v>2.24516693394984E-3</v>
      </c>
      <c r="CE423" s="223">
        <f t="shared" ca="1" si="673"/>
        <v>4.5615431005298582E-3</v>
      </c>
      <c r="CF423" s="223">
        <f t="shared" ca="1" si="674"/>
        <v>-1.7975183113752484E-3</v>
      </c>
      <c r="CG423" s="223">
        <f t="shared" ca="1" si="675"/>
        <v>-4.7379431867301362E-3</v>
      </c>
      <c r="CH423" s="223">
        <f t="shared" ca="1" si="676"/>
        <v>1.3325586048387162E-3</v>
      </c>
      <c r="CI423" s="223">
        <f t="shared" ca="1" si="677"/>
        <v>4.8687142900189911E-3</v>
      </c>
      <c r="CJ423" s="223">
        <f t="shared" ca="1" si="678"/>
        <v>-8.5476563048688748E-4</v>
      </c>
      <c r="CK423" s="223">
        <f t="shared" ca="1" si="679"/>
        <v>-4.9525970131849856E-3</v>
      </c>
      <c r="CL423" s="223">
        <f t="shared" ca="1" si="680"/>
        <v>3.6874079585111526E-4</v>
      </c>
      <c r="CM423" s="223">
        <f t="shared" ca="1" si="681"/>
        <v>4.9887835197490963E-3</v>
      </c>
      <c r="CN423" s="223">
        <f t="shared" ca="1" si="682"/>
        <v>1.2083521422292555E-4</v>
      </c>
      <c r="CO423" s="223">
        <f t="shared" ca="1" si="683"/>
        <v>-4.9769253138715408E-3</v>
      </c>
      <c r="CP423" s="223">
        <f t="shared" ca="1" si="684"/>
        <v>-6.0924751512889358E-4</v>
      </c>
      <c r="CQ423" s="223">
        <f t="shared" ca="1" si="685"/>
        <v>4.9171365965572861E-3</v>
      </c>
      <c r="CR423" s="223">
        <f t="shared" ca="1" si="686"/>
        <v>1.0917924294154599E-3</v>
      </c>
      <c r="CS423" s="223">
        <f t="shared" ca="1" si="687"/>
        <v>-4.8099931658378671E-3</v>
      </c>
      <c r="CT423" s="223">
        <f t="shared" ca="1" si="688"/>
        <v>-1.5638227857723039E-3</v>
      </c>
      <c r="CU423" s="223">
        <f t="shared" ca="1" si="689"/>
        <v>4.6565268715217292E-3</v>
      </c>
      <c r="CV423" s="223">
        <f t="shared" ca="1" si="690"/>
        <v>2.02079267382967E-3</v>
      </c>
      <c r="CW423" s="223">
        <f t="shared" ca="1" si="691"/>
        <v>-4.4582156779163253E-3</v>
      </c>
      <c r="CX423" s="223">
        <f t="shared" ca="1" si="692"/>
        <v>-2.4583012237605387E-3</v>
      </c>
      <c r="CY423" s="223">
        <f t="shared" ca="1" si="693"/>
        <v>4.216969430223998E-3</v>
      </c>
      <c r="CZ423" s="223">
        <f t="shared" ca="1" si="694"/>
        <v>2.8721349890623209E-3</v>
      </c>
      <c r="DA423" s="223">
        <f t="shared" ca="1" si="695"/>
        <v>-3.9351114616885527E-3</v>
      </c>
      <c r="DB423" s="223">
        <f t="shared" ca="1" si="696"/>
        <v>-3.2583085243507444E-3</v>
      </c>
      <c r="DC423" s="223">
        <f t="shared" ca="1" si="697"/>
        <v>3.6153562186263867E-3</v>
      </c>
      <c r="DD423" s="223">
        <f t="shared" ca="1" si="698"/>
        <v>3.6131027673771505E-3</v>
      </c>
      <c r="DE423" s="223">
        <f t="shared" ca="1" si="699"/>
        <v>-3.2607831188241083E-3</v>
      </c>
      <c r="DF423" s="223">
        <f t="shared" ca="1" si="700"/>
        <v>-3.9331008556307287E-3</v>
      </c>
      <c r="DG423" s="223">
        <f t="shared" ca="1" si="701"/>
        <v>2.8748068950621864E-3</v>
      </c>
      <c r="DH423" s="223">
        <f t="shared" ca="1" si="702"/>
        <v>4.215221032592956E-3</v>
      </c>
      <c r="DI423" s="223">
        <f t="shared" ca="1" si="703"/>
        <v>-2.4611447093713899E-3</v>
      </c>
      <c r="DJ423" s="223">
        <f t="shared" ca="1" si="704"/>
        <v>-4.4567463267371106E-3</v>
      </c>
      <c r="DK423" s="223">
        <f t="shared" ca="1" si="705"/>
        <v>2.0237803547309128E-3</v>
      </c>
      <c r="DL423" s="223">
        <f t="shared" ca="1" si="706"/>
        <v>4.6553507174494791E-3</v>
      </c>
      <c r="DM423" s="223">
        <f t="shared" ca="1" si="707"/>
        <v>-1.5669258889635033E-3</v>
      </c>
      <c r="DN423" s="223">
        <f t="shared" ca="1" si="708"/>
        <v>-4.8091215358791843E-3</v>
      </c>
      <c r="DO423" s="223">
        <f t="shared" ca="1" si="709"/>
        <v>1.0949810703164181E-3</v>
      </c>
      <c r="DP423" s="223">
        <f t="shared" ca="1" si="710"/>
        <v>4.9165778849851304E-3</v>
      </c>
      <c r="DQ423" s="223">
        <f t="shared" ca="1" si="711"/>
        <v>-6.1249098538478097E-4</v>
      </c>
      <c r="DR423" s="223">
        <f t="shared" ca="1" si="712"/>
        <v>-4.9766849013838117E-3</v>
      </c>
      <c r="DS423" s="223">
        <f t="shared" ca="1" si="713"/>
        <v>1.2410227744225804E-4</v>
      </c>
      <c r="DT423" s="223">
        <f t="shared" ca="1" si="714"/>
        <v>4.988863721649469E-3</v>
      </c>
      <c r="DU423" s="223">
        <f t="shared" ca="1" si="715"/>
        <v>3.6548160327323884E-4</v>
      </c>
      <c r="DV423" s="223">
        <f t="shared" ca="1" si="716"/>
        <v>-4.952997057085318E-3</v>
      </c>
      <c r="DW423" s="223">
        <f t="shared" ca="1" si="717"/>
        <v>-8.5154569635678798E-4</v>
      </c>
      <c r="DX423" s="223">
        <f t="shared" ca="1" si="718"/>
        <v>4.8694303232778326E-3</v>
      </c>
      <c r="DY423" s="223">
        <f t="shared" ca="1" si="719"/>
        <v>1.3294089388820518E-3</v>
      </c>
      <c r="DZ423" s="223">
        <f t="shared" ca="1" si="720"/>
        <v>-4.7389683135558025E-3</v>
      </c>
      <c r="EA423" s="223">
        <f t="shared" ca="1" si="721"/>
        <v>-1.794469246597034E-3</v>
      </c>
      <c r="EB423" s="223">
        <f t="shared" ca="1" si="722"/>
        <v>4.5628674483905833E-3</v>
      </c>
      <c r="EC423" s="223">
        <f t="shared" ca="1" si="723"/>
        <v>2.2422478345106153E-3</v>
      </c>
      <c r="ED423" s="223">
        <f t="shared" ca="1" si="724"/>
        <v>-4.3428236753803437E-3</v>
      </c>
      <c r="EE423" s="223">
        <f t="shared" ca="1" si="725"/>
        <v>-2.6684323500406337E-3</v>
      </c>
      <c r="EF423" s="223">
        <f t="shared" ca="1" si="726"/>
        <v>4.0809561363472887E-3</v>
      </c>
      <c r="EG423" s="223">
        <f t="shared" ca="1" si="727"/>
        <v>3.0689184033261332E-3</v>
      </c>
      <c r="EH423" s="223">
        <f t="shared" ca="1" si="728"/>
        <v>-3.7797867588435707E-3</v>
      </c>
      <c r="EI423" s="223">
        <f t="shared" ca="1" si="729"/>
        <v>-3.4398490947461571E-3</v>
      </c>
      <c r="EJ423" s="223">
        <f t="shared" ca="1" si="730"/>
        <v>3.442215968610655E-3</v>
      </c>
      <c r="EK423" s="223">
        <f t="shared" ca="1" si="731"/>
        <v>3.7776521589709872E-3</v>
      </c>
      <c r="EL423" s="223">
        <f t="shared" ca="1" si="732"/>
        <v>-3.0714947568933654E-3</v>
      </c>
      <c r="EM423" s="223">
        <f t="shared" ca="1" si="733"/>
        <v>-4.079074367830283E-3</v>
      </c>
      <c r="EN423" s="223">
        <f t="shared" ca="1" si="734"/>
        <v>2.6711933716173698E-3</v>
      </c>
      <c r="EO423" s="223">
        <f t="shared" ca="1" si="735"/>
        <v>4.3412128606784154E-3</v>
      </c>
      <c r="EP423" s="223">
        <f t="shared" ca="1" si="736"/>
        <v>-2.2451669339497442E-3</v>
      </c>
      <c r="EQ423" s="223">
        <f t="shared" ca="1" si="737"/>
        <v>-4.5615431005298721E-3</v>
      </c>
      <c r="ER423" s="223">
        <f t="shared" ca="1" si="738"/>
        <v>1.7975183113752141E-3</v>
      </c>
      <c r="ES423" s="223">
        <f t="shared" ca="1" si="739"/>
        <v>4.7379431867301241E-3</v>
      </c>
      <c r="ET423" s="223">
        <f t="shared" ca="1" si="740"/>
        <v>-1.3325586048386808E-3</v>
      </c>
      <c r="EU423" s="223">
        <f t="shared" ca="1" si="741"/>
        <v>-4.8687142900189989E-3</v>
      </c>
      <c r="EV423" s="223">
        <f t="shared" ca="1" si="742"/>
        <v>8.5476563048692109E-4</v>
      </c>
      <c r="EW423" s="223">
        <f t="shared" ca="1" si="743"/>
        <v>4.9525970131849908E-3</v>
      </c>
      <c r="EX423" s="223">
        <f t="shared" ca="1" si="744"/>
        <v>-3.6874079585100814E-4</v>
      </c>
      <c r="EY423" s="223">
        <f t="shared" ca="1" si="745"/>
        <v>-4.9887835197490946E-3</v>
      </c>
      <c r="EZ423" s="223">
        <f t="shared" ca="1" si="746"/>
        <v>-1.208352142230331E-4</v>
      </c>
      <c r="FA423" s="223">
        <f t="shared" ca="1" si="747"/>
        <v>4.976925313871533E-3</v>
      </c>
      <c r="FB423" s="223">
        <f t="shared" ca="1" si="748"/>
        <v>6.0924751512885953E-4</v>
      </c>
      <c r="FC423" s="223">
        <f t="shared" ca="1" si="749"/>
        <v>-4.9171365965572679E-3</v>
      </c>
      <c r="FD423" s="223">
        <f t="shared" ca="1" si="750"/>
        <v>-1.0917924294154258E-3</v>
      </c>
      <c r="FE423" s="223">
        <f t="shared" ca="1" si="751"/>
        <v>4.8099931658378758E-3</v>
      </c>
      <c r="FF423" s="223">
        <f t="shared" ca="1" si="752"/>
        <v>1.5638227857724062E-3</v>
      </c>
      <c r="FG423" s="223">
        <f t="shared" ca="1" si="753"/>
        <v>-4.6565268715217413E-3</v>
      </c>
      <c r="FH423" s="223">
        <f t="shared" ca="1" si="754"/>
        <v>-2.0207926738297684E-3</v>
      </c>
      <c r="FI423" s="223">
        <f t="shared" ca="1" si="755"/>
        <v>4.4582156779162758E-3</v>
      </c>
      <c r="FJ423" s="223">
        <f t="shared" ca="1" si="756"/>
        <v>2.4583012237605088E-3</v>
      </c>
      <c r="FK423" s="223">
        <f t="shared" ca="1" si="757"/>
        <v>-4.2169694302239399E-3</v>
      </c>
      <c r="FL423" s="223">
        <f t="shared" ca="1" si="758"/>
        <v>-2.8721349890624094E-3</v>
      </c>
      <c r="FM423" s="223">
        <f t="shared" ca="1" si="759"/>
        <v>3.9351114616885735E-3</v>
      </c>
      <c r="FN423" s="223">
        <f t="shared" ca="1" si="760"/>
        <v>3.2583085243508259E-3</v>
      </c>
      <c r="FO423" s="223">
        <f t="shared" ca="1" si="761"/>
        <v>-3.6153562186264101E-3</v>
      </c>
      <c r="FP423" s="223">
        <f t="shared" ca="1" si="762"/>
        <v>-3.6131027673771271E-3</v>
      </c>
      <c r="FQ423" s="223">
        <f t="shared" ca="1" si="763"/>
        <v>3.2607831188240272E-3</v>
      </c>
      <c r="FR423" s="223">
        <f t="shared" ca="1" si="764"/>
        <v>3.9331008556307079E-3</v>
      </c>
      <c r="FS423" s="223">
        <f t="shared" ca="1" si="765"/>
        <v>-2.8748068950622142E-3</v>
      </c>
      <c r="FT423" s="223">
        <f t="shared" ca="1" si="766"/>
        <v>-4.2152210325930141E-3</v>
      </c>
      <c r="FU423" s="223">
        <f t="shared" ca="1" si="767"/>
        <v>2.4611447093714194E-3</v>
      </c>
      <c r="FV423" s="223">
        <f t="shared" ca="1" si="768"/>
        <v>4.4567463267370959E-3</v>
      </c>
      <c r="FW423" s="223">
        <f t="shared" ca="1" si="769"/>
        <v>-2.0237803547308144E-3</v>
      </c>
      <c r="FX423" s="223">
        <f t="shared" ca="1" si="770"/>
        <v>-4.6553507174494678E-3</v>
      </c>
      <c r="FY423" s="223">
        <f t="shared" ca="1" si="771"/>
        <v>1.5669258889635363E-3</v>
      </c>
      <c r="FZ423" s="223">
        <f t="shared" ca="1" si="772"/>
        <v>4.8091215358792121E-3</v>
      </c>
      <c r="GA423" s="223">
        <f t="shared" ca="1" si="773"/>
        <v>-1.0949810703164515E-3</v>
      </c>
      <c r="GB423" s="223">
        <f t="shared" ca="1" si="774"/>
        <v>-4.9165778849851235E-3</v>
      </c>
      <c r="GC423" s="223">
        <f t="shared" ca="1" si="775"/>
        <v>6.1249098538467429E-4</v>
      </c>
      <c r="GD423" s="223">
        <f t="shared" ca="1" si="776"/>
        <v>4.9766849013838203E-3</v>
      </c>
      <c r="GE423" s="223">
        <f t="shared" ca="1" si="777"/>
        <v>-1.241022774422923E-4</v>
      </c>
      <c r="GF423" s="223">
        <f t="shared" ca="1" si="778"/>
        <v>-4.9888637216494672E-3</v>
      </c>
      <c r="GG423" s="223">
        <f t="shared" ca="1" si="779"/>
        <v>-3.6548160327334661E-4</v>
      </c>
      <c r="GH423" s="223">
        <f t="shared" ca="1" si="780"/>
        <v>4.9529970570853215E-3</v>
      </c>
      <c r="GI423" s="223">
        <f t="shared" ca="1" si="781"/>
        <v>8.515456963568938E-4</v>
      </c>
      <c r="GJ423" s="223">
        <f t="shared" ca="1" si="782"/>
        <v>-4.8694303232778083E-3</v>
      </c>
      <c r="GK423" s="223">
        <f t="shared" ca="1" si="783"/>
        <v>-1.3294089388820186E-3</v>
      </c>
      <c r="GL423" s="223">
        <f t="shared" ca="1" si="784"/>
        <v>4.7389683135558129E-3</v>
      </c>
      <c r="GM423" s="223">
        <f t="shared" ca="1" si="785"/>
        <v>1.7944692465971343E-3</v>
      </c>
      <c r="GN423" s="223">
        <f t="shared" ca="1" si="786"/>
        <v>-4.5628674483905981E-3</v>
      </c>
      <c r="GO423" s="223">
        <f t="shared" ca="1" si="787"/>
        <v>-2.2422478345105849E-3</v>
      </c>
      <c r="GP423" s="223">
        <f t="shared" ca="1" si="788"/>
        <v>4.3428236753802908E-3</v>
      </c>
      <c r="GQ423" s="223">
        <f t="shared" ca="1" si="789"/>
        <v>2.6684323500406047E-3</v>
      </c>
      <c r="GR423" s="223">
        <f t="shared" ca="1" si="790"/>
        <v>-4.0809561363473077E-3</v>
      </c>
      <c r="GS423" s="223">
        <f t="shared" ca="1" si="791"/>
        <v>-3.0689184033262182E-3</v>
      </c>
      <c r="GT423" s="223">
        <f t="shared" ca="1" si="792"/>
        <v>3.7797867588435933E-3</v>
      </c>
      <c r="GU423" s="223">
        <f t="shared" ca="1" si="793"/>
        <v>3.439849094746132E-3</v>
      </c>
      <c r="GV423" s="223">
        <f t="shared" ca="1" si="794"/>
        <v>-3.4422159686105774E-3</v>
      </c>
      <c r="GW423" s="223">
        <f t="shared" ca="1" si="795"/>
        <v>-3.7776521589710579E-3</v>
      </c>
      <c r="GX423" s="223">
        <f t="shared" ca="1" si="796"/>
        <v>3.0714947568933931E-3</v>
      </c>
      <c r="GY423" s="223">
        <f t="shared" ca="1" si="797"/>
        <v>4.0790743678303454E-3</v>
      </c>
      <c r="GZ423" s="223">
        <f t="shared" ca="1" si="798"/>
        <v>-2.6711933716172791E-3</v>
      </c>
      <c r="HA423" s="223">
        <f t="shared" ca="1" si="799"/>
        <v>-4.3412128606783989E-3</v>
      </c>
      <c r="HB423" s="223">
        <f t="shared" ca="1" si="800"/>
        <v>2.2451669339496479E-3</v>
      </c>
      <c r="HC423" s="223">
        <f t="shared" ca="1" si="801"/>
        <v>4.5615431005299155E-3</v>
      </c>
      <c r="HD423" s="223">
        <f t="shared" ca="1" si="802"/>
        <v>-1.7975183113752456E-3</v>
      </c>
      <c r="HE423" s="223">
        <f t="shared" ca="1" si="803"/>
        <v>-4.7379431867301137E-3</v>
      </c>
      <c r="HF423" s="223">
        <f t="shared" ca="1" si="804"/>
        <v>1.3325586048385772E-3</v>
      </c>
      <c r="HG423" s="223">
        <f t="shared" ca="1" si="805"/>
        <v>4.8687142900189911E-3</v>
      </c>
      <c r="HH423" s="223">
        <f t="shared" ca="1" si="806"/>
        <v>-8.5476563048695426E-4</v>
      </c>
      <c r="HI423" s="223">
        <f t="shared" ca="1" si="807"/>
        <v>-4.952597013185003E-3</v>
      </c>
      <c r="HJ423" s="223">
        <f t="shared" ca="1" si="808"/>
        <v>3.6874079585104153E-4</v>
      </c>
      <c r="HK423" s="223">
        <f t="shared" ca="1" si="809"/>
        <v>4.9887835197490946E-3</v>
      </c>
      <c r="HL423" s="223">
        <f t="shared" ca="1" si="810"/>
        <v>1.2083521422314066E-4</v>
      </c>
      <c r="HM423" s="223">
        <f t="shared" ca="1" si="811"/>
        <v>-4.9769253138715348E-3</v>
      </c>
      <c r="HN423" s="223">
        <f t="shared" ca="1" si="812"/>
        <v>-6.0924751512882571E-4</v>
      </c>
      <c r="HO423" s="223">
        <f t="shared" ca="1" si="813"/>
        <v>4.9171365965572488E-3</v>
      </c>
      <c r="HP423" s="223">
        <f t="shared" ca="1" si="814"/>
        <v>1.0917924294155308E-3</v>
      </c>
      <c r="HQ423" s="223">
        <f t="shared" ca="1" si="815"/>
        <v>-4.8099931658378853E-3</v>
      </c>
      <c r="HR423" s="223">
        <f t="shared" ca="1" si="816"/>
        <v>-1.5638227857725083E-3</v>
      </c>
      <c r="HS423" s="223">
        <f t="shared" ca="1" si="817"/>
        <v>4.6565268715217031E-3</v>
      </c>
      <c r="HT423" s="223">
        <f t="shared" ca="1" si="818"/>
        <v>2.0207926738297368E-3</v>
      </c>
      <c r="HU423" s="223">
        <f t="shared" ca="1" si="819"/>
        <v>-4.4582156779162272E-3</v>
      </c>
      <c r="HV423" s="223">
        <f t="shared" ca="1" si="820"/>
        <v>-2.4583012237606025E-3</v>
      </c>
      <c r="HW423" s="223">
        <f t="shared" ca="1" si="821"/>
        <v>4.216969430223959E-3</v>
      </c>
      <c r="HX423" s="223">
        <f t="shared" ca="1" si="822"/>
        <v>2.8721349890624974E-3</v>
      </c>
      <c r="HY423" s="223">
        <f t="shared" ca="1" si="823"/>
        <v>-3.9351114616885076E-3</v>
      </c>
      <c r="HZ423" s="223">
        <f t="shared" ca="1" si="824"/>
        <v>-3.2583085243508003E-3</v>
      </c>
      <c r="IA423" s="223">
        <f t="shared" ca="1" si="825"/>
        <v>3.6153562186264344E-3</v>
      </c>
      <c r="IB423" s="223">
        <f t="shared" ca="1" si="826"/>
        <v>3.6131027673772017E-3</v>
      </c>
      <c r="IC423" s="223">
        <f t="shared" ca="1" si="827"/>
        <v>-3.2607831188240536E-3</v>
      </c>
      <c r="ID423" s="223">
        <f t="shared" ca="1" si="828"/>
        <v>-3.9331008556306871E-3</v>
      </c>
      <c r="IE423" s="223">
        <f t="shared" ca="1" si="829"/>
        <v>3.8052429806207382E-3</v>
      </c>
      <c r="IF423" s="223">
        <f t="shared" ca="1" si="830"/>
        <v>4.2152210325929959E-3</v>
      </c>
      <c r="IG423" s="223">
        <f t="shared" ca="1" si="831"/>
        <v>-2.4611447093714489E-3</v>
      </c>
      <c r="IH423" s="223">
        <f t="shared" ca="1" si="832"/>
        <v>-4.4567463267372077E-3</v>
      </c>
      <c r="II423" s="223">
        <f t="shared" ca="1" si="833"/>
        <v>2.0237803547308456E-3</v>
      </c>
      <c r="IJ423" s="223">
        <f t="shared" ca="1" si="834"/>
        <v>4.6553507174494548E-3</v>
      </c>
      <c r="IK423" s="223">
        <f t="shared" ca="1" si="835"/>
        <v>-1.5669258889632995E-3</v>
      </c>
      <c r="IL423" s="223">
        <f t="shared" ca="1" si="836"/>
        <v>-4.8091215358792034E-3</v>
      </c>
      <c r="IM423" s="223">
        <f t="shared" ca="1" si="837"/>
        <v>1.0949810703164849E-3</v>
      </c>
      <c r="IN423" s="223">
        <f t="shared" ca="1" si="838"/>
        <v>4.9165778849851668E-3</v>
      </c>
      <c r="IO423" s="223">
        <f t="shared" ca="1" si="839"/>
        <v>-6.1249098538470768E-4</v>
      </c>
      <c r="IP423" s="223">
        <f t="shared" ca="1" si="840"/>
        <v>-4.9766849013838169E-3</v>
      </c>
      <c r="IQ423" s="223">
        <f t="shared" ca="1" si="841"/>
        <v>1.2410227744204293E-4</v>
      </c>
      <c r="IR423" s="223">
        <f t="shared" ca="1" si="842"/>
        <v>4.9888637216494672E-3</v>
      </c>
      <c r="IS423" s="223">
        <f t="shared" ca="1" si="843"/>
        <v>3.6548160327331235E-4</v>
      </c>
      <c r="IT423" s="223">
        <f t="shared" ca="1" si="844"/>
        <v>-4.952997057085325E-3</v>
      </c>
      <c r="IU423" s="223">
        <f t="shared" ca="1" si="845"/>
        <v>-8.5154569635686041E-4</v>
      </c>
      <c r="IV423" s="223">
        <f t="shared" ca="1" si="846"/>
        <v>4.8694303232778161E-3</v>
      </c>
      <c r="IW423" s="223">
        <f t="shared" ca="1" si="847"/>
        <v>1.3294089388819856E-3</v>
      </c>
      <c r="IX423" s="223">
        <f t="shared" ca="1" si="848"/>
        <v>-4.7389683135557348E-3</v>
      </c>
      <c r="IY423" s="223">
        <f t="shared" ca="1" si="849"/>
        <v>-1.7944692465971023E-3</v>
      </c>
      <c r="IZ423" s="223">
        <f t="shared" ca="1" si="850"/>
        <v>4.5628674483906119E-3</v>
      </c>
      <c r="JA423" s="223">
        <f t="shared" ca="1" si="851"/>
        <v>2.2422478345108078E-3</v>
      </c>
      <c r="JB423" s="223">
        <f t="shared" ca="1" si="852"/>
        <v>-4.3428236753803081E-3</v>
      </c>
    </row>
    <row r="424" spans="2:262">
      <c r="B424" s="230">
        <v>63</v>
      </c>
      <c r="C424" s="229">
        <f t="shared" si="853"/>
        <v>1.2304687500000007E-3</v>
      </c>
      <c r="D424" s="226">
        <f t="shared" ca="1" si="597"/>
        <v>54.011866530899319</v>
      </c>
      <c r="E424" s="225">
        <f ca="1">BQ361</f>
        <v>1.1866530899316313E-2</v>
      </c>
      <c r="F424" s="224">
        <v>63</v>
      </c>
      <c r="G424" s="223">
        <f t="shared" ca="1" si="854"/>
        <v>-1.0264046850073471E-2</v>
      </c>
      <c r="H424" s="223">
        <f t="shared" ca="1" si="598"/>
        <v>1.6529628282275919E-2</v>
      </c>
      <c r="I424" s="223">
        <f t="shared" ca="1" si="599"/>
        <v>1.1075361620221725E-2</v>
      </c>
      <c r="J424" s="223">
        <f t="shared" ca="1" si="600"/>
        <v>-1.5986022321284415E-2</v>
      </c>
      <c r="K424" s="223">
        <f t="shared" ca="1" si="601"/>
        <v>-1.1859994874139759E-2</v>
      </c>
      <c r="L424" s="223">
        <f t="shared" ca="1" si="602"/>
        <v>1.5403904632310748E-2</v>
      </c>
      <c r="M424" s="223">
        <f t="shared" ca="1" si="603"/>
        <v>1.2616056361593115E-2</v>
      </c>
      <c r="N424" s="223">
        <f t="shared" ca="1" si="604"/>
        <v>-1.4784677587855153E-2</v>
      </c>
      <c r="O424" s="223">
        <f t="shared" ca="1" si="605"/>
        <v>-1.3341724664235406E-2</v>
      </c>
      <c r="P424" s="223">
        <f t="shared" ca="1" si="606"/>
        <v>1.4129832960105601E-2</v>
      </c>
      <c r="Q424" s="223">
        <f t="shared" ca="1" si="607"/>
        <v>1.4035251583564442E-2</v>
      </c>
      <c r="R424" s="223">
        <f t="shared" ca="1" si="608"/>
        <v>-1.3440948327127956E-2</v>
      </c>
      <c r="S424" s="223">
        <f t="shared" ca="1" si="609"/>
        <v>-1.4694966352485869E-2</v>
      </c>
      <c r="T424" s="223">
        <f t="shared" ca="1" si="610"/>
        <v>1.2719683272342262E-2</v>
      </c>
      <c r="U424" s="223">
        <f t="shared" ca="1" si="611"/>
        <v>1.5319279660337077E-2</v>
      </c>
      <c r="V424" s="223">
        <f t="shared" ca="1" si="612"/>
        <v>-1.1967775386440765E-2</v>
      </c>
      <c r="W424" s="223">
        <f t="shared" ca="1" si="613"/>
        <v>-1.5906687481676153E-2</v>
      </c>
      <c r="X424" s="223">
        <f t="shared" ca="1" si="614"/>
        <v>1.1187036081380015E-2</v>
      </c>
      <c r="Y424" s="223">
        <f t="shared" ca="1" si="615"/>
        <v>1.645577469961056E-2</v>
      </c>
      <c r="Z424" s="223">
        <f t="shared" ca="1" si="616"/>
        <v>-1.0379346226530639E-2</v>
      </c>
      <c r="AA424" s="223">
        <f t="shared" ca="1" si="617"/>
        <v>-1.6965218514937971E-2</v>
      </c>
      <c r="AB424" s="223">
        <f t="shared" ca="1" si="618"/>
        <v>9.5466516174981982E-3</v>
      </c>
      <c r="AC424" s="223">
        <f t="shared" ca="1" si="619"/>
        <v>1.7433791632885297E-2</v>
      </c>
      <c r="AD424" s="223">
        <f t="shared" ca="1" si="620"/>
        <v>-8.6909582885312218E-3</v>
      </c>
      <c r="AE424" s="223">
        <f t="shared" ca="1" si="621"/>
        <v>-1.7860365219769199E-2</v>
      </c>
      <c r="AF424" s="223">
        <f t="shared" ca="1" si="622"/>
        <v>7.8143276798091285E-3</v>
      </c>
      <c r="AG424" s="223">
        <f t="shared" ca="1" si="623"/>
        <v>1.8243911622455443E-2</v>
      </c>
      <c r="AH424" s="223">
        <f t="shared" ca="1" si="624"/>
        <v>-6.9188716712522396E-3</v>
      </c>
      <c r="AI424" s="223">
        <f t="shared" ca="1" si="625"/>
        <v>-1.858350684406521E-2</v>
      </c>
      <c r="AJ424" s="223">
        <f t="shared" ca="1" si="626"/>
        <v>6.0067474948175903E-3</v>
      </c>
      <c r="AK424" s="223">
        <f t="shared" ca="1" si="627"/>
        <v>1.8878332769964718E-2</v>
      </c>
      <c r="AL424" s="223">
        <f t="shared" ca="1" si="628"/>
        <v>-5.0801525375389804E-3</v>
      </c>
      <c r="AM424" s="223">
        <f t="shared" ca="1" si="629"/>
        <v>-1.9127679138674723E-2</v>
      </c>
      <c r="AN424" s="223">
        <f t="shared" ca="1" si="630"/>
        <v>4.1413190478286309E-3</v>
      </c>
      <c r="AO424" s="223">
        <f t="shared" ca="1" si="631"/>
        <v>1.9330945252952834E-2</v>
      </c>
      <c r="AP424" s="223">
        <f t="shared" ca="1" si="632"/>
        <v>-3.1925087577953527E-3</v>
      </c>
      <c r="AQ424" s="223">
        <f t="shared" ca="1" si="633"/>
        <v>-1.9487641426925731E-2</v>
      </c>
      <c r="AR424" s="223">
        <f t="shared" ca="1" si="634"/>
        <v>2.2360074345339452E-3</v>
      </c>
      <c r="AS424" s="223">
        <f t="shared" ca="1" si="635"/>
        <v>1.9597390165785392E-2</v>
      </c>
      <c r="AT424" s="223">
        <f t="shared" ca="1" si="636"/>
        <v>-1.2741193735114828E-3</v>
      </c>
      <c r="AU424" s="223">
        <f t="shared" ca="1" si="637"/>
        <v>-1.9659927075207022E-2</v>
      </c>
      <c r="AV424" s="223">
        <f t="shared" ca="1" si="638"/>
        <v>3.0916184731869661E-4</v>
      </c>
      <c r="AW424" s="223">
        <f t="shared" ca="1" si="639"/>
        <v>1.9675101498298243E-2</v>
      </c>
      <c r="AX424" s="223">
        <f t="shared" ca="1" si="640"/>
        <v>6.5654047684379768E-4</v>
      </c>
      <c r="AY424" s="223">
        <f t="shared" ca="1" si="641"/>
        <v>-1.9642876878544706E-2</v>
      </c>
      <c r="AZ424" s="223">
        <f t="shared" ca="1" si="642"/>
        <v>-1.620661137491426E-3</v>
      </c>
      <c r="BA424" s="223">
        <f t="shared" ca="1" si="643"/>
        <v>1.9563330847877935E-2</v>
      </c>
      <c r="BB424" s="223">
        <f t="shared" ca="1" si="644"/>
        <v>2.5808774835056831E-3</v>
      </c>
      <c r="BC424" s="223">
        <f t="shared" ca="1" si="645"/>
        <v>-1.9436655039653264E-2</v>
      </c>
      <c r="BD424" s="223">
        <f t="shared" ca="1" si="646"/>
        <v>-3.5348762696040086E-3</v>
      </c>
      <c r="BE424" s="223">
        <f t="shared" ca="1" si="647"/>
        <v>1.9263154626988122E-2</v>
      </c>
      <c r="BF424" s="223">
        <f t="shared" ca="1" si="648"/>
        <v>4.4803592291502601E-3</v>
      </c>
      <c r="BG424" s="223">
        <f t="shared" ca="1" si="649"/>
        <v>-1.9043247587573489E-2</v>
      </c>
      <c r="BH424" s="223">
        <f t="shared" ca="1" si="650"/>
        <v>-5.4150486108803702E-3</v>
      </c>
      <c r="BI424" s="223">
        <f t="shared" ca="1" si="651"/>
        <v>1.8777463696728898E-2</v>
      </c>
      <c r="BJ424" s="223">
        <f t="shared" ca="1" si="652"/>
        <v>6.3366926662043613E-3</v>
      </c>
      <c r="BK424" s="223">
        <f t="shared" ca="1" si="653"/>
        <v>-1.8466443251127312E-2</v>
      </c>
      <c r="BL424" s="223">
        <f t="shared" ca="1" si="654"/>
        <v>-7.24307107386701E-3</v>
      </c>
      <c r="BM424" s="223">
        <f t="shared" ca="1" si="655"/>
        <v>1.8110935526264364E-2</v>
      </c>
      <c r="BN424" s="223">
        <f t="shared" ca="1" si="656"/>
        <v>8.1320002888946134E-3</v>
      </c>
      <c r="BO424" s="223">
        <f t="shared" ca="1" si="657"/>
        <v>-1.7711796971388041E-2</v>
      </c>
      <c r="BP424" s="223">
        <f t="shared" ca="1" si="658"/>
        <v>-9.0013388029471664E-3</v>
      </c>
      <c r="BQ424" s="223">
        <f t="shared" ca="1" si="659"/>
        <v>1.7269989146237452E-2</v>
      </c>
      <c r="BR424" s="223">
        <f t="shared" ca="1" si="660"/>
        <v>9.8489923033992562E-3</v>
      </c>
      <c r="BS424" s="223">
        <f t="shared" ca="1" si="661"/>
        <v>-1.6786576404561323E-2</v>
      </c>
      <c r="BT424" s="223">
        <f t="shared" ca="1" si="662"/>
        <v>-1.0672918718722614E-2</v>
      </c>
      <c r="BU424" s="223">
        <f t="shared" ca="1" si="663"/>
        <v>1.626272332999603E-2</v>
      </c>
      <c r="BV424" s="223">
        <f t="shared" ca="1" si="664"/>
        <v>1.1471133138015299E-2</v>
      </c>
      <c r="BW424" s="223">
        <f t="shared" ca="1" si="665"/>
        <v>-1.5699691930482443E-2</v>
      </c>
      <c r="BX424" s="223">
        <f t="shared" ca="1" si="666"/>
        <v>-1.2241712592825905E-2</v>
      </c>
      <c r="BY424" s="223">
        <f t="shared" ca="1" si="667"/>
        <v>1.5098838597977723E-2</v>
      </c>
      <c r="BZ424" s="223">
        <f t="shared" ca="1" si="668"/>
        <v>1.2982800689753006E-2</v>
      </c>
      <c r="CA424" s="223">
        <f t="shared" ca="1" si="669"/>
        <v>-1.44616108407884E-2</v>
      </c>
      <c r="CB424" s="223">
        <f t="shared" ca="1" si="670"/>
        <v>-1.3692612082659254E-2</v>
      </c>
      <c r="CC424" s="223">
        <f t="shared" ca="1" si="671"/>
        <v>1.378954379639611E-2</v>
      </c>
      <c r="CD424" s="223">
        <f t="shared" ca="1" si="672"/>
        <v>1.4369436773727411E-2</v>
      </c>
      <c r="CE424" s="223">
        <f t="shared" ca="1" si="673"/>
        <v>-1.3084256533176911E-2</v>
      </c>
      <c r="CF424" s="223">
        <f t="shared" ca="1" si="674"/>
        <v>-1.5011644232993645E-2</v>
      </c>
      <c r="CG424" s="223">
        <f t="shared" ca="1" si="675"/>
        <v>1.2347448149923772E-2</v>
      </c>
      <c r="CH424" s="223">
        <f t="shared" ca="1" si="676"/>
        <v>1.5617687326437849E-2</v>
      </c>
      <c r="CI424" s="223">
        <f t="shared" ca="1" si="677"/>
        <v>-1.1580893682568963E-2</v>
      </c>
      <c r="CJ424" s="223">
        <f t="shared" ca="1" si="678"/>
        <v>-1.6186106043164818E-2</v>
      </c>
      <c r="CK424" s="223">
        <f t="shared" ca="1" si="679"/>
        <v>1.0786439827966142E-2</v>
      </c>
      <c r="CL424" s="223">
        <f t="shared" ca="1" si="680"/>
        <v>1.6715531012698202E-2</v>
      </c>
      <c r="CM424" s="223">
        <f t="shared" ca="1" si="681"/>
        <v>-9.9660004950369585E-3</v>
      </c>
      <c r="CN424" s="223">
        <f t="shared" ca="1" si="682"/>
        <v>-1.7204686803914689E-2</v>
      </c>
      <c r="CO424" s="223">
        <f t="shared" ca="1" si="683"/>
        <v>9.1215521939971653E-3</v>
      </c>
      <c r="CP424" s="223">
        <f t="shared" ca="1" si="684"/>
        <v>1.765239499766769E-2</v>
      </c>
      <c r="CQ424" s="223">
        <f t="shared" ca="1" si="685"/>
        <v>-8.2551292747684336E-3</v>
      </c>
      <c r="CR424" s="223">
        <f t="shared" ca="1" si="686"/>
        <v>-1.8057577025704361E-2</v>
      </c>
      <c r="CS424" s="223">
        <f t="shared" ca="1" si="687"/>
        <v>7.3688190260523473E-3</v>
      </c>
      <c r="CT424" s="223">
        <f t="shared" ca="1" si="688"/>
        <v>1.841925676902894E-2</v>
      </c>
      <c r="CU424" s="223">
        <f t="shared" ca="1" si="689"/>
        <v>-6.4647566468706997E-3</v>
      </c>
      <c r="CV424" s="223">
        <f t="shared" ca="1" si="690"/>
        <v>-1.8736562909460765E-2</v>
      </c>
      <c r="CW424" s="223">
        <f t="shared" ca="1" si="691"/>
        <v>5.5451201026804082E-3</v>
      </c>
      <c r="CX424" s="223">
        <f t="shared" ca="1" si="692"/>
        <v>1.9008731028714448E-2</v>
      </c>
      <c r="CY424" s="223">
        <f t="shared" ca="1" si="693"/>
        <v>-4.6121248784681346E-3</v>
      </c>
      <c r="CZ424" s="223">
        <f t="shared" ca="1" si="694"/>
        <v>-1.923510544995178E-2</v>
      </c>
      <c r="DA424" s="223">
        <f t="shared" ca="1" si="695"/>
        <v>3.668018641448661E-3</v>
      </c>
      <c r="DB424" s="223">
        <f t="shared" ca="1" si="696"/>
        <v>1.9415140817364038E-2</v>
      </c>
      <c r="DC424" s="223">
        <f t="shared" ca="1" si="697"/>
        <v>-2.7150758262419984E-3</v>
      </c>
      <c r="DD424" s="223">
        <f t="shared" ca="1" si="698"/>
        <v>-1.9548403409981686E-2</v>
      </c>
      <c r="DE424" s="223">
        <f t="shared" ca="1" si="699"/>
        <v>1.7555921555568073E-3</v>
      </c>
      <c r="DF424" s="223">
        <f t="shared" ca="1" si="700"/>
        <v>1.9634572186546833E-2</v>
      </c>
      <c r="DG424" s="223">
        <f t="shared" ca="1" si="701"/>
        <v>-7.9187910959772727E-4</v>
      </c>
      <c r="DH424" s="223">
        <f t="shared" ca="1" si="702"/>
        <v>-1.967343955892914E-2</v>
      </c>
      <c r="DI424" s="223">
        <f t="shared" ca="1" si="703"/>
        <v>-1.7374164249679518E-4</v>
      </c>
      <c r="DJ424" s="223">
        <f t="shared" ca="1" si="704"/>
        <v>1.9664911892224201E-2</v>
      </c>
      <c r="DK424" s="223">
        <f t="shared" ca="1" si="705"/>
        <v>1.1389438357571266E-3</v>
      </c>
      <c r="DL424" s="223">
        <f t="shared" ca="1" si="706"/>
        <v>-1.9609009730328059E-2</v>
      </c>
      <c r="DM424" s="223">
        <f t="shared" ca="1" si="707"/>
        <v>-2.1014022135568654E-3</v>
      </c>
      <c r="DN424" s="223">
        <f t="shared" ca="1" si="708"/>
        <v>1.950586774644518E-2</v>
      </c>
      <c r="DO424" s="223">
        <f t="shared" ca="1" si="709"/>
        <v>3.0587981293636046E-3</v>
      </c>
      <c r="DP424" s="223">
        <f t="shared" ca="1" si="710"/>
        <v>-1.9355734418648806E-2</v>
      </c>
      <c r="DQ424" s="223">
        <f t="shared" ca="1" si="711"/>
        <v>-4.0088251325570831E-3</v>
      </c>
      <c r="DR424" s="223">
        <f t="shared" ca="1" si="712"/>
        <v>1.9158971431275901E-2</v>
      </c>
      <c r="DS424" s="223">
        <f t="shared" ca="1" si="713"/>
        <v>4.9491945248751638E-3</v>
      </c>
      <c r="DT424" s="223">
        <f t="shared" ca="1" si="714"/>
        <v>-1.8916052803597219E-2</v>
      </c>
      <c r="DU424" s="223">
        <f t="shared" ca="1" si="715"/>
        <v>-5.8776408740840377E-3</v>
      </c>
      <c r="DV424" s="223">
        <f t="shared" ca="1" si="716"/>
        <v>1.8627563747864281E-2</v>
      </c>
      <c r="DW424" s="223">
        <f t="shared" ca="1" si="717"/>
        <v>6.7919274716067117E-3</v>
      </c>
      <c r="DX424" s="223">
        <f t="shared" ca="1" si="718"/>
        <v>-1.8294199259480667E-2</v>
      </c>
      <c r="DY424" s="223">
        <f t="shared" ca="1" si="719"/>
        <v>-7.6898517209482249E-3</v>
      </c>
      <c r="DZ424" s="223">
        <f t="shared" ca="1" si="720"/>
        <v>1.7916762442698565E-2</v>
      </c>
      <c r="EA424" s="223">
        <f t="shared" ca="1" si="721"/>
        <v>8.5692504439419982E-3</v>
      </c>
      <c r="EB424" s="223">
        <f t="shared" ca="1" si="722"/>
        <v>-1.7496162575868716E-2</v>
      </c>
      <c r="EC424" s="223">
        <f t="shared" ca="1" si="723"/>
        <v>-9.4280050920391208E-3</v>
      </c>
      <c r="ED424" s="223">
        <f t="shared" ca="1" si="724"/>
        <v>1.7033412920911008E-2</v>
      </c>
      <c r="EE424" s="223">
        <f t="shared" ca="1" si="725"/>
        <v>1.0264046850073318E-2</v>
      </c>
      <c r="EF424" s="223">
        <f t="shared" ca="1" si="726"/>
        <v>-1.6529628282276086E-2</v>
      </c>
      <c r="EG424" s="223">
        <f t="shared" ca="1" si="727"/>
        <v>-1.1075361620221836E-2</v>
      </c>
      <c r="EH424" s="223">
        <f t="shared" ca="1" si="728"/>
        <v>1.5986022321284404E-2</v>
      </c>
      <c r="EI424" s="223">
        <f t="shared" ca="1" si="729"/>
        <v>1.1859994874139671E-2</v>
      </c>
      <c r="EJ424" s="223">
        <f t="shared" ca="1" si="730"/>
        <v>-1.5403904632310892E-2</v>
      </c>
      <c r="EK424" s="223">
        <f t="shared" ca="1" si="731"/>
        <v>-1.2616056361593285E-2</v>
      </c>
      <c r="EL424" s="223">
        <f t="shared" ca="1" si="732"/>
        <v>1.4784677587855099E-2</v>
      </c>
      <c r="EM424" s="223">
        <f t="shared" ca="1" si="733"/>
        <v>1.3341724664235364E-2</v>
      </c>
      <c r="EN424" s="223">
        <f t="shared" ca="1" si="734"/>
        <v>-1.4129832960105714E-2</v>
      </c>
      <c r="EO424" s="223">
        <f t="shared" ca="1" si="735"/>
        <v>-1.4035251583564255E-2</v>
      </c>
      <c r="EP424" s="223">
        <f t="shared" ca="1" si="736"/>
        <v>1.3440948327127849E-2</v>
      </c>
      <c r="EQ424" s="223">
        <f t="shared" ca="1" si="737"/>
        <v>1.4694966352485878E-2</v>
      </c>
      <c r="ER424" s="223">
        <f t="shared" ca="1" si="738"/>
        <v>-1.2719683272342306E-2</v>
      </c>
      <c r="ES424" s="223">
        <f t="shared" ca="1" si="739"/>
        <v>-1.5319279660336953E-2</v>
      </c>
      <c r="ET424" s="223">
        <f t="shared" ca="1" si="740"/>
        <v>1.196777538644059E-2</v>
      </c>
      <c r="EU424" s="223">
        <f t="shared" ca="1" si="741"/>
        <v>1.5906687481676202E-2</v>
      </c>
      <c r="EV424" s="223">
        <f t="shared" ca="1" si="742"/>
        <v>-1.1187036081380062E-2</v>
      </c>
      <c r="EW424" s="223">
        <f t="shared" ca="1" si="743"/>
        <v>-1.6455774699610487E-2</v>
      </c>
      <c r="EX424" s="223">
        <f t="shared" ca="1" si="744"/>
        <v>1.0379346226530868E-2</v>
      </c>
      <c r="EY424" s="223">
        <f t="shared" ca="1" si="745"/>
        <v>1.6965218514938086E-2</v>
      </c>
      <c r="EZ424" s="223">
        <f t="shared" ca="1" si="746"/>
        <v>-9.546651617498127E-3</v>
      </c>
      <c r="FA424" s="223">
        <f t="shared" ca="1" si="747"/>
        <v>-1.7433791632885269E-2</v>
      </c>
      <c r="FB424" s="223">
        <f t="shared" ca="1" si="748"/>
        <v>8.6909582885313971E-3</v>
      </c>
      <c r="FC424" s="223">
        <f t="shared" ca="1" si="749"/>
        <v>1.7860365219769057E-2</v>
      </c>
      <c r="FD424" s="223">
        <f t="shared" ca="1" si="750"/>
        <v>-7.8143276798090522E-3</v>
      </c>
      <c r="FE424" s="223">
        <f t="shared" ca="1" si="751"/>
        <v>-1.8243911622455419E-2</v>
      </c>
      <c r="FF424" s="223">
        <f t="shared" ca="1" si="752"/>
        <v>6.9188716712522925E-3</v>
      </c>
      <c r="FG424" s="223">
        <f t="shared" ca="1" si="753"/>
        <v>1.8583506844065147E-2</v>
      </c>
      <c r="FH424" s="223">
        <f t="shared" ca="1" si="754"/>
        <v>-6.0067474948173796E-3</v>
      </c>
      <c r="FI424" s="223">
        <f t="shared" ca="1" si="755"/>
        <v>-1.8878332769964742E-2</v>
      </c>
      <c r="FJ424" s="223">
        <f t="shared" ca="1" si="756"/>
        <v>5.080152537539036E-3</v>
      </c>
      <c r="FK424" s="223">
        <f t="shared" ca="1" si="757"/>
        <v>1.9127679138674678E-2</v>
      </c>
      <c r="FL424" s="223">
        <f t="shared" ca="1" si="758"/>
        <v>-4.1413190478289596E-3</v>
      </c>
      <c r="FM424" s="223">
        <f t="shared" ca="1" si="759"/>
        <v>-1.9330945252952848E-2</v>
      </c>
      <c r="FN424" s="223">
        <f t="shared" ca="1" si="760"/>
        <v>3.1925087577954108E-3</v>
      </c>
      <c r="FO424" s="223">
        <f t="shared" ca="1" si="761"/>
        <v>1.9487641426925724E-2</v>
      </c>
      <c r="FP424" s="223">
        <f t="shared" ca="1" si="762"/>
        <v>-2.2360074345341395E-3</v>
      </c>
      <c r="FQ424" s="223">
        <f t="shared" ca="1" si="763"/>
        <v>-1.9597390165785412E-2</v>
      </c>
      <c r="FR424" s="223">
        <f t="shared" ca="1" si="764"/>
        <v>1.2741193735119598E-3</v>
      </c>
      <c r="FS424" s="223">
        <f t="shared" ca="1" si="765"/>
        <v>1.9659927075207018E-2</v>
      </c>
      <c r="FT424" s="223">
        <f t="shared" ca="1" si="766"/>
        <v>-3.0916184731819528E-4</v>
      </c>
      <c r="FU424" s="223">
        <f t="shared" ca="1" si="767"/>
        <v>-1.9675101498298247E-2</v>
      </c>
      <c r="FV424" s="223">
        <f t="shared" ca="1" si="768"/>
        <v>-6.5654047684402146E-4</v>
      </c>
      <c r="FW424" s="223">
        <f t="shared" ca="1" si="769"/>
        <v>1.9642876878544741E-2</v>
      </c>
      <c r="FX424" s="223">
        <f t="shared" ca="1" si="770"/>
        <v>1.6206611374913688E-3</v>
      </c>
      <c r="FY424" s="223">
        <f t="shared" ca="1" si="771"/>
        <v>-1.9563330847877911E-2</v>
      </c>
      <c r="FZ424" s="223">
        <f t="shared" ca="1" si="772"/>
        <v>-2.5808774835053483E-3</v>
      </c>
      <c r="GA424" s="223">
        <f t="shared" ca="1" si="773"/>
        <v>1.9436655039653229E-2</v>
      </c>
      <c r="GB424" s="223">
        <f t="shared" ca="1" si="774"/>
        <v>3.5348762696033997E-3</v>
      </c>
      <c r="GC424" s="223">
        <f t="shared" ca="1" si="775"/>
        <v>-1.9263154626988136E-2</v>
      </c>
      <c r="GD424" s="223">
        <f t="shared" ca="1" si="776"/>
        <v>-4.480359229150477E-3</v>
      </c>
      <c r="GE424" s="223">
        <f t="shared" ca="1" si="777"/>
        <v>1.9043247587573576E-2</v>
      </c>
      <c r="GF424" s="223">
        <f t="shared" ca="1" si="778"/>
        <v>5.4150486108803146E-3</v>
      </c>
      <c r="GG424" s="223">
        <f t="shared" ca="1" si="779"/>
        <v>-1.8777463696728749E-2</v>
      </c>
      <c r="GH424" s="223">
        <f t="shared" ca="1" si="780"/>
        <v>-6.3366926662043067E-3</v>
      </c>
      <c r="GI424" s="223">
        <f t="shared" ca="1" si="781"/>
        <v>1.846644325112724E-2</v>
      </c>
      <c r="GJ424" s="223">
        <f t="shared" ca="1" si="782"/>
        <v>7.2430710738666968E-3</v>
      </c>
      <c r="GK424" s="223">
        <f t="shared" ca="1" si="783"/>
        <v>-1.8110935526264388E-2</v>
      </c>
      <c r="GL424" s="223">
        <f t="shared" ca="1" si="784"/>
        <v>-8.1320002888950714E-3</v>
      </c>
      <c r="GM424" s="223">
        <f t="shared" ca="1" si="785"/>
        <v>1.7711796971388187E-2</v>
      </c>
      <c r="GN424" s="223">
        <f t="shared" ca="1" si="786"/>
        <v>9.0013388029473625E-3</v>
      </c>
      <c r="GO424" s="223">
        <f t="shared" ca="1" si="787"/>
        <v>-1.7269989146237747E-2</v>
      </c>
      <c r="GP424" s="223">
        <f t="shared" ca="1" si="788"/>
        <v>-9.8489923033992059E-3</v>
      </c>
      <c r="GQ424" s="223">
        <f t="shared" ca="1" si="789"/>
        <v>1.6786576404561059E-2</v>
      </c>
      <c r="GR424" s="223">
        <f t="shared" ca="1" si="790"/>
        <v>1.067291871872233E-2</v>
      </c>
      <c r="GS424" s="223">
        <f t="shared" ca="1" si="791"/>
        <v>-1.6262723329995905E-2</v>
      </c>
      <c r="GT424" s="223">
        <f t="shared" ca="1" si="792"/>
        <v>-1.1471133138014797E-2</v>
      </c>
      <c r="GU424" s="223">
        <f t="shared" ca="1" si="793"/>
        <v>1.5699691930482478E-2</v>
      </c>
      <c r="GV424" s="223">
        <f t="shared" ca="1" si="794"/>
        <v>1.2241712592826078E-2</v>
      </c>
      <c r="GW424" s="223">
        <f t="shared" ca="1" si="795"/>
        <v>-1.5098838597977938E-2</v>
      </c>
      <c r="GX424" s="223">
        <f t="shared" ca="1" si="796"/>
        <v>-1.2982800689752962E-2</v>
      </c>
      <c r="GY424" s="223">
        <f t="shared" ca="1" si="797"/>
        <v>1.446161084078882E-2</v>
      </c>
      <c r="GZ424" s="223">
        <f t="shared" ca="1" si="798"/>
        <v>1.3692612082659213E-2</v>
      </c>
      <c r="HA424" s="223">
        <f t="shared" ca="1" si="799"/>
        <v>-1.3789543796395952E-2</v>
      </c>
      <c r="HB424" s="223">
        <f t="shared" ca="1" si="800"/>
        <v>-1.4369436773727179E-2</v>
      </c>
      <c r="HC424" s="223">
        <f t="shared" ca="1" si="801"/>
        <v>1.3084256533176956E-2</v>
      </c>
      <c r="HD424" s="223">
        <f t="shared" ca="1" si="802"/>
        <v>1.5011644232993967E-2</v>
      </c>
      <c r="HE424" s="223">
        <f t="shared" ca="1" si="803"/>
        <v>-1.2347448149924035E-2</v>
      </c>
      <c r="HF424" s="223">
        <f t="shared" ca="1" si="804"/>
        <v>-1.5617687326437986E-2</v>
      </c>
      <c r="HG424" s="223">
        <f t="shared" ca="1" si="805"/>
        <v>1.1580893682569236E-2</v>
      </c>
      <c r="HH424" s="223">
        <f t="shared" ca="1" si="806"/>
        <v>1.6186106043164783E-2</v>
      </c>
      <c r="HI424" s="223">
        <f t="shared" ca="1" si="807"/>
        <v>-1.0786439827965719E-2</v>
      </c>
      <c r="HJ424" s="223">
        <f t="shared" ca="1" si="808"/>
        <v>-1.6715531012698171E-2</v>
      </c>
      <c r="HK424" s="223">
        <f t="shared" ca="1" si="809"/>
        <v>9.9660004950370071E-3</v>
      </c>
      <c r="HL424" s="223">
        <f t="shared" ca="1" si="810"/>
        <v>1.720468680391439E-2</v>
      </c>
      <c r="HM424" s="223">
        <f t="shared" ca="1" si="811"/>
        <v>-9.1215521939972156E-3</v>
      </c>
      <c r="HN424" s="223">
        <f t="shared" ca="1" si="812"/>
        <v>-1.7652394997667908E-2</v>
      </c>
      <c r="HO424" s="223">
        <f t="shared" ca="1" si="813"/>
        <v>8.2551292747684857E-3</v>
      </c>
      <c r="HP424" s="223">
        <f t="shared" ca="1" si="814"/>
        <v>1.8057577025704336E-2</v>
      </c>
      <c r="HQ424" s="223">
        <f t="shared" ca="1" si="815"/>
        <v>-7.3688190260529189E-3</v>
      </c>
      <c r="HR424" s="223">
        <f t="shared" ca="1" si="816"/>
        <v>-1.8419256769028915E-2</v>
      </c>
      <c r="HS424" s="223">
        <f t="shared" ca="1" si="817"/>
        <v>6.464756646870227E-3</v>
      </c>
      <c r="HT424" s="223">
        <f t="shared" ca="1" si="818"/>
        <v>1.8736562909460578E-2</v>
      </c>
      <c r="HU424" s="223">
        <f t="shared" ca="1" si="819"/>
        <v>-5.5451201026804637E-3</v>
      </c>
      <c r="HV424" s="223">
        <f t="shared" ca="1" si="820"/>
        <v>-1.9008731028714289E-2</v>
      </c>
      <c r="HW424" s="223">
        <f t="shared" ca="1" si="821"/>
        <v>4.612124878468191E-3</v>
      </c>
      <c r="HX424" s="223">
        <f t="shared" ca="1" si="822"/>
        <v>1.9235105449951884E-2</v>
      </c>
      <c r="HY424" s="223">
        <f t="shared" ca="1" si="823"/>
        <v>-3.668018641449269E-3</v>
      </c>
      <c r="HZ424" s="223">
        <f t="shared" ca="1" si="824"/>
        <v>-1.9415140817364031E-2</v>
      </c>
      <c r="IA424" s="223">
        <f t="shared" ca="1" si="825"/>
        <v>2.7150758262415023E-3</v>
      </c>
      <c r="IB424" s="223">
        <f t="shared" ca="1" si="826"/>
        <v>1.9548403409981679E-2</v>
      </c>
      <c r="IC424" s="223">
        <f t="shared" ca="1" si="827"/>
        <v>-1.7555921555568663E-3</v>
      </c>
      <c r="ID424" s="223">
        <f t="shared" ca="1" si="828"/>
        <v>-1.9634572186546791E-2</v>
      </c>
      <c r="IE424" s="223">
        <f t="shared" ca="1" si="829"/>
        <v>1.5904114889238694E-2</v>
      </c>
      <c r="IF424" s="223">
        <f t="shared" ca="1" si="830"/>
        <v>1.9673439558929147E-2</v>
      </c>
      <c r="IG424" s="223">
        <f t="shared" ca="1" si="831"/>
        <v>1.7374164249673446E-4</v>
      </c>
      <c r="IH424" s="223">
        <f t="shared" ca="1" si="832"/>
        <v>-1.9664911892224204E-2</v>
      </c>
      <c r="II424" s="223">
        <f t="shared" ca="1" si="833"/>
        <v>-1.1389438357565108E-3</v>
      </c>
      <c r="IJ424" s="223">
        <f t="shared" ca="1" si="834"/>
        <v>1.9609009730328066E-2</v>
      </c>
      <c r="IK424" s="223">
        <f t="shared" ca="1" si="835"/>
        <v>2.1014022135573632E-3</v>
      </c>
      <c r="IL424" s="223">
        <f t="shared" ca="1" si="836"/>
        <v>-1.9505867746445187E-2</v>
      </c>
      <c r="IM424" s="223">
        <f t="shared" ca="1" si="837"/>
        <v>-3.0587981293635482E-3</v>
      </c>
      <c r="IN424" s="223">
        <f t="shared" ca="1" si="838"/>
        <v>1.9355734418648917E-2</v>
      </c>
      <c r="IO424" s="223">
        <f t="shared" ca="1" si="839"/>
        <v>4.0088251325570258E-3</v>
      </c>
      <c r="IP424" s="223">
        <f t="shared" ca="1" si="840"/>
        <v>-1.9158971431275786E-2</v>
      </c>
      <c r="IQ424" s="223">
        <f t="shared" ca="1" si="841"/>
        <v>-4.9491945248745662E-3</v>
      </c>
      <c r="IR424" s="223">
        <f t="shared" ca="1" si="842"/>
        <v>1.8916052803597237E-2</v>
      </c>
      <c r="IS424" s="223">
        <f t="shared" ca="1" si="843"/>
        <v>5.8776408740845165E-3</v>
      </c>
      <c r="IT424" s="223">
        <f t="shared" ca="1" si="844"/>
        <v>-1.8627563747864301E-2</v>
      </c>
      <c r="IU424" s="223">
        <f t="shared" ca="1" si="845"/>
        <v>-6.7919274716071853E-3</v>
      </c>
      <c r="IV424" s="223">
        <f t="shared" ca="1" si="846"/>
        <v>1.8294199259480896E-2</v>
      </c>
      <c r="IW424" s="223">
        <f t="shared" ca="1" si="847"/>
        <v>7.689851720948172E-3</v>
      </c>
      <c r="IX424" s="223">
        <f t="shared" ca="1" si="848"/>
        <v>-1.7916762442698356E-2</v>
      </c>
      <c r="IY424" s="223">
        <f t="shared" ca="1" si="849"/>
        <v>-8.5692504439419462E-3</v>
      </c>
      <c r="IZ424" s="223">
        <f t="shared" ca="1" si="850"/>
        <v>1.7496162575868744E-2</v>
      </c>
      <c r="JA424" s="223">
        <f t="shared" ca="1" si="851"/>
        <v>9.4280050920385796E-3</v>
      </c>
      <c r="JB424" s="223">
        <f t="shared" ca="1" si="852"/>
        <v>-1.703341292091104E-2</v>
      </c>
    </row>
    <row r="425" spans="2:262">
      <c r="B425" s="230">
        <v>64</v>
      </c>
      <c r="C425" s="229">
        <f t="shared" si="853"/>
        <v>1.2500000000000007E-3</v>
      </c>
      <c r="D425" s="226">
        <f t="shared" ca="1" si="597"/>
        <v>53.717280425217389</v>
      </c>
      <c r="E425" s="225">
        <f ca="1">BR361</f>
        <v>-0.28271957478261095</v>
      </c>
      <c r="F425" s="224">
        <v>64</v>
      </c>
      <c r="G425" s="223">
        <f t="shared" ca="1" si="854"/>
        <v>-5.4493134896372612E-3</v>
      </c>
      <c r="H425" s="223">
        <f t="shared" ca="1" si="598"/>
        <v>7.3846273543045991E-3</v>
      </c>
      <c r="I425" s="223">
        <f t="shared" ca="1" si="599"/>
        <v>5.4493134896372621E-3</v>
      </c>
      <c r="J425" s="223">
        <f t="shared" ca="1" si="600"/>
        <v>-7.3846273543045982E-3</v>
      </c>
      <c r="K425" s="223">
        <f t="shared" ca="1" si="601"/>
        <v>-5.4493134896372629E-3</v>
      </c>
      <c r="L425" s="223">
        <f t="shared" ca="1" si="602"/>
        <v>7.3846273543045982E-3</v>
      </c>
      <c r="M425" s="223">
        <f t="shared" ca="1" si="603"/>
        <v>5.4493134896372638E-3</v>
      </c>
      <c r="N425" s="223">
        <f t="shared" ca="1" si="604"/>
        <v>-7.3846273543045973E-3</v>
      </c>
      <c r="O425" s="223">
        <f t="shared" ca="1" si="605"/>
        <v>-5.4493134896372647E-3</v>
      </c>
      <c r="P425" s="223">
        <f t="shared" ca="1" si="606"/>
        <v>7.3846273543045965E-3</v>
      </c>
      <c r="Q425" s="223">
        <f t="shared" ca="1" si="607"/>
        <v>5.4493134896372785E-3</v>
      </c>
      <c r="R425" s="223">
        <f t="shared" ca="1" si="608"/>
        <v>-7.3846273543045956E-3</v>
      </c>
      <c r="S425" s="223">
        <f t="shared" ca="1" si="609"/>
        <v>-5.4493134896372534E-3</v>
      </c>
      <c r="T425" s="223">
        <f t="shared" ca="1" si="610"/>
        <v>7.3846273543045956E-3</v>
      </c>
      <c r="U425" s="223">
        <f t="shared" ca="1" si="611"/>
        <v>5.4493134896372803E-3</v>
      </c>
      <c r="V425" s="223">
        <f t="shared" ca="1" si="612"/>
        <v>-7.3846273543045947E-3</v>
      </c>
      <c r="W425" s="223">
        <f t="shared" ca="1" si="613"/>
        <v>-5.4493134896372551E-3</v>
      </c>
      <c r="X425" s="223">
        <f t="shared" ca="1" si="614"/>
        <v>7.3846273543045939E-3</v>
      </c>
      <c r="Y425" s="223">
        <f t="shared" ca="1" si="615"/>
        <v>5.449313489637282E-3</v>
      </c>
      <c r="Z425" s="223">
        <f t="shared" ca="1" si="616"/>
        <v>-7.384627354304593E-3</v>
      </c>
      <c r="AA425" s="223">
        <f t="shared" ca="1" si="617"/>
        <v>-5.4493134896372569E-3</v>
      </c>
      <c r="AB425" s="223">
        <f t="shared" ca="1" si="618"/>
        <v>7.384627354304573E-3</v>
      </c>
      <c r="AC425" s="223">
        <f t="shared" ca="1" si="619"/>
        <v>5.4493134896372837E-3</v>
      </c>
      <c r="AD425" s="223">
        <f t="shared" ca="1" si="620"/>
        <v>-7.3846273543045921E-3</v>
      </c>
      <c r="AE425" s="223">
        <f t="shared" ca="1" si="621"/>
        <v>-5.4493134896372586E-3</v>
      </c>
      <c r="AF425" s="223">
        <f t="shared" ca="1" si="622"/>
        <v>7.3846273543046103E-3</v>
      </c>
      <c r="AG425" s="223">
        <f t="shared" ca="1" si="623"/>
        <v>5.4493134896372855E-3</v>
      </c>
      <c r="AH425" s="223">
        <f t="shared" ca="1" si="624"/>
        <v>-7.3846273543045904E-3</v>
      </c>
      <c r="AI425" s="223">
        <f t="shared" ca="1" si="625"/>
        <v>-5.4493134896372603E-3</v>
      </c>
      <c r="AJ425" s="223">
        <f t="shared" ca="1" si="626"/>
        <v>7.3846273543045704E-3</v>
      </c>
      <c r="AK425" s="223">
        <f t="shared" ca="1" si="627"/>
        <v>5.4493134896372872E-3</v>
      </c>
      <c r="AL425" s="223">
        <f t="shared" ca="1" si="628"/>
        <v>-7.3846273543045895E-3</v>
      </c>
      <c r="AM425" s="223">
        <f t="shared" ca="1" si="629"/>
        <v>-5.4493134896372621E-3</v>
      </c>
      <c r="AN425" s="223">
        <f t="shared" ca="1" si="630"/>
        <v>7.3846273543046077E-3</v>
      </c>
      <c r="AO425" s="223">
        <f t="shared" ca="1" si="631"/>
        <v>5.4493134896372889E-3</v>
      </c>
      <c r="AP425" s="223">
        <f t="shared" ca="1" si="632"/>
        <v>-7.3846273543045878E-3</v>
      </c>
      <c r="AQ425" s="223">
        <f t="shared" ca="1" si="633"/>
        <v>-5.4493134896372638E-3</v>
      </c>
      <c r="AR425" s="223">
        <f t="shared" ca="1" si="634"/>
        <v>7.3846273543045678E-3</v>
      </c>
      <c r="AS425" s="223">
        <f t="shared" ca="1" si="635"/>
        <v>5.4493134896372907E-3</v>
      </c>
      <c r="AT425" s="223">
        <f t="shared" ca="1" si="636"/>
        <v>-7.3846273543045869E-3</v>
      </c>
      <c r="AU425" s="223">
        <f t="shared" ca="1" si="637"/>
        <v>-5.4493134896373184E-3</v>
      </c>
      <c r="AV425" s="223">
        <f t="shared" ca="1" si="638"/>
        <v>7.3846273543046051E-3</v>
      </c>
      <c r="AW425" s="223">
        <f t="shared" ca="1" si="639"/>
        <v>5.4493134896372933E-3</v>
      </c>
      <c r="AX425" s="223">
        <f t="shared" ca="1" si="640"/>
        <v>-7.3846273543045461E-3</v>
      </c>
      <c r="AY425" s="223">
        <f t="shared" ca="1" si="641"/>
        <v>-5.4493134896372673E-3</v>
      </c>
      <c r="AZ425" s="223">
        <f t="shared" ca="1" si="642"/>
        <v>7.3846273543045652E-3</v>
      </c>
      <c r="BA425" s="223">
        <f t="shared" ca="1" si="643"/>
        <v>5.4493134896372421E-3</v>
      </c>
      <c r="BB425" s="223">
        <f t="shared" ca="1" si="644"/>
        <v>-7.3846273543045843E-3</v>
      </c>
      <c r="BC425" s="223">
        <f t="shared" ca="1" si="645"/>
        <v>-5.4493134896373219E-3</v>
      </c>
      <c r="BD425" s="223">
        <f t="shared" ca="1" si="646"/>
        <v>7.3846273543046025E-3</v>
      </c>
      <c r="BE425" s="223">
        <f t="shared" ca="1" si="647"/>
        <v>5.4493134896372968E-3</v>
      </c>
      <c r="BF425" s="223">
        <f t="shared" ca="1" si="648"/>
        <v>-7.3846273543046216E-3</v>
      </c>
      <c r="BG425" s="223">
        <f t="shared" ca="1" si="649"/>
        <v>-5.4493134896372716E-3</v>
      </c>
      <c r="BH425" s="223">
        <f t="shared" ca="1" si="650"/>
        <v>7.3846273543045626E-3</v>
      </c>
      <c r="BI425" s="223">
        <f t="shared" ca="1" si="651"/>
        <v>5.4493134896372456E-3</v>
      </c>
      <c r="BJ425" s="223">
        <f t="shared" ca="1" si="652"/>
        <v>-7.3846273543045808E-3</v>
      </c>
      <c r="BK425" s="223">
        <f t="shared" ca="1" si="653"/>
        <v>-5.4493134896373254E-3</v>
      </c>
      <c r="BL425" s="223">
        <f t="shared" ca="1" si="654"/>
        <v>7.3846273543045999E-3</v>
      </c>
      <c r="BM425" s="223">
        <f t="shared" ca="1" si="655"/>
        <v>5.4493134896373002E-3</v>
      </c>
      <c r="BN425" s="223">
        <f t="shared" ca="1" si="656"/>
        <v>-7.3846273543045409E-3</v>
      </c>
      <c r="BO425" s="223">
        <f t="shared" ca="1" si="657"/>
        <v>-5.4493134896372751E-3</v>
      </c>
      <c r="BP425" s="223">
        <f t="shared" ca="1" si="658"/>
        <v>7.38462735430456E-3</v>
      </c>
      <c r="BQ425" s="223">
        <f t="shared" ca="1" si="659"/>
        <v>5.449313489637249E-3</v>
      </c>
      <c r="BR425" s="223">
        <f t="shared" ca="1" si="660"/>
        <v>-7.3846273543045782E-3</v>
      </c>
      <c r="BS425" s="223">
        <f t="shared" ca="1" si="661"/>
        <v>-5.4493134896373288E-3</v>
      </c>
      <c r="BT425" s="223">
        <f t="shared" ca="1" si="662"/>
        <v>7.3846273543045973E-3</v>
      </c>
      <c r="BU425" s="223">
        <f t="shared" ca="1" si="663"/>
        <v>5.4493134896373037E-3</v>
      </c>
      <c r="BV425" s="223">
        <f t="shared" ca="1" si="664"/>
        <v>-7.3846273543046155E-3</v>
      </c>
      <c r="BW425" s="223">
        <f t="shared" ca="1" si="665"/>
        <v>-5.4493134896372785E-3</v>
      </c>
      <c r="BX425" s="223">
        <f t="shared" ca="1" si="666"/>
        <v>7.3846273543045574E-3</v>
      </c>
      <c r="BY425" s="223">
        <f t="shared" ca="1" si="667"/>
        <v>5.4493134896372534E-3</v>
      </c>
      <c r="BZ425" s="223">
        <f t="shared" ca="1" si="668"/>
        <v>-7.3846273543045756E-3</v>
      </c>
      <c r="CA425" s="223">
        <f t="shared" ca="1" si="669"/>
        <v>-5.4493134896373323E-3</v>
      </c>
      <c r="CB425" s="223">
        <f t="shared" ca="1" si="670"/>
        <v>7.3846273543045947E-3</v>
      </c>
      <c r="CC425" s="223">
        <f t="shared" ca="1" si="671"/>
        <v>5.4493134896373072E-3</v>
      </c>
      <c r="CD425" s="223">
        <f t="shared" ca="1" si="672"/>
        <v>-7.3846273543045357E-3</v>
      </c>
      <c r="CE425" s="223">
        <f t="shared" ca="1" si="673"/>
        <v>-5.449313489637282E-3</v>
      </c>
      <c r="CF425" s="223">
        <f t="shared" ca="1" si="674"/>
        <v>7.3846273543045548E-3</v>
      </c>
      <c r="CG425" s="223">
        <f t="shared" ca="1" si="675"/>
        <v>5.4493134896372569E-3</v>
      </c>
      <c r="CH425" s="223">
        <f t="shared" ca="1" si="676"/>
        <v>-7.384627354304573E-3</v>
      </c>
      <c r="CI425" s="223">
        <f t="shared" ca="1" si="677"/>
        <v>-5.4493134896373367E-3</v>
      </c>
      <c r="CJ425" s="223">
        <f t="shared" ca="1" si="678"/>
        <v>7.3846273543045141E-3</v>
      </c>
      <c r="CK425" s="223">
        <f t="shared" ca="1" si="679"/>
        <v>5.4493134896372057E-3</v>
      </c>
      <c r="CL425" s="223">
        <f t="shared" ca="1" si="680"/>
        <v>-7.3846273543046103E-3</v>
      </c>
      <c r="CM425" s="223">
        <f t="shared" ca="1" si="681"/>
        <v>-5.4493134896372855E-3</v>
      </c>
      <c r="CN425" s="223">
        <f t="shared" ca="1" si="682"/>
        <v>7.3846273543045522E-3</v>
      </c>
      <c r="CO425" s="223">
        <f t="shared" ca="1" si="683"/>
        <v>5.4493134896373653E-3</v>
      </c>
      <c r="CP425" s="223">
        <f t="shared" ca="1" si="684"/>
        <v>-7.3846273543044932E-3</v>
      </c>
      <c r="CQ425" s="223">
        <f t="shared" ca="1" si="685"/>
        <v>-5.4493134896372352E-3</v>
      </c>
      <c r="CR425" s="223">
        <f t="shared" ca="1" si="686"/>
        <v>7.3846273543045895E-3</v>
      </c>
      <c r="CS425" s="223">
        <f t="shared" ca="1" si="687"/>
        <v>5.449313489637315E-3</v>
      </c>
      <c r="CT425" s="223">
        <f t="shared" ca="1" si="688"/>
        <v>-7.3846273543045305E-3</v>
      </c>
      <c r="CU425" s="223">
        <f t="shared" ca="1" si="689"/>
        <v>-5.4493134896373939E-3</v>
      </c>
      <c r="CV425" s="223">
        <f t="shared" ca="1" si="690"/>
        <v>7.3846273543046268E-3</v>
      </c>
      <c r="CW425" s="223">
        <f t="shared" ca="1" si="691"/>
        <v>5.4493134896372638E-3</v>
      </c>
      <c r="CX425" s="223">
        <f t="shared" ca="1" si="692"/>
        <v>-7.3846273543045678E-3</v>
      </c>
      <c r="CY425" s="223">
        <f t="shared" ca="1" si="693"/>
        <v>-5.4493134896373436E-3</v>
      </c>
      <c r="CZ425" s="223">
        <f t="shared" ca="1" si="694"/>
        <v>7.3846273543045089E-3</v>
      </c>
      <c r="DA425" s="223">
        <f t="shared" ca="1" si="695"/>
        <v>5.4493134896372135E-3</v>
      </c>
      <c r="DB425" s="223">
        <f t="shared" ca="1" si="696"/>
        <v>-7.3846273543046051E-3</v>
      </c>
      <c r="DC425" s="223">
        <f t="shared" ca="1" si="697"/>
        <v>-5.4493134896372933E-3</v>
      </c>
      <c r="DD425" s="223">
        <f t="shared" ca="1" si="698"/>
        <v>7.3846273543045461E-3</v>
      </c>
      <c r="DE425" s="223">
        <f t="shared" ca="1" si="699"/>
        <v>5.4493134896373722E-3</v>
      </c>
      <c r="DF425" s="223">
        <f t="shared" ca="1" si="700"/>
        <v>-7.3846273543046424E-3</v>
      </c>
      <c r="DG425" s="223">
        <f t="shared" ca="1" si="701"/>
        <v>-5.4493134896372421E-3</v>
      </c>
      <c r="DH425" s="223">
        <f t="shared" ca="1" si="702"/>
        <v>7.3846273543045843E-3</v>
      </c>
      <c r="DI425" s="223">
        <f t="shared" ca="1" si="703"/>
        <v>5.4493134896373219E-3</v>
      </c>
      <c r="DJ425" s="223">
        <f t="shared" ca="1" si="704"/>
        <v>-7.3846273543045253E-3</v>
      </c>
      <c r="DK425" s="223">
        <f t="shared" ca="1" si="705"/>
        <v>-5.4493134896374017E-3</v>
      </c>
      <c r="DL425" s="223">
        <f t="shared" ca="1" si="706"/>
        <v>7.3846273543046216E-3</v>
      </c>
      <c r="DM425" s="223">
        <f t="shared" ca="1" si="707"/>
        <v>5.4493134896372716E-3</v>
      </c>
      <c r="DN425" s="223">
        <f t="shared" ca="1" si="708"/>
        <v>-7.3846273543045626E-3</v>
      </c>
      <c r="DO425" s="223">
        <f t="shared" ca="1" si="709"/>
        <v>-5.4493134896373505E-3</v>
      </c>
      <c r="DP425" s="223">
        <f t="shared" ca="1" si="710"/>
        <v>7.3846273543045036E-3</v>
      </c>
      <c r="DQ425" s="223">
        <f t="shared" ca="1" si="711"/>
        <v>5.4493134896372204E-3</v>
      </c>
      <c r="DR425" s="223">
        <f t="shared" ca="1" si="712"/>
        <v>-7.3846273543045999E-3</v>
      </c>
      <c r="DS425" s="223">
        <f t="shared" ca="1" si="713"/>
        <v>-5.4493134896373002E-3</v>
      </c>
      <c r="DT425" s="223">
        <f t="shared" ca="1" si="714"/>
        <v>7.3846273543045409E-3</v>
      </c>
      <c r="DU425" s="223">
        <f t="shared" ca="1" si="715"/>
        <v>5.44931348963738E-3</v>
      </c>
      <c r="DV425" s="223">
        <f t="shared" ca="1" si="716"/>
        <v>-7.3846273543044828E-3</v>
      </c>
      <c r="DW425" s="223">
        <f t="shared" ca="1" si="717"/>
        <v>-5.449313489637249E-3</v>
      </c>
      <c r="DX425" s="223">
        <f t="shared" ca="1" si="718"/>
        <v>7.3846273543045782E-3</v>
      </c>
      <c r="DY425" s="223">
        <f t="shared" ca="1" si="719"/>
        <v>5.4493134896373288E-3</v>
      </c>
      <c r="DZ425" s="223">
        <f t="shared" ca="1" si="720"/>
        <v>-7.3846273543045201E-3</v>
      </c>
      <c r="EA425" s="223">
        <f t="shared" ca="1" si="721"/>
        <v>-5.4493134896374086E-3</v>
      </c>
      <c r="EB425" s="223">
        <f t="shared" ca="1" si="722"/>
        <v>7.3846273543046155E-3</v>
      </c>
      <c r="EC425" s="223">
        <f t="shared" ca="1" si="723"/>
        <v>5.4493134896372785E-3</v>
      </c>
      <c r="ED425" s="223">
        <f t="shared" ca="1" si="724"/>
        <v>-7.3846273543045574E-3</v>
      </c>
      <c r="EE425" s="223">
        <f t="shared" ca="1" si="725"/>
        <v>-5.4493134896373583E-3</v>
      </c>
      <c r="EF425" s="223">
        <f t="shared" ca="1" si="726"/>
        <v>7.3846273543044984E-3</v>
      </c>
      <c r="EG425" s="223">
        <f t="shared" ca="1" si="727"/>
        <v>5.4493134896372274E-3</v>
      </c>
      <c r="EH425" s="223">
        <f t="shared" ca="1" si="728"/>
        <v>-7.3846273543045947E-3</v>
      </c>
      <c r="EI425" s="223">
        <f t="shared" ca="1" si="729"/>
        <v>-5.4493134896373072E-3</v>
      </c>
      <c r="EJ425" s="223">
        <f t="shared" ca="1" si="730"/>
        <v>7.3846273543045357E-3</v>
      </c>
      <c r="EK425" s="223">
        <f t="shared" ca="1" si="731"/>
        <v>5.449313489637387E-3</v>
      </c>
      <c r="EL425" s="223">
        <f t="shared" ca="1" si="732"/>
        <v>-7.384627354304632E-3</v>
      </c>
      <c r="EM425" s="223">
        <f t="shared" ca="1" si="733"/>
        <v>-5.4493134896372569E-3</v>
      </c>
      <c r="EN425" s="223">
        <f t="shared" ca="1" si="734"/>
        <v>7.384627354304573E-3</v>
      </c>
      <c r="EO425" s="223">
        <f t="shared" ca="1" si="735"/>
        <v>5.4493134896373367E-3</v>
      </c>
      <c r="EP425" s="223">
        <f t="shared" ca="1" si="736"/>
        <v>-7.3846273543045141E-3</v>
      </c>
      <c r="EQ425" s="223">
        <f t="shared" ca="1" si="737"/>
        <v>-5.4493134896374156E-3</v>
      </c>
      <c r="ER425" s="223">
        <f t="shared" ca="1" si="738"/>
        <v>7.3846273543046103E-3</v>
      </c>
      <c r="ES425" s="223">
        <f t="shared" ca="1" si="739"/>
        <v>5.4493134896372855E-3</v>
      </c>
      <c r="ET425" s="223">
        <f t="shared" ca="1" si="740"/>
        <v>-7.3846273543045522E-3</v>
      </c>
      <c r="EU425" s="223">
        <f t="shared" ca="1" si="741"/>
        <v>-5.4493134896373653E-3</v>
      </c>
      <c r="EV425" s="223">
        <f t="shared" ca="1" si="742"/>
        <v>7.3846273543044932E-3</v>
      </c>
      <c r="EW425" s="223">
        <f t="shared" ca="1" si="743"/>
        <v>5.4493134896372352E-3</v>
      </c>
      <c r="EX425" s="223">
        <f t="shared" ca="1" si="744"/>
        <v>-7.3846273543045895E-3</v>
      </c>
      <c r="EY425" s="223">
        <f t="shared" ca="1" si="745"/>
        <v>-5.449313489637315E-3</v>
      </c>
      <c r="EZ425" s="223">
        <f t="shared" ca="1" si="746"/>
        <v>7.3846273543045305E-3</v>
      </c>
      <c r="FA425" s="223">
        <f t="shared" ca="1" si="747"/>
        <v>5.4493134896373939E-3</v>
      </c>
      <c r="FB425" s="223">
        <f t="shared" ca="1" si="748"/>
        <v>-7.3846273543044716E-3</v>
      </c>
      <c r="FC425" s="223">
        <f t="shared" ca="1" si="749"/>
        <v>-5.4493134896372638E-3</v>
      </c>
      <c r="FD425" s="223">
        <f t="shared" ca="1" si="750"/>
        <v>7.3846273543045678E-3</v>
      </c>
      <c r="FE425" s="223">
        <f t="shared" ca="1" si="751"/>
        <v>5.4493134896373436E-3</v>
      </c>
      <c r="FF425" s="223">
        <f t="shared" ca="1" si="752"/>
        <v>-7.3846273543045089E-3</v>
      </c>
      <c r="FG425" s="223">
        <f t="shared" ca="1" si="753"/>
        <v>-5.4493134896374234E-3</v>
      </c>
      <c r="FH425" s="223">
        <f t="shared" ca="1" si="754"/>
        <v>7.3846273543046051E-3</v>
      </c>
      <c r="FI425" s="223">
        <f t="shared" ca="1" si="755"/>
        <v>5.4493134896372933E-3</v>
      </c>
      <c r="FJ425" s="223">
        <f t="shared" ca="1" si="756"/>
        <v>-7.3846273543045461E-3</v>
      </c>
      <c r="FK425" s="223">
        <f t="shared" ca="1" si="757"/>
        <v>-5.4493134896373722E-3</v>
      </c>
      <c r="FL425" s="223">
        <f t="shared" ca="1" si="758"/>
        <v>7.384627354304488E-3</v>
      </c>
      <c r="FM425" s="223">
        <f t="shared" ca="1" si="759"/>
        <v>5.449313489637452E-3</v>
      </c>
      <c r="FN425" s="223">
        <f t="shared" ca="1" si="760"/>
        <v>-7.3846273543044291E-3</v>
      </c>
      <c r="FO425" s="223">
        <f t="shared" ca="1" si="761"/>
        <v>-5.4493134896375318E-3</v>
      </c>
      <c r="FP425" s="223">
        <f t="shared" ca="1" si="762"/>
        <v>7.3846273543046797E-3</v>
      </c>
      <c r="FQ425" s="223">
        <f t="shared" ca="1" si="763"/>
        <v>5.4493134896371918E-3</v>
      </c>
      <c r="FR425" s="223">
        <f t="shared" ca="1" si="764"/>
        <v>-7.3846273543046216E-3</v>
      </c>
      <c r="FS425" s="223">
        <f t="shared" ca="1" si="765"/>
        <v>-5.4493134896372716E-3</v>
      </c>
      <c r="FT425" s="223">
        <f t="shared" ca="1" si="766"/>
        <v>7.3846273543045626E-3</v>
      </c>
      <c r="FU425" s="223">
        <f t="shared" ca="1" si="767"/>
        <v>5.4493134896373505E-3</v>
      </c>
      <c r="FV425" s="223">
        <f t="shared" ca="1" si="768"/>
        <v>-7.3846273543045036E-3</v>
      </c>
      <c r="FW425" s="223">
        <f t="shared" ca="1" si="769"/>
        <v>-5.4493134896374303E-3</v>
      </c>
      <c r="FX425" s="223">
        <f t="shared" ca="1" si="770"/>
        <v>7.3846273543044447E-3</v>
      </c>
      <c r="FY425" s="223">
        <f t="shared" ca="1" si="771"/>
        <v>5.4493134896375101E-3</v>
      </c>
      <c r="FZ425" s="223">
        <f t="shared" ca="1" si="772"/>
        <v>-7.3846273543043866E-3</v>
      </c>
      <c r="GA425" s="223">
        <f t="shared" ca="1" si="773"/>
        <v>-5.4493134896371701E-3</v>
      </c>
      <c r="GB425" s="223">
        <f t="shared" ca="1" si="774"/>
        <v>7.3846273543046372E-3</v>
      </c>
      <c r="GC425" s="223">
        <f t="shared" ca="1" si="775"/>
        <v>5.449313489637249E-3</v>
      </c>
      <c r="GD425" s="223">
        <f t="shared" ca="1" si="776"/>
        <v>-7.3846273543045782E-3</v>
      </c>
      <c r="GE425" s="223">
        <f t="shared" ca="1" si="777"/>
        <v>-5.4493134896373288E-3</v>
      </c>
      <c r="GF425" s="223">
        <f t="shared" ca="1" si="778"/>
        <v>7.3846273543045201E-3</v>
      </c>
      <c r="GG425" s="223">
        <f t="shared" ca="1" si="779"/>
        <v>5.4493134896374086E-3</v>
      </c>
      <c r="GH425" s="223">
        <f t="shared" ca="1" si="780"/>
        <v>-7.3846273543044611E-3</v>
      </c>
      <c r="GI425" s="223">
        <f t="shared" ca="1" si="781"/>
        <v>-5.4493134896374884E-3</v>
      </c>
      <c r="GJ425" s="223">
        <f t="shared" ca="1" si="782"/>
        <v>7.3846273543044022E-3</v>
      </c>
      <c r="GK425" s="223">
        <f t="shared" ca="1" si="783"/>
        <v>5.4493134896371484E-3</v>
      </c>
      <c r="GL425" s="223">
        <f t="shared" ca="1" si="784"/>
        <v>-7.3846273543046537E-3</v>
      </c>
      <c r="GM425" s="223">
        <f t="shared" ca="1" si="785"/>
        <v>-5.4493134896372274E-3</v>
      </c>
      <c r="GN425" s="223">
        <f t="shared" ca="1" si="786"/>
        <v>7.3846273543045947E-3</v>
      </c>
      <c r="GO425" s="223">
        <f t="shared" ca="1" si="787"/>
        <v>5.4493134896373072E-3</v>
      </c>
      <c r="GP425" s="223">
        <f t="shared" ca="1" si="788"/>
        <v>-7.3846273543045357E-3</v>
      </c>
      <c r="GQ425" s="223">
        <f t="shared" ca="1" si="789"/>
        <v>-5.449313489637387E-3</v>
      </c>
      <c r="GR425" s="223">
        <f t="shared" ca="1" si="790"/>
        <v>7.3846273543044768E-3</v>
      </c>
      <c r="GS425" s="223">
        <f t="shared" ca="1" si="791"/>
        <v>5.4493134896374668E-3</v>
      </c>
      <c r="GT425" s="223">
        <f t="shared" ca="1" si="792"/>
        <v>-7.3846273543044186E-3</v>
      </c>
      <c r="GU425" s="223">
        <f t="shared" ca="1" si="793"/>
        <v>-5.4493134896375466E-3</v>
      </c>
      <c r="GV425" s="223">
        <f t="shared" ca="1" si="794"/>
        <v>7.3846273543046693E-3</v>
      </c>
      <c r="GW425" s="223">
        <f t="shared" ca="1" si="795"/>
        <v>5.4493134896372057E-3</v>
      </c>
      <c r="GX425" s="223">
        <f t="shared" ca="1" si="796"/>
        <v>-7.3846273543046103E-3</v>
      </c>
      <c r="GY425" s="223">
        <f t="shared" ca="1" si="797"/>
        <v>-5.4493134896372855E-3</v>
      </c>
      <c r="GZ425" s="223">
        <f t="shared" ca="1" si="798"/>
        <v>7.3846273543045522E-3</v>
      </c>
      <c r="HA425" s="223">
        <f t="shared" ca="1" si="799"/>
        <v>5.4493134896373653E-3</v>
      </c>
      <c r="HB425" s="223">
        <f t="shared" ca="1" si="800"/>
        <v>-7.3846273543044932E-3</v>
      </c>
      <c r="HC425" s="223">
        <f t="shared" ca="1" si="801"/>
        <v>-5.4493134896374451E-3</v>
      </c>
      <c r="HD425" s="223">
        <f t="shared" ca="1" si="802"/>
        <v>7.3846273543044343E-3</v>
      </c>
      <c r="HE425" s="223">
        <f t="shared" ca="1" si="803"/>
        <v>5.4493134896375249E-3</v>
      </c>
      <c r="HF425" s="223">
        <f t="shared" ca="1" si="804"/>
        <v>-7.3846273543046858E-3</v>
      </c>
      <c r="HG425" s="223">
        <f t="shared" ca="1" si="805"/>
        <v>-5.449313489637184E-3</v>
      </c>
      <c r="HH425" s="223">
        <f t="shared" ca="1" si="806"/>
        <v>7.3846273543046268E-3</v>
      </c>
      <c r="HI425" s="223">
        <f t="shared" ca="1" si="807"/>
        <v>5.4493134896372638E-3</v>
      </c>
      <c r="HJ425" s="223">
        <f t="shared" ca="1" si="808"/>
        <v>-7.3846273543045678E-3</v>
      </c>
      <c r="HK425" s="223">
        <f t="shared" ca="1" si="809"/>
        <v>-5.4493134896373436E-3</v>
      </c>
      <c r="HL425" s="223">
        <f t="shared" ca="1" si="810"/>
        <v>7.3846273543045089E-3</v>
      </c>
      <c r="HM425" s="223">
        <f t="shared" ca="1" si="811"/>
        <v>5.4493134896374234E-3</v>
      </c>
      <c r="HN425" s="223">
        <f t="shared" ca="1" si="812"/>
        <v>-7.3846273543044507E-3</v>
      </c>
      <c r="HO425" s="223">
        <f t="shared" ca="1" si="813"/>
        <v>-5.4493134896375032E-3</v>
      </c>
      <c r="HP425" s="223">
        <f t="shared" ca="1" si="814"/>
        <v>7.3846273543043918E-3</v>
      </c>
      <c r="HQ425" s="223">
        <f t="shared" ca="1" si="815"/>
        <v>5.4493134896371623E-3</v>
      </c>
      <c r="HR425" s="223">
        <f t="shared" ca="1" si="816"/>
        <v>-7.3846273543046424E-3</v>
      </c>
      <c r="HS425" s="223">
        <f t="shared" ca="1" si="817"/>
        <v>-5.4493134896372421E-3</v>
      </c>
      <c r="HT425" s="223">
        <f t="shared" ca="1" si="818"/>
        <v>7.3846273543045843E-3</v>
      </c>
      <c r="HU425" s="223">
        <f t="shared" ca="1" si="819"/>
        <v>5.4493134896373219E-3</v>
      </c>
      <c r="HV425" s="223">
        <f t="shared" ca="1" si="820"/>
        <v>-7.3846273543045253E-3</v>
      </c>
      <c r="HW425" s="223">
        <f t="shared" ca="1" si="821"/>
        <v>-5.4493134896374017E-3</v>
      </c>
      <c r="HX425" s="223">
        <f t="shared" ca="1" si="822"/>
        <v>7.3846273543044664E-3</v>
      </c>
      <c r="HY425" s="223">
        <f t="shared" ca="1" si="823"/>
        <v>5.4493134896374815E-3</v>
      </c>
      <c r="HZ425" s="223">
        <f t="shared" ca="1" si="824"/>
        <v>-7.3846273543044074E-3</v>
      </c>
      <c r="IA425" s="223">
        <f t="shared" ca="1" si="825"/>
        <v>-5.4493134896375604E-3</v>
      </c>
      <c r="IB425" s="223">
        <f t="shared" ca="1" si="826"/>
        <v>7.3846273543046589E-3</v>
      </c>
      <c r="IC425" s="223">
        <f t="shared" ca="1" si="827"/>
        <v>5.4493134896372204E-3</v>
      </c>
      <c r="ID425" s="223">
        <f t="shared" ca="1" si="828"/>
        <v>-7.3846273543045999E-3</v>
      </c>
      <c r="IE425" s="223">
        <f t="shared" ca="1" si="829"/>
        <v>5.4493134896372204E-3</v>
      </c>
      <c r="IF425" s="223">
        <f t="shared" ca="1" si="830"/>
        <v>7.3846273543045409E-3</v>
      </c>
      <c r="IG425" s="223">
        <f t="shared" ca="1" si="831"/>
        <v>5.44931348963738E-3</v>
      </c>
      <c r="IH425" s="223">
        <f t="shared" ca="1" si="832"/>
        <v>-7.3846273543044828E-3</v>
      </c>
      <c r="II425" s="223">
        <f t="shared" ca="1" si="833"/>
        <v>-5.449313489637459E-3</v>
      </c>
      <c r="IJ425" s="223">
        <f t="shared" ca="1" si="834"/>
        <v>7.3846273543044239E-3</v>
      </c>
      <c r="IK425" s="223">
        <f t="shared" ca="1" si="835"/>
        <v>5.4493134896375387E-3</v>
      </c>
      <c r="IL425" s="223">
        <f t="shared" ca="1" si="836"/>
        <v>-7.3846273543043649E-3</v>
      </c>
      <c r="IM425" s="223">
        <f t="shared" ca="1" si="837"/>
        <v>-5.4493134896371987E-3</v>
      </c>
      <c r="IN425" s="223">
        <f t="shared" ca="1" si="838"/>
        <v>7.3846273543046155E-3</v>
      </c>
      <c r="IO425" s="223">
        <f t="shared" ca="1" si="839"/>
        <v>5.4493134896372785E-3</v>
      </c>
      <c r="IP425" s="223">
        <f t="shared" ca="1" si="840"/>
        <v>-7.3846273543045574E-3</v>
      </c>
      <c r="IQ425" s="223">
        <f t="shared" ca="1" si="841"/>
        <v>-5.4493134896373583E-3</v>
      </c>
      <c r="IR425" s="223">
        <f t="shared" ca="1" si="842"/>
        <v>7.3846273543044984E-3</v>
      </c>
      <c r="IS425" s="223">
        <f t="shared" ca="1" si="843"/>
        <v>5.4493134896374373E-3</v>
      </c>
      <c r="IT425" s="223">
        <f t="shared" ca="1" si="844"/>
        <v>-7.3846273543044395E-3</v>
      </c>
      <c r="IU425" s="223">
        <f t="shared" ca="1" si="845"/>
        <v>-5.4493134896375171E-3</v>
      </c>
      <c r="IV425" s="223">
        <f t="shared" ca="1" si="846"/>
        <v>7.3846273543043814E-3</v>
      </c>
      <c r="IW425" s="223">
        <f t="shared" ca="1" si="847"/>
        <v>5.4493134896371771E-3</v>
      </c>
      <c r="IX425" s="223">
        <f t="shared" ca="1" si="848"/>
        <v>-7.384627354304632E-3</v>
      </c>
      <c r="IY425" s="223">
        <f t="shared" ca="1" si="849"/>
        <v>-5.4493134896372569E-3</v>
      </c>
      <c r="IZ425" s="223">
        <f t="shared" ca="1" si="850"/>
        <v>7.384627354304573E-3</v>
      </c>
      <c r="JA425" s="223">
        <f t="shared" ca="1" si="851"/>
        <v>5.4493134896373367E-3</v>
      </c>
      <c r="JB425" s="223">
        <f t="shared" ca="1" si="852"/>
        <v>-7.3846273543045141E-3</v>
      </c>
    </row>
    <row r="426" spans="2:262">
      <c r="B426" s="230">
        <v>65</v>
      </c>
      <c r="C426" s="229">
        <f t="shared" si="853"/>
        <v>1.2695312500000007E-3</v>
      </c>
      <c r="D426" s="226">
        <f t="shared" ref="D426:D489" ca="1" si="855">Vo_set2+E426</f>
        <v>53.301216078920433</v>
      </c>
      <c r="E426" s="225">
        <f ca="1">BS361</f>
        <v>-0.69878392107956444</v>
      </c>
      <c r="F426" s="224">
        <v>65</v>
      </c>
      <c r="G426" s="223">
        <f t="shared" ref="G426:G489" ca="1" si="856">2*IMREAL(K165)*COS(2*PI()*B165*1/Nt_load2)-2*IMAGINARY(K165)*SIN(2*PI()*B165*1/Nt_load2)</f>
        <v>1.9780906315570823E-3</v>
      </c>
      <c r="H426" s="223">
        <f t="shared" ref="H426:H489" ca="1" si="857">2*IMREAL(K165)*COS(2*PI()*B165*2/Nt_load2)-2*IMAGINARY(K165)*SIN(2*PI()*B165*2/Nt_load2)</f>
        <v>-4.377879513499488E-3</v>
      </c>
      <c r="I426" s="223">
        <f t="shared" ref="I426:I489" ca="1" si="858">2*IMREAL(K165)*COS(2*PI()*B165*3/Nt_load2)-2*IMAGINARY(K165)*SIN(2*PI()*B165*3/Nt_load2)</f>
        <v>-1.7632135483839494E-3</v>
      </c>
      <c r="J426" s="223">
        <f t="shared" ref="J426:J489" ca="1" si="859">2*IMREAL(K165)*COS(2*PI()*B165*4/Nt_load2)-2*IMAGINARY(K165)*SIN(2*PI()*B165*4/Nt_load2)</f>
        <v>4.4644223667506585E-3</v>
      </c>
      <c r="K426" s="223">
        <f t="shared" ref="K426:K489" ca="1" si="860">2*IMREAL(K165)*COS(2*PI()*B165*5/Nt_load2)-2*IMAGINARY(K165)*SIN(2*PI()*B165*5/Nt_load2)</f>
        <v>1.5440887293334928E-3</v>
      </c>
      <c r="L426" s="223">
        <f t="shared" ref="L426:L489" ca="1" si="861">2*IMREAL(K165)*COS(2*PI()*B165*6/Nt_load2)-2*IMAGINARY(K165)*SIN(2*PI()*B165*6/Nt_load2)</f>
        <v>-4.5402100354831106E-3</v>
      </c>
      <c r="M426" s="223">
        <f t="shared" ref="M426:M489" ca="1" si="862">2*IMREAL(K165)*COS(2*PI()*B165*7/Nt_load2)-2*IMAGINARY(K165)*SIN(2*PI()*B165*7/Nt_load2)</f>
        <v>-1.3212440652878767E-3</v>
      </c>
      <c r="N426" s="223">
        <f t="shared" ref="N426:N489" ca="1" si="863">2*IMREAL(K165)*COS(2*PI()*B165*8/Nt_load2)-2*IMAGINARY(K165)*SIN(2*PI()*B165*8/Nt_load2)</f>
        <v>4.605059940564653E-3</v>
      </c>
      <c r="O426" s="223">
        <f t="shared" ref="O426:O489" ca="1" si="864">2*IMREAL(K165)*COS(2*PI()*B165*9/Nt_load2)-2*IMAGINARY(K165)*SIN(2*PI()*B165*9/Nt_load2)</f>
        <v>1.095216408561658E-3</v>
      </c>
      <c r="P426" s="223">
        <f t="shared" ref="P426:P489" ca="1" si="865">2*IMREAL(K165)*COS(2*PI()*B165*10/Nt_load2)-2*IMAGINARY(K165)*SIN(2*PI()*B165*10/Nt_load2)</f>
        <v>-4.6588158528937627E-3</v>
      </c>
      <c r="Q426" s="223">
        <f t="shared" ref="Q426:Q489" ca="1" si="866">2*IMREAL(K165)*COS(2*PI()*B165*11/Nt_load2)-2*IMAGINARY(K165)*SIN(2*PI()*B165*11/Nt_load2)</f>
        <v>-8.6655027957760304E-4</v>
      </c>
      <c r="R426" s="223">
        <f t="shared" ref="R426:R489" ca="1" si="867">2*IMREAL(K165)*COS(2*PI()*B165*12/Nt_load2)-2*IMAGINARY(K165)*SIN(2*PI()*B165*12/Nt_load2)</f>
        <v>4.7013482697691776E-3</v>
      </c>
      <c r="S426" s="223">
        <f t="shared" ref="S426:S489" ca="1" si="868">2*IMREAL(K165)*COS(2*PI()*B165*13/Nt_load2)-2*IMAGINARY(K165)*SIN(2*PI()*B165*13/Nt_load2)</f>
        <v>6.3579655506918885E-4</v>
      </c>
      <c r="T426" s="223">
        <f t="shared" ref="T426:T489" ca="1" si="869">2*IMREAL(K165)*COS(2*PI()*B165*14/Nt_load2)-2*IMAGINARY(K165)*SIN(2*PI()*B165*14/Nt_load2)</f>
        <v>-4.7325547268732429E-3</v>
      </c>
      <c r="U426" s="223">
        <f t="shared" ref="U426:U489" ca="1" si="870">2*IMREAL(K165)*COS(2*PI()*B165*15/Nt_load2)-2*IMAGINARY(K165)*SIN(2*PI()*B165*15/Nt_load2)</f>
        <v>-4.035111409704281E-4</v>
      </c>
      <c r="V426" s="223">
        <f t="shared" ref="V426:V489" ca="1" si="871">2*IMREAL(K165)*COS(2*PI()*B165*16/Nt_load2)-2*IMAGINARY(K165)*SIN(2*PI()*B165*16/Nt_load2)</f>
        <v>4.7523600451174364E-3</v>
      </c>
      <c r="W426" s="223">
        <f t="shared" ref="W426:W489" ca="1" si="872">2*IMREAL(K165)*COS(2*PI()*B165*17/Nt_load2)-2*IMAGINARY(K165)*SIN(2*PI()*B165*17/Nt_load2)</f>
        <v>1.7025363318965174E-4</v>
      </c>
      <c r="X426" s="223">
        <f t="shared" ref="X426:X489" ca="1" si="873">2*IMREAL(K165)*COS(2*PI()*B165*18/Nt_load2)-2*IMAGINARY(K165)*SIN(2*PI()*B165*18/Nt_load2)</f>
        <v>-4.7607165117553628E-3</v>
      </c>
      <c r="Y426" s="223">
        <f t="shared" ref="Y426:Y489" ca="1" si="874">2*IMREAL(K165)*COS(2*PI()*B165*19/Nt_load2)-2*IMAGINARY(K165)*SIN(2*PI()*B165*19/Nt_load2)</f>
        <v>6.3414030505918673E-5</v>
      </c>
      <c r="Z426" s="223">
        <f t="shared" ref="Z426:Z489" ca="1" si="875">2*IMREAL(K165)*COS(2*PI()*B165*20/Nt_load2)-2*IMAGINARY(K165)*SIN(2*PI()*B165*20/Nt_load2)</f>
        <v>4.7576039953269537E-3</v>
      </c>
      <c r="AA426" s="223">
        <f t="shared" ref="AA426:AA489" ca="1" si="876">2*IMREAL(K165)*COS(2*PI()*B165*21/Nt_load2)-2*IMAGINARY(K165)*SIN(2*PI()*B165*21/Nt_load2)</f>
        <v>-2.9692892424760457E-4</v>
      </c>
      <c r="AB426" s="223">
        <f t="shared" ref="AB426:AB489" ca="1" si="877">2*IMREAL(K165)*COS(2*PI()*B165*22/Nt_load2)-2*IMAGINARY(K165)*SIN(2*PI()*B165*22/Nt_load2)</f>
        <v>-4.7430299941569089E-3</v>
      </c>
      <c r="AC426" s="223">
        <f t="shared" ref="AC426:AC489" ca="1" si="878">2*IMREAL(K165)*COS(2*PI()*B165*23/Nt_load2)-2*IMAGINARY(K165)*SIN(2*PI()*B165*23/Nt_load2)</f>
        <v>5.2972849020287561E-4</v>
      </c>
      <c r="AD426" s="223">
        <f t="shared" ref="AD426:AD489" ca="1" si="879">2*IMREAL(K165)*COS(2*PI()*B165*24/Nt_load2)-2*IMAGINARY(K165)*SIN(2*PI()*B165*24/Nt_load2)</f>
        <v>4.717029618290576E-3</v>
      </c>
      <c r="AE426" s="223">
        <f t="shared" ref="AE426:AE489" ca="1" si="880">2*IMREAL(K165)*COS(2*PI()*B165*25/Nt_load2)-2*IMAGINARY(K165)*SIN(2*PI()*B165*25/Nt_load2)</f>
        <v>-7.6125189382647823E-4</v>
      </c>
      <c r="AF426" s="223">
        <f t="shared" ref="AF426:AF489" ca="1" si="881">2*IMREAL(K165)*COS(2*PI()*B165*26/Nt_load2)-2*IMAGINARY(K165)*SIN(2*PI()*B165*26/Nt_load2)</f>
        <v>-4.6796655049107837E-3</v>
      </c>
      <c r="AG426" s="223">
        <f t="shared" ref="AG426:AG489" ca="1" si="882">2*IMREAL(K165)*COS(2*PI()*B165*27/Nt_load2)-2*IMAGINARY(K165)*SIN(2*PI()*B165*27/Nt_load2)</f>
        <v>9.9094137496009613E-4</v>
      </c>
      <c r="AH426" s="223">
        <f t="shared" ref="AH426:AH489" ca="1" si="883">2*IMREAL(K165)*COS(2*PI()*B165*28/Nt_load2)-2*IMAGINARY(K165)*SIN(2*PI()*B165*28/Nt_load2)</f>
        <v>4.63102766743938E-3</v>
      </c>
      <c r="AI426" s="223">
        <f t="shared" ref="AI426:AI489" ca="1" si="884">2*IMREAL(K165)*COS(2*PI()*B165*29/Nt_load2)-2*IMAGINARY(K165)*SIN(2*PI()*B165*29/Nt_load2)</f>
        <v>-1.2182435915252215E-3</v>
      </c>
      <c r="AJ426" s="223">
        <f t="shared" ref="AJ426:AJ489" ca="1" si="885">2*IMREAL(K165)*COS(2*PI()*B165*30/Nt_load2)-2*IMAGINARY(K165)*SIN(2*PI()*B165*30/Nt_load2)</f>
        <v>-4.5712332786869911E-3</v>
      </c>
      <c r="AK426" s="223">
        <f t="shared" ref="AK426:AK489" ca="1" si="886">2*IMREAL(K165)*COS(2*PI()*B165*31/Nt_load2)-2*IMAGINARY(K165)*SIN(2*PI()*B165*31/Nt_load2)</f>
        <v>1.4426109525728264E-3</v>
      </c>
      <c r="AL426" s="223">
        <f t="shared" ref="AL426:AL489" ca="1" si="887">2*IMREAL(K165)*COS(2*PI()*B165*32/Nt_load2)-2*IMAGINARY(K165)*SIN(2*PI()*B165*32/Nt_load2)</f>
        <v>4.5004263885734981E-3</v>
      </c>
      <c r="AM426" s="223">
        <f t="shared" ref="AM426:AM489" ca="1" si="888">2*IMREAL(K165)*COS(2*PI()*B165*33/Nt_load2)-2*IMAGINARY(K165)*SIN(2*PI()*B165*33/Nt_load2)</f>
        <v>-1.6635029374778548E-3</v>
      </c>
      <c r="AN426" s="223">
        <f t="shared" ref="AN426:AN489" ca="1" si="889">2*IMREAL(K165)*COS(2*PI()*B165*34/Nt_load2)-2*IMAGINARY(K165)*SIN(2*PI()*B165*34/Nt_load2)</f>
        <v>-4.4187775770991354E-3</v>
      </c>
      <c r="AO426" s="223">
        <f t="shared" ref="AO426:AO489" ca="1" si="890">2*IMREAL(K165)*COS(2*PI()*B165*35/Nt_load2)-2*IMAGINARY(K165)*SIN(2*PI()*B165*35/Nt_load2)</f>
        <v>1.8803873981008828E-3</v>
      </c>
      <c r="AP426" s="223">
        <f t="shared" ref="AP426:AP489" ca="1" si="891">2*IMREAL(K165)*COS(2*PI()*B165*36/Nt_load2)-2*IMAGINARY(K165)*SIN(2*PI()*B165*36/Nt_load2)</f>
        <v>4.3264835434023352E-3</v>
      </c>
      <c r="AQ426" s="223">
        <f t="shared" ref="AQ426:AQ489" ca="1" si="892">2*IMREAL(K165)*COS(2*PI()*B165*37/Nt_load2)-2*IMAGINARY(K165)*SIN(2*PI()*B165*37/Nt_load2)</f>
        <v>-2.0927418407794014E-3</v>
      </c>
      <c r="AR426" s="223">
        <f t="shared" ref="AR426:AR489" ca="1" si="893">2*IMREAL(K165)*COS(2*PI()*B165*38/Nt_load2)-2*IMAGINARY(K165)*SIN(2*PI()*B165*38/Nt_load2)</f>
        <v>-4.2237666318942924E-3</v>
      </c>
      <c r="AS426" s="223">
        <f t="shared" ref="AS426:AS489" ca="1" si="894">2*IMREAL(K165)*COS(2*PI()*B165*39/Nt_load2)-2*IMAGINARY(K165)*SIN(2*PI()*B165*39/Nt_load2)</f>
        <v>2.3000546850609465E-3</v>
      </c>
      <c r="AT426" s="223">
        <f t="shared" ref="AT426:AT489" ca="1" si="895">2*IMREAL(K165)*COS(2*PI()*B165*40/Nt_load2)-2*IMAGINARY(K165)*SIN(2*PI()*B165*40/Nt_load2)</f>
        <v>4.1108742966117382E-3</v>
      </c>
      <c r="AU426" s="223">
        <f t="shared" ref="AU426:AU489" ca="1" si="896">2*IMREAL(K165)*COS(2*PI()*B165*41/Nt_load2)-2*IMAGINARY(K165)*SIN(2*PI()*B165*41/Nt_load2)</f>
        <v>-2.5018264961451818E-3</v>
      </c>
      <c r="AV426" s="223">
        <f t="shared" ref="AV426:AV489" ca="1" si="897">2*IMREAL(K165)*COS(2*PI()*B165*42/Nt_load2)-2*IMAGINARY(K165)*SIN(2*PI()*B165*42/Nt_load2)</f>
        <v>-3.9880785050785831E-3</v>
      </c>
      <c r="AW426" s="223">
        <f t="shared" ref="AW426:AW489" ca="1" si="898">2*IMREAL(K165)*COS(2*PI()*B165*43/Nt_load2)-2*IMAGINARY(K165)*SIN(2*PI()*B165*43/Nt_load2)</f>
        <v>2.697571188066056E-3</v>
      </c>
      <c r="AX426" s="223">
        <f t="shared" ref="AX426:AX489" ca="1" si="899">2*IMREAL(K165)*COS(2*PI()*B165*44/Nt_load2)-2*IMAGINARY(K165)*SIN(2*PI()*B165*44/Nt_load2)</f>
        <v>3.8556750831122925E-3</v>
      </c>
      <c r="AY426" s="223">
        <f t="shared" ref="AY426:AY489" ca="1" si="900">2*IMREAL(K165)*COS(2*PI()*B165*45/Nt_load2)-2*IMAGINARY(K165)*SIN(2*PI()*B165*45/Nt_load2)</f>
        <v>-2.8868171947155487E-3</v>
      </c>
      <c r="AZ426" s="223">
        <f t="shared" ref="AZ426:AZ489" ca="1" si="901">2*IMREAL(K165)*COS(2*PI()*B165*46/Nt_load2)-2*IMAGINARY(K165)*SIN(2*PI()*B165*46/Nt_load2)</f>
        <v>-3.7139830021534924E-3</v>
      </c>
      <c r="BA426" s="223">
        <f t="shared" ref="BA426:BA489" ca="1" si="902">2*IMREAL(K165)*COS(2*PI()*B165*47/Nt_load2)-2*IMAGINARY(K165)*SIN(2*PI()*B165*47/Nt_load2)</f>
        <v>3.0691086058877029E-3</v>
      </c>
      <c r="BB426" s="223">
        <f t="shared" ref="BB426:BB489" ca="1" si="903">2*IMREAL(K165)*COS(2*PI()*B165*48/Nt_load2)-2*IMAGINARY(K165)*SIN(2*PI()*B165*48/Nt_load2)</f>
        <v>3.5633436108360558E-3</v>
      </c>
      <c r="BC426" s="223">
        <f t="shared" ref="BC426:BC489" ca="1" si="904">2*IMREAL(K165)*COS(2*PI()*B165*49/Nt_load2)-2*IMAGINARY(K165)*SIN(2*PI()*B165*49/Nt_load2)</f>
        <v>-3.2440062656060573E-3</v>
      </c>
      <c r="BD426" s="223">
        <f t="shared" ref="BD426:BD489" ca="1" si="905">2*IMREAL(K165)*COS(2*PI()*B165*50/Nt_load2)-2*IMAGINARY(K165)*SIN(2*PI()*B165*50/Nt_load2)</f>
        <v>-3.4041198126480788E-3</v>
      </c>
      <c r="BE426" s="223">
        <f t="shared" ref="BE426:BE489" ca="1" si="906">2*IMREAL(K165)*COS(2*PI()*B165*51/Nt_load2)-2*IMAGINARY(K165)*SIN(2*PI()*B165*51/Nt_load2)</f>
        <v>3.4110888300892253E-3</v>
      </c>
      <c r="BF426" s="223">
        <f t="shared" ref="BF426:BF489" ca="1" si="907">2*IMREAL(K165)*COS(2*PI()*B165*52/Nt_load2)-2*IMAGINARY(K165)*SIN(2*PI()*B165*52/Nt_load2)</f>
        <v>3.2366951916657045E-3</v>
      </c>
      <c r="BG426" s="223">
        <f t="shared" ref="BG426:BG489" ca="1" si="908">2*IMREAL(K165)*COS(2*PI()*B165*53/Nt_load2)-2*IMAGINARY(K165)*SIN(2*PI()*B165*53/Nt_load2)</f>
        <v>-3.5699537828045658E-3</v>
      </c>
      <c r="BH426" s="223">
        <f t="shared" ref="BH426:BH489" ca="1" si="909">2*IMREAL(K165)*COS(2*PI()*B165*54/Nt_load2)-2*IMAGINARY(K165)*SIN(2*PI()*B165*54/Nt_load2)</f>
        <v>-3.0614730884656405E-3</v>
      </c>
      <c r="BI426" s="223">
        <f t="shared" ref="BI426:BI489" ca="1" si="910">2*IMREAL(K165)*COS(2*PI()*B165*55/Nt_load2)-2*IMAGINARY(K165)*SIN(2*PI()*B165*55/Nt_load2)</f>
        <v>3.7202184041661116E-3</v>
      </c>
      <c r="BJ426" s="223">
        <f t="shared" ref="BJ426:BJ489" ca="1" si="911">2*IMREAL(K165)*COS(2*PI()*B165*56/Nt_load2)-2*IMAGINARY(K165)*SIN(2*PI()*B165*56/Nt_load2)</f>
        <v>2.8788756284420921E-3</v>
      </c>
      <c r="BK426" s="223">
        <f t="shared" ref="BK426:BK489" ca="1" si="912">2*IMREAL(K165)*COS(2*PI()*B165*57/Nt_load2)-2*IMAGINARY(K165)*SIN(2*PI()*B165*57/Nt_load2)</f>
        <v>-3.8615206935394145E-3</v>
      </c>
      <c r="BL426" s="223">
        <f t="shared" ref="BL426:BL489" ca="1" si="913">2*IMREAL(K165)*COS(2*PI()*B165*58/Nt_load2)-2*IMAGINARY(K165)*SIN(2*PI()*B165*58/Nt_load2)</f>
        <v>-2.6893427048698491E-3</v>
      </c>
      <c r="BM426" s="223">
        <f t="shared" ref="BM426:BM489" ca="1" si="914">2*IMREAL(K165)*COS(2*PI()*B165*59/Nt_load2)-2*IMAGINARY(K165)*SIN(2*PI()*B165*59/Nt_load2)</f>
        <v>3.9935202413326765E-3</v>
      </c>
      <c r="BN426" s="223">
        <f t="shared" ref="BN426:BN489" ca="1" si="915">2*IMREAL(K165)*COS(2*PI()*B165*60/Nt_load2)-2*IMAGINARY(K165)*SIN(2*PI()*B165*60/Nt_load2)</f>
        <v>2.4933309191630293E-3</v>
      </c>
      <c r="BO426" s="223">
        <f t="shared" ref="BO426:BO489" ca="1" si="916">2*IMREAL(K165)*COS(2*PI()*B165*61/Nt_load2)-2*IMAGINARY(K165)*SIN(2*PI()*B165*61/Nt_load2)</f>
        <v>-4.1158990490735075E-3</v>
      </c>
      <c r="BP426" s="223">
        <f t="shared" ref="BP426:BP489" ca="1" si="917">2*IMREAL(K165)*COS(2*PI()*B165*62/Nt_load2)-2*IMAGINARY(K165)*SIN(2*PI()*B165*62/Nt_load2)</f>
        <v>-2.2913124808818922E-3</v>
      </c>
      <c r="BQ426" s="223">
        <f t="shared" ref="BQ426:BQ489" ca="1" si="918">2*IMREAL(K165)*COS(2*PI()*B165*63/Nt_load2)-2*IMAGINARY(K165)*SIN(2*PI()*B165*63/Nt_load2)</f>
        <v>4.228362295494976E-3</v>
      </c>
      <c r="BR426" s="223">
        <f t="shared" ref="BR426:BR489" ca="1" si="919">2*IMREAL(K165)*COS(2*PI()*B165*64/Nt_load2)-2*IMAGINARY(K165)*SIN(2*PI()*B165*64/Nt_load2)</f>
        <v>2.0837740701390999E-3</v>
      </c>
      <c r="BS426" s="223">
        <f t="shared" ref="BS426:BS489" ca="1" si="920">2*IMREAL(K165)*COS(2*PI()*B165*65/Nt_load2)-2*IMAGINARY(K165)*SIN(2*PI()*B165*65/Nt_load2)</f>
        <v>-4.3306390467857695E-3</v>
      </c>
      <c r="BT426" s="223">
        <f t="shared" ref="BT426:BT489" ca="1" si="921">2*IMREAL(K165)*COS(2*PI()*B165*66/Nt_load2)-2*IMAGINARY(K165)*SIN(2*PI()*B165*66/Nt_load2)</f>
        <v>-1.8712156651442908E-3</v>
      </c>
      <c r="BU426" s="223">
        <f t="shared" ref="BU426:BU489" ca="1" si="922">2*IMREAL(K165)*COS(2*PI()*B165*67/Nt_load2)-2*IMAGINARY(K165)*SIN(2*PI()*B165*67/Nt_load2)</f>
        <v>4.422482909293703E-3</v>
      </c>
      <c r="BV426" s="223">
        <f t="shared" ref="BV426:BV489" ca="1" si="923">2*IMREAL(K165)*COS(2*PI()*B165*68/Nt_load2)-2*IMAGINARY(K165)*SIN(2*PI()*B165*68/Nt_load2)</f>
        <v>1.6541493377129519E-3</v>
      </c>
      <c r="BW426" s="223">
        <f t="shared" ref="BW426:BW489" ca="1" si="924">2*IMREAL(K165)*COS(2*PI()*B165*69/Nt_load2)-2*IMAGINARY(K165)*SIN(2*PI()*B165*69/Nt_load2)</f>
        <v>-4.503672623109369E-3</v>
      </c>
      <c r="BX426" s="223">
        <f t="shared" ref="BX426:BX489" ca="1" si="925">2*IMREAL(K165)*COS(2*PI()*B165*70/Nt_load2)-2*IMAGINARY(K165)*SIN(2*PI()*B165*70/Nt_load2)</f>
        <v>-1.4330980196407554E-3</v>
      </c>
      <c r="BY426" s="223">
        <f t="shared" ref="BY426:BY489" ca="1" si="926">2*IMREAL(K165)*COS(2*PI()*B165*71/Nt_load2)-2*IMAGINARY(K165)*SIN(2*PI()*B165*71/Nt_load2)</f>
        <v>4.5740125951008346E-3</v>
      </c>
      <c r="BZ426" s="223">
        <f t="shared" ref="BZ426:BZ489" ca="1" si="927">2*IMREAL(K165)*COS(2*PI()*B165*72/Nt_load2)-2*IMAGINARY(K165)*SIN(2*PI()*B165*72/Nt_load2)</f>
        <v>1.2085942429146187E-3</v>
      </c>
      <c r="CA426" s="223">
        <f t="shared" ref="CA426:CA489" ca="1" si="928">2*IMREAL(K165)*COS(2*PI()*B165*73/Nt_load2)-2*IMAGINARY(K165)*SIN(2*PI()*B165*73/Nt_load2)</f>
        <v>-4.6333333701145344E-3</v>
      </c>
      <c r="CB426" s="223">
        <f t="shared" ref="CB426:CB489" ca="1" si="929">2*IMREAL(K165)*COS(2*PI()*B165*74/Nt_load2)-2*IMAGINARY(K165)*SIN(2*PI()*B165*74/Nt_load2)</f>
        <v>-9.8117885679701233E-4</v>
      </c>
      <c r="CC426" s="223">
        <f t="shared" ref="CC426:CC489" ca="1" si="930">2*IMREAL(K165)*COS(2*PI()*B165*75/Nt_load2)-2*IMAGINARY(K165)*SIN(2*PI()*B165*75/Nt_load2)</f>
        <v>4.6814920392075398E-3</v>
      </c>
      <c r="CD426" s="223">
        <f t="shared" ref="CD426:CD489" ca="1" si="931">2*IMREAL(K165)*COS(2*PI()*B165*76/Nt_load2)-2*IMAGINARY(K165)*SIN(2*PI()*B165*76/Nt_load2)</f>
        <v>7.5139972487226511E-4</v>
      </c>
      <c r="CE426" s="223">
        <f t="shared" ref="CE426:CE489" ca="1" si="932">2*IMREAL(K165)*COS(2*PI()*B165*77/Nt_load2)-2*IMAGINARY(K165)*SIN(2*PI()*B165*77/Nt_load2)</f>
        <v>-4.718372583927823E-3</v>
      </c>
      <c r="CF426" s="223">
        <f t="shared" ref="CF426:CF489" ca="1" si="933">2*IMREAL(K165)*COS(2*PI()*B165*78/Nt_load2)-2*IMAGINARY(K165)*SIN(2*PI()*B165*78/Nt_load2)</f>
        <v>-5.1981040519539037E-4</v>
      </c>
      <c r="CG426" s="223">
        <f t="shared" ref="CG426:CG489" ca="1" si="934">2*IMREAL(K165)*COS(2*PI()*B165*79/Nt_load2)-2*IMAGINARY(K165)*SIN(2*PI()*B165*79/Nt_load2)</f>
        <v>4.7438861558128037E-3</v>
      </c>
      <c r="CH426" s="223">
        <f t="shared" ref="CH426:CH489" ca="1" si="935">2*IMREAL(K165)*COS(2*PI()*B165*80/Nt_load2)-2*IMAGINARY(K165)*SIN(2*PI()*B165*80/Nt_load2)</f>
        <v>2.8696881672245341E-4</v>
      </c>
      <c r="CI426" s="223">
        <f t="shared" ref="CI426:CI489" ca="1" si="936">2*IMREAL(K165)*COS(2*PI()*B165*81/Nt_load2)-2*IMAGINARY(K165)*SIN(2*PI()*B165*81/Nt_load2)</f>
        <v>-4.7579712904330732E-3</v>
      </c>
      <c r="CJ426" s="223">
        <f t="shared" ref="CJ426:CJ489" ca="1" si="937">2*IMREAL(K165)*COS(2*PI()*B165*82/Nt_load2)-2*IMAGINARY(K165)*SIN(2*PI()*B165*82/Nt_load2)</f>
        <v>-5.3435895234464582E-5</v>
      </c>
      <c r="CK426" s="223">
        <f t="shared" ref="CK426:CK489" ca="1" si="938">2*IMREAL(K165)*COS(2*PI()*B165*83/Nt_load2)-2*IMAGINARY(K165)*SIN(2*PI()*B165*83/Nt_load2)</f>
        <v>4.7605940554656268E-3</v>
      </c>
      <c r="CL426" s="223">
        <f t="shared" ref="CL426:CL489" ca="1" si="939">2*IMREAL(K165)*COS(2*PI()*B165*84/Nt_load2)-2*IMAGINARY(K165)*SIN(2*PI()*B165*84/Nt_load2)</f>
        <v>-1.8022575800550776E-4</v>
      </c>
      <c r="CM426" s="223">
        <f t="shared" ref="CM426:CM489" ca="1" si="940">2*IMREAL(K165)*COS(2*PI()*B165*85/Nt_load2)-2*IMAGINARY(K165)*SIN(2*PI()*B165*85/Nt_load2)</f>
        <v>-4.7517481324397754E-3</v>
      </c>
      <c r="CN426" s="223">
        <f t="shared" ref="CN426:CN489" ca="1" si="941">2*IMREAL(K165)*COS(2*PI()*B165*86/Nt_load2)-2*IMAGINARY(K165)*SIN(2*PI()*B165*86/Nt_load2)</f>
        <v>4.1345323160853339E-4</v>
      </c>
      <c r="CO426" s="223">
        <f t="shared" ref="CO426:CO489" ca="1" si="942">2*IMREAL(K165)*COS(2*PI()*B165*87/Nt_load2)-2*IMAGINARY(K165)*SIN(2*PI()*B165*87/Nt_load2)</f>
        <v>4.7314548319588824E-3</v>
      </c>
      <c r="CP426" s="223">
        <f t="shared" ref="CP426:CP489" ca="1" si="943">2*IMREAL(K165)*COS(2*PI()*B165*88/Nt_load2)-2*IMAGINARY(K165)*SIN(2*PI()*B165*88/Nt_load2)</f>
        <v>-6.4568466016238775E-4</v>
      </c>
      <c r="CQ426" s="223">
        <f t="shared" ref="CQ426:CQ489" ca="1" si="944">2*IMREAL(K165)*COS(2*PI()*B165*89/Nt_load2)-2*IMAGINARY(K165)*SIN(2*PI()*B165*89/Nt_load2)</f>
        <v>-4.6997630423613141E-3</v>
      </c>
      <c r="CR426" s="223">
        <f t="shared" ref="CR426:CR489" ca="1" si="945">2*IMREAL(K165)*COS(2*PI()*B165*90/Nt_load2)-2*IMAGINARY(K165)*SIN(2*PI()*B165*90/Nt_load2)</f>
        <v>8.7636057781461502E-4</v>
      </c>
      <c r="CS426" s="223">
        <f t="shared" ref="CS426:CS489" ca="1" si="946">2*IMREAL(K165)*COS(2*PI()*B165*91/Nt_load2)-2*IMAGINARY(K165)*SIN(2*PI()*B165*91/Nt_load2)</f>
        <v>4.6567491119440764E-3</v>
      </c>
      <c r="CT426" s="223">
        <f t="shared" ref="CT426:CT489" ca="1" si="947">2*IMREAL(K165)*COS(2*PI()*B165*92/Nt_load2)-2*IMAGINARY(K165)*SIN(2*PI()*B165*92/Nt_load2)</f>
        <v>-1.1049252660748983E-3</v>
      </c>
      <c r="CU426" s="223">
        <f t="shared" ref="CU426:CU489" ca="1" si="948">2*IMREAL(K165)*COS(2*PI()*B165*93/Nt_load2)-2*IMAGINARY(K165)*SIN(2*PI()*B165*93/Nt_load2)</f>
        <v>-4.6025166650331181E-3</v>
      </c>
      <c r="CV426" s="223">
        <f t="shared" ref="CV426:CV489" ca="1" si="949">2*IMREAL(K165)*COS(2*PI()*B165*94/Nt_load2)-2*IMAGINARY(K165)*SIN(2*PI()*B165*94/Nt_load2)</f>
        <v>1.3308280925890517E-3</v>
      </c>
      <c r="CW426" s="223">
        <f t="shared" ref="CW426:CW489" ca="1" si="950">2*IMREAL(K165)*COS(2*PI()*B165*95/Nt_load2)-2*IMAGINARY(K165)*SIN(2*PI()*B165*95/Nt_load2)</f>
        <v>4.5371963523432503E-3</v>
      </c>
      <c r="CX426" s="223">
        <f t="shared" ref="CX426:CX489" ca="1" si="951">2*IMREAL(K165)*COS(2*PI()*B165*96/Nt_load2)-2*IMAGINARY(K165)*SIN(2*PI()*B165*96/Nt_load2)</f>
        <v>-1.5535248376613844E-3</v>
      </c>
      <c r="CY426" s="223">
        <f t="shared" ref="CY426:CY489" ca="1" si="952">2*IMREAL(K165)*COS(2*PI()*B165*97/Nt_load2)-2*IMAGINARY(K165)*SIN(2*PI()*B165*97/Nt_load2)</f>
        <v>-4.4609455362290776E-3</v>
      </c>
      <c r="CZ426" s="223">
        <f t="shared" ref="CZ426:CZ489" ca="1" si="953">2*IMREAL(K165)*COS(2*PI()*B165*98/Nt_load2)-2*IMAGINARY(K165)*SIN(2*PI()*B165*98/Nt_load2)</f>
        <v>1.7724790053270868E-3</v>
      </c>
      <c r="DA426" s="223">
        <f t="shared" ref="DA426:DA489" ca="1" si="954">2*IMREAL(K165)*COS(2*PI()*B165*99/Nt_load2)-2*IMAGINARY(K165)*SIN(2*PI()*B165*99/Nt_load2)</f>
        <v>4.3739479115854924E-3</v>
      </c>
      <c r="DB426" s="223">
        <f t="shared" ref="DB426:DB489" ca="1" si="955">2*IMREAL(K165)*COS(2*PI()*B165*100/Nt_load2)-2*IMAGINARY(K165)*SIN(2*PI()*B165*100/Nt_load2)</f>
        <v>-1.987163115818133E-3</v>
      </c>
      <c r="DC426" s="223">
        <f t="shared" ref="DC426:DC489" ca="1" si="956">2*IMREAL(K165)*COS(2*PI()*B165*101/Nt_load2)-2*IMAGINARY(K165)*SIN(2*PI()*B165*101/Nt_load2)</f>
        <v>-4.2764130633103099E-3</v>
      </c>
      <c r="DD426" s="223">
        <f t="shared" ref="DD426:DD489" ca="1" si="957">2*IMREAL(K165)*COS(2*PI()*B165*102/Nt_load2)-2*IMAGINARY(K165)*SIN(2*PI()*B165*102/Nt_load2)</f>
        <v>2.1970599763083618E-3</v>
      </c>
      <c r="DE426" s="223">
        <f t="shared" ref="DE426:DE489" ca="1" si="958">2*IMREAL(K165)*COS(2*PI()*B165*103/Nt_load2)-2*IMAGINARY(K165)*SIN(2*PI()*B165*103/Nt_load2)</f>
        <v>4.1685759613960694E-3</v>
      </c>
      <c r="DF426" s="223">
        <f t="shared" ref="DF426:DF489" ca="1" si="959">2*IMREAL(K165)*COS(2*PI()*B165*104/Nt_load2)-2*IMAGINARY(K165)*SIN(2*PI()*B165*104/Nt_load2)</f>
        <v>-2.4016639268758166E-3</v>
      </c>
      <c r="DG426" s="223">
        <f t="shared" ref="DG426:DG489" ca="1" si="960">2*IMREAL(K165)*COS(2*PI()*B165*105/Nt_load2)-2*IMAGINARY(K165)*SIN(2*PI()*B165*105/Nt_load2)</f>
        <v>-4.050696394866697E-3</v>
      </c>
      <c r="DH426" s="223">
        <f t="shared" ref="DH426:DH489" ca="1" si="961">2*IMREAL(K165)*COS(2*PI()*B165*106/Nt_load2)-2*IMAGINARY(K165)*SIN(2*PI()*B165*106/Nt_load2)</f>
        <v>2.6004820586825127E-3</v>
      </c>
      <c r="DI426" s="223">
        <f t="shared" ref="DI426:DI489" ca="1" si="962">2*IMREAL(K165)*COS(2*PI()*B165*107/Nt_load2)-2*IMAGINARY(K165)*SIN(2*PI()*B165*107/Nt_load2)</f>
        <v>3.9230583459229163E-3</v>
      </c>
      <c r="DJ426" s="223">
        <f t="shared" ref="DJ426:DJ489" ca="1" si="963">2*IMREAL(K165)*COS(2*PI()*B165*108/Nt_load2)-2*IMAGINARY(K165)*SIN(2*PI()*B165*108/Nt_load2)</f>
        <v>-2.7930354014345177E-3</v>
      </c>
      <c r="DK426" s="223">
        <f t="shared" ref="DK426:DK489" ca="1" si="964">2*IMREAL(K165)*COS(2*PI()*B165*109/Nt_load2)-2*IMAGINARY(K165)*SIN(2*PI()*B165*109/Nt_load2)</f>
        <v>-3.785969305804552E-3</v>
      </c>
      <c r="DL426" s="223">
        <f t="shared" ref="DL426:DL489" ca="1" si="965">2*IMREAL(K165)*COS(2*PI()*B165*110/Nt_load2)-2*IMAGINARY(K165)*SIN(2*PI()*B165*110/Nt_load2)</f>
        <v>2.9788600772634611E-3</v>
      </c>
      <c r="DM426" s="223">
        <f t="shared" ref="DM426:DM489" ca="1" si="966">2*IMREAL(K165)*COS(2*PI()*B165*111/Nt_load2)-2*IMAGINARY(K165)*SIN(2*PI()*B165*111/Nt_load2)</f>
        <v>3.6397595340167607E-3</v>
      </c>
      <c r="DN426" s="223">
        <f t="shared" ref="DN426:DN489" ca="1" si="967">2*IMREAL(K165)*COS(2*PI()*B165*112/Nt_load2)-2*IMAGINARY(K165)*SIN(2*PI()*B165*112/Nt_load2)</f>
        <v>-3.1575084182489505E-3</v>
      </c>
      <c r="DO426" s="223">
        <f t="shared" ref="DO426:DO489" ca="1" si="968">2*IMREAL(K165)*COS(2*PI()*B165*113/Nt_load2)-2*IMAGINARY(K165)*SIN(2*PI()*B165*113/Nt_load2)</f>
        <v>-3.4847812627062423E-3</v>
      </c>
      <c r="DP426" s="223">
        <f t="shared" ref="DP426:DP489" ca="1" si="969">2*IMREAL(K165)*COS(2*PI()*B165*114/Nt_load2)-2*IMAGINARY(K165)*SIN(2*PI()*B165*114/Nt_load2)</f>
        <v>3.3285500448899039E-3</v>
      </c>
      <c r="DQ426" s="223">
        <f t="shared" ref="DQ426:DQ489" ca="1" si="970">2*IMREAL(K165)*COS(2*PI()*B165*115/Nt_load2)-2*IMAGINARY(K165)*SIN(2*PI()*B165*115/Nt_load2)</f>
        <v>3.3214078481030775E-3</v>
      </c>
      <c r="DR426" s="223">
        <f t="shared" ref="DR426:DR489" ca="1" si="971">2*IMREAL(K165)*COS(2*PI()*B165*116/Nt_load2)-2*IMAGINARY(K165)*SIN(2*PI()*B165*116/Nt_load2)</f>
        <v>-3.4915729029260673E-3</v>
      </c>
      <c r="DS426" s="223">
        <f t="shared" ref="DS426:DS489" ca="1" si="972">2*IMREAL(K165)*COS(2*PI()*B165*117/Nt_load2)-2*IMAGINARY(K165)*SIN(2*PI()*B165*117/Nt_load2)</f>
        <v>-3.1500328710728654E-3</v>
      </c>
      <c r="DT426" s="223">
        <f t="shared" ref="DT426:DT489" ca="1" si="973">2*IMREAL(K165)*COS(2*PI()*B165*118/Nt_load2)-2*IMAGINARY(K165)*SIN(2*PI()*B165*118/Nt_load2)</f>
        <v>3.646184256013416E-3</v>
      </c>
      <c r="DU426" s="223">
        <f t="shared" ref="DU426:DU489" ca="1" si="974">2*IMREAL(K165)*COS(2*PI()*B165*119/Nt_load2)-2*IMAGINARY(K165)*SIN(2*PI()*B165*119/Nt_load2)</f>
        <v>2.9710691889458423E-3</v>
      </c>
      <c r="DV426" s="223">
        <f t="shared" ref="DV426:DV489" ca="1" si="975">2*IMREAL(K165)*COS(2*PI()*B165*120/Nt_load2)-2*IMAGINARY(K165)*SIN(2*PI()*B165*120/Nt_load2)</f>
        <v>-3.7920116318600093E-3</v>
      </c>
      <c r="DW426" s="223">
        <f t="shared" ref="DW426:DW489" ca="1" si="976">2*IMREAL(K165)*COS(2*PI()*B165*121/Nt_load2)-2*IMAGINARY(K165)*SIN(2*PI()*B165*121/Nt_load2)</f>
        <v>-2.7849479409078255E-3</v>
      </c>
      <c r="DX426" s="223">
        <f t="shared" ref="DX426:DX489" ca="1" si="977">2*IMREAL(K165)*COS(2*PI()*B165*122/Nt_load2)-2*IMAGINARY(K165)*SIN(2*PI()*B165*122/Nt_load2)</f>
        <v>3.9287037195444617E-3</v>
      </c>
      <c r="DY426" s="223">
        <f t="shared" ref="DY426:DY489" ca="1" si="978">2*IMREAL(K165)*COS(2*PI()*B165*123/Nt_load2)-2*IMAGINARY(K165)*SIN(2*PI()*B165*123/Nt_load2)</f>
        <v>2.5921175093475335E-3</v>
      </c>
      <c r="DZ426" s="223">
        <f t="shared" ref="DZ426:DZ489" ca="1" si="979">2*IMREAL(K165)*COS(2*PI()*B165*124/Nt_load2)-2*IMAGINARY(K165)*SIN(2*PI()*B165*124/Nt_load2)</f>
        <v>-4.0559312158548006E-3</v>
      </c>
      <c r="EA426" s="223">
        <f t="shared" ref="EA426:EA489" ca="1" si="980">2*IMREAL(K165)*COS(2*PI()*B165*125/Nt_load2)-2*IMAGINARY(K165)*SIN(2*PI()*B165*125/Nt_load2)</f>
        <v>-2.3930424396645454E-3</v>
      </c>
      <c r="EB426" s="223">
        <f t="shared" ref="EB426:EB489" ca="1" si="981">2*IMREAL(K165)*COS(2*PI()*B165*126/Nt_load2)-2*IMAGINARY(K165)*SIN(2*PI()*B165*126/Nt_load2)</f>
        <v>4.1733876186084541E-3</v>
      </c>
      <c r="EC426" s="223">
        <f t="shared" ref="EC426:EC489" ca="1" si="982">2*IMREAL(K165)*COS(2*PI()*B165*127/Nt_load2)-2*IMAGINARY(K165)*SIN(2*PI()*B165*127/Nt_load2)</f>
        <v>2.188202321138645E-3</v>
      </c>
      <c r="ED426" s="223">
        <f t="shared" ref="ED426:ED489" ca="1" si="983">2*IMREAL(K165)*COS(2*PI()*B165*128/Nt_load2)-2*IMAGINARY(K165)*SIN(2*PI()*B165*128/Nt_load2)</f>
        <v>-4.2807899650433006E-3</v>
      </c>
      <c r="EE426" s="223">
        <f t="shared" ref="EE426:EE489" ca="1" si="984">2*IMREAL(K165)*COS(2*PI()*B165*129/Nt_load2)-2*IMAGINARY(K165)*SIN(2*PI()*B165*129/Nt_load2)</f>
        <v>-1.9780906315571127E-3</v>
      </c>
      <c r="EF426" s="223">
        <f t="shared" ref="EF426:EF489" ca="1" si="985">2*IMREAL(K165)*COS(2*PI()*B165*130/Nt_load2)-2*IMAGINARY(K165)*SIN(2*PI()*B165*130/Nt_load2)</f>
        <v>4.3778795134994429E-3</v>
      </c>
      <c r="EG426" s="223">
        <f t="shared" ref="EG426:EG489" ca="1" si="986">2*IMREAL(K165)*COS(2*PI()*B165*131/Nt_load2)-2*IMAGINARY(K165)*SIN(2*PI()*B165*131/Nt_load2)</f>
        <v>1.7632135483840045E-3</v>
      </c>
      <c r="EH426" s="223">
        <f t="shared" ref="EH426:EH489" ca="1" si="987">2*IMREAL(K165)*COS(2*PI()*B165*132/Nt_load2)-2*IMAGINARY(K165)*SIN(2*PI()*B165*132/Nt_load2)</f>
        <v>-4.4644223667506099E-3</v>
      </c>
      <c r="EI426" s="223">
        <f t="shared" ref="EI426:EI489" ca="1" si="988">2*IMREAL(K165)*COS(2*PI()*B165*133/Nt_load2)-2*IMAGINARY(K165)*SIN(2*PI()*B165*133/Nt_load2)</f>
        <v>-1.544088729333573E-3</v>
      </c>
      <c r="EJ426" s="223">
        <f t="shared" ref="EJ426:EJ489" ca="1" si="989">2*IMREAL(K165)*COS(2*PI()*B165*134/Nt_load2)-2*IMAGINARY(K165)*SIN(2*PI()*B165*134/Nt_load2)</f>
        <v>4.540210035483102E-3</v>
      </c>
      <c r="EK426" s="223">
        <f t="shared" ref="EK426:EK489" ca="1" si="990">2*IMREAL(K165)*COS(2*PI()*B165*135/Nt_load2)-2*IMAGINARY(K165)*SIN(2*PI()*B165*135/Nt_load2)</f>
        <v>1.3212440652879782E-3</v>
      </c>
      <c r="EL426" s="223">
        <f t="shared" ref="EL426:EL489" ca="1" si="991">2*IMREAL(K165)*COS(2*PI()*B165*136/Nt_load2)-2*IMAGINARY(K165)*SIN(2*PI()*B165*136/Nt_load2)</f>
        <v>-4.6050599405646382E-3</v>
      </c>
      <c r="EM426" s="223">
        <f t="shared" ref="EM426:EM489" ca="1" si="992">2*IMREAL(K165)*COS(2*PI()*B165*137/Nt_load2)-2*IMAGINARY(K165)*SIN(2*PI()*B165*137/Nt_load2)</f>
        <v>-1.0952164085617933E-3</v>
      </c>
      <c r="EN426" s="223">
        <f t="shared" ref="EN426:EN489" ca="1" si="993">2*IMREAL(K165)*COS(2*PI()*B165*138/Nt_load2)-2*IMAGINARY(K165)*SIN(2*PI()*B165*138/Nt_load2)</f>
        <v>4.6588158528937463E-3</v>
      </c>
      <c r="EO426" s="223">
        <f t="shared" ref="EO426:EO489" ca="1" si="994">2*IMREAL(K165)*COS(2*PI()*B165*139/Nt_load2)-2*IMAGINARY(K165)*SIN(2*PI()*B165*139/Nt_load2)</f>
        <v>8.6655027957762364E-4</v>
      </c>
      <c r="EP426" s="223">
        <f t="shared" ref="EP426:EP489" ca="1" si="995">2*IMREAL(K165)*COS(2*PI()*B165*140/Nt_load2)-2*IMAGINARY(K165)*SIN(2*PI()*B165*140/Nt_load2)</f>
        <v>-4.7013482697691612E-3</v>
      </c>
      <c r="EQ426" s="223">
        <f t="shared" ref="EQ426:EQ489" ca="1" si="996">2*IMREAL(K165)*COS(2*PI()*B165*141/Nt_load2)-2*IMAGINARY(K165)*SIN(2*PI()*B165*141/Nt_load2)</f>
        <v>-6.3579655506924306E-4</v>
      </c>
      <c r="ER426" s="223">
        <f t="shared" ref="ER426:ER489" ca="1" si="997">2*IMREAL(K165)*COS(2*PI()*B165*142/Nt_load2)-2*IMAGINARY(K165)*SIN(2*PI()*B165*142/Nt_load2)</f>
        <v>4.7325547268732299E-3</v>
      </c>
      <c r="ES426" s="223">
        <f t="shared" ref="ES426:ES489" ca="1" si="998">2*IMREAL(K165)*COS(2*PI()*B165*143/Nt_load2)-2*IMAGINARY(K165)*SIN(2*PI()*B165*143/Nt_load2)</f>
        <v>4.0351114097049966E-4</v>
      </c>
      <c r="ET426" s="223">
        <f t="shared" ref="ET426:ET489" ca="1" si="999">2*IMREAL(K165)*COS(2*PI()*B165*144/Nt_load2)-2*IMAGINARY(K165)*SIN(2*PI()*B165*144/Nt_load2)</f>
        <v>-4.7523600451174347E-3</v>
      </c>
      <c r="EU426" s="223">
        <f t="shared" ref="EU426:EU489" ca="1" si="1000">2*IMREAL(K165)*COS(2*PI()*B165*145/Nt_load2)-2*IMAGINARY(K165)*SIN(2*PI()*B165*145/Nt_load2)</f>
        <v>-1.7025363318975712E-4</v>
      </c>
      <c r="EV426" s="223">
        <f t="shared" ref="EV426:EV489" ca="1" si="1001">2*IMREAL(K165)*COS(2*PI()*B165*146/Nt_load2)-2*IMAGINARY(K165)*SIN(2*PI()*B165*146/Nt_load2)</f>
        <v>4.7607165117553628E-3</v>
      </c>
      <c r="EW426" s="223">
        <f t="shared" ref="EW426:EW489" ca="1" si="1002">2*IMREAL(K165)*COS(2*PI()*B165*147/Nt_load2)-2*IMAGINARY(K165)*SIN(2*PI()*B165*147/Nt_load2)</f>
        <v>-6.3414030505796375E-5</v>
      </c>
      <c r="EX426" s="223">
        <f t="shared" ref="EX426:EX489" ca="1" si="1003">2*IMREAL(K165)*COS(2*PI()*B165*148/Nt_load2)-2*IMAGINARY(K165)*SIN(2*PI()*B165*148/Nt_load2)</f>
        <v>-4.7576039953269563E-3</v>
      </c>
      <c r="EY426" s="223">
        <f t="shared" ref="EY426:EY489" ca="1" si="1004">2*IMREAL(K165)*COS(2*PI()*B165*149/Nt_load2)-2*IMAGINARY(K165)*SIN(2*PI()*B165*149/Nt_load2)</f>
        <v>2.9692892424744845E-4</v>
      </c>
      <c r="EZ426" s="223">
        <f t="shared" ref="EZ426:EZ489" ca="1" si="1005">2*IMREAL(K165)*COS(2*PI()*B165*150/Nt_load2)-2*IMAGINARY(K165)*SIN(2*PI()*B165*150/Nt_load2)</f>
        <v>4.7430299941569167E-3</v>
      </c>
      <c r="FA426" s="223">
        <f t="shared" ref="FA426:FA489" ca="1" si="1006">2*IMREAL(K165)*COS(2*PI()*B165*151/Nt_load2)-2*IMAGINARY(K165)*SIN(2*PI()*B165*151/Nt_load2)</f>
        <v>-5.2972849020282119E-4</v>
      </c>
      <c r="FB426" s="223">
        <f t="shared" ref="FB426:FB489" ca="1" si="1007">2*IMREAL(K165)*COS(2*PI()*B165*152/Nt_load2)-2*IMAGINARY(K165)*SIN(2*PI()*B165*152/Nt_load2)</f>
        <v>-4.7170296182905934E-3</v>
      </c>
      <c r="FC426" s="223">
        <f t="shared" ref="FC426:FC489" ca="1" si="1008">2*IMREAL(K165)*COS(2*PI()*B165*153/Nt_load2)-2*IMAGINARY(K165)*SIN(2*PI()*B165*153/Nt_load2)</f>
        <v>7.6125189382642423E-4</v>
      </c>
      <c r="FD426" s="223">
        <f t="shared" ref="FD426:FD489" ca="1" si="1009">2*IMREAL(K165)*COS(2*PI()*B165*154/Nt_load2)-2*IMAGINARY(K165)*SIN(2*PI()*B165*154/Nt_load2)</f>
        <v>4.6796655049108123E-3</v>
      </c>
      <c r="FE426" s="223">
        <f t="shared" ref="FE426:FE489" ca="1" si="1010">2*IMREAL(K165)*COS(2*PI()*B165*155/Nt_load2)-2*IMAGINARY(K165)*SIN(2*PI()*B165*155/Nt_load2)</f>
        <v>-9.909413749600094E-4</v>
      </c>
      <c r="FF426" s="223">
        <f t="shared" ref="FF426:FF489" ca="1" si="1011">2*IMREAL(K165)*COS(2*PI()*B165*156/Nt_load2)-2*IMAGINARY(K165)*SIN(2*PI()*B165*156/Nt_load2)</f>
        <v>-4.6310276674393844E-3</v>
      </c>
      <c r="FG426" s="223">
        <f t="shared" ref="FG426:FG489" ca="1" si="1012">2*IMREAL(K165)*COS(2*PI()*B165*157/Nt_load2)-2*IMAGINARY(K165)*SIN(2*PI()*B165*157/Nt_load2)</f>
        <v>1.2182435915251029E-3</v>
      </c>
      <c r="FH426" s="223">
        <f t="shared" ref="FH426:FH489" ca="1" si="1013">2*IMREAL(K165)*COS(2*PI()*B165*158/Nt_load2)-2*IMAGINARY(K165)*SIN(2*PI()*B165*158/Nt_load2)</f>
        <v>4.5712332786870067E-3</v>
      </c>
      <c r="FI426" s="223">
        <f t="shared" ref="FI426:FI489" ca="1" si="1014">2*IMREAL(K165)*COS(2*PI()*B165*159/Nt_load2)-2*IMAGINARY(K165)*SIN(2*PI()*B165*159/Nt_load2)</f>
        <v>-1.4426109525726772E-3</v>
      </c>
      <c r="FJ426" s="223">
        <f t="shared" ref="FJ426:FJ489" ca="1" si="1015">2*IMREAL(K165)*COS(2*PI()*B165*160/Nt_load2)-2*IMAGINARY(K165)*SIN(2*PI()*B165*160/Nt_load2)</f>
        <v>-4.5004263885735276E-3</v>
      </c>
      <c r="FK426" s="223">
        <f t="shared" ref="FK426:FK489" ca="1" si="1016">2*IMREAL(K165)*COS(2*PI()*B165*161/Nt_load2)-2*IMAGINARY(K165)*SIN(2*PI()*B165*161/Nt_load2)</f>
        <v>1.6635029374777086E-3</v>
      </c>
      <c r="FL426" s="223">
        <f t="shared" ref="FL426:FL489" ca="1" si="1017">2*IMREAL(K165)*COS(2*PI()*B165*162/Nt_load2)-2*IMAGINARY(K165)*SIN(2*PI()*B165*162/Nt_load2)</f>
        <v>4.4187775770991805E-3</v>
      </c>
      <c r="FM426" s="223">
        <f t="shared" ref="FM426:FM489" ca="1" si="1018">2*IMREAL(K165)*COS(2*PI()*B165*163/Nt_load2)-2*IMAGINARY(K165)*SIN(2*PI()*B165*163/Nt_load2)</f>
        <v>-1.8803873981008328E-3</v>
      </c>
      <c r="FN426" s="223">
        <f t="shared" ref="FN426:FN489" ca="1" si="1019">2*IMREAL(K165)*COS(2*PI()*B165*164/Nt_load2)-2*IMAGINARY(K165)*SIN(2*PI()*B165*164/Nt_load2)</f>
        <v>-4.3264835434023438E-3</v>
      </c>
      <c r="FO426" s="223">
        <f t="shared" ref="FO426:FO489" ca="1" si="1020">2*IMREAL(K165)*COS(2*PI()*B165*165/Nt_load2)-2*IMAGINARY(K165)*SIN(2*PI()*B165*165/Nt_load2)</f>
        <v>2.0927418407792006E-3</v>
      </c>
      <c r="FP426" s="223">
        <f t="shared" ref="FP426:FP489" ca="1" si="1021">2*IMREAL(K165)*COS(2*PI()*B165*166/Nt_load2)-2*IMAGINARY(K165)*SIN(2*PI()*B165*166/Nt_load2)</f>
        <v>4.2237666318943635E-3</v>
      </c>
      <c r="FQ426" s="223">
        <f t="shared" ref="FQ426:FQ489" ca="1" si="1022">2*IMREAL(K165)*COS(2*PI()*B165*167/Nt_load2)-2*IMAGINARY(K165)*SIN(2*PI()*B165*167/Nt_load2)</f>
        <v>-2.3000546850608394E-3</v>
      </c>
      <c r="FR426" s="223">
        <f t="shared" ref="FR426:FR489" ca="1" si="1023">2*IMREAL(K165)*COS(2*PI()*B165*168/Nt_load2)-2*IMAGINARY(K165)*SIN(2*PI()*B165*168/Nt_load2)</f>
        <v>-4.1108742966117651E-3</v>
      </c>
      <c r="FS426" s="223">
        <f t="shared" ref="FS426:FS489" ca="1" si="1024">2*IMREAL(K165)*COS(2*PI()*B165*169/Nt_load2)-2*IMAGINARY(K165)*SIN(2*PI()*B165*169/Nt_load2)</f>
        <v>2.501826496145164E-3</v>
      </c>
      <c r="FT426" s="223">
        <f t="shared" ref="FT426:FT489" ca="1" si="1025">2*IMREAL(K165)*COS(2*PI()*B165*170/Nt_load2)-2*IMAGINARY(K165)*SIN(2*PI()*B165*170/Nt_load2)</f>
        <v>3.9880785050787054E-3</v>
      </c>
      <c r="FU426" s="223">
        <f t="shared" ref="FU426:FU489" ca="1" si="1026">2*IMREAL(K165)*COS(2*PI()*B165*171/Nt_load2)-2*IMAGINARY(K165)*SIN(2*PI()*B165*171/Nt_load2)</f>
        <v>-2.6975711880659267E-3</v>
      </c>
      <c r="FV426" s="223">
        <f t="shared" ref="FV426:FV489" ca="1" si="1027">2*IMREAL(K165)*COS(2*PI()*B165*172/Nt_load2)-2*IMAGINARY(K165)*SIN(2*PI()*B165*172/Nt_load2)</f>
        <v>-3.8556750831123445E-3</v>
      </c>
      <c r="FW426" s="223">
        <f t="shared" ref="FW426:FW489" ca="1" si="1028">2*IMREAL(K165)*COS(2*PI()*B165*173/Nt_load2)-2*IMAGINARY(K165)*SIN(2*PI()*B165*173/Nt_load2)</f>
        <v>2.8868171947155322E-3</v>
      </c>
      <c r="FX426" s="223">
        <f t="shared" ref="FX426:FX489" ca="1" si="1029">2*IMREAL(K165)*COS(2*PI()*B165*174/Nt_load2)-2*IMAGINARY(K165)*SIN(2*PI()*B165*174/Nt_load2)</f>
        <v>3.7139830021535054E-3</v>
      </c>
      <c r="FY426" s="223">
        <f t="shared" ref="FY426:FY489" ca="1" si="1030">2*IMREAL(K165)*COS(2*PI()*B165*175/Nt_load2)-2*IMAGINARY(K165)*SIN(2*PI()*B165*175/Nt_load2)</f>
        <v>-3.0691086058875325E-3</v>
      </c>
      <c r="FZ426" s="223">
        <f t="shared" ref="FZ426:FZ489" ca="1" si="1031">2*IMREAL(K165)*COS(2*PI()*B165*176/Nt_load2)-2*IMAGINARY(K165)*SIN(2*PI()*B165*176/Nt_load2)</f>
        <v>-3.5633436108361595E-3</v>
      </c>
      <c r="GA426" s="223">
        <f t="shared" ref="GA426:GA489" ca="1" si="1032">2*IMREAL(K165)*COS(2*PI()*B165*177/Nt_load2)-2*IMAGINARY(K165)*SIN(2*PI()*B165*177/Nt_load2)</f>
        <v>3.2440062656059923E-3</v>
      </c>
      <c r="GB426" s="223">
        <f t="shared" ref="GB426:GB489" ca="1" si="1033">2*IMREAL(K165)*COS(2*PI()*B165*178/Nt_load2)-2*IMAGINARY(K165)*SIN(2*PI()*B165*178/Nt_load2)</f>
        <v>3.4041198126480935E-3</v>
      </c>
      <c r="GC426" s="223">
        <f t="shared" ref="GC426:GC489" ca="1" si="1034">2*IMREAL(K165)*COS(2*PI()*B165*179/Nt_load2)-2*IMAGINARY(K165)*SIN(2*PI()*B165*179/Nt_load2)</f>
        <v>-3.4110888300892105E-3</v>
      </c>
      <c r="GD426" s="223">
        <f t="shared" ref="GD426:GD489" ca="1" si="1035">2*IMREAL(K165)*COS(2*PI()*B165*180/Nt_load2)-2*IMAGINARY(K165)*SIN(2*PI()*B165*180/Nt_load2)</f>
        <v>-3.2366951916658689E-3</v>
      </c>
      <c r="GE426" s="223">
        <f t="shared" ref="GE426:GE489" ca="1" si="1036">2*IMREAL(K165)*COS(2*PI()*B165*181/Nt_load2)-2*IMAGINARY(K165)*SIN(2*PI()*B165*181/Nt_load2)</f>
        <v>3.5699537828044626E-3</v>
      </c>
      <c r="GF426" s="223">
        <f t="shared" ref="GF426:GF489" ca="1" si="1037">2*IMREAL(K165)*COS(2*PI()*B165*182/Nt_load2)-2*IMAGINARY(K165)*SIN(2*PI()*B165*182/Nt_load2)</f>
        <v>3.0614730884657082E-3</v>
      </c>
      <c r="GG426" s="223">
        <f t="shared" ref="GG426:GG489" ca="1" si="1038">2*IMREAL(K165)*COS(2*PI()*B165*183/Nt_load2)-2*IMAGINARY(K165)*SIN(2*PI()*B165*183/Nt_load2)</f>
        <v>-3.7202184041660986E-3</v>
      </c>
      <c r="GH426" s="223">
        <f t="shared" ref="GH426:GH489" ca="1" si="1039">2*IMREAL(K165)*COS(2*PI()*B165*184/Nt_load2)-2*IMAGINARY(K165)*SIN(2*PI()*B165*184/Nt_load2)</f>
        <v>-2.8788756284420553E-3</v>
      </c>
      <c r="GI426" s="223">
        <f t="shared" ref="GI426:GI489" ca="1" si="1040">2*IMREAL(K165)*COS(2*PI()*B165*185/Nt_load2)-2*IMAGINARY(K165)*SIN(2*PI()*B165*185/Nt_load2)</f>
        <v>3.8615206935392844E-3</v>
      </c>
      <c r="GJ426" s="223">
        <f t="shared" ref="GJ426:GJ489" ca="1" si="1041">2*IMREAL(K165)*COS(2*PI()*B165*186/Nt_load2)-2*IMAGINARY(K165)*SIN(2*PI()*B165*186/Nt_load2)</f>
        <v>2.6893427048699779E-3</v>
      </c>
      <c r="GK426" s="223">
        <f t="shared" ref="GK426:GK489" ca="1" si="1042">2*IMREAL(K165)*COS(2*PI()*B165*187/Nt_load2)-2*IMAGINARY(K165)*SIN(2*PI()*B165*187/Nt_load2)</f>
        <v>-3.993520241332627E-3</v>
      </c>
      <c r="GL426" s="223">
        <f t="shared" ref="GL426:GL489" ca="1" si="1043">2*IMREAL(K165)*COS(2*PI()*B165*188/Nt_load2)-2*IMAGINARY(K165)*SIN(2*PI()*B165*188/Nt_load2)</f>
        <v>-2.4933309191630471E-3</v>
      </c>
      <c r="GM426" s="223">
        <f t="shared" ref="GM426:GM489" ca="1" si="1044">2*IMREAL(K165)*COS(2*PI()*B165*189/Nt_load2)-2*IMAGINARY(K165)*SIN(2*PI()*B165*189/Nt_load2)</f>
        <v>4.1158990490735309E-3</v>
      </c>
      <c r="GN426" s="223">
        <f t="shared" ref="GN426:GN489" ca="1" si="1045">2*IMREAL(K165)*COS(2*PI()*B165*190/Nt_load2)-2*IMAGINARY(K165)*SIN(2*PI()*B165*190/Nt_load2)</f>
        <v>2.2913124808820887E-3</v>
      </c>
      <c r="GO426" s="223">
        <f t="shared" ref="GO426:GO489" ca="1" si="1046">2*IMREAL(K165)*COS(2*PI()*B165*191/Nt_load2)-2*IMAGINARY(K165)*SIN(2*PI()*B165*191/Nt_load2)</f>
        <v>-4.228362295494904E-3</v>
      </c>
      <c r="GP426" s="223">
        <f t="shared" ref="GP426:GP489" ca="1" si="1047">2*IMREAL(K165)*COS(2*PI()*B165*192/Nt_load2)-2*IMAGINARY(K165)*SIN(2*PI()*B165*192/Nt_load2)</f>
        <v>-2.0837740701391797E-3</v>
      </c>
      <c r="GQ426" s="223">
        <f t="shared" ref="GQ426:GQ489" ca="1" si="1048">2*IMREAL(K165)*COS(2*PI()*B165*193/Nt_load2)-2*IMAGINARY(K165)*SIN(2*PI()*B165*193/Nt_load2)</f>
        <v>4.3306390467857609E-3</v>
      </c>
      <c r="GR426" s="223">
        <f t="shared" ref="GR426:GR489" ca="1" si="1049">2*IMREAL(K165)*COS(2*PI()*B165*194/Nt_load2)-2*IMAGINARY(K165)*SIN(2*PI()*B165*194/Nt_load2)</f>
        <v>1.8712156651442481E-3</v>
      </c>
      <c r="GS426" s="223">
        <f t="shared" ref="GS426:GS489" ca="1" si="1050">2*IMREAL(K165)*COS(2*PI()*B165*195/Nt_load2)-2*IMAGINARY(K165)*SIN(2*PI()*B165*195/Nt_load2)</f>
        <v>-4.4224829092936206E-3</v>
      </c>
      <c r="GT426" s="223">
        <f t="shared" ref="GT426:GT489" ca="1" si="1051">2*IMREAL(K165)*COS(2*PI()*B165*196/Nt_load2)-2*IMAGINARY(K165)*SIN(2*PI()*B165*196/Nt_load2)</f>
        <v>-1.6541493377130985E-3</v>
      </c>
      <c r="GU426" s="223">
        <f t="shared" ref="GU426:GU489" ca="1" si="1052">2*IMREAL(K165)*COS(2*PI()*B165*197/Nt_load2)-2*IMAGINARY(K165)*SIN(2*PI()*B165*197/Nt_load2)</f>
        <v>4.5036726231093395E-3</v>
      </c>
      <c r="GV426" s="223">
        <f t="shared" ref="GV426:GV489" ca="1" si="1053">2*IMREAL(K165)*COS(2*PI()*B165*198/Nt_load2)-2*IMAGINARY(K165)*SIN(2*PI()*B165*198/Nt_load2)</f>
        <v>1.4330980196407754E-3</v>
      </c>
      <c r="GW426" s="223">
        <f t="shared" ref="GW426:GW489" ca="1" si="1054">2*IMREAL(K165)*COS(2*PI()*B165*199/Nt_load2)-2*IMAGINARY(K165)*SIN(2*PI()*B165*199/Nt_load2)</f>
        <v>-4.5740125951008476E-3</v>
      </c>
      <c r="GX426" s="223">
        <f t="shared" ref="GX426:GX489" ca="1" si="1055">2*IMREAL(K165)*COS(2*PI()*B165*200/Nt_load2)-2*IMAGINARY(K165)*SIN(2*PI()*B165*200/Nt_load2)</f>
        <v>-1.2085942429148353E-3</v>
      </c>
      <c r="GY426" s="223">
        <f t="shared" ref="GY426:GY489" ca="1" si="1056">2*IMREAL(K165)*COS(2*PI()*B165*201/Nt_load2)-2*IMAGINARY(K165)*SIN(2*PI()*B165*201/Nt_load2)</f>
        <v>4.6333333701144988E-3</v>
      </c>
      <c r="GZ426" s="223">
        <f t="shared" ref="GZ426:GZ489" ca="1" si="1057">2*IMREAL(K165)*COS(2*PI()*B165*202/Nt_load2)-2*IMAGINARY(K165)*SIN(2*PI()*B165*202/Nt_load2)</f>
        <v>9.8117885679709907E-4</v>
      </c>
      <c r="HA426" s="223">
        <f t="shared" ref="HA426:HA489" ca="1" si="1058">2*IMREAL(K165)*COS(2*PI()*B165*203/Nt_load2)-2*IMAGINARY(K165)*SIN(2*PI()*B165*203/Nt_load2)</f>
        <v>-4.6814920392075354E-3</v>
      </c>
      <c r="HB426" s="223">
        <f t="shared" ref="HB426:HB489" ca="1" si="1059">2*IMREAL(K165)*COS(2*PI()*B165*204/Nt_load2)-2*IMAGINARY(K165)*SIN(2*PI()*B165*204/Nt_load2)</f>
        <v>-7.5139972487221892E-4</v>
      </c>
      <c r="HC426" s="223">
        <f t="shared" ref="HC426:HC489" ca="1" si="1060">2*IMREAL(K165)*COS(2*PI()*B165*205/Nt_load2)-2*IMAGINARY(K165)*SIN(2*PI()*B165*205/Nt_load2)</f>
        <v>4.7183725839278021E-3</v>
      </c>
      <c r="HD426" s="223">
        <f t="shared" ref="HD426:HD489" ca="1" si="1061">2*IMREAL(K165)*COS(2*PI()*B165*206/Nt_load2)-2*IMAGINARY(K165)*SIN(2*PI()*B165*206/Nt_load2)</f>
        <v>5.1981040519554628E-4</v>
      </c>
      <c r="HE426" s="223">
        <f t="shared" ref="HE426:HE489" ca="1" si="1062">2*IMREAL(K165)*COS(2*PI()*B165*207/Nt_load2)-2*IMAGINARY(K165)*SIN(2*PI()*B165*207/Nt_load2)</f>
        <v>-4.7438861558127959E-3</v>
      </c>
      <c r="HF426" s="223">
        <f t="shared" ref="HF426:HF489" ca="1" si="1063">2*IMREAL(K165)*COS(2*PI()*B165*208/Nt_load2)-2*IMAGINARY(K165)*SIN(2*PI()*B165*208/Nt_load2)</f>
        <v>-2.8696881672247423E-4</v>
      </c>
      <c r="HG426" s="223">
        <f t="shared" ref="HG426:HG489" ca="1" si="1064">2*IMREAL(K165)*COS(2*PI()*B165*209/Nt_load2)-2*IMAGINARY(K165)*SIN(2*PI()*B165*209/Nt_load2)</f>
        <v>4.7579712904330749E-3</v>
      </c>
      <c r="HH426" s="223">
        <f t="shared" ref="HH426:HH489" ca="1" si="1065">2*IMREAL(K165)*COS(2*PI()*B165*210/Nt_load2)-2*IMAGINARY(K165)*SIN(2*PI()*B165*210/Nt_load2)</f>
        <v>5.3435895234688795E-5</v>
      </c>
      <c r="HI426" s="223">
        <f t="shared" ref="HI426:HI489" ca="1" si="1066">2*IMREAL(K165)*COS(2*PI()*B165*211/Nt_load2)-2*IMAGINARY(K165)*SIN(2*PI()*B165*211/Nt_load2)</f>
        <v>-4.7605940554656286E-3</v>
      </c>
      <c r="HJ426" s="223">
        <f t="shared" ref="HJ426:HJ489" ca="1" si="1067">2*IMREAL(K165)*COS(2*PI()*B165*212/Nt_load2)-2*IMAGINARY(K165)*SIN(2*PI()*B165*212/Nt_load2)</f>
        <v>1.802257580054195E-4</v>
      </c>
      <c r="HK426" s="223">
        <f t="shared" ref="HK426:HK489" ca="1" si="1068">2*IMREAL(K165)*COS(2*PI()*B165*213/Nt_load2)-2*IMAGINARY(K165)*SIN(2*PI()*B165*213/Nt_load2)</f>
        <v>4.7517481324397719E-3</v>
      </c>
      <c r="HL426" s="223">
        <f t="shared" ref="HL426:HL489" ca="1" si="1069">2*IMREAL(K165)*COS(2*PI()*B165*214/Nt_load2)-2*IMAGINARY(K165)*SIN(2*PI()*B165*214/Nt_load2)</f>
        <v>-4.1345323160858001E-4</v>
      </c>
      <c r="HM426" s="223">
        <f t="shared" ref="HM426:HM489" ca="1" si="1070">2*IMREAL(K165)*COS(2*PI()*B165*215/Nt_load2)-2*IMAGINARY(K165)*SIN(2*PI()*B165*215/Nt_load2)</f>
        <v>-4.7314548319589075E-3</v>
      </c>
      <c r="HN426" s="223">
        <f t="shared" ref="HN426:HN489" ca="1" si="1071">2*IMREAL(K165)*COS(2*PI()*B165*216/Nt_load2)-2*IMAGINARY(K165)*SIN(2*PI()*B165*216/Nt_load2)</f>
        <v>6.4568466016230036E-4</v>
      </c>
      <c r="HO426" s="223">
        <f t="shared" ref="HO426:HO489" ca="1" si="1072">2*IMREAL(K165)*COS(2*PI()*B165*217/Nt_load2)-2*IMAGINARY(K165)*SIN(2*PI()*B165*217/Nt_load2)</f>
        <v>4.6997630423613289E-3</v>
      </c>
      <c r="HP426" s="223">
        <f t="shared" ref="HP426:HP489" ca="1" si="1073">2*IMREAL(K165)*COS(2*PI()*B165*218/Nt_load2)-2*IMAGINARY(K165)*SIN(2*PI()*B165*218/Nt_load2)</f>
        <v>-8.7636057781466121E-4</v>
      </c>
      <c r="HQ426" s="223">
        <f t="shared" ref="HQ426:HQ489" ca="1" si="1074">2*IMREAL(K165)*COS(2*PI()*B165*219/Nt_load2)-2*IMAGINARY(K165)*SIN(2*PI()*B165*219/Nt_load2)</f>
        <v>-4.6567491119440668E-3</v>
      </c>
      <c r="HR426" s="223">
        <f t="shared" ref="HR426:HR489" ca="1" si="1075">2*IMREAL(K165)*COS(2*PI()*B165*220/Nt_load2)-2*IMAGINARY(K165)*SIN(2*PI()*B165*220/Nt_load2)</f>
        <v>1.1049252660746808E-3</v>
      </c>
      <c r="HS426" s="223">
        <f t="shared" ref="HS426:HS489" ca="1" si="1076">2*IMREAL(K165)*COS(2*PI()*B165*221/Nt_load2)-2*IMAGINARY(K165)*SIN(2*PI()*B165*221/Nt_load2)</f>
        <v>4.6025166650331406E-3</v>
      </c>
      <c r="HT426" s="223">
        <f t="shared" ref="HT426:HT489" ca="1" si="1077">2*IMREAL(K165)*COS(2*PI()*B165*222/Nt_load2)-2*IMAGINARY(K165)*SIN(2*PI()*B165*222/Nt_load2)</f>
        <v>-1.3308280925889667E-3</v>
      </c>
      <c r="HU426" s="223">
        <f t="shared" ref="HU426:HU489" ca="1" si="1078">2*IMREAL(K165)*COS(2*PI()*B165*223/Nt_load2)-2*IMAGINARY(K165)*SIN(2*PI()*B165*223/Nt_load2)</f>
        <v>-4.5371963523432356E-3</v>
      </c>
      <c r="HV426" s="223">
        <f t="shared" ref="HV426:HV489" ca="1" si="1079">2*IMREAL(K165)*COS(2*PI()*B165*224/Nt_load2)-2*IMAGINARY(K165)*SIN(2*PI()*B165*224/Nt_load2)</f>
        <v>1.553524837661173E-3</v>
      </c>
      <c r="HW426" s="223">
        <f t="shared" ref="HW426:HW489" ca="1" si="1080">2*IMREAL(K165)*COS(2*PI()*B165*225/Nt_load2)-2*IMAGINARY(K165)*SIN(2*PI()*B165*225/Nt_load2)</f>
        <v>4.4609455362291557E-3</v>
      </c>
      <c r="HX426" s="223">
        <f t="shared" ref="HX426:HX489" ca="1" si="1081">2*IMREAL(K165)*COS(2*PI()*B165*226/Nt_load2)-2*IMAGINARY(K165)*SIN(2*PI()*B165*226/Nt_load2)</f>
        <v>-1.7724790053270051E-3</v>
      </c>
      <c r="HY426" s="223">
        <f t="shared" ref="HY426:HY489" ca="1" si="1082">2*IMREAL(K165)*COS(2*PI()*B165*227/Nt_load2)-2*IMAGINARY(K165)*SIN(2*PI()*B165*227/Nt_load2)</f>
        <v>-4.3739479115855271E-3</v>
      </c>
      <c r="HZ426" s="223">
        <f t="shared" ref="HZ426:HZ489" ca="1" si="1083">2*IMREAL(K165)*COS(2*PI()*B165*228/Nt_load2)-2*IMAGINARY(K165)*SIN(2*PI()*B165*228/Nt_load2)</f>
        <v>1.9871631158181755E-3</v>
      </c>
      <c r="IA426" s="223">
        <f t="shared" ref="IA426:IA489" ca="1" si="1084">2*IMREAL(K165)*COS(2*PI()*B165*229/Nt_load2)-2*IMAGINARY(K165)*SIN(2*PI()*B165*229/Nt_load2)</f>
        <v>4.2764130633104087E-3</v>
      </c>
      <c r="IB426" s="223">
        <f t="shared" ref="IB426:IB489" ca="1" si="1085">2*IMREAL(K165)*COS(2*PI()*B165*230/Nt_load2)-2*IMAGINARY(K165)*SIN(2*PI()*B165*230/Nt_load2)</f>
        <v>-2.1970599763081631E-3</v>
      </c>
      <c r="IC426" s="223">
        <f t="shared" ref="IC426:IC489" ca="1" si="1086">2*IMREAL(K165)*COS(2*PI()*B165*231/Nt_load2)-2*IMAGINARY(K165)*SIN(2*PI()*B165*231/Nt_load2)</f>
        <v>-4.1685759613961128E-3</v>
      </c>
      <c r="ID426" s="223">
        <f t="shared" ref="ID426:ID489" ca="1" si="1087">2*IMREAL(K165)*COS(2*PI()*B165*232/Nt_load2)-2*IMAGINARY(K165)*SIN(2*PI()*B165*232/Nt_load2)</f>
        <v>2.4016639268757398E-3</v>
      </c>
      <c r="IE426" s="223">
        <f t="shared" ref="IE426:IE489" ca="1" si="1088">2*IMREAL(K165)*COS(2*PI()*B165*233/Nt_load2)-2*IMAGINARY(K165)*SIN(2*PI()*B165*223/Nt_load2)</f>
        <v>8.5336573510217295E-4</v>
      </c>
      <c r="IF426" s="223">
        <f t="shared" ref="IF426:IF489" ca="1" si="1089">2*IMREAL(K165)*COS(2*PI()*B165*234/Nt_load2)-2*IMAGINARY(K165)*SIN(2*PI()*B165*234/Nt_load2)</f>
        <v>-2.6004820586823258E-3</v>
      </c>
      <c r="IG426" s="223">
        <f t="shared" ref="IG426:IG489" ca="1" si="1090">2*IMREAL(K165)*COS(2*PI()*B165*235/Nt_load2)-2*IMAGINARY(K165)*SIN(2*PI()*B165*235/Nt_load2)</f>
        <v>-3.9230583459230438E-3</v>
      </c>
      <c r="IH426" s="223">
        <f t="shared" ref="IH426:IH489" ca="1" si="1091">2*IMREAL(K165)*COS(2*PI()*B165*236/Nt_load2)-2*IMAGINARY(K165)*SIN(2*PI()*B165*236/Nt_load2)</f>
        <v>2.7930354014344462E-3</v>
      </c>
      <c r="II426" s="223">
        <f t="shared" ref="II426:II489" ca="1" si="1092">2*IMREAL(K165)*COS(2*PI()*B165*237/Nt_load2)-2*IMAGINARY(K165)*SIN(2*PI()*B165*237/Nt_load2)</f>
        <v>3.7859693058046057E-3</v>
      </c>
      <c r="IJ426" s="223">
        <f t="shared" ref="IJ426:IJ489" ca="1" si="1093">2*IMREAL(K165)*COS(2*PI()*B165*238/Nt_load2)-2*IMAGINARY(K165)*SIN(2*PI()*B165*238/Nt_load2)</f>
        <v>-2.9788600772634971E-3</v>
      </c>
      <c r="IK426" s="223">
        <f t="shared" ref="IK426:IK489" ca="1" si="1094">2*IMREAL(K165)*COS(2*PI()*B165*239/Nt_load2)-2*IMAGINARY(K165)*SIN(2*PI()*B165*239/Nt_load2)</f>
        <v>-3.6397595340169056E-3</v>
      </c>
      <c r="IL426" s="223">
        <f t="shared" ref="IL426:IL489" ca="1" si="1095">2*IMREAL(K165)*COS(2*PI()*B165*240/Nt_load2)-2*IMAGINARY(K165)*SIN(2*PI()*B165*240/Nt_load2)</f>
        <v>3.1575084182488842E-3</v>
      </c>
      <c r="IM426" s="223">
        <f t="shared" ref="IM426:IM489" ca="1" si="1096">2*IMREAL(K165)*COS(2*PI()*B165*241/Nt_load2)-2*IMAGINARY(K165)*SIN(2*PI()*B165*241/Nt_load2)</f>
        <v>3.4847812627063031E-3</v>
      </c>
      <c r="IN426" s="223">
        <f t="shared" ref="IN426:IN489" ca="1" si="1097">2*IMREAL(K165)*COS(2*PI()*B165*242/Nt_load2)-2*IMAGINARY(K165)*SIN(2*PI()*B165*242/Nt_load2)</f>
        <v>-3.3285500448898405E-3</v>
      </c>
      <c r="IO426" s="223">
        <f t="shared" ref="IO426:IO489" ca="1" si="1098">2*IMREAL(K165)*COS(2*PI()*B165*243/Nt_load2)-2*IMAGINARY(K165)*SIN(2*PI()*B165*243/Nt_load2)</f>
        <v>-3.3214078481030441E-3</v>
      </c>
      <c r="IP426" s="223">
        <f t="shared" ref="IP426:IP489" ca="1" si="1099">2*IMREAL(K165)*COS(2*PI()*B165*244/Nt_load2)-2*IMAGINARY(K165)*SIN(2*PI()*B165*244/Nt_load2)</f>
        <v>3.4915729029259142E-3</v>
      </c>
      <c r="IQ426" s="223">
        <f t="shared" ref="IQ426:IQ489" ca="1" si="1100">2*IMREAL(K165)*COS(2*PI()*B165*245/Nt_load2)-2*IMAGINARY(K165)*SIN(2*PI()*B165*245/Nt_load2)</f>
        <v>3.1500328710729322E-3</v>
      </c>
      <c r="IR426" s="223">
        <f t="shared" ref="IR426:IR489" ca="1" si="1101">2*IMREAL(K165)*COS(2*PI()*B165*246/Nt_load2)-2*IMAGINARY(K165)*SIN(2*PI()*B165*246/Nt_load2)</f>
        <v>-3.6461842560133583E-3</v>
      </c>
      <c r="IS426" s="223">
        <f t="shared" ref="IS426:IS489" ca="1" si="1102">2*IMREAL(K165)*COS(2*PI()*B165*247/Nt_load2)-2*IMAGINARY(K165)*SIN(2*PI()*B165*247/Nt_load2)</f>
        <v>-2.9710691889459112E-3</v>
      </c>
      <c r="IT426" s="223">
        <f t="shared" ref="IT426:IT489" ca="1" si="1103">2*IMREAL(K165)*COS(2*PI()*B165*248/Nt_load2)-2*IMAGINARY(K165)*SIN(2*PI()*B165*248/Nt_load2)</f>
        <v>3.792011631860037E-3</v>
      </c>
      <c r="IU426" s="223">
        <f t="shared" ref="IU426:IU489" ca="1" si="1104">2*IMREAL(K165)*COS(2*PI()*B165*249/Nt_load2)-2*IMAGINARY(K165)*SIN(2*PI()*B165*249/Nt_load2)</f>
        <v>2.7849479409080067E-3</v>
      </c>
      <c r="IV426" s="223">
        <f t="shared" ref="IV426:IV489" ca="1" si="1105">2*IMREAL(K165)*COS(2*PI()*B165*250/Nt_load2)-2*IMAGINARY(K165)*SIN(2*PI()*B165*250/Nt_load2)</f>
        <v>-3.9287037195444123E-3</v>
      </c>
      <c r="IW426" s="223">
        <f t="shared" ref="IW426:IW489" ca="1" si="1106">2*IMREAL(K165)*COS(2*PI()*B165*251/Nt_load2)-2*IMAGINARY(K165)*SIN(2*PI()*B165*251/Nt_load2)</f>
        <v>-2.5921175093476076E-3</v>
      </c>
      <c r="IX426" s="223">
        <f t="shared" ref="IX426:IX489" ca="1" si="1107">2*IMREAL(K165)*COS(2*PI()*B165*252/Nt_load2)-2*IMAGINARY(K165)*SIN(2*PI()*B165*252/Nt_load2)</f>
        <v>4.0559312158547547E-3</v>
      </c>
      <c r="IY426" s="223">
        <f t="shared" ref="IY426:IY489" ca="1" si="1108">2*IMREAL(K165)*COS(2*PI()*B165*253/Nt_load2)-2*IMAGINARY(K165)*SIN(2*PI()*B165*253/Nt_load2)</f>
        <v>2.3930424396645051E-3</v>
      </c>
      <c r="IZ426" s="223">
        <f t="shared" ref="IZ426:IZ489" ca="1" si="1109">2*IMREAL(K165)*COS(2*PI()*B165*254/Nt_load2)-2*IMAGINARY(K165)*SIN(2*PI()*B165*254/Nt_load2)</f>
        <v>-4.1733876186083475E-3</v>
      </c>
      <c r="JA426" s="223">
        <f t="shared" ref="JA426:JA489" ca="1" si="1110">2*IMREAL(K165)*COS(2*PI()*B165*255/Nt_load2)-2*IMAGINARY(K165)*SIN(2*PI()*B165*255/Nt_load2)</f>
        <v>-2.1882023211387239E-3</v>
      </c>
      <c r="JB426" s="223">
        <f t="shared" ref="JB426:JB489" ca="1" si="1111">2*IMREAL(K165)*COS(2*PI()*B165*256/Nt_load2)-2*IMAGINARY(K165)*SIN(2*PI()*B165*256/Nt_load2)</f>
        <v>4.2807899650432624E-3</v>
      </c>
    </row>
    <row r="427" spans="2:262">
      <c r="B427" s="230">
        <v>66</v>
      </c>
      <c r="C427" s="229">
        <f t="shared" ref="C427:C490" si="1112">C426+Div_Nt_load2</f>
        <v>1.2890625000000007E-3</v>
      </c>
      <c r="D427" s="226">
        <f t="shared" ca="1" si="855"/>
        <v>53.571370621391331</v>
      </c>
      <c r="E427" s="225">
        <f ca="1">BT361</f>
        <v>-0.42862937860867023</v>
      </c>
      <c r="F427" s="224">
        <v>66</v>
      </c>
      <c r="G427" s="223">
        <f t="shared" ca="1" si="856"/>
        <v>-2.8934019009747513E-3</v>
      </c>
      <c r="H427" s="223">
        <f t="shared" ca="1" si="857"/>
        <v>3.8625425040359229E-3</v>
      </c>
      <c r="I427" s="223">
        <f t="shared" ca="1" si="858"/>
        <v>2.5143499456470614E-3</v>
      </c>
      <c r="J427" s="223">
        <f t="shared" ca="1" si="859"/>
        <v>-4.1092891125922648E-3</v>
      </c>
      <c r="K427" s="223">
        <f t="shared" ca="1" si="860"/>
        <v>-2.1110834258592963E-3</v>
      </c>
      <c r="L427" s="223">
        <f t="shared" ca="1" si="861"/>
        <v>4.3164610206284136E-3</v>
      </c>
      <c r="M427" s="223">
        <f t="shared" ca="1" si="862"/>
        <v>1.6874860186449194E-3</v>
      </c>
      <c r="N427" s="223">
        <f t="shared" ca="1" si="863"/>
        <v>-4.4820630494182929E-3</v>
      </c>
      <c r="O427" s="223">
        <f t="shared" ca="1" si="864"/>
        <v>-1.2476371985972996E-3</v>
      </c>
      <c r="P427" s="223">
        <f t="shared" ca="1" si="865"/>
        <v>4.6045003608973832E-3</v>
      </c>
      <c r="Q427" s="223">
        <f t="shared" ca="1" si="866"/>
        <v>7.9577295029931074E-4</v>
      </c>
      <c r="R427" s="223">
        <f t="shared" ca="1" si="867"/>
        <v>-4.6825938168250933E-3</v>
      </c>
      <c r="S427" s="223">
        <f t="shared" ca="1" si="868"/>
        <v>-3.3624497347620316E-4</v>
      </c>
      <c r="T427" s="223">
        <f t="shared" ca="1" si="869"/>
        <v>4.7155913345306166E-3</v>
      </c>
      <c r="U427" s="223">
        <f t="shared" ca="1" si="870"/>
        <v>-1.2652122625168068E-4</v>
      </c>
      <c r="V427" s="223">
        <f t="shared" ca="1" si="871"/>
        <v>-4.7031751298801713E-3</v>
      </c>
      <c r="W427" s="223">
        <f t="shared" ca="1" si="872"/>
        <v>5.880689574072227E-4</v>
      </c>
      <c r="X427" s="223">
        <f t="shared" ca="1" si="873"/>
        <v>4.6454647777119263E-3</v>
      </c>
      <c r="Y427" s="223">
        <f t="shared" ca="1" si="874"/>
        <v>-1.0439532630317409E-3</v>
      </c>
      <c r="Z427" s="223">
        <f t="shared" ca="1" si="875"/>
        <v>-4.5430160602649497E-3</v>
      </c>
      <c r="AA427" s="223">
        <f t="shared" ca="1" si="876"/>
        <v>1.4897837280503754E-3</v>
      </c>
      <c r="AB427" s="223">
        <f t="shared" ca="1" si="877"/>
        <v>4.3968156146924255E-3</v>
      </c>
      <c r="AC427" s="223">
        <f t="shared" ca="1" si="878"/>
        <v>-1.9212667613692422E-3</v>
      </c>
      <c r="AD427" s="223">
        <f t="shared" ca="1" si="879"/>
        <v>-4.2082714312065075E-3</v>
      </c>
      <c r="AE427" s="223">
        <f t="shared" ca="1" si="880"/>
        <v>2.3342469455048765E-3</v>
      </c>
      <c r="AF427" s="223">
        <f t="shared" ca="1" si="881"/>
        <v>3.9791992933629018E-3</v>
      </c>
      <c r="AG427" s="223">
        <f t="shared" ca="1" si="882"/>
        <v>-2.7247470555261197E-3</v>
      </c>
      <c r="AH427" s="223">
        <f t="shared" ca="1" si="883"/>
        <v>-3.711805291072609E-3</v>
      </c>
      <c r="AI427" s="223">
        <f t="shared" ca="1" si="884"/>
        <v>3.0890063619043936E-3</v>
      </c>
      <c r="AJ427" s="223">
        <f t="shared" ca="1" si="885"/>
        <v>3.4086645747501165E-3</v>
      </c>
      <c r="AK427" s="223">
        <f t="shared" ca="1" si="886"/>
        <v>-3.4235168483948836E-3</v>
      </c>
      <c r="AL427" s="223">
        <f t="shared" ca="1" si="887"/>
        <v>-3.0726965552071808E-3</v>
      </c>
      <c r="AM427" s="223">
        <f t="shared" ca="1" si="888"/>
        <v>3.7250569961506524E-3</v>
      </c>
      <c r="AN427" s="223">
        <f t="shared" ca="1" si="889"/>
        <v>2.7071367881308021E-3</v>
      </c>
      <c r="AO427" s="223">
        <f t="shared" ca="1" si="890"/>
        <v>-3.9907228087102007E-3</v>
      </c>
      <c r="AP427" s="223">
        <f t="shared" ca="1" si="891"/>
        <v>-2.3155058139132218E-3</v>
      </c>
      <c r="AQ427" s="223">
        <f t="shared" ca="1" si="892"/>
        <v>4.2179557790708727E-3</v>
      </c>
      <c r="AR427" s="223">
        <f t="shared" ca="1" si="893"/>
        <v>1.9015752529234231E-3</v>
      </c>
      <c r="AS427" s="223">
        <f t="shared" ca="1" si="894"/>
        <v>-4.4045675295099201E-3</v>
      </c>
      <c r="AT427" s="223">
        <f t="shared" ca="1" si="895"/>
        <v>-1.4693314827411677E-3</v>
      </c>
      <c r="AU427" s="223">
        <f t="shared" ca="1" si="896"/>
        <v>4.5487608868582628E-3</v>
      </c>
      <c r="AV427" s="223">
        <f t="shared" ca="1" si="897"/>
        <v>1.0229372471618526E-3</v>
      </c>
      <c r="AW427" s="223">
        <f t="shared" ca="1" si="898"/>
        <v>-4.6491471902605098E-3</v>
      </c>
      <c r="AX427" s="223">
        <f t="shared" ca="1" si="899"/>
        <v>-5.6669156669798826E-4</v>
      </c>
      <c r="AY427" s="223">
        <f t="shared" ca="1" si="900"/>
        <v>4.7047596647381718E-3</v>
      </c>
      <c r="AZ427" s="223">
        <f t="shared" ca="1" si="901"/>
        <v>1.0498833666170099E-4</v>
      </c>
      <c r="BA427" s="223">
        <f t="shared" ca="1" si="902"/>
        <v>-4.7150627317611594E-3</v>
      </c>
      <c r="BB427" s="223">
        <f t="shared" ca="1" si="903"/>
        <v>3.5772598844910223E-4</v>
      </c>
      <c r="BC427" s="223">
        <f t="shared" ca="1" si="904"/>
        <v>4.6799571671618106E-3</v>
      </c>
      <c r="BD427" s="223">
        <f t="shared" ca="1" si="905"/>
        <v>-8.1699521673822269E-4</v>
      </c>
      <c r="BE427" s="223">
        <f t="shared" ca="1" si="906"/>
        <v>-4.5997810567178724E-3</v>
      </c>
      <c r="BF427" s="223">
        <f t="shared" ca="1" si="907"/>
        <v>1.2683963344751394E-3</v>
      </c>
      <c r="BG427" s="223">
        <f t="shared" ca="1" si="908"/>
        <v>4.4753065402016387E-3</v>
      </c>
      <c r="BH427" s="223">
        <f t="shared" ca="1" si="909"/>
        <v>-1.7075821021350927E-3</v>
      </c>
      <c r="BI427" s="223">
        <f t="shared" ca="1" si="910"/>
        <v>-4.3077323752518546E-3</v>
      </c>
      <c r="BJ427" s="223">
        <f t="shared" ca="1" si="911"/>
        <v>2.1303229206921571E-3</v>
      </c>
      <c r="BK427" s="223">
        <f t="shared" ca="1" si="912"/>
        <v>4.0986723926823418E-3</v>
      </c>
      <c r="BL427" s="223">
        <f t="shared" ca="1" si="913"/>
        <v>-2.5325475649699875E-3</v>
      </c>
      <c r="BM427" s="223">
        <f t="shared" ca="1" si="914"/>
        <v>-3.8501399544090577E-3</v>
      </c>
      <c r="BN427" s="223">
        <f t="shared" ca="1" si="915"/>
        <v>2.9103823917658333E-3</v>
      </c>
      <c r="BO427" s="223">
        <f t="shared" ca="1" si="916"/>
        <v>3.5645285636742236E-3</v>
      </c>
      <c r="BP427" s="223">
        <f t="shared" ca="1" si="917"/>
        <v>-3.2601886451521238E-3</v>
      </c>
      <c r="BQ427" s="223">
        <f t="shared" ca="1" si="918"/>
        <v>-3.2445888143016834E-3</v>
      </c>
      <c r="BR427" s="223">
        <f t="shared" ca="1" si="919"/>
        <v>3.5785974996851988E-3</v>
      </c>
      <c r="BS427" s="223">
        <f t="shared" ca="1" si="920"/>
        <v>2.8934019009747539E-3</v>
      </c>
      <c r="BT427" s="223">
        <f t="shared" ca="1" si="921"/>
        <v>-3.8625425040359198E-3</v>
      </c>
      <c r="BU427" s="223">
        <f t="shared" ca="1" si="922"/>
        <v>-2.5143499456470675E-3</v>
      </c>
      <c r="BV427" s="223">
        <f t="shared" ca="1" si="923"/>
        <v>4.1092891125922622E-3</v>
      </c>
      <c r="BW427" s="223">
        <f t="shared" ca="1" si="924"/>
        <v>2.1110834258593059E-3</v>
      </c>
      <c r="BX427" s="223">
        <f t="shared" ca="1" si="925"/>
        <v>-4.3164610206284093E-3</v>
      </c>
      <c r="BY427" s="223">
        <f t="shared" ca="1" si="926"/>
        <v>-1.6874860186449291E-3</v>
      </c>
      <c r="BZ427" s="223">
        <f t="shared" ca="1" si="927"/>
        <v>4.4820630494182903E-3</v>
      </c>
      <c r="CA427" s="223">
        <f t="shared" ca="1" si="928"/>
        <v>1.2476371985973098E-3</v>
      </c>
      <c r="CB427" s="223">
        <f t="shared" ca="1" si="929"/>
        <v>-4.6045003608973798E-3</v>
      </c>
      <c r="CC427" s="223">
        <f t="shared" ca="1" si="930"/>
        <v>-7.9577295029932939E-4</v>
      </c>
      <c r="CD427" s="223">
        <f t="shared" ca="1" si="931"/>
        <v>4.6825938168250907E-3</v>
      </c>
      <c r="CE427" s="223">
        <f t="shared" ca="1" si="932"/>
        <v>3.3624497347622137E-4</v>
      </c>
      <c r="CF427" s="223">
        <f t="shared" ca="1" si="933"/>
        <v>-4.7155913345306166E-3</v>
      </c>
      <c r="CG427" s="223">
        <f t="shared" ca="1" si="934"/>
        <v>1.2652122625166117E-4</v>
      </c>
      <c r="CH427" s="223">
        <f t="shared" ca="1" si="935"/>
        <v>4.7031751298801678E-3</v>
      </c>
      <c r="CI427" s="223">
        <f t="shared" ca="1" si="936"/>
        <v>-5.880689574072704E-4</v>
      </c>
      <c r="CJ427" s="223">
        <f t="shared" ca="1" si="937"/>
        <v>-4.6454647777119185E-3</v>
      </c>
      <c r="CK427" s="223">
        <f t="shared" ca="1" si="938"/>
        <v>1.0439532630317878E-3</v>
      </c>
      <c r="CL427" s="223">
        <f t="shared" ca="1" si="939"/>
        <v>4.543016060264941E-3</v>
      </c>
      <c r="CM427" s="223">
        <f t="shared" ca="1" si="940"/>
        <v>-1.4897837280504053E-3</v>
      </c>
      <c r="CN427" s="223">
        <f t="shared" ca="1" si="941"/>
        <v>-4.3968156146924134E-3</v>
      </c>
      <c r="CO427" s="223">
        <f t="shared" ca="1" si="942"/>
        <v>1.9212667613692704E-3</v>
      </c>
      <c r="CP427" s="223">
        <f t="shared" ca="1" si="943"/>
        <v>4.2082714312064937E-3</v>
      </c>
      <c r="CQ427" s="223">
        <f t="shared" ca="1" si="944"/>
        <v>-2.3342469455049034E-3</v>
      </c>
      <c r="CR427" s="223">
        <f t="shared" ca="1" si="945"/>
        <v>-3.9791992933628853E-3</v>
      </c>
      <c r="CS427" s="223">
        <f t="shared" ca="1" si="946"/>
        <v>2.7247470555261458E-3</v>
      </c>
      <c r="CT427" s="223">
        <f t="shared" ca="1" si="947"/>
        <v>3.7118052910725904E-3</v>
      </c>
      <c r="CU427" s="223">
        <f t="shared" ca="1" si="948"/>
        <v>-3.0890063619044179E-3</v>
      </c>
      <c r="CV427" s="223">
        <f t="shared" ca="1" si="949"/>
        <v>-3.4086645747500952E-3</v>
      </c>
      <c r="CW427" s="223">
        <f t="shared" ca="1" si="950"/>
        <v>3.4235168483949048E-3</v>
      </c>
      <c r="CX427" s="223">
        <f t="shared" ca="1" si="951"/>
        <v>3.0726965552071569E-3</v>
      </c>
      <c r="CY427" s="223">
        <f t="shared" ca="1" si="952"/>
        <v>-3.7250569961506715E-3</v>
      </c>
      <c r="CZ427" s="223">
        <f t="shared" ca="1" si="953"/>
        <v>-2.7071367881307761E-3</v>
      </c>
      <c r="DA427" s="223">
        <f t="shared" ca="1" si="954"/>
        <v>3.9907228087102172E-3</v>
      </c>
      <c r="DB427" s="223">
        <f t="shared" ca="1" si="955"/>
        <v>2.3155058139131949E-3</v>
      </c>
      <c r="DC427" s="223">
        <f t="shared" ca="1" si="956"/>
        <v>-4.2179557790708875E-3</v>
      </c>
      <c r="DD427" s="223">
        <f t="shared" ca="1" si="957"/>
        <v>-1.9015752529233942E-3</v>
      </c>
      <c r="DE427" s="223">
        <f t="shared" ca="1" si="958"/>
        <v>4.4045675295099314E-3</v>
      </c>
      <c r="DF427" s="223">
        <f t="shared" ca="1" si="959"/>
        <v>1.4693314827411697E-3</v>
      </c>
      <c r="DG427" s="223">
        <f t="shared" ca="1" si="960"/>
        <v>-4.5487608868582628E-3</v>
      </c>
      <c r="DH427" s="223">
        <f t="shared" ca="1" si="961"/>
        <v>-1.022937247161855E-3</v>
      </c>
      <c r="DI427" s="223">
        <f t="shared" ca="1" si="962"/>
        <v>4.6491471902605098E-3</v>
      </c>
      <c r="DJ427" s="223">
        <f t="shared" ca="1" si="963"/>
        <v>5.6669156669799129E-4</v>
      </c>
      <c r="DK427" s="223">
        <f t="shared" ca="1" si="964"/>
        <v>-4.7047596647381718E-3</v>
      </c>
      <c r="DL427" s="223">
        <f t="shared" ca="1" si="965"/>
        <v>-1.0498833666170273E-4</v>
      </c>
      <c r="DM427" s="223">
        <f t="shared" ca="1" si="966"/>
        <v>4.7150627317611594E-3</v>
      </c>
      <c r="DN427" s="223">
        <f t="shared" ca="1" si="967"/>
        <v>-3.5772598844910006E-4</v>
      </c>
      <c r="DO427" s="223">
        <f t="shared" ca="1" si="968"/>
        <v>-4.6799571671618106E-3</v>
      </c>
      <c r="DP427" s="223">
        <f t="shared" ca="1" si="969"/>
        <v>8.1699521673822052E-4</v>
      </c>
      <c r="DQ427" s="223">
        <f t="shared" ca="1" si="970"/>
        <v>4.5997810567178724E-3</v>
      </c>
      <c r="DR427" s="223">
        <f t="shared" ca="1" si="971"/>
        <v>-1.268396334475137E-3</v>
      </c>
      <c r="DS427" s="223">
        <f t="shared" ca="1" si="972"/>
        <v>-4.4753065402016404E-3</v>
      </c>
      <c r="DT427" s="223">
        <f t="shared" ca="1" si="973"/>
        <v>1.707582102135091E-3</v>
      </c>
      <c r="DU427" s="223">
        <f t="shared" ca="1" si="974"/>
        <v>4.3077323752518555E-3</v>
      </c>
      <c r="DV427" s="223">
        <f t="shared" ca="1" si="975"/>
        <v>-2.1303229206921549E-3</v>
      </c>
      <c r="DW427" s="223">
        <f t="shared" ca="1" si="976"/>
        <v>-4.0986723926823435E-3</v>
      </c>
      <c r="DX427" s="223">
        <f t="shared" ca="1" si="977"/>
        <v>2.5325475649699857E-3</v>
      </c>
      <c r="DY427" s="223">
        <f t="shared" ca="1" si="978"/>
        <v>3.850139954409059E-3</v>
      </c>
      <c r="DZ427" s="223">
        <f t="shared" ca="1" si="979"/>
        <v>-2.9103823917658316E-3</v>
      </c>
      <c r="EA427" s="223">
        <f t="shared" ca="1" si="980"/>
        <v>-3.5645285636742245E-3</v>
      </c>
      <c r="EB427" s="223">
        <f t="shared" ca="1" si="981"/>
        <v>3.2601886451521216E-3</v>
      </c>
      <c r="EC427" s="223">
        <f t="shared" ca="1" si="982"/>
        <v>3.2445888143016856E-3</v>
      </c>
      <c r="ED427" s="223">
        <f t="shared" ca="1" si="983"/>
        <v>-3.5785974996851971E-3</v>
      </c>
      <c r="EE427" s="223">
        <f t="shared" ca="1" si="984"/>
        <v>-2.8934019009747556E-3</v>
      </c>
      <c r="EF427" s="223">
        <f t="shared" ca="1" si="985"/>
        <v>3.862542504035919E-3</v>
      </c>
      <c r="EG427" s="223">
        <f t="shared" ca="1" si="986"/>
        <v>2.5143499456470693E-3</v>
      </c>
      <c r="EH427" s="223">
        <f t="shared" ca="1" si="987"/>
        <v>-4.1092891125922605E-3</v>
      </c>
      <c r="EI427" s="223">
        <f t="shared" ca="1" si="988"/>
        <v>-2.111083425859308E-3</v>
      </c>
      <c r="EJ427" s="223">
        <f t="shared" ca="1" si="989"/>
        <v>4.3164610206284084E-3</v>
      </c>
      <c r="EK427" s="223">
        <f t="shared" ca="1" si="990"/>
        <v>1.6874860186449317E-3</v>
      </c>
      <c r="EL427" s="223">
        <f t="shared" ca="1" si="991"/>
        <v>-4.4820630494182894E-3</v>
      </c>
      <c r="EM427" s="223">
        <f t="shared" ca="1" si="992"/>
        <v>-1.2476371985973124E-3</v>
      </c>
      <c r="EN427" s="223">
        <f t="shared" ca="1" si="993"/>
        <v>4.6045003608973789E-3</v>
      </c>
      <c r="EO427" s="223">
        <f t="shared" ca="1" si="994"/>
        <v>7.9577295029933199E-4</v>
      </c>
      <c r="EP427" s="223">
        <f t="shared" ca="1" si="995"/>
        <v>-4.6825938168250907E-3</v>
      </c>
      <c r="EQ427" s="223">
        <f t="shared" ca="1" si="996"/>
        <v>-3.3624497347622441E-4</v>
      </c>
      <c r="ER427" s="223">
        <f t="shared" ca="1" si="997"/>
        <v>4.7155913345306166E-3</v>
      </c>
      <c r="ES427" s="223">
        <f t="shared" ca="1" si="998"/>
        <v>-1.26521226251659E-4</v>
      </c>
      <c r="ET427" s="223">
        <f t="shared" ca="1" si="999"/>
        <v>-4.7031751298801721E-3</v>
      </c>
      <c r="EU427" s="223">
        <f t="shared" ca="1" si="1000"/>
        <v>5.8806895740720145E-4</v>
      </c>
      <c r="EV427" s="223">
        <f t="shared" ca="1" si="1001"/>
        <v>4.6454647777119306E-3</v>
      </c>
      <c r="EW427" s="223">
        <f t="shared" ca="1" si="1002"/>
        <v>-1.0439532630317201E-3</v>
      </c>
      <c r="EX427" s="223">
        <f t="shared" ca="1" si="1003"/>
        <v>-4.5430160602649601E-3</v>
      </c>
      <c r="EY427" s="223">
        <f t="shared" ca="1" si="1004"/>
        <v>1.4897837280503394E-3</v>
      </c>
      <c r="EZ427" s="223">
        <f t="shared" ca="1" si="1005"/>
        <v>4.3968156146924394E-3</v>
      </c>
      <c r="FA427" s="223">
        <f t="shared" ca="1" si="1006"/>
        <v>-1.9212667613692071E-3</v>
      </c>
      <c r="FB427" s="223">
        <f t="shared" ca="1" si="1007"/>
        <v>-4.2082714312065249E-3</v>
      </c>
      <c r="FC427" s="223">
        <f t="shared" ca="1" si="1008"/>
        <v>2.3342469455048427E-3</v>
      </c>
      <c r="FD427" s="223">
        <f t="shared" ca="1" si="1009"/>
        <v>3.9791992933629217E-3</v>
      </c>
      <c r="FE427" s="223">
        <f t="shared" ca="1" si="1010"/>
        <v>-2.724747055526089E-3</v>
      </c>
      <c r="FF427" s="223">
        <f t="shared" ca="1" si="1011"/>
        <v>-3.7118052910726329E-3</v>
      </c>
      <c r="FG427" s="223">
        <f t="shared" ca="1" si="1012"/>
        <v>3.0890063619043655E-3</v>
      </c>
      <c r="FH427" s="223">
        <f t="shared" ca="1" si="1013"/>
        <v>3.4086645747501429E-3</v>
      </c>
      <c r="FI427" s="223">
        <f t="shared" ca="1" si="1014"/>
        <v>-3.4235168483948571E-3</v>
      </c>
      <c r="FJ427" s="223">
        <f t="shared" ca="1" si="1015"/>
        <v>-3.0726965552071079E-3</v>
      </c>
      <c r="FK427" s="223">
        <f t="shared" ca="1" si="1016"/>
        <v>3.725056996150629E-3</v>
      </c>
      <c r="FL427" s="223">
        <f t="shared" ca="1" si="1017"/>
        <v>2.7071367881307236E-3</v>
      </c>
      <c r="FM427" s="223">
        <f t="shared" ca="1" si="1018"/>
        <v>-3.9907228087101799E-3</v>
      </c>
      <c r="FN427" s="223">
        <f t="shared" ca="1" si="1019"/>
        <v>-2.3155058139131381E-3</v>
      </c>
      <c r="FO427" s="223">
        <f t="shared" ca="1" si="1020"/>
        <v>4.2179557790708562E-3</v>
      </c>
      <c r="FP427" s="223">
        <f t="shared" ca="1" si="1021"/>
        <v>1.9015752529233352E-3</v>
      </c>
      <c r="FQ427" s="223">
        <f t="shared" ca="1" si="1022"/>
        <v>-4.4045675295099063E-3</v>
      </c>
      <c r="FR427" s="223">
        <f t="shared" ca="1" si="1023"/>
        <v>-1.4693314827411081E-3</v>
      </c>
      <c r="FS427" s="223">
        <f t="shared" ca="1" si="1024"/>
        <v>4.5487608868582446E-3</v>
      </c>
      <c r="FT427" s="223">
        <f t="shared" ca="1" si="1025"/>
        <v>1.0229372471617919E-3</v>
      </c>
      <c r="FU427" s="223">
        <f t="shared" ca="1" si="1026"/>
        <v>-4.6491471902604976E-3</v>
      </c>
      <c r="FV427" s="223">
        <f t="shared" ca="1" si="1027"/>
        <v>-5.6669156669792624E-4</v>
      </c>
      <c r="FW427" s="223">
        <f t="shared" ca="1" si="1028"/>
        <v>4.7047596647381666E-3</v>
      </c>
      <c r="FX427" s="223">
        <f t="shared" ca="1" si="1029"/>
        <v>1.0498833666163767E-4</v>
      </c>
      <c r="FY427" s="223">
        <f t="shared" ca="1" si="1030"/>
        <v>-4.7150627317611611E-3</v>
      </c>
      <c r="FZ427" s="223">
        <f t="shared" ca="1" si="1031"/>
        <v>3.5772598844916424E-4</v>
      </c>
      <c r="GA427" s="223">
        <f t="shared" ca="1" si="1032"/>
        <v>4.6799571671618193E-3</v>
      </c>
      <c r="GB427" s="223">
        <f t="shared" ca="1" si="1033"/>
        <v>-8.1699521673828449E-4</v>
      </c>
      <c r="GC427" s="223">
        <f t="shared" ca="1" si="1034"/>
        <v>-4.599781056717888E-3</v>
      </c>
      <c r="GD427" s="223">
        <f t="shared" ca="1" si="1035"/>
        <v>1.2683963344751999E-3</v>
      </c>
      <c r="GE427" s="223">
        <f t="shared" ca="1" si="1036"/>
        <v>4.4753065402016613E-3</v>
      </c>
      <c r="GF427" s="223">
        <f t="shared" ca="1" si="1037"/>
        <v>-1.7075821021351515E-3</v>
      </c>
      <c r="GG427" s="223">
        <f t="shared" ca="1" si="1038"/>
        <v>-4.3077323752518841E-3</v>
      </c>
      <c r="GH427" s="223">
        <f t="shared" ca="1" si="1039"/>
        <v>2.1303229206922122E-3</v>
      </c>
      <c r="GI427" s="223">
        <f t="shared" ca="1" si="1040"/>
        <v>4.0986723926823773E-3</v>
      </c>
      <c r="GJ427" s="223">
        <f t="shared" ca="1" si="1041"/>
        <v>-2.5325475649700404E-3</v>
      </c>
      <c r="GK427" s="223">
        <f t="shared" ca="1" si="1042"/>
        <v>-3.8501399544090984E-3</v>
      </c>
      <c r="GL427" s="223">
        <f t="shared" ca="1" si="1043"/>
        <v>2.9103823917658823E-3</v>
      </c>
      <c r="GM427" s="223">
        <f t="shared" ca="1" si="1044"/>
        <v>3.5645285636742704E-3</v>
      </c>
      <c r="GN427" s="223">
        <f t="shared" ca="1" si="1045"/>
        <v>-3.2601886451521685E-3</v>
      </c>
      <c r="GO427" s="223">
        <f t="shared" ca="1" si="1046"/>
        <v>-3.2445888143017359E-3</v>
      </c>
      <c r="GP427" s="223">
        <f t="shared" ca="1" si="1047"/>
        <v>3.5785974996852391E-3</v>
      </c>
      <c r="GQ427" s="223">
        <f t="shared" ca="1" si="1048"/>
        <v>2.8934019009748107E-3</v>
      </c>
      <c r="GR427" s="223">
        <f t="shared" ca="1" si="1049"/>
        <v>-3.8625425040359563E-3</v>
      </c>
      <c r="GS427" s="223">
        <f t="shared" ca="1" si="1050"/>
        <v>-2.5143499456471274E-3</v>
      </c>
      <c r="GT427" s="223">
        <f t="shared" ca="1" si="1051"/>
        <v>4.1092891125922917E-3</v>
      </c>
      <c r="GU427" s="223">
        <f t="shared" ca="1" si="1052"/>
        <v>2.11108342585937E-3</v>
      </c>
      <c r="GV427" s="223">
        <f t="shared" ca="1" si="1053"/>
        <v>-4.3164610206284353E-3</v>
      </c>
      <c r="GW427" s="223">
        <f t="shared" ca="1" si="1054"/>
        <v>-1.6874860186449963E-3</v>
      </c>
      <c r="GX427" s="223">
        <f t="shared" ca="1" si="1055"/>
        <v>4.4820630494183094E-3</v>
      </c>
      <c r="GY427" s="223">
        <f t="shared" ca="1" si="1056"/>
        <v>1.2476371985973792E-3</v>
      </c>
      <c r="GZ427" s="223">
        <f t="shared" ca="1" si="1057"/>
        <v>-4.6045003608973928E-3</v>
      </c>
      <c r="HA427" s="223">
        <f t="shared" ca="1" si="1058"/>
        <v>-7.957729502994003E-4</v>
      </c>
      <c r="HB427" s="223">
        <f t="shared" ca="1" si="1059"/>
        <v>4.6825938168250985E-3</v>
      </c>
      <c r="HC427" s="223">
        <f t="shared" ca="1" si="1060"/>
        <v>3.3624497347629336E-4</v>
      </c>
      <c r="HD427" s="223">
        <f t="shared" ca="1" si="1061"/>
        <v>-4.7155913345306175E-3</v>
      </c>
      <c r="HE427" s="223">
        <f t="shared" ca="1" si="1062"/>
        <v>1.2652122625158961E-4</v>
      </c>
      <c r="HF427" s="223">
        <f t="shared" ca="1" si="1063"/>
        <v>4.7031751298801678E-3</v>
      </c>
      <c r="HG427" s="223">
        <f t="shared" ca="1" si="1064"/>
        <v>-5.8806895740713249E-4</v>
      </c>
      <c r="HH427" s="223">
        <f t="shared" ca="1" si="1065"/>
        <v>-4.6454647777119194E-3</v>
      </c>
      <c r="HI427" s="223">
        <f t="shared" ca="1" si="1066"/>
        <v>1.0439532630316523E-3</v>
      </c>
      <c r="HJ427" s="223">
        <f t="shared" ca="1" si="1067"/>
        <v>4.5430160602649428E-3</v>
      </c>
      <c r="HK427" s="223">
        <f t="shared" ca="1" si="1068"/>
        <v>-1.4897837280502737E-3</v>
      </c>
      <c r="HL427" s="223">
        <f t="shared" ca="1" si="1069"/>
        <v>-4.3968156146924151E-3</v>
      </c>
      <c r="HM427" s="223">
        <f t="shared" ca="1" si="1070"/>
        <v>1.9212667613691435E-3</v>
      </c>
      <c r="HN427" s="223">
        <f t="shared" ca="1" si="1071"/>
        <v>4.2082714312064954E-3</v>
      </c>
      <c r="HO427" s="223">
        <f t="shared" ca="1" si="1072"/>
        <v>-2.3342469455047829E-3</v>
      </c>
      <c r="HP427" s="223">
        <f t="shared" ca="1" si="1073"/>
        <v>-3.9791992933628879E-3</v>
      </c>
      <c r="HQ427" s="223">
        <f t="shared" ca="1" si="1074"/>
        <v>2.7247470555260321E-3</v>
      </c>
      <c r="HR427" s="223">
        <f t="shared" ca="1" si="1075"/>
        <v>3.711805291072593E-3</v>
      </c>
      <c r="HS427" s="223">
        <f t="shared" ca="1" si="1076"/>
        <v>-3.089006361904313E-3</v>
      </c>
      <c r="HT427" s="223">
        <f t="shared" ca="1" si="1077"/>
        <v>-3.4086645747500983E-3</v>
      </c>
      <c r="HU427" s="223">
        <f t="shared" ca="1" si="1078"/>
        <v>3.4235168483948098E-3</v>
      </c>
      <c r="HV427" s="223">
        <f t="shared" ca="1" si="1079"/>
        <v>3.0726965552071608E-3</v>
      </c>
      <c r="HW427" s="223">
        <f t="shared" ca="1" si="1080"/>
        <v>-3.7250569961505865E-3</v>
      </c>
      <c r="HX427" s="223">
        <f t="shared" ca="1" si="1081"/>
        <v>-2.70713678813078E-3</v>
      </c>
      <c r="HY427" s="223">
        <f t="shared" ca="1" si="1082"/>
        <v>3.9907228087101435E-3</v>
      </c>
      <c r="HZ427" s="223">
        <f t="shared" ca="1" si="1083"/>
        <v>2.3155058139131984E-3</v>
      </c>
      <c r="IA427" s="223">
        <f t="shared" ca="1" si="1084"/>
        <v>-4.217955779070825E-3</v>
      </c>
      <c r="IB427" s="223">
        <f t="shared" ca="1" si="1085"/>
        <v>-1.901575252923399E-3</v>
      </c>
      <c r="IC427" s="223">
        <f t="shared" ca="1" si="1086"/>
        <v>4.404567529509882E-3</v>
      </c>
      <c r="ID427" s="223">
        <f t="shared" ca="1" si="1087"/>
        <v>1.4693314827411742E-3</v>
      </c>
      <c r="IE427" s="223">
        <f t="shared" ca="1" si="1088"/>
        <v>-3.3857838979917394E-3</v>
      </c>
      <c r="IF427" s="223">
        <f t="shared" ca="1" si="1089"/>
        <v>-1.0229372471618596E-3</v>
      </c>
      <c r="IG427" s="223">
        <f t="shared" ca="1" si="1090"/>
        <v>4.6491471902604855E-3</v>
      </c>
      <c r="IH427" s="223">
        <f t="shared" ca="1" si="1091"/>
        <v>5.6669156669799563E-4</v>
      </c>
      <c r="II427" s="223">
        <f t="shared" ca="1" si="1092"/>
        <v>-4.7047596647381614E-3</v>
      </c>
      <c r="IJ427" s="223">
        <f t="shared" ca="1" si="1093"/>
        <v>-1.049883366617075E-4</v>
      </c>
      <c r="IK427" s="223">
        <f t="shared" ca="1" si="1094"/>
        <v>4.7150627317611628E-3</v>
      </c>
      <c r="IL427" s="223">
        <f t="shared" ca="1" si="1095"/>
        <v>-3.5772598844909485E-4</v>
      </c>
      <c r="IM427" s="223">
        <f t="shared" ca="1" si="1096"/>
        <v>-4.679957167161828E-3</v>
      </c>
      <c r="IN427" s="223">
        <f t="shared" ca="1" si="1097"/>
        <v>8.1699521673821618E-4</v>
      </c>
      <c r="IO427" s="223">
        <f t="shared" ca="1" si="1098"/>
        <v>4.5997810567179036E-3</v>
      </c>
      <c r="IP427" s="223">
        <f t="shared" ca="1" si="1099"/>
        <v>-1.2683963344751329E-3</v>
      </c>
      <c r="IQ427" s="223">
        <f t="shared" ca="1" si="1100"/>
        <v>-4.4753065402016838E-3</v>
      </c>
      <c r="IR427" s="223">
        <f t="shared" ca="1" si="1101"/>
        <v>1.7075821021350864E-3</v>
      </c>
      <c r="IS427" s="223">
        <f t="shared" ca="1" si="1102"/>
        <v>4.3077323752519119E-3</v>
      </c>
      <c r="IT427" s="223">
        <f t="shared" ca="1" si="1103"/>
        <v>-2.1303229206921506E-3</v>
      </c>
      <c r="IU427" s="223">
        <f t="shared" ca="1" si="1104"/>
        <v>-4.098672392682412E-3</v>
      </c>
      <c r="IV427" s="223">
        <f t="shared" ca="1" si="1105"/>
        <v>2.5325475649699818E-3</v>
      </c>
      <c r="IW427" s="223">
        <f t="shared" ca="1" si="1106"/>
        <v>3.8501399544091388E-3</v>
      </c>
      <c r="IX427" s="223">
        <f t="shared" ca="1" si="1107"/>
        <v>-2.9103823917658277E-3</v>
      </c>
      <c r="IY427" s="223">
        <f t="shared" ca="1" si="1108"/>
        <v>-3.5645285636743155E-3</v>
      </c>
      <c r="IZ427" s="223">
        <f t="shared" ca="1" si="1109"/>
        <v>3.2601886451521182E-3</v>
      </c>
      <c r="JA427" s="223">
        <f t="shared" ca="1" si="1110"/>
        <v>3.2445888143017862E-3</v>
      </c>
      <c r="JB427" s="223">
        <f t="shared" ca="1" si="1111"/>
        <v>-3.578597499685194E-3</v>
      </c>
    </row>
    <row r="428" spans="2:262">
      <c r="B428" s="230">
        <v>67</v>
      </c>
      <c r="C428" s="229">
        <f t="shared" si="1112"/>
        <v>1.3085937500000007E-3</v>
      </c>
      <c r="D428" s="226">
        <f t="shared" ca="1" si="855"/>
        <v>53.960648588822103</v>
      </c>
      <c r="E428" s="225">
        <f ca="1">BU361</f>
        <v>-3.9351411177893932E-2</v>
      </c>
      <c r="F428" s="224">
        <v>67</v>
      </c>
      <c r="G428" s="223">
        <f t="shared" ca="1" si="856"/>
        <v>-1.0232909938809313E-2</v>
      </c>
      <c r="H428" s="223">
        <f t="shared" ca="1" si="857"/>
        <v>1.4637200162468932E-2</v>
      </c>
      <c r="I428" s="223">
        <f t="shared" ca="1" si="858"/>
        <v>8.0793514542632956E-3</v>
      </c>
      <c r="J428" s="223">
        <f t="shared" ca="1" si="859"/>
        <v>-1.5825908090271366E-2</v>
      </c>
      <c r="K428" s="223">
        <f t="shared" ca="1" si="860"/>
        <v>-5.7508994098047876E-3</v>
      </c>
      <c r="L428" s="223">
        <f t="shared" ca="1" si="861"/>
        <v>1.6672032901047115E-2</v>
      </c>
      <c r="M428" s="223">
        <f t="shared" ca="1" si="862"/>
        <v>3.2979577604351426E-3</v>
      </c>
      <c r="N428" s="223">
        <f t="shared" ca="1" si="863"/>
        <v>-1.7157258547880208E-2</v>
      </c>
      <c r="O428" s="223">
        <f t="shared" ca="1" si="864"/>
        <v>-7.7362528515218139E-4</v>
      </c>
      <c r="P428" s="223">
        <f t="shared" ca="1" si="865"/>
        <v>1.7271081360863985E-2</v>
      </c>
      <c r="Q428" s="223">
        <f t="shared" ca="1" si="866"/>
        <v>-1.7674538412603951E-3</v>
      </c>
      <c r="R428" s="223">
        <f t="shared" ca="1" si="867"/>
        <v>-1.7011037419834223E-2</v>
      </c>
      <c r="S428" s="223">
        <f t="shared" ca="1" si="868"/>
        <v>4.270272929595852E-3</v>
      </c>
      <c r="T428" s="223">
        <f t="shared" ca="1" si="869"/>
        <v>1.6382755890799849E-2</v>
      </c>
      <c r="U428" s="223">
        <f t="shared" ca="1" si="870"/>
        <v>-6.6806535049290126E-3</v>
      </c>
      <c r="V428" s="223">
        <f t="shared" ca="1" si="871"/>
        <v>-1.5399837171498464E-2</v>
      </c>
      <c r="W428" s="223">
        <f t="shared" ca="1" si="872"/>
        <v>8.9464181069834163E-3</v>
      </c>
      <c r="X428" s="223">
        <f t="shared" ca="1" si="873"/>
        <v>1.4083558483857655E-2</v>
      </c>
      <c r="Y428" s="223">
        <f t="shared" ca="1" si="874"/>
        <v>-1.1018519774574201E-2</v>
      </c>
      <c r="Z428" s="223">
        <f t="shared" ca="1" si="875"/>
        <v>-1.2462413286395966E-2</v>
      </c>
      <c r="AA428" s="223">
        <f t="shared" ca="1" si="876"/>
        <v>1.2852103764199044E-2</v>
      </c>
      <c r="AB428" s="223">
        <f t="shared" ca="1" si="877"/>
        <v>1.0571494476894113E-2</v>
      </c>
      <c r="AC428" s="223">
        <f t="shared" ca="1" si="878"/>
        <v>-1.4407478519777032E-2</v>
      </c>
      <c r="AD428" s="223">
        <f t="shared" ca="1" si="879"/>
        <v>-8.4517347371360872E-3</v>
      </c>
      <c r="AE428" s="223">
        <f t="shared" ca="1" si="880"/>
        <v>1.5650974874972152E-2</v>
      </c>
      <c r="AF428" s="223">
        <f t="shared" ca="1" si="881"/>
        <v>6.1490204639627474E-3</v>
      </c>
      <c r="AG428" s="223">
        <f t="shared" ca="1" si="882"/>
        <v>-1.6555674888965866E-2</v>
      </c>
      <c r="AH428" s="223">
        <f t="shared" ca="1" si="883"/>
        <v>-3.7131984673532976E-3</v>
      </c>
      <c r="AI428" s="223">
        <f t="shared" ca="1" si="884"/>
        <v>1.7101994538585449E-2</v>
      </c>
      <c r="AJ428" s="223">
        <f t="shared" ca="1" si="885"/>
        <v>1.1969969375233494E-3</v>
      </c>
      <c r="AK428" s="223">
        <f t="shared" ca="1" si="886"/>
        <v>-1.7278107653263541E-2</v>
      </c>
      <c r="AL428" s="223">
        <f t="shared" ca="1" si="887"/>
        <v>1.3451159611574236E-3</v>
      </c>
      <c r="AM428" s="223">
        <f t="shared" ca="1" si="888"/>
        <v>1.7080201915916551E-2</v>
      </c>
      <c r="AN428" s="223">
        <f t="shared" ca="1" si="889"/>
        <v>-3.8581111614345914E-3</v>
      </c>
      <c r="AO428" s="223">
        <f t="shared" ca="1" si="890"/>
        <v>-1.6512561388096668E-2</v>
      </c>
      <c r="AP428" s="223">
        <f t="shared" ca="1" si="891"/>
        <v>6.2875899062907695E-3</v>
      </c>
      <c r="AQ428" s="223">
        <f t="shared" ca="1" si="892"/>
        <v>1.5587473772996782E-2</v>
      </c>
      <c r="AR428" s="223">
        <f t="shared" ca="1" si="893"/>
        <v>-8.5809613177542689E-3</v>
      </c>
      <c r="AS428" s="223">
        <f t="shared" ca="1" si="894"/>
        <v>-1.432496442378437E-2</v>
      </c>
      <c r="AT428" s="223">
        <f t="shared" ca="1" si="895"/>
        <v>1.0688580830587146E-2</v>
      </c>
      <c r="AU428" s="223">
        <f t="shared" ca="1" si="896"/>
        <v>1.2752362855180492E-2</v>
      </c>
      <c r="AV428" s="223">
        <f t="shared" ca="1" si="897"/>
        <v>-1.2564824847199129E-2</v>
      </c>
      <c r="AW428" s="223">
        <f t="shared" ca="1" si="898"/>
        <v>-1.0903711141999509E-2</v>
      </c>
      <c r="AX428" s="223">
        <f t="shared" ca="1" si="899"/>
        <v>1.416907835075509E-2</v>
      </c>
      <c r="AY428" s="223">
        <f t="shared" ca="1" si="900"/>
        <v>8.8190270110340471E-3</v>
      </c>
      <c r="AZ428" s="223">
        <f t="shared" ca="1" si="901"/>
        <v>-1.5466614097635929E-2</v>
      </c>
      <c r="BA428" s="223">
        <f t="shared" ca="1" si="902"/>
        <v>-6.5434375781198732E-3</v>
      </c>
      <c r="BB428" s="223">
        <f t="shared" ca="1" si="903"/>
        <v>1.6429344357388066E-2</v>
      </c>
      <c r="BC428" s="223">
        <f t="shared" ca="1" si="904"/>
        <v>4.126202482359973E-3</v>
      </c>
      <c r="BD428" s="223">
        <f t="shared" ca="1" si="905"/>
        <v>-1.7036428927265396E-2</v>
      </c>
      <c r="BE428" s="223">
        <f t="shared" ca="1" si="906"/>
        <v>-1.619647563698071E-3</v>
      </c>
      <c r="BF428" s="223">
        <f t="shared" ca="1" si="907"/>
        <v>1.7274726259682831E-2</v>
      </c>
      <c r="BG428" s="223">
        <f t="shared" ca="1" si="908"/>
        <v>-9.2196783349657307E-4</v>
      </c>
      <c r="BH428" s="223">
        <f t="shared" ca="1" si="909"/>
        <v>-1.7139077937034612E-2</v>
      </c>
      <c r="BI428" s="223">
        <f t="shared" ca="1" si="910"/>
        <v>3.4436254113739337E-3</v>
      </c>
      <c r="BJ428" s="223">
        <f t="shared" ca="1" si="911"/>
        <v>1.6632420335857767E-2</v>
      </c>
      <c r="BK428" s="223">
        <f t="shared" ca="1" si="912"/>
        <v>-5.8907388986009918E-3</v>
      </c>
      <c r="BL428" s="223">
        <f t="shared" ca="1" si="913"/>
        <v>-1.5765721063147404E-2</v>
      </c>
      <c r="BM428" s="223">
        <f t="shared" ca="1" si="914"/>
        <v>8.2103356782901125E-3</v>
      </c>
      <c r="BN428" s="223">
        <f t="shared" ca="1" si="915"/>
        <v>1.4557741540786984E-2</v>
      </c>
      <c r="BO428" s="223">
        <f t="shared" ca="1" si="916"/>
        <v>-1.0352203485179668E-2</v>
      </c>
      <c r="BP428" s="223">
        <f t="shared" ca="1" si="917"/>
        <v>-1.3034630877422699E-2</v>
      </c>
      <c r="BQ428" s="223">
        <f t="shared" ca="1" si="918"/>
        <v>1.2269977349540237E-2</v>
      </c>
      <c r="BR428" s="223">
        <f t="shared" ca="1" si="919"/>
        <v>1.1229359819229179E-2</v>
      </c>
      <c r="BS428" s="223">
        <f t="shared" ca="1" si="920"/>
        <v>-1.3922143258750757E-2</v>
      </c>
      <c r="BT428" s="223">
        <f t="shared" ca="1" si="921"/>
        <v>-9.1810070328250098E-3</v>
      </c>
      <c r="BU428" s="223">
        <f t="shared" ca="1" si="922"/>
        <v>1.5272936810301186E-2</v>
      </c>
      <c r="BV428" s="223">
        <f t="shared" ca="1" si="923"/>
        <v>6.9339131701549395E-3</v>
      </c>
      <c r="BW428" s="223">
        <f t="shared" ca="1" si="924"/>
        <v>-1.6293117403102086E-2</v>
      </c>
      <c r="BX428" s="223">
        <f t="shared" ca="1" si="925"/>
        <v>-4.5367210272801604E-3</v>
      </c>
      <c r="BY428" s="223">
        <f t="shared" ca="1" si="926"/>
        <v>1.6960601208192708E-2</v>
      </c>
      <c r="BZ428" s="223">
        <f t="shared" ca="1" si="927"/>
        <v>2.041322574742703E-3</v>
      </c>
      <c r="CA428" s="223">
        <f t="shared" ca="1" si="928"/>
        <v>-1.7260939216946897E-2</v>
      </c>
      <c r="CB428" s="223">
        <f t="shared" ca="1" si="929"/>
        <v>4.9826434688730187E-4</v>
      </c>
      <c r="CC428" s="223">
        <f t="shared" ca="1" si="930"/>
        <v>1.7187630018474821E-2</v>
      </c>
      <c r="CD428" s="223">
        <f t="shared" ca="1" si="931"/>
        <v>-3.027065350130669E-3</v>
      </c>
      <c r="CE428" s="223">
        <f t="shared" ca="1" si="932"/>
        <v>-1.674226053553473E-2</v>
      </c>
      <c r="CF428" s="223">
        <f t="shared" ca="1" si="933"/>
        <v>5.4903395300676073E-3</v>
      </c>
      <c r="CG428" s="223">
        <f t="shared" ca="1" si="934"/>
        <v>1.5934471672447818E-2</v>
      </c>
      <c r="CH428" s="223">
        <f t="shared" ca="1" si="935"/>
        <v>-7.8347644396174719E-3</v>
      </c>
      <c r="CI428" s="223">
        <f t="shared" ca="1" si="936"/>
        <v>-1.4781749618634446E-2</v>
      </c>
      <c r="CJ428" s="223">
        <f t="shared" ca="1" si="937"/>
        <v>1.0009590359486346E-2</v>
      </c>
      <c r="CK428" s="223">
        <f t="shared" ca="1" si="938"/>
        <v>1.330904732542058E-2</v>
      </c>
      <c r="CL428" s="223">
        <f t="shared" ca="1" si="939"/>
        <v>-1.1967738876330156E-2</v>
      </c>
      <c r="CM428" s="223">
        <f t="shared" ca="1" si="940"/>
        <v>-1.1548244349996548E-2</v>
      </c>
      <c r="CN428" s="223">
        <f t="shared" ca="1" si="941"/>
        <v>1.3666821988229825E-2</v>
      </c>
      <c r="CO428" s="223">
        <f t="shared" ca="1" si="942"/>
        <v>9.537456759279573E-3</v>
      </c>
      <c r="CP428" s="223">
        <f t="shared" ca="1" si="943"/>
        <v>-1.5070059676923798E-2</v>
      </c>
      <c r="CQ428" s="223">
        <f t="shared" ca="1" si="944"/>
        <v>-7.3202120321717952E-3</v>
      </c>
      <c r="CR428" s="223">
        <f t="shared" ca="1" si="945"/>
        <v>1.6147076084131372E-2</v>
      </c>
      <c r="CS428" s="223">
        <f t="shared" ca="1" si="946"/>
        <v>4.9445068210922051E-3</v>
      </c>
      <c r="CT428" s="223">
        <f t="shared" ca="1" si="947"/>
        <v>-1.6874557057149884E-2</v>
      </c>
      <c r="CU428" s="223">
        <f t="shared" ca="1" si="948"/>
        <v>-2.4617679693982788E-3</v>
      </c>
      <c r="CV428" s="223">
        <f t="shared" ca="1" si="949"/>
        <v>1.7236754829854779E-2</v>
      </c>
      <c r="CW428" s="223">
        <f t="shared" ca="1" si="950"/>
        <v>-7.4260724466765696E-5</v>
      </c>
      <c r="CX428" s="223">
        <f t="shared" ca="1" si="951"/>
        <v>-1.7225828914278755E-2</v>
      </c>
      <c r="CY428" s="223">
        <f t="shared" ca="1" si="952"/>
        <v>2.6086818979097481E-3</v>
      </c>
      <c r="CZ428" s="223">
        <f t="shared" ca="1" si="953"/>
        <v>1.6842015823498542E-2</v>
      </c>
      <c r="DA428" s="223">
        <f t="shared" ca="1" si="954"/>
        <v>-5.0866329862985634E-3</v>
      </c>
      <c r="DB428" s="223">
        <f t="shared" ca="1" si="955"/>
        <v>-1.6093623951841211E-2</v>
      </c>
      <c r="DC428" s="223">
        <f t="shared" ca="1" si="956"/>
        <v>7.4544738318073327E-3</v>
      </c>
      <c r="DD428" s="223">
        <f t="shared" ca="1" si="957"/>
        <v>1.4996853723237114E-2</v>
      </c>
      <c r="DE428" s="223">
        <f t="shared" ca="1" si="958"/>
        <v>-9.660947830843359E-3</v>
      </c>
      <c r="DF428" s="223">
        <f t="shared" ca="1" si="959"/>
        <v>-1.3575446900966808E-2</v>
      </c>
      <c r="DG428" s="223">
        <f t="shared" ca="1" si="960"/>
        <v>1.1658291484723199E-2</v>
      </c>
      <c r="DH428" s="223">
        <f t="shared" ca="1" si="961"/>
        <v>1.1860172650183964E-2</v>
      </c>
      <c r="DI428" s="223">
        <f t="shared" ca="1" si="962"/>
        <v>-1.340326833517827E-2</v>
      </c>
      <c r="DJ428" s="223">
        <f t="shared" ca="1" si="963"/>
        <v>-9.8881614784106179E-3</v>
      </c>
      <c r="DK428" s="223">
        <f t="shared" ca="1" si="964"/>
        <v>1.4858104903102983E-2</v>
      </c>
      <c r="DL428" s="223">
        <f t="shared" ca="1" si="965"/>
        <v>7.7021014721808303E-3</v>
      </c>
      <c r="DM428" s="223">
        <f t="shared" ca="1" si="966"/>
        <v>-1.599130837030573E-2</v>
      </c>
      <c r="DN428" s="223">
        <f t="shared" ca="1" si="967"/>
        <v>-5.3493142288827079E-3</v>
      </c>
      <c r="DO428" s="223">
        <f t="shared" ca="1" si="968"/>
        <v>1.6778348303916217E-2</v>
      </c>
      <c r="DP428" s="223">
        <f t="shared" ca="1" si="969"/>
        <v>2.8807304870810064E-3</v>
      </c>
      <c r="DQ428" s="223">
        <f t="shared" ca="1" si="970"/>
        <v>-1.7202187666176937E-2</v>
      </c>
      <c r="DR428" s="223">
        <f t="shared" ca="1" si="971"/>
        <v>-3.4978762983715363E-4</v>
      </c>
      <c r="DS428" s="223">
        <f t="shared" ca="1" si="972"/>
        <v>1.7253651614859991E-2</v>
      </c>
      <c r="DT428" s="223">
        <f t="shared" ca="1" si="973"/>
        <v>-2.1887270732586697E-3</v>
      </c>
      <c r="DU428" s="223">
        <f t="shared" ca="1" si="974"/>
        <v>-1.6931626110893917E-2</v>
      </c>
      <c r="DV428" s="223">
        <f t="shared" ca="1" si="975"/>
        <v>4.6798624450200338E-3</v>
      </c>
      <c r="DW428" s="223">
        <f t="shared" ca="1" si="976"/>
        <v>1.6243082033945186E-2</v>
      </c>
      <c r="DX428" s="223">
        <f t="shared" ca="1" si="977"/>
        <v>-7.0696929277016497E-3</v>
      </c>
      <c r="DY428" s="223">
        <f t="shared" ca="1" si="978"/>
        <v>-1.5202924283925133E-2</v>
      </c>
      <c r="DZ428" s="223">
        <f t="shared" ca="1" si="979"/>
        <v>9.3064859084727655E-3</v>
      </c>
      <c r="EA428" s="223">
        <f t="shared" ca="1" si="980"/>
        <v>1.3833669134918552E-2</v>
      </c>
      <c r="EB428" s="223">
        <f t="shared" ca="1" si="981"/>
        <v>-1.1341821574257798E-2</v>
      </c>
      <c r="EC428" s="223">
        <f t="shared" ca="1" si="982"/>
        <v>-1.2164956825847336E-2</v>
      </c>
      <c r="ED428" s="223">
        <f t="shared" ca="1" si="983"/>
        <v>1.3131641054462389E-2</v>
      </c>
      <c r="EE428" s="223">
        <f t="shared" ca="1" si="984"/>
        <v>1.0232909938809641E-2</v>
      </c>
      <c r="EF428" s="223">
        <f t="shared" ca="1" si="985"/>
        <v>-1.4637200162468869E-2</v>
      </c>
      <c r="EG428" s="223">
        <f t="shared" ca="1" si="986"/>
        <v>-8.0793514542635853E-3</v>
      </c>
      <c r="EH428" s="223">
        <f t="shared" ca="1" si="987"/>
        <v>1.5825908090271353E-2</v>
      </c>
      <c r="EI428" s="223">
        <f t="shared" ca="1" si="988"/>
        <v>5.7508994098050071E-3</v>
      </c>
      <c r="EJ428" s="223">
        <f t="shared" ca="1" si="989"/>
        <v>-1.6672032901046997E-2</v>
      </c>
      <c r="EK428" s="223">
        <f t="shared" ca="1" si="990"/>
        <v>-3.2979577604352814E-3</v>
      </c>
      <c r="EL428" s="223">
        <f t="shared" ca="1" si="991"/>
        <v>1.7157258547880166E-2</v>
      </c>
      <c r="EM428" s="223">
        <f t="shared" ca="1" si="992"/>
        <v>7.7362528515226119E-4</v>
      </c>
      <c r="EN428" s="223">
        <f t="shared" ca="1" si="993"/>
        <v>-1.7271081360863992E-2</v>
      </c>
      <c r="EO428" s="223">
        <f t="shared" ca="1" si="994"/>
        <v>1.7674538412604393E-3</v>
      </c>
      <c r="EP428" s="223">
        <f t="shared" ca="1" si="995"/>
        <v>1.7011037419834257E-2</v>
      </c>
      <c r="EQ428" s="223">
        <f t="shared" ca="1" si="996"/>
        <v>-4.2702729295954764E-3</v>
      </c>
      <c r="ER428" s="223">
        <f t="shared" ca="1" si="997"/>
        <v>-1.6382755890799877E-2</v>
      </c>
      <c r="ES428" s="223">
        <f t="shared" ca="1" si="998"/>
        <v>6.6806535049287108E-3</v>
      </c>
      <c r="ET428" s="223">
        <f t="shared" ca="1" si="999"/>
        <v>1.5399837171498473E-2</v>
      </c>
      <c r="EU428" s="223">
        <f t="shared" ca="1" si="1000"/>
        <v>-8.9464181069832428E-3</v>
      </c>
      <c r="EV428" s="223">
        <f t="shared" ca="1" si="1001"/>
        <v>-1.4083558483857915E-2</v>
      </c>
      <c r="EW428" s="223">
        <f t="shared" ca="1" si="1002"/>
        <v>1.101851977457409E-2</v>
      </c>
      <c r="EX428" s="223">
        <f t="shared" ca="1" si="1003"/>
        <v>1.2462413286396194E-2</v>
      </c>
      <c r="EY428" s="223">
        <f t="shared" ca="1" si="1004"/>
        <v>-1.2852103764198991E-2</v>
      </c>
      <c r="EZ428" s="223">
        <f t="shared" ca="1" si="1005"/>
        <v>-1.0571494476894273E-2</v>
      </c>
      <c r="FA428" s="223">
        <f t="shared" ca="1" si="1006"/>
        <v>1.4407478519777056E-2</v>
      </c>
      <c r="FB428" s="223">
        <f t="shared" ca="1" si="1007"/>
        <v>8.4517347371362642E-3</v>
      </c>
      <c r="FC428" s="223">
        <f t="shared" ca="1" si="1008"/>
        <v>-1.5650974874972013E-2</v>
      </c>
      <c r="FD428" s="223">
        <f t="shared" ca="1" si="1009"/>
        <v>-6.1490204639628229E-3</v>
      </c>
      <c r="FE428" s="223">
        <f t="shared" ca="1" si="1010"/>
        <v>1.6555674888965775E-2</v>
      </c>
      <c r="FF428" s="223">
        <f t="shared" ca="1" si="1011"/>
        <v>3.7131984673537356E-3</v>
      </c>
      <c r="FG428" s="223">
        <f t="shared" ca="1" si="1012"/>
        <v>-1.7101994538585491E-2</v>
      </c>
      <c r="FH428" s="223">
        <f t="shared" ca="1" si="1013"/>
        <v>-1.196996937523306E-3</v>
      </c>
      <c r="FI428" s="223">
        <f t="shared" ca="1" si="1014"/>
        <v>1.7278107653263541E-2</v>
      </c>
      <c r="FJ428" s="223">
        <f t="shared" ca="1" si="1015"/>
        <v>-1.3451159611570992E-3</v>
      </c>
      <c r="FK428" s="223">
        <f t="shared" ca="1" si="1016"/>
        <v>-1.7080201915916637E-2</v>
      </c>
      <c r="FL428" s="223">
        <f t="shared" ca="1" si="1017"/>
        <v>3.8581111614348724E-3</v>
      </c>
      <c r="FM428" s="223">
        <f t="shared" ca="1" si="1018"/>
        <v>1.6512561388096654E-2</v>
      </c>
      <c r="FN428" s="223">
        <f t="shared" ca="1" si="1019"/>
        <v>-6.2875899062905796E-3</v>
      </c>
      <c r="FO428" s="223">
        <f t="shared" ca="1" si="1020"/>
        <v>-1.5587473772996924E-2</v>
      </c>
      <c r="FP428" s="223">
        <f t="shared" ca="1" si="1021"/>
        <v>8.580961317753771E-3</v>
      </c>
      <c r="FQ428" s="223">
        <f t="shared" ca="1" si="1022"/>
        <v>1.4324964423784212E-2</v>
      </c>
      <c r="FR428" s="223">
        <f t="shared" ca="1" si="1023"/>
        <v>-1.0688580830587179E-2</v>
      </c>
      <c r="FS428" s="223">
        <f t="shared" ca="1" si="1024"/>
        <v>-1.2752362855180631E-2</v>
      </c>
      <c r="FT428" s="223">
        <f t="shared" ca="1" si="1025"/>
        <v>1.256482484719882E-2</v>
      </c>
      <c r="FU428" s="223">
        <f t="shared" ca="1" si="1026"/>
        <v>1.0903711142000047E-2</v>
      </c>
      <c r="FV428" s="223">
        <f t="shared" ca="1" si="1027"/>
        <v>-1.4169078350755255E-2</v>
      </c>
      <c r="FW428" s="223">
        <f t="shared" ca="1" si="1028"/>
        <v>-8.8190270110340106E-3</v>
      </c>
      <c r="FX428" s="223">
        <f t="shared" ca="1" si="1029"/>
        <v>1.5466614097635839E-2</v>
      </c>
      <c r="FY428" s="223">
        <f t="shared" ca="1" si="1030"/>
        <v>6.5434375781202869E-3</v>
      </c>
      <c r="FZ428" s="223">
        <f t="shared" ca="1" si="1031"/>
        <v>-1.6429344357387854E-2</v>
      </c>
      <c r="GA428" s="223">
        <f t="shared" ca="1" si="1032"/>
        <v>-4.1262024823599322E-3</v>
      </c>
      <c r="GB428" s="223">
        <f t="shared" ca="1" si="1033"/>
        <v>1.7036428927265403E-2</v>
      </c>
      <c r="GC428" s="223">
        <f t="shared" ca="1" si="1034"/>
        <v>1.6196475636982748E-3</v>
      </c>
      <c r="GD428" s="223">
        <f t="shared" ca="1" si="1035"/>
        <v>-1.7274726259682821E-2</v>
      </c>
      <c r="GE428" s="223">
        <f t="shared" ca="1" si="1036"/>
        <v>9.2196783349588092E-4</v>
      </c>
      <c r="GF428" s="223">
        <f t="shared" ca="1" si="1037"/>
        <v>1.7139077937034609E-2</v>
      </c>
      <c r="GG428" s="223">
        <f t="shared" ca="1" si="1038"/>
        <v>-3.4436254113737333E-3</v>
      </c>
      <c r="GH428" s="223">
        <f t="shared" ca="1" si="1039"/>
        <v>-1.6632420335857823E-2</v>
      </c>
      <c r="GI428" s="223">
        <f t="shared" ca="1" si="1040"/>
        <v>5.8907388986005694E-3</v>
      </c>
      <c r="GJ428" s="223">
        <f t="shared" ca="1" si="1041"/>
        <v>1.5765721063147289E-2</v>
      </c>
      <c r="GK428" s="223">
        <f t="shared" ca="1" si="1042"/>
        <v>-8.2103356782901489E-3</v>
      </c>
      <c r="GL428" s="223">
        <f t="shared" ca="1" si="1043"/>
        <v>-1.4557741540787093E-2</v>
      </c>
      <c r="GM428" s="223">
        <f t="shared" ca="1" si="1044"/>
        <v>1.0352203485179309E-2</v>
      </c>
      <c r="GN428" s="223">
        <f t="shared" ca="1" si="1045"/>
        <v>1.3034630877422992E-2</v>
      </c>
      <c r="GO428" s="223">
        <f t="shared" ca="1" si="1046"/>
        <v>-1.2269977349540438E-2</v>
      </c>
      <c r="GP428" s="223">
        <f t="shared" ca="1" si="1047"/>
        <v>-1.1229359819229146E-2</v>
      </c>
      <c r="GQ428" s="223">
        <f t="shared" ca="1" si="1048"/>
        <v>1.3922143258750637E-2</v>
      </c>
      <c r="GR428" s="223">
        <f t="shared" ca="1" si="1049"/>
        <v>9.1810070328253914E-3</v>
      </c>
      <c r="GS428" s="223">
        <f t="shared" ca="1" si="1050"/>
        <v>-1.5272936810300975E-2</v>
      </c>
      <c r="GT428" s="223">
        <f t="shared" ca="1" si="1051"/>
        <v>-6.9339131701546776E-3</v>
      </c>
      <c r="GU428" s="223">
        <f t="shared" ca="1" si="1052"/>
        <v>1.62931174031021E-2</v>
      </c>
      <c r="GV428" s="223">
        <f t="shared" ca="1" si="1053"/>
        <v>4.5367210272803564E-3</v>
      </c>
      <c r="GW428" s="223">
        <f t="shared" ca="1" si="1054"/>
        <v>-1.6960601208192622E-2</v>
      </c>
      <c r="GX428" s="223">
        <f t="shared" ca="1" si="1055"/>
        <v>-2.0413225747433934E-3</v>
      </c>
      <c r="GY428" s="223">
        <f t="shared" ca="1" si="1056"/>
        <v>1.7260939216946911E-2</v>
      </c>
      <c r="GZ428" s="223">
        <f t="shared" ca="1" si="1057"/>
        <v>-4.982643468873435E-4</v>
      </c>
      <c r="HA428" s="223">
        <f t="shared" ca="1" si="1058"/>
        <v>-1.7187630018474842E-2</v>
      </c>
      <c r="HB428" s="223">
        <f t="shared" ca="1" si="1059"/>
        <v>3.0270653501302258E-3</v>
      </c>
      <c r="HC428" s="223">
        <f t="shared" ca="1" si="1060"/>
        <v>1.6742260535534903E-2</v>
      </c>
      <c r="HD428" s="223">
        <f t="shared" ca="1" si="1061"/>
        <v>-5.4903395300678805E-3</v>
      </c>
      <c r="HE428" s="223">
        <f t="shared" ca="1" si="1062"/>
        <v>-1.5934471672447898E-2</v>
      </c>
      <c r="HF428" s="223">
        <f t="shared" ca="1" si="1063"/>
        <v>7.8347644396172898E-3</v>
      </c>
      <c r="HG428" s="223">
        <f t="shared" ca="1" si="1064"/>
        <v>1.4781749618634805E-2</v>
      </c>
      <c r="HH428" s="223">
        <f t="shared" ca="1" si="1065"/>
        <v>-1.000959035948578E-2</v>
      </c>
      <c r="HI428" s="223">
        <f t="shared" ca="1" si="1066"/>
        <v>-1.3309047325420396E-2</v>
      </c>
      <c r="HJ428" s="223">
        <f t="shared" ca="1" si="1067"/>
        <v>1.1967738876330011E-2</v>
      </c>
      <c r="HK428" s="223">
        <f t="shared" ca="1" si="1068"/>
        <v>1.1548244349996697E-2</v>
      </c>
      <c r="HL428" s="223">
        <f t="shared" ca="1" si="1069"/>
        <v>-1.36668219882294E-2</v>
      </c>
      <c r="HM428" s="223">
        <f t="shared" ca="1" si="1070"/>
        <v>-9.5374567592793318E-3</v>
      </c>
      <c r="HN428" s="223">
        <f t="shared" ca="1" si="1071"/>
        <v>1.5070059676923941E-2</v>
      </c>
      <c r="HO428" s="223">
        <f t="shared" ca="1" si="1072"/>
        <v>7.320212032171979E-3</v>
      </c>
      <c r="HP428" s="223">
        <f t="shared" ca="1" si="1073"/>
        <v>-1.6147076084131299E-2</v>
      </c>
      <c r="HQ428" s="223">
        <f t="shared" ca="1" si="1074"/>
        <v>-4.9445068210928695E-3</v>
      </c>
      <c r="HR428" s="223">
        <f t="shared" ca="1" si="1075"/>
        <v>1.6874557057149943E-2</v>
      </c>
      <c r="HS428" s="223">
        <f t="shared" ca="1" si="1076"/>
        <v>2.4617679693984809E-3</v>
      </c>
      <c r="HT428" s="223">
        <f t="shared" ca="1" si="1077"/>
        <v>-1.7236754829854765E-2</v>
      </c>
      <c r="HU428" s="223">
        <f t="shared" ca="1" si="1078"/>
        <v>7.4260724466562733E-5</v>
      </c>
      <c r="HV428" s="223">
        <f t="shared" ca="1" si="1079"/>
        <v>1.7225828914278811E-2</v>
      </c>
      <c r="HW428" s="223">
        <f t="shared" ca="1" si="1080"/>
        <v>-2.6086818979100344E-3</v>
      </c>
      <c r="HX428" s="223">
        <f t="shared" ca="1" si="1081"/>
        <v>-1.6842015823498591E-2</v>
      </c>
      <c r="HY428" s="223">
        <f t="shared" ca="1" si="1082"/>
        <v>5.0866329862983683E-3</v>
      </c>
      <c r="HZ428" s="223">
        <f t="shared" ca="1" si="1083"/>
        <v>1.6093623951841284E-2</v>
      </c>
      <c r="IA428" s="223">
        <f t="shared" ca="1" si="1084"/>
        <v>-7.4544738318067065E-3</v>
      </c>
      <c r="IB428" s="223">
        <f t="shared" ca="1" si="1085"/>
        <v>-1.4996853723236971E-2</v>
      </c>
      <c r="IC428" s="223">
        <f t="shared" ca="1" si="1086"/>
        <v>9.660947830843189E-3</v>
      </c>
      <c r="ID428" s="223">
        <f t="shared" ca="1" si="1087"/>
        <v>1.3575446900966933E-2</v>
      </c>
      <c r="IE428" s="223">
        <f t="shared" ca="1" si="1088"/>
        <v>-2.1535855597975176E-2</v>
      </c>
      <c r="IF428" s="223">
        <f t="shared" ca="1" si="1089"/>
        <v>-1.1860172650184469E-2</v>
      </c>
      <c r="IG428" s="223">
        <f t="shared" ca="1" si="1090"/>
        <v>1.3403268335178449E-2</v>
      </c>
      <c r="IH428" s="223">
        <f t="shared" ca="1" si="1091"/>
        <v>9.8881614784107844E-3</v>
      </c>
      <c r="II428" s="223">
        <f t="shared" ca="1" si="1092"/>
        <v>-1.4858104903102881E-2</v>
      </c>
      <c r="IJ428" s="223">
        <f t="shared" ca="1" si="1093"/>
        <v>-7.7021014721814522E-3</v>
      </c>
      <c r="IK428" s="223">
        <f t="shared" ca="1" si="1094"/>
        <v>1.5991308370305466E-2</v>
      </c>
      <c r="IL428" s="223">
        <f t="shared" ca="1" si="1095"/>
        <v>5.3493142288824347E-3</v>
      </c>
      <c r="IM428" s="223">
        <f t="shared" ca="1" si="1096"/>
        <v>-1.6778348303916165E-2</v>
      </c>
      <c r="IN428" s="223">
        <f t="shared" ca="1" si="1097"/>
        <v>-2.8807304870812067E-3</v>
      </c>
      <c r="IO428" s="223">
        <f t="shared" ca="1" si="1098"/>
        <v>1.7202187666176871E-2</v>
      </c>
      <c r="IP428" s="223">
        <f t="shared" ca="1" si="1099"/>
        <v>3.4978762983686393E-4</v>
      </c>
      <c r="IQ428" s="223">
        <f t="shared" ca="1" si="1100"/>
        <v>-1.7253651614859977E-2</v>
      </c>
      <c r="IR428" s="223">
        <f t="shared" ca="1" si="1101"/>
        <v>2.1887270732584693E-3</v>
      </c>
      <c r="IS428" s="223">
        <f t="shared" ca="1" si="1102"/>
        <v>1.6931626110893959E-2</v>
      </c>
      <c r="IT428" s="223">
        <f t="shared" ca="1" si="1103"/>
        <v>-4.679862445019365E-3</v>
      </c>
      <c r="IU428" s="223">
        <f t="shared" ca="1" si="1104"/>
        <v>-1.6243082033945089E-2</v>
      </c>
      <c r="IV428" s="223">
        <f t="shared" ca="1" si="1105"/>
        <v>7.0696929277014632E-3</v>
      </c>
      <c r="IW428" s="223">
        <f t="shared" ca="1" si="1106"/>
        <v>1.5202924283925227E-2</v>
      </c>
      <c r="IX428" s="223">
        <f t="shared" ca="1" si="1107"/>
        <v>-9.3064859084725938E-3</v>
      </c>
      <c r="IY428" s="223">
        <f t="shared" ca="1" si="1108"/>
        <v>-1.3833669134918966E-2</v>
      </c>
      <c r="IZ428" s="223">
        <f t="shared" ca="1" si="1109"/>
        <v>1.1341821574258013E-2</v>
      </c>
      <c r="JA428" s="223">
        <f t="shared" ca="1" si="1110"/>
        <v>1.2164956825847478E-2</v>
      </c>
      <c r="JB428" s="223">
        <f t="shared" ca="1" si="1111"/>
        <v>-1.3131641054462257E-2</v>
      </c>
    </row>
    <row r="429" spans="2:262">
      <c r="B429" s="230">
        <v>68</v>
      </c>
      <c r="C429" s="229">
        <f t="shared" si="1112"/>
        <v>1.3281250000000007E-3</v>
      </c>
      <c r="D429" s="226">
        <f t="shared" ca="1" si="855"/>
        <v>54.008357725907921</v>
      </c>
      <c r="E429" s="225">
        <f ca="1">BV361</f>
        <v>8.3577259079176715E-3</v>
      </c>
      <c r="F429" s="224">
        <v>68</v>
      </c>
      <c r="G429" s="223">
        <f t="shared" ca="1" si="856"/>
        <v>-5.6046613610828229E-3</v>
      </c>
      <c r="H429" s="223">
        <f t="shared" ca="1" si="857"/>
        <v>6.9495723952629233E-3</v>
      </c>
      <c r="I429" s="223">
        <f t="shared" ca="1" si="858"/>
        <v>4.2423069356889651E-3</v>
      </c>
      <c r="J429" s="223">
        <f t="shared" ca="1" si="859"/>
        <v>-7.7812099837359112E-3</v>
      </c>
      <c r="K429" s="223">
        <f t="shared" ca="1" si="860"/>
        <v>-2.7169230338697295E-3</v>
      </c>
      <c r="L429" s="223">
        <f t="shared" ca="1" si="861"/>
        <v>8.3138200362867613E-3</v>
      </c>
      <c r="M429" s="223">
        <f t="shared" ca="1" si="862"/>
        <v>1.0871293035268578E-3</v>
      </c>
      <c r="N429" s="223">
        <f t="shared" ca="1" si="863"/>
        <v>-8.5269346472871006E-3</v>
      </c>
      <c r="O429" s="223">
        <f t="shared" ca="1" si="864"/>
        <v>5.8444219628140011E-4</v>
      </c>
      <c r="P429" s="223">
        <f t="shared" ca="1" si="865"/>
        <v>8.4123639417522395E-3</v>
      </c>
      <c r="Q429" s="223">
        <f t="shared" ca="1" si="866"/>
        <v>-2.233553910245537E-3</v>
      </c>
      <c r="R429" s="223">
        <f t="shared" ca="1" si="867"/>
        <v>-7.974510807643883E-3</v>
      </c>
      <c r="S429" s="223">
        <f t="shared" ca="1" si="868"/>
        <v>3.7968314000303882E-3</v>
      </c>
      <c r="T429" s="223">
        <f t="shared" ca="1" si="869"/>
        <v>7.2302016953549614E-3</v>
      </c>
      <c r="U429" s="223">
        <f t="shared" ca="1" si="870"/>
        <v>-5.2141987883996526E-3</v>
      </c>
      <c r="V429" s="223">
        <f t="shared" ca="1" si="871"/>
        <v>-6.2080399866573759E-3</v>
      </c>
      <c r="W429" s="223">
        <f t="shared" ca="1" si="872"/>
        <v>6.4311874414871087E-3</v>
      </c>
      <c r="X429" s="223">
        <f t="shared" ca="1" si="873"/>
        <v>4.9473067827814831E-3</v>
      </c>
      <c r="Y429" s="223">
        <f t="shared" ca="1" si="874"/>
        <v>-7.4010291678496612E-3</v>
      </c>
      <c r="Z429" s="223">
        <f t="shared" ca="1" si="875"/>
        <v>-3.4964513537249077E-3</v>
      </c>
      <c r="AA429" s="223">
        <f t="shared" ca="1" si="876"/>
        <v>8.0864534938367393E-3</v>
      </c>
      <c r="AB429" s="223">
        <f t="shared" ca="1" si="877"/>
        <v>1.9112292599771656E-3</v>
      </c>
      <c r="AC429" s="223">
        <f t="shared" ca="1" si="878"/>
        <v>-8.4611199469910182E-3</v>
      </c>
      <c r="AD429" s="223">
        <f t="shared" ca="1" si="879"/>
        <v>-2.5255969759821473E-4</v>
      </c>
      <c r="AE429" s="223">
        <f t="shared" ca="1" si="880"/>
        <v>8.5106303056331767E-3</v>
      </c>
      <c r="AF429" s="223">
        <f t="shared" ca="1" si="881"/>
        <v>-1.415815592322265E-3</v>
      </c>
      <c r="AG429" s="223">
        <f t="shared" ca="1" si="882"/>
        <v>-8.2330819144463205E-3</v>
      </c>
      <c r="AH429" s="223">
        <f t="shared" ca="1" si="883"/>
        <v>3.02978188302839E-3</v>
      </c>
      <c r="AI429" s="223">
        <f t="shared" ca="1" si="884"/>
        <v>7.6391408024528091E-3</v>
      </c>
      <c r="AJ429" s="223">
        <f t="shared" ca="1" si="885"/>
        <v>-4.5273153550909355E-3</v>
      </c>
      <c r="AK429" s="223">
        <f t="shared" ca="1" si="886"/>
        <v>-6.7516317935005458E-3</v>
      </c>
      <c r="AL429" s="223">
        <f t="shared" ca="1" si="887"/>
        <v>5.8508666370050899E-3</v>
      </c>
      <c r="AM429" s="223">
        <f t="shared" ca="1" si="888"/>
        <v>5.6046613610828272E-3</v>
      </c>
      <c r="AN429" s="223">
        <f t="shared" ca="1" si="889"/>
        <v>-6.9495723952629441E-3</v>
      </c>
      <c r="AO429" s="223">
        <f t="shared" ca="1" si="890"/>
        <v>-4.2423069356889546E-3</v>
      </c>
      <c r="AP429" s="223">
        <f t="shared" ca="1" si="891"/>
        <v>7.7812099837359103E-3</v>
      </c>
      <c r="AQ429" s="223">
        <f t="shared" ca="1" si="892"/>
        <v>2.7169230338696887E-3</v>
      </c>
      <c r="AR429" s="223">
        <f t="shared" ca="1" si="893"/>
        <v>-8.3138200362867648E-3</v>
      </c>
      <c r="AS429" s="223">
        <f t="shared" ca="1" si="894"/>
        <v>-1.0871293035267997E-3</v>
      </c>
      <c r="AT429" s="223">
        <f t="shared" ca="1" si="895"/>
        <v>8.5269346472870988E-3</v>
      </c>
      <c r="AU429" s="223">
        <f t="shared" ca="1" si="896"/>
        <v>-5.84442196281427E-4</v>
      </c>
      <c r="AV429" s="223">
        <f t="shared" ca="1" si="897"/>
        <v>-8.4123639417522274E-3</v>
      </c>
      <c r="AW429" s="223">
        <f t="shared" ca="1" si="898"/>
        <v>2.2335539102455206E-3</v>
      </c>
      <c r="AX429" s="223">
        <f t="shared" ca="1" si="899"/>
        <v>7.9745108076438777E-3</v>
      </c>
      <c r="AY429" s="223">
        <f t="shared" ca="1" si="900"/>
        <v>-3.7968314000304533E-3</v>
      </c>
      <c r="AZ429" s="223">
        <f t="shared" ca="1" si="901"/>
        <v>-7.2302016953549701E-3</v>
      </c>
      <c r="BA429" s="223">
        <f t="shared" ca="1" si="902"/>
        <v>5.2141987883996856E-3</v>
      </c>
      <c r="BB429" s="223">
        <f t="shared" ca="1" si="903"/>
        <v>6.2080399866573256E-3</v>
      </c>
      <c r="BC429" s="223">
        <f t="shared" ca="1" si="904"/>
        <v>-6.4311874414870974E-3</v>
      </c>
      <c r="BD429" s="223">
        <f t="shared" ca="1" si="905"/>
        <v>-4.9473067827814484E-3</v>
      </c>
      <c r="BE429" s="223">
        <f t="shared" ca="1" si="906"/>
        <v>7.4010291678496378E-3</v>
      </c>
      <c r="BF429" s="223">
        <f t="shared" ca="1" si="907"/>
        <v>3.4964513537248964E-3</v>
      </c>
      <c r="BG429" s="223">
        <f t="shared" ca="1" si="908"/>
        <v>-8.0864534938367427E-3</v>
      </c>
      <c r="BH429" s="223">
        <f t="shared" ca="1" si="909"/>
        <v>-1.9112292599772129E-3</v>
      </c>
      <c r="BI429" s="223">
        <f t="shared" ca="1" si="910"/>
        <v>8.4611199469910199E-3</v>
      </c>
      <c r="BJ429" s="223">
        <f t="shared" ca="1" si="911"/>
        <v>2.5255969759820258E-4</v>
      </c>
      <c r="BK429" s="223">
        <f t="shared" ca="1" si="912"/>
        <v>-8.5106303056331802E-3</v>
      </c>
      <c r="BL429" s="223">
        <f t="shared" ca="1" si="913"/>
        <v>1.4158155923222767E-3</v>
      </c>
      <c r="BM429" s="223">
        <f t="shared" ca="1" si="914"/>
        <v>8.2330819144463014E-3</v>
      </c>
      <c r="BN429" s="223">
        <f t="shared" ca="1" si="915"/>
        <v>-3.0297818830283445E-3</v>
      </c>
      <c r="BO429" s="223">
        <f t="shared" ca="1" si="916"/>
        <v>-7.639140802452803E-3</v>
      </c>
      <c r="BP429" s="223">
        <f t="shared" ca="1" si="917"/>
        <v>4.5273153550909979E-3</v>
      </c>
      <c r="BQ429" s="223">
        <f t="shared" ca="1" si="918"/>
        <v>6.7516317935005753E-3</v>
      </c>
      <c r="BR429" s="223">
        <f t="shared" ca="1" si="919"/>
        <v>-5.8508666370050985E-3</v>
      </c>
      <c r="BS429" s="223">
        <f t="shared" ca="1" si="920"/>
        <v>-5.6046613610827717E-3</v>
      </c>
      <c r="BT429" s="223">
        <f t="shared" ca="1" si="921"/>
        <v>6.9495723952629155E-3</v>
      </c>
      <c r="BU429" s="223">
        <f t="shared" ca="1" si="922"/>
        <v>4.2423069356889434E-3</v>
      </c>
      <c r="BV429" s="223">
        <f t="shared" ca="1" si="923"/>
        <v>-7.7812099837359407E-3</v>
      </c>
      <c r="BW429" s="223">
        <f t="shared" ca="1" si="924"/>
        <v>-2.7169230338697347E-3</v>
      </c>
      <c r="BX429" s="223">
        <f t="shared" ca="1" si="925"/>
        <v>8.3138200362867683E-3</v>
      </c>
      <c r="BY429" s="223">
        <f t="shared" ca="1" si="926"/>
        <v>1.0871293035267871E-3</v>
      </c>
      <c r="BZ429" s="223">
        <f t="shared" ca="1" si="927"/>
        <v>-8.5269346472871006E-3</v>
      </c>
      <c r="CA429" s="223">
        <f t="shared" ca="1" si="928"/>
        <v>5.8444219628144001E-4</v>
      </c>
      <c r="CB429" s="223">
        <f t="shared" ca="1" si="929"/>
        <v>8.4123639417522239E-3</v>
      </c>
      <c r="CC429" s="223">
        <f t="shared" ca="1" si="930"/>
        <v>-2.2335539102455318E-3</v>
      </c>
      <c r="CD429" s="223">
        <f t="shared" ca="1" si="931"/>
        <v>-7.9745108076438725E-3</v>
      </c>
      <c r="CE429" s="223">
        <f t="shared" ca="1" si="932"/>
        <v>3.7968314000304641E-3</v>
      </c>
      <c r="CF429" s="223">
        <f t="shared" ca="1" si="933"/>
        <v>7.2302016953548999E-3</v>
      </c>
      <c r="CG429" s="223">
        <f t="shared" ca="1" si="934"/>
        <v>-5.2141987883996006E-3</v>
      </c>
      <c r="CH429" s="223">
        <f t="shared" ca="1" si="935"/>
        <v>-6.2080399866574001E-3</v>
      </c>
      <c r="CI429" s="223">
        <f t="shared" ca="1" si="936"/>
        <v>6.4311874414871044E-3</v>
      </c>
      <c r="CJ429" s="223">
        <f t="shared" ca="1" si="937"/>
        <v>4.947306782781438E-3</v>
      </c>
      <c r="CK429" s="223">
        <f t="shared" ca="1" si="938"/>
        <v>-7.4010291678497046E-3</v>
      </c>
      <c r="CL429" s="223">
        <f t="shared" ca="1" si="939"/>
        <v>-3.4964513537247745E-3</v>
      </c>
      <c r="CM429" s="223">
        <f t="shared" ca="1" si="940"/>
        <v>8.086453493836708E-3</v>
      </c>
      <c r="CN429" s="223">
        <f t="shared" ca="1" si="941"/>
        <v>1.9112292599772003E-3</v>
      </c>
      <c r="CO429" s="223">
        <f t="shared" ca="1" si="942"/>
        <v>-8.4611199469910199E-3</v>
      </c>
      <c r="CP429" s="223">
        <f t="shared" ca="1" si="943"/>
        <v>-2.5255969759818957E-4</v>
      </c>
      <c r="CQ429" s="223">
        <f t="shared" ca="1" si="944"/>
        <v>8.5106303056331697E-3</v>
      </c>
      <c r="CR429" s="223">
        <f t="shared" ca="1" si="945"/>
        <v>-1.4158155923224077E-3</v>
      </c>
      <c r="CS429" s="223">
        <f t="shared" ca="1" si="946"/>
        <v>-8.2330819144463292E-3</v>
      </c>
      <c r="CT429" s="223">
        <f t="shared" ca="1" si="947"/>
        <v>3.0297818830283567E-3</v>
      </c>
      <c r="CU429" s="223">
        <f t="shared" ca="1" si="948"/>
        <v>7.6391408024527978E-3</v>
      </c>
      <c r="CV429" s="223">
        <f t="shared" ca="1" si="949"/>
        <v>-4.5273153550910083E-3</v>
      </c>
      <c r="CW429" s="223">
        <f t="shared" ca="1" si="950"/>
        <v>-6.7516317935004937E-3</v>
      </c>
      <c r="CX429" s="223">
        <f t="shared" ca="1" si="951"/>
        <v>5.8508666370051957E-3</v>
      </c>
      <c r="CY429" s="223">
        <f t="shared" ca="1" si="952"/>
        <v>5.6046613610828541E-3</v>
      </c>
      <c r="CZ429" s="223">
        <f t="shared" ca="1" si="953"/>
        <v>-6.9495723952629233E-3</v>
      </c>
      <c r="DA429" s="223">
        <f t="shared" ca="1" si="954"/>
        <v>-4.2423069356889321E-3</v>
      </c>
      <c r="DB429" s="223">
        <f t="shared" ca="1" si="955"/>
        <v>7.7812099837359459E-3</v>
      </c>
      <c r="DC429" s="223">
        <f t="shared" ca="1" si="956"/>
        <v>2.7169230338696076E-3</v>
      </c>
      <c r="DD429" s="223">
        <f t="shared" ca="1" si="957"/>
        <v>-8.313820036286744E-3</v>
      </c>
      <c r="DE429" s="223">
        <f t="shared" ca="1" si="958"/>
        <v>-1.0871293035268955E-3</v>
      </c>
      <c r="DF429" s="223">
        <f t="shared" ca="1" si="959"/>
        <v>8.5269346472871006E-3</v>
      </c>
      <c r="DG429" s="223">
        <f t="shared" ca="1" si="960"/>
        <v>-5.8444219628145302E-4</v>
      </c>
      <c r="DH429" s="223">
        <f t="shared" ca="1" si="961"/>
        <v>-8.4123639417522239E-3</v>
      </c>
      <c r="DI429" s="223">
        <f t="shared" ca="1" si="962"/>
        <v>2.2335539102456611E-3</v>
      </c>
      <c r="DJ429" s="223">
        <f t="shared" ca="1" si="963"/>
        <v>7.9745108076439107E-3</v>
      </c>
      <c r="DK429" s="223">
        <f t="shared" ca="1" si="964"/>
        <v>-3.7968314000303678E-3</v>
      </c>
      <c r="DL429" s="223">
        <f t="shared" ca="1" si="965"/>
        <v>-7.2302016953549562E-3</v>
      </c>
      <c r="DM429" s="223">
        <f t="shared" ca="1" si="966"/>
        <v>5.2141987883997064E-3</v>
      </c>
      <c r="DN429" s="223">
        <f t="shared" ca="1" si="967"/>
        <v>6.2080399866573082E-3</v>
      </c>
      <c r="DO429" s="223">
        <f t="shared" ca="1" si="968"/>
        <v>-6.4311874414871928E-3</v>
      </c>
      <c r="DP429" s="223">
        <f t="shared" ca="1" si="969"/>
        <v>-4.9473067827815265E-3</v>
      </c>
      <c r="DQ429" s="223">
        <f t="shared" ca="1" si="970"/>
        <v>7.4010291678496499E-3</v>
      </c>
      <c r="DR429" s="223">
        <f t="shared" ca="1" si="971"/>
        <v>3.4964513537248739E-3</v>
      </c>
      <c r="DS429" s="223">
        <f t="shared" ca="1" si="972"/>
        <v>-8.0864534938367497E-3</v>
      </c>
      <c r="DT429" s="223">
        <f t="shared" ca="1" si="973"/>
        <v>-1.9112292599770698E-3</v>
      </c>
      <c r="DU429" s="223">
        <f t="shared" ca="1" si="974"/>
        <v>8.461119946991039E-3</v>
      </c>
      <c r="DV429" s="223">
        <f t="shared" ca="1" si="975"/>
        <v>2.5255969759829886E-4</v>
      </c>
      <c r="DW429" s="223">
        <f t="shared" ca="1" si="976"/>
        <v>-8.5106303056331767E-3</v>
      </c>
      <c r="DX429" s="223">
        <f t="shared" ca="1" si="977"/>
        <v>1.4158155923223014E-3</v>
      </c>
      <c r="DY429" s="223">
        <f t="shared" ca="1" si="978"/>
        <v>8.2330819144462945E-3</v>
      </c>
      <c r="DZ429" s="223">
        <f t="shared" ca="1" si="979"/>
        <v>-3.029781883028482E-3</v>
      </c>
      <c r="EA429" s="223">
        <f t="shared" ca="1" si="980"/>
        <v>-7.6391408024527379E-3</v>
      </c>
      <c r="EB429" s="223">
        <f t="shared" ca="1" si="981"/>
        <v>4.5273153550909164E-3</v>
      </c>
      <c r="EC429" s="223">
        <f t="shared" ca="1" si="982"/>
        <v>6.7516317935005597E-3</v>
      </c>
      <c r="ED429" s="223">
        <f t="shared" ca="1" si="983"/>
        <v>-5.8508666370051168E-3</v>
      </c>
      <c r="EE429" s="223">
        <f t="shared" ca="1" si="984"/>
        <v>-5.6046613610827535E-3</v>
      </c>
      <c r="EF429" s="223">
        <f t="shared" ca="1" si="985"/>
        <v>6.9495723952630014E-3</v>
      </c>
      <c r="EG429" s="223">
        <f t="shared" ca="1" si="986"/>
        <v>4.2423069356890266E-3</v>
      </c>
      <c r="EH429" s="223">
        <f t="shared" ca="1" si="987"/>
        <v>-7.7812099837359008E-3</v>
      </c>
      <c r="EI429" s="223">
        <f t="shared" ca="1" si="988"/>
        <v>-2.7169230338697108E-3</v>
      </c>
      <c r="EJ429" s="223">
        <f t="shared" ca="1" si="989"/>
        <v>8.3138200362867735E-3</v>
      </c>
      <c r="EK429" s="223">
        <f t="shared" ca="1" si="990"/>
        <v>1.0871293035267628E-3</v>
      </c>
      <c r="EL429" s="223">
        <f t="shared" ca="1" si="991"/>
        <v>-8.526934647287104E-3</v>
      </c>
      <c r="EM429" s="223">
        <f t="shared" ca="1" si="992"/>
        <v>5.8444219628134373E-4</v>
      </c>
      <c r="EN429" s="223">
        <f t="shared" ca="1" si="993"/>
        <v>8.4123639417522413E-3</v>
      </c>
      <c r="EO429" s="223">
        <f t="shared" ca="1" si="994"/>
        <v>-2.2335539102455565E-3</v>
      </c>
      <c r="EP429" s="223">
        <f t="shared" ca="1" si="995"/>
        <v>-7.9745108076438639E-3</v>
      </c>
      <c r="EQ429" s="223">
        <f t="shared" ca="1" si="996"/>
        <v>3.7968314000304871E-3</v>
      </c>
      <c r="ER429" s="223">
        <f t="shared" ca="1" si="997"/>
        <v>7.2302016953548869E-3</v>
      </c>
      <c r="ES429" s="223">
        <f t="shared" ca="1" si="998"/>
        <v>-5.2141987883996205E-3</v>
      </c>
      <c r="ET429" s="223">
        <f t="shared" ca="1" si="999"/>
        <v>-6.2080399866573828E-3</v>
      </c>
      <c r="EU429" s="223">
        <f t="shared" ca="1" si="1000"/>
        <v>6.4311874414871217E-3</v>
      </c>
      <c r="EV429" s="223">
        <f t="shared" ca="1" si="1001"/>
        <v>4.9473067827814181E-3</v>
      </c>
      <c r="EW429" s="223">
        <f t="shared" ca="1" si="1002"/>
        <v>-7.4010291678497158E-3</v>
      </c>
      <c r="EX429" s="223">
        <f t="shared" ca="1" si="1003"/>
        <v>-3.4964513537247516E-3</v>
      </c>
      <c r="EY429" s="223">
        <f t="shared" ca="1" si="1004"/>
        <v>8.086453493836715E-3</v>
      </c>
      <c r="EZ429" s="223">
        <f t="shared" ca="1" si="1005"/>
        <v>1.9112292599771756E-3</v>
      </c>
      <c r="FA429" s="223">
        <f t="shared" ca="1" si="1006"/>
        <v>-8.4611199469910234E-3</v>
      </c>
      <c r="FB429" s="223">
        <f t="shared" ca="1" si="1007"/>
        <v>-2.5255969759816442E-4</v>
      </c>
      <c r="FC429" s="223">
        <f t="shared" ca="1" si="1008"/>
        <v>8.5106303056331697E-3</v>
      </c>
      <c r="FD429" s="223">
        <f t="shared" ca="1" si="1009"/>
        <v>-1.4158155923224332E-3</v>
      </c>
      <c r="FE429" s="223">
        <f t="shared" ca="1" si="1010"/>
        <v>-8.2330819144462598E-3</v>
      </c>
      <c r="FF429" s="223">
        <f t="shared" ca="1" si="1011"/>
        <v>3.0297818830286069E-3</v>
      </c>
      <c r="FG429" s="223">
        <f t="shared" ca="1" si="1012"/>
        <v>7.6391408024526781E-3</v>
      </c>
      <c r="FH429" s="223">
        <f t="shared" ca="1" si="1013"/>
        <v>-4.5273153550908236E-3</v>
      </c>
      <c r="FI429" s="223">
        <f t="shared" ca="1" si="1014"/>
        <v>-6.7516317935006264E-3</v>
      </c>
      <c r="FJ429" s="223">
        <f t="shared" ca="1" si="1015"/>
        <v>5.8508666370050378E-3</v>
      </c>
      <c r="FK429" s="223">
        <f t="shared" ca="1" si="1016"/>
        <v>5.6046613610828341E-3</v>
      </c>
      <c r="FL429" s="223">
        <f t="shared" ca="1" si="1017"/>
        <v>-6.9495723952629372E-3</v>
      </c>
      <c r="FM429" s="223">
        <f t="shared" ca="1" si="1018"/>
        <v>-4.2423069356889113E-3</v>
      </c>
      <c r="FN429" s="223">
        <f t="shared" ca="1" si="1019"/>
        <v>7.7812099837359554E-3</v>
      </c>
      <c r="FO429" s="223">
        <f t="shared" ca="1" si="1020"/>
        <v>2.7169230338695838E-3</v>
      </c>
      <c r="FP429" s="223">
        <f t="shared" ca="1" si="1021"/>
        <v>-8.313820036286803E-3</v>
      </c>
      <c r="FQ429" s="223">
        <f t="shared" ca="1" si="1022"/>
        <v>-1.0871293035266301E-3</v>
      </c>
      <c r="FR429" s="223">
        <f t="shared" ca="1" si="1023"/>
        <v>8.5269346472871092E-3</v>
      </c>
      <c r="FS429" s="223">
        <f t="shared" ca="1" si="1024"/>
        <v>-5.8444219628123444E-4</v>
      </c>
      <c r="FT429" s="223">
        <f t="shared" ca="1" si="1025"/>
        <v>-8.4123639417522586E-3</v>
      </c>
      <c r="FU429" s="223">
        <f t="shared" ca="1" si="1026"/>
        <v>2.2335539102454516E-3</v>
      </c>
      <c r="FV429" s="223">
        <f t="shared" ca="1" si="1027"/>
        <v>7.9745108076439038E-3</v>
      </c>
      <c r="FW429" s="223">
        <f t="shared" ca="1" si="1028"/>
        <v>-3.7968314000303895E-3</v>
      </c>
      <c r="FX429" s="223">
        <f t="shared" ca="1" si="1029"/>
        <v>-7.2302016953549441E-3</v>
      </c>
      <c r="FY429" s="223">
        <f t="shared" ca="1" si="1030"/>
        <v>5.2141987883997255E-3</v>
      </c>
      <c r="FZ429" s="223">
        <f t="shared" ca="1" si="1031"/>
        <v>6.2080399866572917E-3</v>
      </c>
      <c r="GA429" s="223">
        <f t="shared" ca="1" si="1032"/>
        <v>-6.4311874414872093E-3</v>
      </c>
      <c r="GB429" s="223">
        <f t="shared" ca="1" si="1033"/>
        <v>-4.9473067827813088E-3</v>
      </c>
      <c r="GC429" s="223">
        <f t="shared" ca="1" si="1034"/>
        <v>7.4010291678497835E-3</v>
      </c>
      <c r="GD429" s="223">
        <f t="shared" ca="1" si="1035"/>
        <v>3.4964513537246297E-3</v>
      </c>
      <c r="GE429" s="223">
        <f t="shared" ca="1" si="1036"/>
        <v>-8.0864534938366803E-3</v>
      </c>
      <c r="GF429" s="223">
        <f t="shared" ca="1" si="1037"/>
        <v>-1.9112292599772806E-3</v>
      </c>
      <c r="GG429" s="223">
        <f t="shared" ca="1" si="1038"/>
        <v>8.4611199469910095E-3</v>
      </c>
      <c r="GH429" s="223">
        <f t="shared" ca="1" si="1039"/>
        <v>2.5255969759827371E-4</v>
      </c>
      <c r="GI429" s="223">
        <f t="shared" ca="1" si="1040"/>
        <v>-8.5106303056331767E-3</v>
      </c>
      <c r="GJ429" s="223">
        <f t="shared" ca="1" si="1041"/>
        <v>1.4158155923223261E-3</v>
      </c>
      <c r="GK429" s="223">
        <f t="shared" ca="1" si="1042"/>
        <v>8.2330819144462875E-3</v>
      </c>
      <c r="GL429" s="223">
        <f t="shared" ca="1" si="1043"/>
        <v>-3.0297818830285058E-3</v>
      </c>
      <c r="GM429" s="223">
        <f t="shared" ca="1" si="1044"/>
        <v>-7.6391408024527267E-3</v>
      </c>
      <c r="GN429" s="223">
        <f t="shared" ca="1" si="1045"/>
        <v>4.5273153550911428E-3</v>
      </c>
      <c r="GO429" s="223">
        <f t="shared" ca="1" si="1046"/>
        <v>6.7516317935003966E-3</v>
      </c>
      <c r="GP429" s="223">
        <f t="shared" ca="1" si="1047"/>
        <v>-5.8508666370053119E-3</v>
      </c>
      <c r="GQ429" s="223">
        <f t="shared" ca="1" si="1048"/>
        <v>-5.6046613610829174E-3</v>
      </c>
      <c r="GR429" s="223">
        <f t="shared" ca="1" si="1049"/>
        <v>6.9495723952628747E-3</v>
      </c>
      <c r="GS429" s="223">
        <f t="shared" ca="1" si="1050"/>
        <v>4.242306935689005E-3</v>
      </c>
      <c r="GT429" s="223">
        <f t="shared" ca="1" si="1051"/>
        <v>-7.7812099837359112E-3</v>
      </c>
      <c r="GU429" s="223">
        <f t="shared" ca="1" si="1052"/>
        <v>-2.716923033869687E-3</v>
      </c>
      <c r="GV429" s="223">
        <f t="shared" ca="1" si="1053"/>
        <v>8.3138200362867787E-3</v>
      </c>
      <c r="GW429" s="223">
        <f t="shared" ca="1" si="1054"/>
        <v>1.0871293035267372E-3</v>
      </c>
      <c r="GX429" s="223">
        <f t="shared" ca="1" si="1055"/>
        <v>-8.5269346472871058E-3</v>
      </c>
      <c r="GY429" s="223">
        <f t="shared" ca="1" si="1056"/>
        <v>5.8444219628161001E-4</v>
      </c>
      <c r="GZ429" s="223">
        <f t="shared" ca="1" si="1057"/>
        <v>8.4123639417521962E-3</v>
      </c>
      <c r="HA429" s="223">
        <f t="shared" ca="1" si="1058"/>
        <v>-2.233553910245815E-3</v>
      </c>
      <c r="HB429" s="223">
        <f t="shared" ca="1" si="1059"/>
        <v>-7.9745108076439419E-3</v>
      </c>
      <c r="HC429" s="223">
        <f t="shared" ca="1" si="1060"/>
        <v>3.7968314000302924E-3</v>
      </c>
      <c r="HD429" s="223">
        <f t="shared" ca="1" si="1061"/>
        <v>7.2302016953550013E-3</v>
      </c>
      <c r="HE429" s="223">
        <f t="shared" ca="1" si="1062"/>
        <v>-5.2141987883996396E-3</v>
      </c>
      <c r="HF429" s="223">
        <f t="shared" ca="1" si="1063"/>
        <v>-6.2080399866573654E-3</v>
      </c>
      <c r="HG429" s="223">
        <f t="shared" ca="1" si="1064"/>
        <v>6.4311874414871373E-3</v>
      </c>
      <c r="HH429" s="223">
        <f t="shared" ca="1" si="1065"/>
        <v>4.9473067827813981E-3</v>
      </c>
      <c r="HI429" s="223">
        <f t="shared" ca="1" si="1066"/>
        <v>-7.4010291678497288E-3</v>
      </c>
      <c r="HJ429" s="223">
        <f t="shared" ca="1" si="1067"/>
        <v>-3.496451353724729E-3</v>
      </c>
      <c r="HK429" s="223">
        <f t="shared" ca="1" si="1068"/>
        <v>8.0864534938368017E-3</v>
      </c>
      <c r="HL429" s="223">
        <f t="shared" ca="1" si="1069"/>
        <v>1.9112292599769154E-3</v>
      </c>
      <c r="HM429" s="223">
        <f t="shared" ca="1" si="1070"/>
        <v>-8.4611199469910581E-3</v>
      </c>
      <c r="HN429" s="223">
        <f t="shared" ca="1" si="1071"/>
        <v>-2.52559697598383E-4</v>
      </c>
      <c r="HO429" s="223">
        <f t="shared" ca="1" si="1072"/>
        <v>8.5106303056331836E-3</v>
      </c>
      <c r="HP429" s="223">
        <f t="shared" ca="1" si="1073"/>
        <v>-1.4158155923222194E-3</v>
      </c>
      <c r="HQ429" s="223">
        <f t="shared" ca="1" si="1074"/>
        <v>-8.233081914446317E-3</v>
      </c>
      <c r="HR429" s="223">
        <f t="shared" ca="1" si="1075"/>
        <v>3.0297818830284044E-3</v>
      </c>
      <c r="HS429" s="223">
        <f t="shared" ca="1" si="1076"/>
        <v>7.6391408024527752E-3</v>
      </c>
      <c r="HT429" s="223">
        <f t="shared" ca="1" si="1077"/>
        <v>-4.5273153550910508E-3</v>
      </c>
      <c r="HU429" s="223">
        <f t="shared" ca="1" si="1078"/>
        <v>-6.7516317935004625E-3</v>
      </c>
      <c r="HV429" s="223">
        <f t="shared" ca="1" si="1079"/>
        <v>5.8508666370052321E-3</v>
      </c>
      <c r="HW429" s="223">
        <f t="shared" ca="1" si="1080"/>
        <v>5.6046613610826338E-3</v>
      </c>
      <c r="HX429" s="223">
        <f t="shared" ca="1" si="1081"/>
        <v>-6.9495723952630924E-3</v>
      </c>
      <c r="HY429" s="223">
        <f t="shared" ca="1" si="1082"/>
        <v>-4.2423069356890986E-3</v>
      </c>
      <c r="HZ429" s="223">
        <f t="shared" ca="1" si="1083"/>
        <v>7.7812099837358661E-3</v>
      </c>
      <c r="IA429" s="223">
        <f t="shared" ca="1" si="1084"/>
        <v>2.7169230338697898E-3</v>
      </c>
      <c r="IB429" s="223">
        <f t="shared" ca="1" si="1085"/>
        <v>-8.3138200362867544E-3</v>
      </c>
      <c r="IC429" s="223">
        <f t="shared" ca="1" si="1086"/>
        <v>-1.0871293035268452E-3</v>
      </c>
      <c r="ID429" s="223">
        <f t="shared" ca="1" si="1087"/>
        <v>8.5269346472871023E-3</v>
      </c>
      <c r="IE429" s="223">
        <f t="shared" ca="1" si="1088"/>
        <v>-1.0700927648927959E-2</v>
      </c>
      <c r="IF429" s="223">
        <f t="shared" ca="1" si="1089"/>
        <v>-8.4123639417522135E-3</v>
      </c>
      <c r="IG429" s="223">
        <f t="shared" ca="1" si="1090"/>
        <v>2.2335539102457096E-3</v>
      </c>
      <c r="IH429" s="223">
        <f t="shared" ca="1" si="1091"/>
        <v>7.9745108076438066E-3</v>
      </c>
      <c r="II429" s="223">
        <f t="shared" ca="1" si="1092"/>
        <v>-3.7968314000306289E-3</v>
      </c>
      <c r="IJ429" s="223">
        <f t="shared" ca="1" si="1093"/>
        <v>-7.2302016953548027E-3</v>
      </c>
      <c r="IK429" s="223">
        <f t="shared" ca="1" si="1094"/>
        <v>5.2141987883995537E-3</v>
      </c>
      <c r="IL429" s="223">
        <f t="shared" ca="1" si="1095"/>
        <v>6.20803998665744E-3</v>
      </c>
      <c r="IM429" s="223">
        <f t="shared" ca="1" si="1096"/>
        <v>-6.4311874414870671E-3</v>
      </c>
      <c r="IN429" s="223">
        <f t="shared" ca="1" si="1097"/>
        <v>-4.9473067827814857E-3</v>
      </c>
      <c r="IO429" s="223">
        <f t="shared" ca="1" si="1098"/>
        <v>7.4010291678496751E-3</v>
      </c>
      <c r="IP429" s="223">
        <f t="shared" ca="1" si="1099"/>
        <v>3.4964513537248279E-3</v>
      </c>
      <c r="IQ429" s="223">
        <f t="shared" ca="1" si="1100"/>
        <v>-8.086453493836767E-3</v>
      </c>
      <c r="IR429" s="223">
        <f t="shared" ca="1" si="1101"/>
        <v>-1.9112292599770203E-3</v>
      </c>
      <c r="IS429" s="223">
        <f t="shared" ca="1" si="1102"/>
        <v>8.4611199469910442E-3</v>
      </c>
      <c r="IT429" s="223">
        <f t="shared" ca="1" si="1103"/>
        <v>2.5255969759800656E-4</v>
      </c>
      <c r="IU429" s="223">
        <f t="shared" ca="1" si="1104"/>
        <v>-8.5106303056331576E-3</v>
      </c>
      <c r="IV429" s="223">
        <f t="shared" ca="1" si="1105"/>
        <v>1.4158155923225898E-3</v>
      </c>
      <c r="IW429" s="223">
        <f t="shared" ca="1" si="1106"/>
        <v>8.2330819144463448E-3</v>
      </c>
      <c r="IX429" s="223">
        <f t="shared" ca="1" si="1107"/>
        <v>-3.0297818830283024E-3</v>
      </c>
      <c r="IY429" s="223">
        <f t="shared" ca="1" si="1108"/>
        <v>-7.6391408024528229E-3</v>
      </c>
      <c r="IZ429" s="223">
        <f t="shared" ca="1" si="1109"/>
        <v>4.5273153550909589E-3</v>
      </c>
      <c r="JA429" s="223">
        <f t="shared" ca="1" si="1110"/>
        <v>6.7516317935005293E-3</v>
      </c>
      <c r="JB429" s="223">
        <f t="shared" ca="1" si="1111"/>
        <v>-5.8508666370051532E-3</v>
      </c>
    </row>
    <row r="430" spans="2:262">
      <c r="B430" s="230">
        <v>69</v>
      </c>
      <c r="C430" s="229">
        <f t="shared" si="1112"/>
        <v>1.3476562500000008E-3</v>
      </c>
      <c r="D430" s="226">
        <f t="shared" ca="1" si="855"/>
        <v>53.89203403041067</v>
      </c>
      <c r="E430" s="225">
        <f ca="1">BW361</f>
        <v>-0.10796596958932678</v>
      </c>
      <c r="F430" s="224">
        <v>69</v>
      </c>
      <c r="G430" s="223">
        <f t="shared" ca="1" si="856"/>
        <v>1.4171904739665336E-3</v>
      </c>
      <c r="H430" s="223">
        <f t="shared" ca="1" si="857"/>
        <v>-3.2147502776551009E-3</v>
      </c>
      <c r="I430" s="223">
        <f t="shared" ca="1" si="858"/>
        <v>-6.3015096979727818E-4</v>
      </c>
      <c r="J430" s="223">
        <f t="shared" ca="1" si="859"/>
        <v>3.369024689035752E-3</v>
      </c>
      <c r="K430" s="223">
        <f t="shared" ca="1" si="860"/>
        <v>-1.9465820409811613E-4</v>
      </c>
      <c r="L430" s="223">
        <f t="shared" ca="1" si="861"/>
        <v>-3.3213682046423186E-3</v>
      </c>
      <c r="M430" s="223">
        <f t="shared" ca="1" si="862"/>
        <v>1.0078000531290622E-3</v>
      </c>
      <c r="N430" s="223">
        <f t="shared" ca="1" si="863"/>
        <v>3.0746372347036487E-3</v>
      </c>
      <c r="O430" s="223">
        <f t="shared" ca="1" si="864"/>
        <v>-1.7605368929145136E-3</v>
      </c>
      <c r="P430" s="223">
        <f t="shared" ca="1" si="865"/>
        <v>-2.6436202151540558E-3</v>
      </c>
      <c r="Q430" s="223">
        <f t="shared" ca="1" si="866"/>
        <v>2.4077515639291266E-3</v>
      </c>
      <c r="R430" s="223">
        <f t="shared" ca="1" si="867"/>
        <v>2.0541512258489972E-3</v>
      </c>
      <c r="S430" s="223">
        <f t="shared" ca="1" si="868"/>
        <v>-2.9106516409640663E-3</v>
      </c>
      <c r="T430" s="223">
        <f t="shared" ca="1" si="869"/>
        <v>-1.341561560568759E-3</v>
      </c>
      <c r="U430" s="223">
        <f t="shared" ca="1" si="870"/>
        <v>3.2390945538651392E-3</v>
      </c>
      <c r="V430" s="223">
        <f t="shared" ca="1" si="871"/>
        <v>5.4856205782328484E-4</v>
      </c>
      <c r="W430" s="223">
        <f t="shared" ca="1" si="872"/>
        <v>-3.3733942576387793E-3</v>
      </c>
      <c r="X430" s="223">
        <f t="shared" ca="1" si="873"/>
        <v>2.7731687975816096E-4</v>
      </c>
      <c r="Y430" s="223">
        <f t="shared" ca="1" si="874"/>
        <v>3.3055011646481065E-3</v>
      </c>
      <c r="Z430" s="223">
        <f t="shared" ca="1" si="875"/>
        <v>-1.0865741386309042E-3</v>
      </c>
      <c r="AA430" s="223">
        <f t="shared" ca="1" si="876"/>
        <v>-3.039484616720474E-3</v>
      </c>
      <c r="AB430" s="223">
        <f t="shared" ca="1" si="877"/>
        <v>1.830704867011675E-3</v>
      </c>
      <c r="AC430" s="223">
        <f t="shared" ca="1" si="878"/>
        <v>2.5912889789976917E-3</v>
      </c>
      <c r="AD430" s="223">
        <f t="shared" ca="1" si="879"/>
        <v>-2.4651077341224506E-3</v>
      </c>
      <c r="AE430" s="223">
        <f t="shared" ca="1" si="880"/>
        <v>-1.9877779746522266E-3</v>
      </c>
      <c r="AF430" s="223">
        <f t="shared" ca="1" si="881"/>
        <v>2.9517582221690714E-3</v>
      </c>
      <c r="AG430" s="223">
        <f t="shared" ca="1" si="882"/>
        <v>1.2651245406511166E-3</v>
      </c>
      <c r="AH430" s="223">
        <f t="shared" ca="1" si="883"/>
        <v>-3.2614877206334752E-3</v>
      </c>
      <c r="AI430" s="223">
        <f t="shared" ca="1" si="884"/>
        <v>-4.6664271257772141E-4</v>
      </c>
      <c r="AJ430" s="223">
        <f t="shared" ca="1" si="885"/>
        <v>3.3757318196803404E-3</v>
      </c>
      <c r="AK430" s="223">
        <f t="shared" ca="1" si="886"/>
        <v>-3.5980851009938014E-4</v>
      </c>
      <c r="AL430" s="223">
        <f t="shared" ca="1" si="887"/>
        <v>-3.2876430143529622E-3</v>
      </c>
      <c r="AM430" s="223">
        <f t="shared" ca="1" si="888"/>
        <v>1.164693712501248E-3</v>
      </c>
      <c r="AN430" s="223">
        <f t="shared" ca="1" si="889"/>
        <v>3.0025011268578422E-3</v>
      </c>
      <c r="AO430" s="223">
        <f t="shared" ca="1" si="890"/>
        <v>-1.8997700929514021E-3</v>
      </c>
      <c r="AP430" s="223">
        <f t="shared" ca="1" si="891"/>
        <v>-2.5373968472549233E-3</v>
      </c>
      <c r="AQ430" s="223">
        <f t="shared" ca="1" si="892"/>
        <v>2.5209790155930789E-3</v>
      </c>
      <c r="AR430" s="223">
        <f t="shared" ca="1" si="893"/>
        <v>1.9202073603313125E-3</v>
      </c>
      <c r="AS430" s="223">
        <f t="shared" ca="1" si="894"/>
        <v>-2.9910867745943908E-3</v>
      </c>
      <c r="AT430" s="223">
        <f t="shared" ca="1" si="895"/>
        <v>-1.1879254570162172E-3</v>
      </c>
      <c r="AU430" s="223">
        <f t="shared" ca="1" si="896"/>
        <v>3.2819162891537827E-3</v>
      </c>
      <c r="AV430" s="223">
        <f t="shared" ca="1" si="897"/>
        <v>3.8444227921097208E-4</v>
      </c>
      <c r="AW430" s="223">
        <f t="shared" ca="1" si="898"/>
        <v>-3.3760359671004699E-3</v>
      </c>
      <c r="AX430" s="223">
        <f t="shared" ca="1" si="899"/>
        <v>4.4208340524824535E-4</v>
      </c>
      <c r="AY430" s="223">
        <f t="shared" ca="1" si="900"/>
        <v>3.2678045108388626E-3</v>
      </c>
      <c r="AZ430" s="223">
        <f t="shared" ca="1" si="901"/>
        <v>-1.242111718429906E-3</v>
      </c>
      <c r="BA430" s="223">
        <f t="shared" ca="1" si="902"/>
        <v>-2.9637090425871401E-3</v>
      </c>
      <c r="BB430" s="223">
        <f t="shared" ca="1" si="903"/>
        <v>1.9676909684240951E-3</v>
      </c>
      <c r="BC430" s="223">
        <f t="shared" ca="1" si="904"/>
        <v>2.4819762825307474E-3</v>
      </c>
      <c r="BD430" s="223">
        <f t="shared" ca="1" si="905"/>
        <v>-2.57533175357016E-3</v>
      </c>
      <c r="BE430" s="223">
        <f t="shared" ca="1" si="906"/>
        <v>-1.8514800848977323E-3</v>
      </c>
      <c r="BF430" s="223">
        <f t="shared" ca="1" si="907"/>
        <v>3.0286136081906332E-3</v>
      </c>
      <c r="BG430" s="223">
        <f t="shared" ca="1" si="908"/>
        <v>1.1100108115054273E-3</v>
      </c>
      <c r="BH430" s="223">
        <f t="shared" ca="1" si="909"/>
        <v>-3.300367954020258E-3</v>
      </c>
      <c r="BI430" s="223">
        <f t="shared" ca="1" si="910"/>
        <v>-3.0201027219047254E-4</v>
      </c>
      <c r="BJ430" s="223">
        <f t="shared" ca="1" si="911"/>
        <v>3.3743065166921341E-3</v>
      </c>
      <c r="BK430" s="223">
        <f t="shared" ca="1" si="912"/>
        <v>-5.2409200588432871E-4</v>
      </c>
      <c r="BL430" s="223">
        <f t="shared" ca="1" si="913"/>
        <v>-3.2459976040785147E-3</v>
      </c>
      <c r="BM430" s="223">
        <f t="shared" ca="1" si="914"/>
        <v>1.318781522704908E-3</v>
      </c>
      <c r="BN430" s="223">
        <f t="shared" ca="1" si="915"/>
        <v>2.9231317308094028E-3</v>
      </c>
      <c r="BO430" s="223">
        <f t="shared" ca="1" si="916"/>
        <v>-2.0344265804341727E-3</v>
      </c>
      <c r="BP430" s="223">
        <f t="shared" ca="1" si="917"/>
        <v>-2.4250606681010464E-3</v>
      </c>
      <c r="BQ430" s="223">
        <f t="shared" ca="1" si="918"/>
        <v>2.6281332079967933E-3</v>
      </c>
      <c r="BR430" s="223">
        <f t="shared" ca="1" si="919"/>
        <v>1.7816375470923089E-3</v>
      </c>
      <c r="BS430" s="223">
        <f t="shared" ca="1" si="920"/>
        <v>-3.0643161181964592E-3</v>
      </c>
      <c r="BT430" s="223">
        <f t="shared" ca="1" si="921"/>
        <v>-1.0314275369877647E-3</v>
      </c>
      <c r="BU430" s="223">
        <f t="shared" ca="1" si="922"/>
        <v>3.3168316006399389E-3</v>
      </c>
      <c r="BV430" s="223">
        <f t="shared" ca="1" si="923"/>
        <v>2.1939634547489669E-4</v>
      </c>
      <c r="BW430" s="223">
        <f t="shared" ca="1" si="924"/>
        <v>-3.3705445102115905E-3</v>
      </c>
      <c r="BX430" s="223">
        <f t="shared" ca="1" si="925"/>
        <v>6.0578491309313024E-4</v>
      </c>
      <c r="BY430" s="223">
        <f t="shared" ca="1" si="926"/>
        <v>3.2222354297371386E-3</v>
      </c>
      <c r="BZ430" s="223">
        <f t="shared" ca="1" si="927"/>
        <v>-1.3946569423030505E-3</v>
      </c>
      <c r="CA430" s="223">
        <f t="shared" ca="1" si="928"/>
        <v>-2.8807936337799612E-3</v>
      </c>
      <c r="CB430" s="223">
        <f t="shared" ca="1" si="929"/>
        <v>2.0999367299442671E-3</v>
      </c>
      <c r="CC430" s="223">
        <f t="shared" ca="1" si="930"/>
        <v>2.3666842878037409E-3</v>
      </c>
      <c r="CD430" s="223">
        <f t="shared" ca="1" si="931"/>
        <v>-2.6793515732511288E-3</v>
      </c>
      <c r="CE430" s="223">
        <f t="shared" ca="1" si="932"/>
        <v>-1.7107218174482366E-3</v>
      </c>
      <c r="CF430" s="223">
        <f t="shared" ca="1" si="933"/>
        <v>3.0981727987548437E-3</v>
      </c>
      <c r="CG430" s="223">
        <f t="shared" ca="1" si="934"/>
        <v>9.5222296908933392E-4</v>
      </c>
      <c r="CH430" s="223">
        <f t="shared" ca="1" si="935"/>
        <v>-3.3312973119277245E-3</v>
      </c>
      <c r="CI430" s="223">
        <f t="shared" ca="1" si="936"/>
        <v>-1.3665026260456493E-4</v>
      </c>
      <c r="CJ430" s="223">
        <f t="shared" ca="1" si="937"/>
        <v>3.3647522137508733E-3</v>
      </c>
      <c r="CK430" s="223">
        <f t="shared" ca="1" si="938"/>
        <v>-6.8711291812199394E-4</v>
      </c>
      <c r="CL430" s="223">
        <f t="shared" ca="1" si="939"/>
        <v>-3.1965323012600171E-3</v>
      </c>
      <c r="CM430" s="223">
        <f t="shared" ca="1" si="940"/>
        <v>1.4696922727087318E-3</v>
      </c>
      <c r="CN430" s="223">
        <f t="shared" ca="1" si="941"/>
        <v>2.8367202543853436E-3</v>
      </c>
      <c r="CO430" s="223">
        <f t="shared" ca="1" si="942"/>
        <v>-2.1641819560898985E-3</v>
      </c>
      <c r="CP430" s="223">
        <f t="shared" ca="1" si="943"/>
        <v>-2.3068823053874529E-3</v>
      </c>
      <c r="CQ430" s="223">
        <f t="shared" ca="1" si="944"/>
        <v>2.7289559973051464E-3</v>
      </c>
      <c r="CR430" s="223">
        <f t="shared" ca="1" si="945"/>
        <v>1.6387756129493424E-3</v>
      </c>
      <c r="CS430" s="223">
        <f t="shared" ca="1" si="946"/>
        <v>-3.1301632558674011E-3</v>
      </c>
      <c r="CT430" s="223">
        <f t="shared" ca="1" si="947"/>
        <v>-8.7244481768028014E-4</v>
      </c>
      <c r="CU430" s="223">
        <f t="shared" ca="1" si="948"/>
        <v>3.3437563742800261E-3</v>
      </c>
      <c r="CV430" s="223">
        <f t="shared" ca="1" si="949"/>
        <v>5.3821866725722563E-5</v>
      </c>
      <c r="CW430" s="223">
        <f t="shared" ca="1" si="950"/>
        <v>-3.3569331163727811E-3</v>
      </c>
      <c r="CX430" s="223">
        <f t="shared" ca="1" si="951"/>
        <v>7.6802703202183561E-4</v>
      </c>
      <c r="CY430" s="223">
        <f t="shared" ca="1" si="952"/>
        <v>3.1689037012506728E-3</v>
      </c>
      <c r="CZ430" s="223">
        <f t="shared" ca="1" si="953"/>
        <v>-1.5438423154446666E-3</v>
      </c>
      <c r="DA430" s="223">
        <f t="shared" ca="1" si="954"/>
        <v>-2.7909381407812874E-3</v>
      </c>
      <c r="DB430" s="223">
        <f t="shared" ca="1" si="955"/>
        <v>2.2271235599491948E-3</v>
      </c>
      <c r="DC430" s="223">
        <f t="shared" ca="1" si="956"/>
        <v>2.245690743330319E-3</v>
      </c>
      <c r="DD430" s="223">
        <f t="shared" ca="1" si="957"/>
        <v>-2.7769166003086248E-3</v>
      </c>
      <c r="DE430" s="223">
        <f t="shared" ca="1" si="958"/>
        <v>-1.5658422712989746E-3</v>
      </c>
      <c r="DF430" s="223">
        <f t="shared" ca="1" si="959"/>
        <v>3.1602682196789677E-3</v>
      </c>
      <c r="DG430" s="223">
        <f t="shared" ca="1" si="960"/>
        <v>7.9214113813586863E-4</v>
      </c>
      <c r="DH430" s="223">
        <f t="shared" ca="1" si="961"/>
        <v>-3.3542012828235651E-3</v>
      </c>
      <c r="DI430" s="223">
        <f t="shared" ca="1" si="962"/>
        <v>2.9038949433106247E-5</v>
      </c>
      <c r="DJ430" s="223">
        <f t="shared" ca="1" si="963"/>
        <v>3.3470919280092007E-3</v>
      </c>
      <c r="DK430" s="223">
        <f t="shared" ca="1" si="964"/>
        <v>-8.484785151560599E-4</v>
      </c>
      <c r="DL430" s="223">
        <f t="shared" ca="1" si="965"/>
        <v>-3.139366272144636E-3</v>
      </c>
      <c r="DM430" s="223">
        <f t="shared" ca="1" si="966"/>
        <v>1.6170624052977605E-3</v>
      </c>
      <c r="DN430" s="223">
        <f t="shared" ca="1" si="967"/>
        <v>2.7434748704011228E-3</v>
      </c>
      <c r="DO430" s="223">
        <f t="shared" ca="1" si="968"/>
        <v>-2.2887236278534913E-3</v>
      </c>
      <c r="DP430" s="223">
        <f t="shared" ca="1" si="969"/>
        <v>-2.183146461141189E-3</v>
      </c>
      <c r="DQ430" s="223">
        <f t="shared" ca="1" si="970"/>
        <v>2.8232044925876774E-3</v>
      </c>
      <c r="DR430" s="223">
        <f t="shared" ca="1" si="971"/>
        <v>1.4919657248149902E-3</v>
      </c>
      <c r="DS430" s="223">
        <f t="shared" ca="1" si="972"/>
        <v>-3.1884695560850398E-3</v>
      </c>
      <c r="DT430" s="223">
        <f t="shared" ca="1" si="973"/>
        <v>-7.1136030238990919E-4</v>
      </c>
      <c r="DU430" s="223">
        <f t="shared" ca="1" si="974"/>
        <v>3.3626257459359963E-3</v>
      </c>
      <c r="DV430" s="223">
        <f t="shared" ca="1" si="975"/>
        <v>-1.1188227361463268E-4</v>
      </c>
      <c r="DW430" s="223">
        <f t="shared" ca="1" si="976"/>
        <v>-3.3352345766240166E-3</v>
      </c>
      <c r="DX430" s="223">
        <f t="shared" ca="1" si="977"/>
        <v>9.284189065593162E-4</v>
      </c>
      <c r="DY430" s="223">
        <f t="shared" ca="1" si="978"/>
        <v>3.1079378061847265E-3</v>
      </c>
      <c r="DZ430" s="223">
        <f t="shared" ca="1" si="979"/>
        <v>-1.6893084372237614E-3</v>
      </c>
      <c r="EA430" s="223">
        <f t="shared" ca="1" si="980"/>
        <v>-2.694359033344162E-3</v>
      </c>
      <c r="EB430" s="223">
        <f t="shared" ca="1" si="981"/>
        <v>2.3489450542253272E-3</v>
      </c>
      <c r="EC430" s="223">
        <f t="shared" ca="1" si="982"/>
        <v>2.1192871331569716E-3</v>
      </c>
      <c r="ED430" s="223">
        <f t="shared" ca="1" si="983"/>
        <v>-2.8677917920468111E-3</v>
      </c>
      <c r="EE430" s="223">
        <f t="shared" ca="1" si="984"/>
        <v>-1.4171904739665691E-3</v>
      </c>
      <c r="EF430" s="223">
        <f t="shared" ca="1" si="985"/>
        <v>3.2147502776550818E-3</v>
      </c>
      <c r="EG430" s="223">
        <f t="shared" ca="1" si="986"/>
        <v>6.3015096979726496E-4</v>
      </c>
      <c r="EH430" s="223">
        <f t="shared" ca="1" si="987"/>
        <v>-3.3690246890357512E-3</v>
      </c>
      <c r="EI430" s="223">
        <f t="shared" ca="1" si="988"/>
        <v>1.9465820409808143E-4</v>
      </c>
      <c r="EJ430" s="223">
        <f t="shared" ca="1" si="989"/>
        <v>3.3213682046423277E-3</v>
      </c>
      <c r="EK430" s="223">
        <f t="shared" ca="1" si="990"/>
        <v>-1.0078000531290807E-3</v>
      </c>
      <c r="EL430" s="223">
        <f t="shared" ca="1" si="991"/>
        <v>-3.0746372347036509E-3</v>
      </c>
      <c r="EM430" s="223">
        <f t="shared" ca="1" si="992"/>
        <v>1.7605368929144894E-3</v>
      </c>
      <c r="EN430" s="223">
        <f t="shared" ca="1" si="993"/>
        <v>2.6436202151540883E-3</v>
      </c>
      <c r="EO430" s="223">
        <f t="shared" ca="1" si="994"/>
        <v>-2.40775156392914E-3</v>
      </c>
      <c r="EP430" s="223">
        <f t="shared" ca="1" si="995"/>
        <v>-2.0541512258489911E-3</v>
      </c>
      <c r="EQ430" s="223">
        <f t="shared" ca="1" si="996"/>
        <v>2.9106516409640581E-3</v>
      </c>
      <c r="ER430" s="223">
        <f t="shared" ca="1" si="997"/>
        <v>1.3415615605687958E-3</v>
      </c>
      <c r="ES430" s="223">
        <f t="shared" ca="1" si="998"/>
        <v>-3.2390945538651483E-3</v>
      </c>
      <c r="ET430" s="223">
        <f t="shared" ca="1" si="999"/>
        <v>-5.4856205782327768E-4</v>
      </c>
      <c r="EU430" s="223">
        <f t="shared" ca="1" si="1000"/>
        <v>3.3733942576387784E-3</v>
      </c>
      <c r="EV430" s="223">
        <f t="shared" ca="1" si="1001"/>
        <v>-2.7731687975812063E-4</v>
      </c>
      <c r="EW430" s="223">
        <f t="shared" ca="1" si="1002"/>
        <v>-3.3055011646481195E-3</v>
      </c>
      <c r="EX430" s="223">
        <f t="shared" ca="1" si="1003"/>
        <v>1.0865741386309111E-3</v>
      </c>
      <c r="EY430" s="223">
        <f t="shared" ca="1" si="1004"/>
        <v>3.0394846167204814E-3</v>
      </c>
      <c r="EZ430" s="223">
        <f t="shared" ca="1" si="1005"/>
        <v>-1.8307048670116407E-3</v>
      </c>
      <c r="FA430" s="223">
        <f t="shared" ca="1" si="1006"/>
        <v>-2.5912889789977329E-3</v>
      </c>
      <c r="FB430" s="223">
        <f t="shared" ca="1" si="1007"/>
        <v>2.4651077341224718E-3</v>
      </c>
      <c r="FC430" s="223">
        <f t="shared" ca="1" si="1008"/>
        <v>1.9877779746522986E-3</v>
      </c>
      <c r="FD430" s="223">
        <f t="shared" ca="1" si="1009"/>
        <v>-2.9517582221690632E-3</v>
      </c>
      <c r="FE430" s="223">
        <f t="shared" ca="1" si="1010"/>
        <v>-1.265124540651065E-3</v>
      </c>
      <c r="FF430" s="223">
        <f t="shared" ca="1" si="1011"/>
        <v>3.2614877206334583E-3</v>
      </c>
      <c r="FG430" s="223">
        <f t="shared" ca="1" si="1012"/>
        <v>4.6664271257771403E-4</v>
      </c>
      <c r="FH430" s="223">
        <f t="shared" ca="1" si="1013"/>
        <v>-3.3757318196803417E-3</v>
      </c>
      <c r="FI430" s="223">
        <f t="shared" ca="1" si="1014"/>
        <v>3.5980851009933959E-4</v>
      </c>
      <c r="FJ430" s="223">
        <f t="shared" ca="1" si="1015"/>
        <v>3.2876430143529553E-3</v>
      </c>
      <c r="FK430" s="223">
        <f t="shared" ca="1" si="1016"/>
        <v>-1.1646937125011647E-3</v>
      </c>
      <c r="FL430" s="223">
        <f t="shared" ca="1" si="1017"/>
        <v>-3.00250112685785E-3</v>
      </c>
      <c r="FM430" s="223">
        <f t="shared" ca="1" si="1018"/>
        <v>1.899770092951448E-3</v>
      </c>
      <c r="FN430" s="223">
        <f t="shared" ca="1" si="1019"/>
        <v>2.5373968472549653E-3</v>
      </c>
      <c r="FO430" s="223">
        <f t="shared" ca="1" si="1020"/>
        <v>-2.5209790155930841E-3</v>
      </c>
      <c r="FP430" s="223">
        <f t="shared" ca="1" si="1021"/>
        <v>-1.9202073603314051E-3</v>
      </c>
      <c r="FQ430" s="223">
        <f t="shared" ca="1" si="1022"/>
        <v>2.9910867745943834E-3</v>
      </c>
      <c r="FR430" s="223">
        <f t="shared" ca="1" si="1023"/>
        <v>1.1879254570161875E-3</v>
      </c>
      <c r="FS430" s="223">
        <f t="shared" ca="1" si="1024"/>
        <v>-3.2819162891537671E-3</v>
      </c>
      <c r="FT430" s="223">
        <f t="shared" ca="1" si="1025"/>
        <v>-3.8444227921098834E-4</v>
      </c>
      <c r="FU430" s="223">
        <f t="shared" ca="1" si="1026"/>
        <v>3.3760359671004695E-3</v>
      </c>
      <c r="FV430" s="223">
        <f t="shared" ca="1" si="1027"/>
        <v>-4.4208340524818138E-4</v>
      </c>
      <c r="FW430" s="223">
        <f t="shared" ca="1" si="1028"/>
        <v>-3.2678045108388547E-3</v>
      </c>
      <c r="FX430" s="223">
        <f t="shared" ca="1" si="1029"/>
        <v>1.2421117184298011E-3</v>
      </c>
      <c r="FY430" s="223">
        <f t="shared" ca="1" si="1030"/>
        <v>2.9637090425871479E-3</v>
      </c>
      <c r="FZ430" s="223">
        <f t="shared" ca="1" si="1031"/>
        <v>-1.9676909684241597E-3</v>
      </c>
      <c r="GA430" s="223">
        <f t="shared" ca="1" si="1032"/>
        <v>-2.4819762825307912E-3</v>
      </c>
      <c r="GB430" s="223">
        <f t="shared" ca="1" si="1033"/>
        <v>2.5753317535701804E-3</v>
      </c>
      <c r="GC430" s="223">
        <f t="shared" ca="1" si="1034"/>
        <v>1.8514800848978261E-3</v>
      </c>
      <c r="GD430" s="223">
        <f t="shared" ca="1" si="1035"/>
        <v>-3.0286136081906258E-3</v>
      </c>
      <c r="GE430" s="223">
        <f t="shared" ca="1" si="1036"/>
        <v>-1.1100108115053979E-3</v>
      </c>
      <c r="GF430" s="223">
        <f t="shared" ca="1" si="1037"/>
        <v>3.3003679540202445E-3</v>
      </c>
      <c r="GG430" s="223">
        <f t="shared" ca="1" si="1038"/>
        <v>3.0201027219048902E-4</v>
      </c>
      <c r="GH430" s="223">
        <f t="shared" ca="1" si="1039"/>
        <v>-3.3743065166921314E-3</v>
      </c>
      <c r="GI430" s="223">
        <f t="shared" ca="1" si="1040"/>
        <v>5.2409200588426517E-4</v>
      </c>
      <c r="GJ430" s="223">
        <f t="shared" ca="1" si="1041"/>
        <v>3.2459976040785064E-3</v>
      </c>
      <c r="GK430" s="223">
        <f t="shared" ca="1" si="1042"/>
        <v>-1.3187815227048048E-3</v>
      </c>
      <c r="GL430" s="223">
        <f t="shared" ca="1" si="1043"/>
        <v>-2.9231317308094111E-3</v>
      </c>
      <c r="GM430" s="223">
        <f t="shared" ca="1" si="1044"/>
        <v>2.0344265804341979E-3</v>
      </c>
      <c r="GN430" s="223">
        <f t="shared" ca="1" si="1045"/>
        <v>2.4250606681010915E-3</v>
      </c>
      <c r="GO430" s="223">
        <f t="shared" ca="1" si="1046"/>
        <v>-2.6281332079967829E-3</v>
      </c>
      <c r="GP430" s="223">
        <f t="shared" ca="1" si="1047"/>
        <v>-1.7816375470924046E-3</v>
      </c>
      <c r="GQ430" s="223">
        <f t="shared" ca="1" si="1048"/>
        <v>3.0643161181964523E-3</v>
      </c>
      <c r="GR430" s="223">
        <f t="shared" ca="1" si="1049"/>
        <v>1.0314275369877344E-3</v>
      </c>
      <c r="GS430" s="223">
        <f t="shared" ca="1" si="1050"/>
        <v>-3.3168316006399272E-3</v>
      </c>
      <c r="GT430" s="223">
        <f t="shared" ca="1" si="1051"/>
        <v>-2.1939634547491339E-4</v>
      </c>
      <c r="GU430" s="223">
        <f t="shared" ca="1" si="1052"/>
        <v>3.3705445102115861E-3</v>
      </c>
      <c r="GV430" s="223">
        <f t="shared" ca="1" si="1053"/>
        <v>-6.0578491309306649E-4</v>
      </c>
      <c r="GW430" s="223">
        <f t="shared" ca="1" si="1054"/>
        <v>-3.2222354297371291E-3</v>
      </c>
      <c r="GX430" s="223">
        <f t="shared" ca="1" si="1055"/>
        <v>1.3946569423029477E-3</v>
      </c>
      <c r="GY430" s="223">
        <f t="shared" ca="1" si="1056"/>
        <v>2.8807936337799699E-3</v>
      </c>
      <c r="GZ430" s="223">
        <f t="shared" ca="1" si="1057"/>
        <v>-2.0999367299442918E-3</v>
      </c>
      <c r="HA430" s="223">
        <f t="shared" ca="1" si="1058"/>
        <v>-2.3666842878037869E-3</v>
      </c>
      <c r="HB430" s="223">
        <f t="shared" ca="1" si="1059"/>
        <v>2.6793515732511188E-3</v>
      </c>
      <c r="HC430" s="223">
        <f t="shared" ca="1" si="1060"/>
        <v>1.7107218174481679E-3</v>
      </c>
      <c r="HD430" s="223">
        <f t="shared" ca="1" si="1061"/>
        <v>-3.0981727987548372E-3</v>
      </c>
      <c r="HE430" s="223">
        <f t="shared" ca="1" si="1062"/>
        <v>-9.5222296908934986E-4</v>
      </c>
      <c r="HF430" s="223">
        <f t="shared" ca="1" si="1063"/>
        <v>3.3312973119277067E-3</v>
      </c>
      <c r="HG430" s="223">
        <f t="shared" ca="1" si="1064"/>
        <v>1.3665026260458141E-4</v>
      </c>
      <c r="HH430" s="223">
        <f t="shared" ca="1" si="1065"/>
        <v>-3.3647522137508663E-3</v>
      </c>
      <c r="HI430" s="223">
        <f t="shared" ca="1" si="1066"/>
        <v>6.8711291812197767E-4</v>
      </c>
      <c r="HJ430" s="223">
        <f t="shared" ca="1" si="1067"/>
        <v>3.1965323012600223E-3</v>
      </c>
      <c r="HK430" s="223">
        <f t="shared" ca="1" si="1068"/>
        <v>-1.4696922727086303E-3</v>
      </c>
      <c r="HL430" s="223">
        <f t="shared" ca="1" si="1069"/>
        <v>-2.8367202543853531E-3</v>
      </c>
      <c r="HM430" s="223">
        <f t="shared" ca="1" si="1070"/>
        <v>2.1641819560899592E-3</v>
      </c>
      <c r="HN430" s="223">
        <f t="shared" ca="1" si="1071"/>
        <v>2.3068823053875348E-3</v>
      </c>
      <c r="HO430" s="223">
        <f t="shared" ca="1" si="1072"/>
        <v>-2.7289559973051364E-3</v>
      </c>
      <c r="HP430" s="223">
        <f t="shared" ca="1" si="1073"/>
        <v>-1.6387756129492728E-3</v>
      </c>
      <c r="HQ430" s="223">
        <f t="shared" ca="1" si="1074"/>
        <v>3.130163255867395E-3</v>
      </c>
      <c r="HR430" s="223">
        <f t="shared" ca="1" si="1075"/>
        <v>8.7244481768029619E-4</v>
      </c>
      <c r="HS430" s="223">
        <f t="shared" ca="1" si="1076"/>
        <v>-3.3437563742800104E-3</v>
      </c>
      <c r="HT430" s="223">
        <f t="shared" ca="1" si="1077"/>
        <v>-5.382186672573926E-5</v>
      </c>
      <c r="HU430" s="223">
        <f t="shared" ca="1" si="1078"/>
        <v>3.3569331163727728E-3</v>
      </c>
      <c r="HV430" s="223">
        <f t="shared" ca="1" si="1079"/>
        <v>-7.6802703202181891E-4</v>
      </c>
      <c r="HW430" s="223">
        <f t="shared" ca="1" si="1080"/>
        <v>-3.168903701250678E-3</v>
      </c>
      <c r="HX430" s="223">
        <f t="shared" ca="1" si="1081"/>
        <v>1.5438423154445664E-3</v>
      </c>
      <c r="HY430" s="223">
        <f t="shared" ca="1" si="1082"/>
        <v>2.7909381407812961E-3</v>
      </c>
      <c r="HZ430" s="223">
        <f t="shared" ca="1" si="1083"/>
        <v>-2.2271235599492542E-3</v>
      </c>
      <c r="IA430" s="223">
        <f t="shared" ca="1" si="1084"/>
        <v>-2.2456907433304031E-3</v>
      </c>
      <c r="IB430" s="223">
        <f t="shared" ca="1" si="1085"/>
        <v>2.7769166003086153E-3</v>
      </c>
      <c r="IC430" s="223">
        <f t="shared" ca="1" si="1086"/>
        <v>1.5658422712989044E-3</v>
      </c>
      <c r="ID430" s="223">
        <f t="shared" ca="1" si="1087"/>
        <v>-3.1602682196789616E-3</v>
      </c>
      <c r="IE430" s="223">
        <f t="shared" ca="1" si="1088"/>
        <v>1.9956936223666892E-3</v>
      </c>
      <c r="IF430" s="223">
        <f t="shared" ca="1" si="1089"/>
        <v>3.3542012828235526E-3</v>
      </c>
      <c r="IG430" s="223">
        <f t="shared" ca="1" si="1090"/>
        <v>-2.903894943308955E-5</v>
      </c>
      <c r="IH430" s="223">
        <f t="shared" ca="1" si="1091"/>
        <v>-3.3470919280091907E-3</v>
      </c>
      <c r="II430" s="223">
        <f t="shared" ca="1" si="1092"/>
        <v>8.4847851515595105E-4</v>
      </c>
      <c r="IJ430" s="223">
        <f t="shared" ca="1" si="1093"/>
        <v>3.1393662721446421E-3</v>
      </c>
      <c r="IK430" s="223">
        <f t="shared" ca="1" si="1094"/>
        <v>-1.6170624052978301E-3</v>
      </c>
      <c r="IL430" s="223">
        <f t="shared" ca="1" si="1095"/>
        <v>-2.7434748704011323E-3</v>
      </c>
      <c r="IM430" s="223">
        <f t="shared" ca="1" si="1096"/>
        <v>2.2887236278535499E-3</v>
      </c>
      <c r="IN430" s="223">
        <f t="shared" ca="1" si="1097"/>
        <v>2.1831464611412749E-3</v>
      </c>
      <c r="IO430" s="223">
        <f t="shared" ca="1" si="1098"/>
        <v>-2.8232044925876683E-3</v>
      </c>
      <c r="IP430" s="223">
        <f t="shared" ca="1" si="1099"/>
        <v>-1.4919657248149188E-3</v>
      </c>
      <c r="IQ430" s="223">
        <f t="shared" ca="1" si="1100"/>
        <v>3.1884695560850341E-3</v>
      </c>
      <c r="IR430" s="223">
        <f t="shared" ca="1" si="1101"/>
        <v>7.1136030238992535E-4</v>
      </c>
      <c r="IS430" s="223">
        <f t="shared" ca="1" si="1102"/>
        <v>-3.3626257459359868E-3</v>
      </c>
      <c r="IT430" s="223">
        <f t="shared" ca="1" si="1103"/>
        <v>1.1188227361461642E-4</v>
      </c>
      <c r="IU430" s="223">
        <f t="shared" ca="1" si="1104"/>
        <v>3.335234576624004E-3</v>
      </c>
      <c r="IV430" s="223">
        <f t="shared" ca="1" si="1105"/>
        <v>-9.2841890655920843E-4</v>
      </c>
      <c r="IW430" s="223">
        <f t="shared" ca="1" si="1106"/>
        <v>-3.1079378061847325E-3</v>
      </c>
      <c r="IX430" s="223">
        <f t="shared" ca="1" si="1107"/>
        <v>1.6893084372238301E-3</v>
      </c>
      <c r="IY430" s="223">
        <f t="shared" ca="1" si="1108"/>
        <v>2.6943590333441719E-3</v>
      </c>
      <c r="IZ430" s="223">
        <f t="shared" ca="1" si="1109"/>
        <v>-2.3489450542253151E-3</v>
      </c>
      <c r="JA430" s="223">
        <f t="shared" ca="1" si="1110"/>
        <v>-2.1192871331570592E-3</v>
      </c>
      <c r="JB430" s="223">
        <f t="shared" ca="1" si="1111"/>
        <v>2.8677917920468025E-3</v>
      </c>
    </row>
    <row r="431" spans="2:262">
      <c r="B431" s="230">
        <v>70</v>
      </c>
      <c r="C431" s="229">
        <f t="shared" si="1112"/>
        <v>1.3671875000000008E-3</v>
      </c>
      <c r="D431" s="226">
        <f t="shared" ca="1" si="855"/>
        <v>53.89640344596296</v>
      </c>
      <c r="E431" s="225">
        <f ca="1">BX361</f>
        <v>-0.10359655403704325</v>
      </c>
      <c r="F431" s="224">
        <v>70</v>
      </c>
      <c r="G431" s="223">
        <f t="shared" ca="1" si="856"/>
        <v>-2.8771511237792426E-3</v>
      </c>
      <c r="H431" s="223">
        <f t="shared" ca="1" si="857"/>
        <v>3.6198598585044706E-3</v>
      </c>
      <c r="I431" s="223">
        <f t="shared" ca="1" si="858"/>
        <v>1.8148636147786829E-3</v>
      </c>
      <c r="J431" s="223">
        <f t="shared" ca="1" si="859"/>
        <v>-4.152451457040969E-3</v>
      </c>
      <c r="K431" s="223">
        <f t="shared" ca="1" si="860"/>
        <v>-5.9628126988972813E-4</v>
      </c>
      <c r="L431" s="223">
        <f t="shared" ca="1" si="861"/>
        <v>4.3274367243204982E-3</v>
      </c>
      <c r="M431" s="223">
        <f t="shared" ca="1" si="862"/>
        <v>-6.7365241758048089E-4</v>
      </c>
      <c r="N431" s="223">
        <f t="shared" ca="1" si="863"/>
        <v>-4.1297460466213284E-3</v>
      </c>
      <c r="O431" s="223">
        <f t="shared" ca="1" si="864"/>
        <v>1.8855716111822805E-3</v>
      </c>
      <c r="P431" s="223">
        <f t="shared" ca="1" si="865"/>
        <v>3.5764044123646572E-3</v>
      </c>
      <c r="Q431" s="223">
        <f t="shared" ca="1" si="866"/>
        <v>-2.9351066437233071E-3</v>
      </c>
      <c r="R431" s="223">
        <f t="shared" ca="1" si="867"/>
        <v>-2.7150652315434372E-3</v>
      </c>
      <c r="S431" s="223">
        <f t="shared" ca="1" si="868"/>
        <v>3.7318722629265657E-3</v>
      </c>
      <c r="T431" s="223">
        <f t="shared" ca="1" si="869"/>
        <v>1.6199064560514028E-3</v>
      </c>
      <c r="U431" s="223">
        <f t="shared" ca="1" si="870"/>
        <v>-4.2072515486660158E-3</v>
      </c>
      <c r="V431" s="223">
        <f t="shared" ca="1" si="871"/>
        <v>-3.8524242427376764E-4</v>
      </c>
      <c r="W431" s="223">
        <f t="shared" ca="1" si="872"/>
        <v>4.320305156054062E-3</v>
      </c>
      <c r="X431" s="223">
        <f t="shared" ca="1" si="873"/>
        <v>-8.8259842640574454E-4</v>
      </c>
      <c r="Y431" s="223">
        <f t="shared" ca="1" si="874"/>
        <v>-4.0612969843339172E-3</v>
      </c>
      <c r="Z431" s="223">
        <f t="shared" ca="1" si="875"/>
        <v>2.0744304932366325E-3</v>
      </c>
      <c r="AA431" s="223">
        <f t="shared" ca="1" si="876"/>
        <v>3.4525326433393531E-3</v>
      </c>
      <c r="AB431" s="223">
        <f t="shared" ca="1" si="877"/>
        <v>-3.0876139988962464E-3</v>
      </c>
      <c r="AC431" s="223">
        <f t="shared" ca="1" si="878"/>
        <v>-2.5464385093532274E-3</v>
      </c>
      <c r="AD431" s="223">
        <f t="shared" ca="1" si="879"/>
        <v>3.8348942601938675E-3</v>
      </c>
      <c r="AE431" s="223">
        <f t="shared" ca="1" si="880"/>
        <v>1.4210468007844546E-3</v>
      </c>
      <c r="AF431" s="223">
        <f t="shared" ca="1" si="881"/>
        <v>-4.2519160027986152E-3</v>
      </c>
      <c r="AG431" s="223">
        <f t="shared" ca="1" si="882"/>
        <v>-1.7327549591448794E-4</v>
      </c>
      <c r="AH431" s="223">
        <f t="shared" ca="1" si="883"/>
        <v>4.3027655942526532E-3</v>
      </c>
      <c r="AI431" s="223">
        <f t="shared" ca="1" si="884"/>
        <v>-1.0894181783153048E-3</v>
      </c>
      <c r="AJ431" s="223">
        <f t="shared" ca="1" si="885"/>
        <v>-3.9830639018836487E-3</v>
      </c>
      <c r="AK431" s="223">
        <f t="shared" ca="1" si="886"/>
        <v>2.2582918905341264E-3</v>
      </c>
      <c r="AL431" s="223">
        <f t="shared" ca="1" si="887"/>
        <v>3.3203434207701109E-3</v>
      </c>
      <c r="AM431" s="223">
        <f t="shared" ca="1" si="888"/>
        <v>-3.2326830215028204E-3</v>
      </c>
      <c r="AN431" s="223">
        <f t="shared" ca="1" si="889"/>
        <v>-2.3716771937523154E-3</v>
      </c>
      <c r="AO431" s="223">
        <f t="shared" ca="1" si="890"/>
        <v>3.9286776612912902E-3</v>
      </c>
      <c r="AP431" s="223">
        <f t="shared" ca="1" si="891"/>
        <v>1.2187637193054174E-3</v>
      </c>
      <c r="AQ431" s="223">
        <f t="shared" ca="1" si="892"/>
        <v>-4.2863372188566146E-3</v>
      </c>
      <c r="AR431" s="223">
        <f t="shared" ca="1" si="893"/>
        <v>3.9108868291621701E-5</v>
      </c>
      <c r="AS431" s="223">
        <f t="shared" ca="1" si="894"/>
        <v>4.2748602932569362E-3</v>
      </c>
      <c r="AT431" s="223">
        <f t="shared" ca="1" si="895"/>
        <v>-1.2936134264115407E-3</v>
      </c>
      <c r="AU431" s="223">
        <f t="shared" ca="1" si="896"/>
        <v>-3.8952352696185362E-3</v>
      </c>
      <c r="AV431" s="223">
        <f t="shared" ca="1" si="897"/>
        <v>2.4367128648643413E-3</v>
      </c>
      <c r="AW431" s="223">
        <f t="shared" ca="1" si="898"/>
        <v>3.180155200072499E-3</v>
      </c>
      <c r="AX431" s="223">
        <f t="shared" ca="1" si="899"/>
        <v>-3.3699642275609632E-3</v>
      </c>
      <c r="AY431" s="223">
        <f t="shared" ca="1" si="900"/>
        <v>-2.1912023000572401E-3</v>
      </c>
      <c r="AZ431" s="223">
        <f t="shared" ca="1" si="901"/>
        <v>4.0129965337911411E-3</v>
      </c>
      <c r="BA431" s="223">
        <f t="shared" ca="1" si="902"/>
        <v>1.0135445292754797E-3</v>
      </c>
      <c r="BB431" s="223">
        <f t="shared" ca="1" si="903"/>
        <v>-4.3104322731155938E-3</v>
      </c>
      <c r="BC431" s="223">
        <f t="shared" ca="1" si="904"/>
        <v>2.5139901580845374E-4</v>
      </c>
      <c r="BD431" s="223">
        <f t="shared" ca="1" si="905"/>
        <v>4.2366564793812249E-3</v>
      </c>
      <c r="BE431" s="223">
        <f t="shared" ca="1" si="906"/>
        <v>-1.4946922464563984E-3</v>
      </c>
      <c r="BF431" s="223">
        <f t="shared" ca="1" si="907"/>
        <v>-3.7980226744066116E-3</v>
      </c>
      <c r="BG431" s="223">
        <f t="shared" ca="1" si="908"/>
        <v>2.6092635844722333E-3</v>
      </c>
      <c r="BH431" s="223">
        <f t="shared" ca="1" si="909"/>
        <v>3.0323057069492156E-3</v>
      </c>
      <c r="BI431" s="223">
        <f t="shared" ca="1" si="910"/>
        <v>-3.4991268946209272E-3</v>
      </c>
      <c r="BJ431" s="223">
        <f t="shared" ca="1" si="911"/>
        <v>-2.0054486080946987E-3</v>
      </c>
      <c r="BK431" s="223">
        <f t="shared" ca="1" si="912"/>
        <v>4.0876477461441072E-3</v>
      </c>
      <c r="BL431" s="223">
        <f t="shared" ca="1" si="913"/>
        <v>8.0588362169850243E-4</v>
      </c>
      <c r="BM431" s="223">
        <f t="shared" ca="1" si="914"/>
        <v>-4.3241431184793556E-3</v>
      </c>
      <c r="BN431" s="223">
        <f t="shared" ca="1" si="915"/>
        <v>4.6308352107624962E-4</v>
      </c>
      <c r="BO431" s="223">
        <f t="shared" ca="1" si="916"/>
        <v>4.1882461889594051E-3</v>
      </c>
      <c r="BP431" s="223">
        <f t="shared" ca="1" si="917"/>
        <v>-1.6921702219599636E-3</v>
      </c>
      <c r="BQ431" s="223">
        <f t="shared" ca="1" si="918"/>
        <v>-3.6916603099045459E-3</v>
      </c>
      <c r="BR431" s="223">
        <f t="shared" ca="1" si="919"/>
        <v>2.7755283595606341E-3</v>
      </c>
      <c r="BS431" s="223">
        <f t="shared" ca="1" si="920"/>
        <v>2.8771511237792808E-3</v>
      </c>
      <c r="BT431" s="223">
        <f t="shared" ca="1" si="921"/>
        <v>-3.6198598585044663E-3</v>
      </c>
      <c r="BU431" s="223">
        <f t="shared" ca="1" si="922"/>
        <v>-1.8148636147787064E-3</v>
      </c>
      <c r="BV431" s="223">
        <f t="shared" ca="1" si="923"/>
        <v>4.1524514570409569E-3</v>
      </c>
      <c r="BW431" s="223">
        <f t="shared" ca="1" si="924"/>
        <v>5.9628126988978472E-4</v>
      </c>
      <c r="BX431" s="223">
        <f t="shared" ca="1" si="925"/>
        <v>-4.327436724320499E-3</v>
      </c>
      <c r="BY431" s="223">
        <f t="shared" ca="1" si="926"/>
        <v>6.736524175804475E-4</v>
      </c>
      <c r="BZ431" s="223">
        <f t="shared" ca="1" si="927"/>
        <v>4.129746046621344E-3</v>
      </c>
      <c r="CA431" s="223">
        <f t="shared" ca="1" si="928"/>
        <v>-1.8855716111822777E-3</v>
      </c>
      <c r="CB431" s="223">
        <f t="shared" ca="1" si="929"/>
        <v>-3.5764044123646672E-3</v>
      </c>
      <c r="CC431" s="223">
        <f t="shared" ca="1" si="930"/>
        <v>2.9351066437232824E-3</v>
      </c>
      <c r="CD431" s="223">
        <f t="shared" ca="1" si="931"/>
        <v>2.7150652315434398E-3</v>
      </c>
      <c r="CE431" s="223">
        <f t="shared" ca="1" si="932"/>
        <v>-3.731872262926525E-3</v>
      </c>
      <c r="CF431" s="223">
        <f t="shared" ca="1" si="933"/>
        <v>-1.6199064560514346E-3</v>
      </c>
      <c r="CG431" s="223">
        <f t="shared" ca="1" si="934"/>
        <v>4.2072515486660184E-3</v>
      </c>
      <c r="CH431" s="223">
        <f t="shared" ca="1" si="935"/>
        <v>3.8524242427383183E-4</v>
      </c>
      <c r="CI431" s="223">
        <f t="shared" ca="1" si="936"/>
        <v>-4.3203051560540637E-3</v>
      </c>
      <c r="CJ431" s="223">
        <f t="shared" ca="1" si="937"/>
        <v>8.8259842640577122E-4</v>
      </c>
      <c r="CK431" s="223">
        <f t="shared" ca="1" si="938"/>
        <v>4.0612969843339397E-3</v>
      </c>
      <c r="CL431" s="223">
        <f t="shared" ca="1" si="939"/>
        <v>-2.0744304932366299E-3</v>
      </c>
      <c r="CM431" s="223">
        <f t="shared" ca="1" si="940"/>
        <v>-3.4525326433394107E-3</v>
      </c>
      <c r="CN431" s="223">
        <f t="shared" ca="1" si="941"/>
        <v>3.0876139988962226E-3</v>
      </c>
      <c r="CO431" s="223">
        <f t="shared" ca="1" si="942"/>
        <v>2.5464385093532304E-3</v>
      </c>
      <c r="CP431" s="223">
        <f t="shared" ca="1" si="943"/>
        <v>-3.8348942601938232E-3</v>
      </c>
      <c r="CQ431" s="223">
        <f t="shared" ca="1" si="944"/>
        <v>-1.4210468007844865E-3</v>
      </c>
      <c r="CR431" s="223">
        <f t="shared" ca="1" si="945"/>
        <v>4.2519160027986152E-3</v>
      </c>
      <c r="CS431" s="223">
        <f t="shared" ca="1" si="946"/>
        <v>1.7327549591455212E-4</v>
      </c>
      <c r="CT431" s="223">
        <f t="shared" ca="1" si="947"/>
        <v>-4.3027655942526567E-3</v>
      </c>
      <c r="CU431" s="223">
        <f t="shared" ca="1" si="948"/>
        <v>1.0894181783153312E-3</v>
      </c>
      <c r="CV431" s="223">
        <f t="shared" ca="1" si="949"/>
        <v>3.9830639018836739E-3</v>
      </c>
      <c r="CW431" s="223">
        <f t="shared" ca="1" si="950"/>
        <v>-2.2582918905341238E-3</v>
      </c>
      <c r="CX431" s="223">
        <f t="shared" ca="1" si="951"/>
        <v>-3.3203434207700932E-3</v>
      </c>
      <c r="CY431" s="223">
        <f t="shared" ca="1" si="952"/>
        <v>3.2326830215027779E-3</v>
      </c>
      <c r="CZ431" s="223">
        <f t="shared" ca="1" si="953"/>
        <v>2.371677193752318E-3</v>
      </c>
      <c r="DA431" s="223">
        <f t="shared" ca="1" si="954"/>
        <v>-3.9286776612912503E-3</v>
      </c>
      <c r="DB431" s="223">
        <f t="shared" ca="1" si="955"/>
        <v>-1.2187637193054497E-3</v>
      </c>
      <c r="DC431" s="223">
        <f t="shared" ca="1" si="956"/>
        <v>4.2863372188566146E-3</v>
      </c>
      <c r="DD431" s="223">
        <f t="shared" ca="1" si="957"/>
        <v>-3.9108868291526291E-5</v>
      </c>
      <c r="DE431" s="223">
        <f t="shared" ca="1" si="958"/>
        <v>-4.2748602932569414E-3</v>
      </c>
      <c r="DF431" s="223">
        <f t="shared" ca="1" si="959"/>
        <v>1.2936134264115674E-3</v>
      </c>
      <c r="DG431" s="223">
        <f t="shared" ca="1" si="960"/>
        <v>3.8952352696185774E-3</v>
      </c>
      <c r="DH431" s="223">
        <f t="shared" ca="1" si="961"/>
        <v>-2.4367128648643136E-3</v>
      </c>
      <c r="DI431" s="223">
        <f t="shared" ca="1" si="962"/>
        <v>-3.1801552000724803E-3</v>
      </c>
      <c r="DJ431" s="223">
        <f t="shared" ca="1" si="963"/>
        <v>3.3699642275609419E-3</v>
      </c>
      <c r="DK431" s="223">
        <f t="shared" ca="1" si="964"/>
        <v>2.1912023000572687E-3</v>
      </c>
      <c r="DL431" s="223">
        <f t="shared" ca="1" si="965"/>
        <v>-4.0129965337911055E-3</v>
      </c>
      <c r="DM431" s="223">
        <f t="shared" ca="1" si="966"/>
        <v>-1.0135445292755129E-3</v>
      </c>
      <c r="DN431" s="223">
        <f t="shared" ca="1" si="967"/>
        <v>4.3104322731155904E-3</v>
      </c>
      <c r="DO431" s="223">
        <f t="shared" ca="1" si="968"/>
        <v>-2.5139901580835834E-4</v>
      </c>
      <c r="DP431" s="223">
        <f t="shared" ca="1" si="969"/>
        <v>-4.2366564793812319E-3</v>
      </c>
      <c r="DQ431" s="223">
        <f t="shared" ca="1" si="970"/>
        <v>1.494692246456424E-3</v>
      </c>
      <c r="DR431" s="223">
        <f t="shared" ca="1" si="971"/>
        <v>3.7980226744066571E-3</v>
      </c>
      <c r="DS431" s="223">
        <f t="shared" ca="1" si="972"/>
        <v>-2.609263584472206E-3</v>
      </c>
      <c r="DT431" s="223">
        <f t="shared" ca="1" si="973"/>
        <v>-3.0323057069491957E-3</v>
      </c>
      <c r="DU431" s="223">
        <f t="shared" ca="1" si="974"/>
        <v>3.4991268946209077E-3</v>
      </c>
      <c r="DV431" s="223">
        <f t="shared" ca="1" si="975"/>
        <v>2.005448608094729E-3</v>
      </c>
      <c r="DW431" s="223">
        <f t="shared" ca="1" si="976"/>
        <v>-4.0876477461441168E-3</v>
      </c>
      <c r="DX431" s="223">
        <f t="shared" ca="1" si="977"/>
        <v>-8.0588362169853561E-4</v>
      </c>
      <c r="DY431" s="223">
        <f t="shared" ca="1" si="978"/>
        <v>4.3241431184793547E-3</v>
      </c>
      <c r="DZ431" s="223">
        <f t="shared" ca="1" si="979"/>
        <v>-4.6308352107615508E-4</v>
      </c>
      <c r="EA431" s="223">
        <f t="shared" ca="1" si="980"/>
        <v>-4.1882461889594137E-3</v>
      </c>
      <c r="EB431" s="223">
        <f t="shared" ca="1" si="981"/>
        <v>1.6921702219599892E-3</v>
      </c>
      <c r="EC431" s="223">
        <f t="shared" ca="1" si="982"/>
        <v>3.6916603099045957E-3</v>
      </c>
      <c r="ED431" s="223">
        <f t="shared" ca="1" si="983"/>
        <v>-2.775528359560608E-3</v>
      </c>
      <c r="EE431" s="223">
        <f t="shared" ca="1" si="984"/>
        <v>-2.8771511237792604E-3</v>
      </c>
      <c r="EF431" s="223">
        <f t="shared" ca="1" si="985"/>
        <v>3.6198598585044143E-3</v>
      </c>
      <c r="EG431" s="223">
        <f t="shared" ca="1" si="986"/>
        <v>1.8148636147787374E-3</v>
      </c>
      <c r="EH431" s="223">
        <f t="shared" ca="1" si="987"/>
        <v>-4.1524514570409647E-3</v>
      </c>
      <c r="EI431" s="223">
        <f t="shared" ca="1" si="988"/>
        <v>-5.9628126988981833E-4</v>
      </c>
      <c r="EJ431" s="223">
        <f t="shared" ca="1" si="989"/>
        <v>4.327436724320499E-3</v>
      </c>
      <c r="EK431" s="223">
        <f t="shared" ca="1" si="990"/>
        <v>-6.7365241758035317E-4</v>
      </c>
      <c r="EL431" s="223">
        <f t="shared" ca="1" si="991"/>
        <v>-4.1297460466213527E-3</v>
      </c>
      <c r="EM431" s="223">
        <f t="shared" ca="1" si="992"/>
        <v>1.8855716111822471E-3</v>
      </c>
      <c r="EN431" s="223">
        <f t="shared" ca="1" si="993"/>
        <v>3.5764044123647205E-3</v>
      </c>
      <c r="EO431" s="223">
        <f t="shared" ca="1" si="994"/>
        <v>-2.9351066437232573E-3</v>
      </c>
      <c r="EP431" s="223">
        <f t="shared" ca="1" si="995"/>
        <v>-2.7150652315434667E-3</v>
      </c>
      <c r="EQ431" s="223">
        <f t="shared" ca="1" si="996"/>
        <v>3.731872262926508E-3</v>
      </c>
      <c r="ER431" s="223">
        <f t="shared" ca="1" si="997"/>
        <v>1.6199064560514659E-3</v>
      </c>
      <c r="ES431" s="223">
        <f t="shared" ca="1" si="998"/>
        <v>-4.2072515486660106E-3</v>
      </c>
      <c r="ET431" s="223">
        <f t="shared" ca="1" si="999"/>
        <v>-3.8524242427386566E-4</v>
      </c>
      <c r="EU431" s="223">
        <f t="shared" ca="1" si="1000"/>
        <v>4.3203051560540655E-3</v>
      </c>
      <c r="EV431" s="223">
        <f t="shared" ca="1" si="1001"/>
        <v>-8.8259842640573782E-4</v>
      </c>
      <c r="EW431" s="223">
        <f t="shared" ca="1" si="1002"/>
        <v>-4.061296984333951E-3</v>
      </c>
      <c r="EX431" s="223">
        <f t="shared" ca="1" si="1003"/>
        <v>2.0744304932365999E-3</v>
      </c>
      <c r="EY431" s="223">
        <f t="shared" ca="1" si="1004"/>
        <v>3.4525326433394311E-3</v>
      </c>
      <c r="EZ431" s="223">
        <f t="shared" ca="1" si="1005"/>
        <v>-3.0876139988961987E-3</v>
      </c>
      <c r="FA431" s="223">
        <f t="shared" ca="1" si="1006"/>
        <v>-2.5464385093533571E-3</v>
      </c>
      <c r="FB431" s="223">
        <f t="shared" ca="1" si="1007"/>
        <v>3.8348942601938649E-3</v>
      </c>
      <c r="FC431" s="223">
        <f t="shared" ca="1" si="1008"/>
        <v>1.4210468007845184E-3</v>
      </c>
      <c r="FD431" s="223">
        <f t="shared" ca="1" si="1009"/>
        <v>-4.2519160027985857E-3</v>
      </c>
      <c r="FE431" s="223">
        <f t="shared" ca="1" si="1010"/>
        <v>-1.7327549591446365E-4</v>
      </c>
      <c r="FF431" s="223">
        <f t="shared" ca="1" si="1011"/>
        <v>4.3027655942526602E-3</v>
      </c>
      <c r="FG431" s="223">
        <f t="shared" ca="1" si="1012"/>
        <v>-1.0894181783151794E-3</v>
      </c>
      <c r="FH431" s="223">
        <f t="shared" ca="1" si="1013"/>
        <v>-3.9830639018836392E-3</v>
      </c>
      <c r="FI431" s="223">
        <f t="shared" ca="1" si="1014"/>
        <v>2.2582918905340948E-3</v>
      </c>
      <c r="FJ431" s="223">
        <f t="shared" ca="1" si="1015"/>
        <v>3.3203434207701938E-3</v>
      </c>
      <c r="FK431" s="223">
        <f t="shared" ca="1" si="1016"/>
        <v>-3.2326830215028365E-3</v>
      </c>
      <c r="FL431" s="223">
        <f t="shared" ca="1" si="1017"/>
        <v>-2.3716771937523458E-3</v>
      </c>
      <c r="FM431" s="223">
        <f t="shared" ca="1" si="1018"/>
        <v>3.9286776612912355E-3</v>
      </c>
      <c r="FN431" s="223">
        <f t="shared" ca="1" si="1019"/>
        <v>1.2187637193053643E-3</v>
      </c>
      <c r="FO431" s="223">
        <f t="shared" ca="1" si="1020"/>
        <v>-4.2863372188566094E-3</v>
      </c>
      <c r="FP431" s="223">
        <f t="shared" ca="1" si="1021"/>
        <v>3.9108868291492464E-5</v>
      </c>
      <c r="FQ431" s="223">
        <f t="shared" ca="1" si="1022"/>
        <v>4.2748602932569657E-3</v>
      </c>
      <c r="FR431" s="223">
        <f t="shared" ca="1" si="1023"/>
        <v>-1.2936134264115351E-3</v>
      </c>
      <c r="FS431" s="223">
        <f t="shared" ca="1" si="1024"/>
        <v>-3.8952352696185926E-3</v>
      </c>
      <c r="FT431" s="223">
        <f t="shared" ca="1" si="1025"/>
        <v>2.4367128648641839E-3</v>
      </c>
      <c r="FU431" s="223">
        <f t="shared" ca="1" si="1026"/>
        <v>3.1801552000725029E-3</v>
      </c>
      <c r="FV431" s="223">
        <f t="shared" ca="1" si="1027"/>
        <v>-3.3699642275609202E-3</v>
      </c>
      <c r="FW431" s="223">
        <f t="shared" ca="1" si="1028"/>
        <v>-2.1912023000574044E-3</v>
      </c>
      <c r="FX431" s="223">
        <f t="shared" ca="1" si="1029"/>
        <v>4.0129965337911385E-3</v>
      </c>
      <c r="FY431" s="223">
        <f t="shared" ca="1" si="1030"/>
        <v>1.013544529275546E-3</v>
      </c>
      <c r="FZ431" s="223">
        <f t="shared" ca="1" si="1031"/>
        <v>-4.3104322731155765E-3</v>
      </c>
      <c r="GA431" s="223">
        <f t="shared" ca="1" si="1032"/>
        <v>2.5139901580844724E-4</v>
      </c>
      <c r="GB431" s="223">
        <f t="shared" ca="1" si="1033"/>
        <v>4.2366564793812379E-3</v>
      </c>
      <c r="GC431" s="223">
        <f t="shared" ca="1" si="1034"/>
        <v>-1.4946922464562768E-3</v>
      </c>
      <c r="GD431" s="223">
        <f t="shared" ca="1" si="1035"/>
        <v>-3.7980226744066146E-3</v>
      </c>
      <c r="GE431" s="223">
        <f t="shared" ca="1" si="1036"/>
        <v>2.6092635844721791E-3</v>
      </c>
      <c r="GF431" s="223">
        <f t="shared" ca="1" si="1037"/>
        <v>3.0323057069493076E-3</v>
      </c>
      <c r="GG431" s="223">
        <f t="shared" ca="1" si="1038"/>
        <v>-3.4991268946209602E-3</v>
      </c>
      <c r="GH431" s="223">
        <f t="shared" ca="1" si="1039"/>
        <v>-2.0054486080947594E-3</v>
      </c>
      <c r="GI431" s="223">
        <f t="shared" ca="1" si="1040"/>
        <v>4.0876477461440647E-3</v>
      </c>
      <c r="GJ431" s="223">
        <f t="shared" ca="1" si="1041"/>
        <v>8.0588362169844844E-4</v>
      </c>
      <c r="GK431" s="223">
        <f t="shared" ca="1" si="1042"/>
        <v>-4.324143118479353E-3</v>
      </c>
      <c r="GL431" s="223">
        <f t="shared" ca="1" si="1043"/>
        <v>4.6308352107612125E-4</v>
      </c>
      <c r="GM431" s="223">
        <f t="shared" ca="1" si="1044"/>
        <v>4.1882461889593912E-3</v>
      </c>
      <c r="GN431" s="223">
        <f t="shared" ca="1" si="1045"/>
        <v>-1.6921702219599582E-3</v>
      </c>
      <c r="GO431" s="223">
        <f t="shared" ca="1" si="1046"/>
        <v>-3.6916603099046131E-3</v>
      </c>
      <c r="GP431" s="223">
        <f t="shared" ca="1" si="1047"/>
        <v>2.7755283595606766E-3</v>
      </c>
      <c r="GQ431" s="223">
        <f t="shared" ca="1" si="1048"/>
        <v>2.877151123779286E-3</v>
      </c>
      <c r="GR431" s="223">
        <f t="shared" ca="1" si="1049"/>
        <v>-3.6198598585043956E-3</v>
      </c>
      <c r="GS431" s="223">
        <f t="shared" ca="1" si="1050"/>
        <v>-1.81486361477888E-3</v>
      </c>
      <c r="GT431" s="223">
        <f t="shared" ca="1" si="1051"/>
        <v>4.1524514570409551E-3</v>
      </c>
      <c r="GU431" s="223">
        <f t="shared" ca="1" si="1052"/>
        <v>5.9628126988985216E-4</v>
      </c>
      <c r="GV431" s="223">
        <f t="shared" ca="1" si="1053"/>
        <v>-4.3274367243205008E-3</v>
      </c>
      <c r="GW431" s="223">
        <f t="shared" ca="1" si="1054"/>
        <v>6.7365241758044142E-4</v>
      </c>
      <c r="GX431" s="223">
        <f t="shared" ca="1" si="1055"/>
        <v>4.1297460466213631E-3</v>
      </c>
      <c r="GY431" s="223">
        <f t="shared" ca="1" si="1056"/>
        <v>-1.8855716111821062E-3</v>
      </c>
      <c r="GZ431" s="223">
        <f t="shared" ca="1" si="1057"/>
        <v>-3.5764044123646707E-3</v>
      </c>
      <c r="HA431" s="223">
        <f t="shared" ca="1" si="1058"/>
        <v>2.9351066437232321E-3</v>
      </c>
      <c r="HB431" s="223">
        <f t="shared" ca="1" si="1059"/>
        <v>2.7150652315435886E-3</v>
      </c>
      <c r="HC431" s="223">
        <f t="shared" ca="1" si="1060"/>
        <v>-3.7318722629265536E-3</v>
      </c>
      <c r="HD431" s="223">
        <f t="shared" ca="1" si="1061"/>
        <v>-1.6199064560514973E-3</v>
      </c>
      <c r="HE431" s="223">
        <f t="shared" ca="1" si="1062"/>
        <v>4.2072515486659742E-3</v>
      </c>
      <c r="HF431" s="223">
        <f t="shared" ca="1" si="1063"/>
        <v>3.8524242427377718E-4</v>
      </c>
      <c r="HG431" s="223">
        <f t="shared" ca="1" si="1064"/>
        <v>-4.3203051560540672E-3</v>
      </c>
      <c r="HH431" s="223">
        <f t="shared" ca="1" si="1065"/>
        <v>8.8259842640558452E-4</v>
      </c>
      <c r="HI431" s="223">
        <f t="shared" ca="1" si="1066"/>
        <v>4.0612969843339206E-3</v>
      </c>
      <c r="HJ431" s="223">
        <f t="shared" ca="1" si="1067"/>
        <v>-2.07443049323657E-3</v>
      </c>
      <c r="HK431" s="223">
        <f t="shared" ca="1" si="1068"/>
        <v>-3.4525326433394519E-3</v>
      </c>
      <c r="HL431" s="223">
        <f t="shared" ca="1" si="1069"/>
        <v>3.0876139988962612E-3</v>
      </c>
      <c r="HM431" s="223">
        <f t="shared" ca="1" si="1070"/>
        <v>2.5464385093532846E-3</v>
      </c>
      <c r="HN431" s="223">
        <f t="shared" ca="1" si="1071"/>
        <v>-3.834894260193792E-3</v>
      </c>
      <c r="HO431" s="223">
        <f t="shared" ca="1" si="1072"/>
        <v>-1.4210468007844342E-3</v>
      </c>
      <c r="HP431" s="223">
        <f t="shared" ca="1" si="1073"/>
        <v>4.2519160027986022E-3</v>
      </c>
      <c r="HQ431" s="223">
        <f t="shared" ca="1" si="1074"/>
        <v>1.7327549591461978E-4</v>
      </c>
      <c r="HR431" s="223">
        <f t="shared" ca="1" si="1075"/>
        <v>-4.3027655942526766E-3</v>
      </c>
      <c r="HS431" s="223">
        <f t="shared" ca="1" si="1076"/>
        <v>1.0894181783152655E-3</v>
      </c>
      <c r="HT431" s="223">
        <f t="shared" ca="1" si="1077"/>
        <v>3.9830639018837008E-3</v>
      </c>
      <c r="HU431" s="223">
        <f t="shared" ca="1" si="1078"/>
        <v>-2.2582918905339608E-3</v>
      </c>
      <c r="HV431" s="223">
        <f t="shared" ca="1" si="1079"/>
        <v>-3.320343420770137E-3</v>
      </c>
      <c r="HW431" s="223">
        <f t="shared" ca="1" si="1080"/>
        <v>3.2326830215027324E-3</v>
      </c>
      <c r="HX431" s="223">
        <f t="shared" ca="1" si="1081"/>
        <v>2.3716771937524776E-3</v>
      </c>
      <c r="HY431" s="223">
        <f t="shared" ca="1" si="1082"/>
        <v>-3.9286776612912737E-3</v>
      </c>
      <c r="HZ431" s="223">
        <f t="shared" ca="1" si="1083"/>
        <v>-1.2187637193055154E-3</v>
      </c>
      <c r="IA431" s="223">
        <f t="shared" ca="1" si="1084"/>
        <v>4.2863372188565885E-3</v>
      </c>
      <c r="IB431" s="223">
        <f t="shared" ca="1" si="1085"/>
        <v>-3.9108868291581368E-5</v>
      </c>
      <c r="IC431" s="223">
        <f t="shared" ca="1" si="1086"/>
        <v>-4.2748602932569518E-3</v>
      </c>
      <c r="ID431" s="223">
        <f t="shared" ca="1" si="1087"/>
        <v>1.2936134264113852E-3</v>
      </c>
      <c r="IE431" s="223">
        <f t="shared" ca="1" si="1088"/>
        <v>1.1615939456171864E-3</v>
      </c>
      <c r="IF431" s="223">
        <f t="shared" ca="1" si="1089"/>
        <v>-2.4367128648642572E-3</v>
      </c>
      <c r="IG431" s="223">
        <f t="shared" ca="1" si="1090"/>
        <v>-3.1801552000726096E-3</v>
      </c>
      <c r="IH431" s="223">
        <f t="shared" ca="1" si="1091"/>
        <v>3.3699642275609757E-3</v>
      </c>
      <c r="II431" s="223">
        <f t="shared" ca="1" si="1092"/>
        <v>2.1912023000573277E-3</v>
      </c>
      <c r="IJ431" s="223">
        <f t="shared" ca="1" si="1093"/>
        <v>-4.0129965337910795E-3</v>
      </c>
      <c r="IK431" s="223">
        <f t="shared" ca="1" si="1094"/>
        <v>-1.0135445292754595E-3</v>
      </c>
      <c r="IL431" s="223">
        <f t="shared" ca="1" si="1095"/>
        <v>4.3104322731155843E-3</v>
      </c>
      <c r="IM431" s="223">
        <f t="shared" ca="1" si="1096"/>
        <v>-2.5139901580829068E-4</v>
      </c>
      <c r="IN431" s="223">
        <f t="shared" ca="1" si="1097"/>
        <v>-4.2366564793812206E-3</v>
      </c>
      <c r="IO431" s="223">
        <f t="shared" ca="1" si="1098"/>
        <v>1.4946922464563607E-3</v>
      </c>
      <c r="IP431" s="223">
        <f t="shared" ca="1" si="1099"/>
        <v>3.7980226744066901E-3</v>
      </c>
      <c r="IQ431" s="223">
        <f t="shared" ca="1" si="1100"/>
        <v>-2.6092635844720538E-3</v>
      </c>
      <c r="IR431" s="223">
        <f t="shared" ca="1" si="1101"/>
        <v>-3.0323057069492443E-3</v>
      </c>
      <c r="IS431" s="223">
        <f t="shared" ca="1" si="1102"/>
        <v>3.4991268946208678E-3</v>
      </c>
      <c r="IT431" s="223">
        <f t="shared" ca="1" si="1103"/>
        <v>2.0054486080948986E-3</v>
      </c>
      <c r="IU431" s="223">
        <f t="shared" ca="1" si="1104"/>
        <v>-4.0876477461440942E-3</v>
      </c>
      <c r="IV431" s="223">
        <f t="shared" ca="1" si="1105"/>
        <v>-8.058836216986024E-4</v>
      </c>
      <c r="IW431" s="223">
        <f t="shared" ca="1" si="1106"/>
        <v>4.3241431184793469E-3</v>
      </c>
      <c r="IX431" s="223">
        <f t="shared" ca="1" si="1107"/>
        <v>-4.6308352107620994E-4</v>
      </c>
      <c r="IY431" s="223">
        <f t="shared" ca="1" si="1108"/>
        <v>-4.1882461889594302E-3</v>
      </c>
      <c r="IZ431" s="223">
        <f t="shared" ca="1" si="1109"/>
        <v>1.692170221959814E-3</v>
      </c>
      <c r="JA431" s="223">
        <f t="shared" ca="1" si="1110"/>
        <v>3.6916603099045667E-3</v>
      </c>
      <c r="JB431" s="223">
        <f t="shared" ca="1" si="1111"/>
        <v>-2.775528359560556E-3</v>
      </c>
    </row>
    <row r="432" spans="2:262">
      <c r="B432" s="230">
        <v>71</v>
      </c>
      <c r="C432" s="229">
        <f t="shared" si="1112"/>
        <v>1.3867187500000008E-3</v>
      </c>
      <c r="D432" s="226">
        <f t="shared" ca="1" si="855"/>
        <v>53.963776951520757</v>
      </c>
      <c r="E432" s="225">
        <f ca="1">BY361</f>
        <v>-3.6223048479241751E-2</v>
      </c>
      <c r="F432" s="224">
        <v>71</v>
      </c>
      <c r="G432" s="223">
        <f t="shared" ca="1" si="856"/>
        <v>-9.412258842954652E-3</v>
      </c>
      <c r="H432" s="223">
        <f t="shared" ca="1" si="857"/>
        <v>1.2889028963239029E-2</v>
      </c>
      <c r="I432" s="223">
        <f t="shared" ca="1" si="858"/>
        <v>5.0051933712715107E-3</v>
      </c>
      <c r="J432" s="223">
        <f t="shared" ca="1" si="859"/>
        <v>-1.4600423587965263E-2</v>
      </c>
      <c r="K432" s="223">
        <f t="shared" ca="1" si="860"/>
        <v>-1.2961384673527976E-5</v>
      </c>
      <c r="L432" s="223">
        <f t="shared" ca="1" si="861"/>
        <v>1.460485539357473E-2</v>
      </c>
      <c r="M432" s="223">
        <f t="shared" ca="1" si="862"/>
        <v>-4.9807859416396965E-3</v>
      </c>
      <c r="N432" s="223">
        <f t="shared" ca="1" si="863"/>
        <v>-1.2901806249387771E-2</v>
      </c>
      <c r="O432" s="223">
        <f t="shared" ca="1" si="864"/>
        <v>9.3922202712692863E-3</v>
      </c>
      <c r="P432" s="223">
        <f t="shared" ca="1" si="865"/>
        <v>9.6903828149298155E-3</v>
      </c>
      <c r="Q432" s="223">
        <f t="shared" ca="1" si="866"/>
        <v>-1.2705592568970815E-2</v>
      </c>
      <c r="R432" s="223">
        <f t="shared" ca="1" si="867"/>
        <v>-5.3460386081096174E-3</v>
      </c>
      <c r="S432" s="223">
        <f t="shared" ca="1" si="868"/>
        <v>1.4533530284626634E-2</v>
      </c>
      <c r="T432" s="223">
        <f t="shared" ca="1" si="869"/>
        <v>3.7667903247999828E-4</v>
      </c>
      <c r="U432" s="223">
        <f t="shared" ca="1" si="870"/>
        <v>-1.4662325802324992E-2</v>
      </c>
      <c r="V432" s="223">
        <f t="shared" ca="1" si="871"/>
        <v>4.6367187930887689E-3</v>
      </c>
      <c r="W432" s="223">
        <f t="shared" ca="1" si="872"/>
        <v>1.3076921397291323E-2</v>
      </c>
      <c r="X432" s="223">
        <f t="shared" ca="1" si="873"/>
        <v>-9.1080291555906169E-3</v>
      </c>
      <c r="Y432" s="223">
        <f t="shared" ca="1" si="874"/>
        <v>-9.9626696626440008E-3</v>
      </c>
      <c r="Z432" s="223">
        <f t="shared" ca="1" si="875"/>
        <v>1.2514502800831729E-2</v>
      </c>
      <c r="AA432" s="223">
        <f t="shared" ca="1" si="876"/>
        <v>5.6836635911913964E-3</v>
      </c>
      <c r="AB432" s="223">
        <f t="shared" ca="1" si="877"/>
        <v>-1.4457882526088244E-2</v>
      </c>
      <c r="AC432" s="223">
        <f t="shared" ca="1" si="878"/>
        <v>-7.4016978292223978E-4</v>
      </c>
      <c r="AD432" s="223">
        <f t="shared" ca="1" si="879"/>
        <v>1.4710964174271618E-2</v>
      </c>
      <c r="AE432" s="223">
        <f t="shared" ca="1" si="880"/>
        <v>-4.2898586585149176E-3</v>
      </c>
      <c r="AF432" s="223">
        <f t="shared" ca="1" si="881"/>
        <v>-1.32441594967227E-2</v>
      </c>
      <c r="AG432" s="223">
        <f t="shared" ca="1" si="882"/>
        <v>8.8183517037197651E-3</v>
      </c>
      <c r="AH432" s="223">
        <f t="shared" ca="1" si="883"/>
        <v>1.0228955370681622E-2</v>
      </c>
      <c r="AI432" s="223">
        <f t="shared" ca="1" si="884"/>
        <v>-1.231587476415285E-2</v>
      </c>
      <c r="AJ432" s="223">
        <f t="shared" ca="1" si="885"/>
        <v>-6.0178649478517627E-3</v>
      </c>
      <c r="AK432" s="223">
        <f t="shared" ca="1" si="886"/>
        <v>1.4373525879731185E-2</v>
      </c>
      <c r="AL432" s="223">
        <f t="shared" ca="1" si="887"/>
        <v>1.1032146827639772E-3</v>
      </c>
      <c r="AM432" s="223">
        <f t="shared" ca="1" si="888"/>
        <v>-1.4750741211478034E-2</v>
      </c>
      <c r="AN432" s="223">
        <f t="shared" ca="1" si="889"/>
        <v>3.9404144734933744E-3</v>
      </c>
      <c r="AO432" s="223">
        <f t="shared" ca="1" si="890"/>
        <v>1.3403419809704293E-2</v>
      </c>
      <c r="AP432" s="223">
        <f t="shared" ca="1" si="891"/>
        <v>-8.5233624065220014E-3</v>
      </c>
      <c r="AQ432" s="223">
        <f t="shared" ca="1" si="892"/>
        <v>-1.0489079538489224E-2</v>
      </c>
      <c r="AR432" s="223">
        <f t="shared" ca="1" si="893"/>
        <v>1.2109828105036262E-2</v>
      </c>
      <c r="AS432" s="223">
        <f t="shared" ca="1" si="894"/>
        <v>6.3484413676901013E-3</v>
      </c>
      <c r="AT432" s="223">
        <f t="shared" ca="1" si="895"/>
        <v>-1.4280511158844903E-2</v>
      </c>
      <c r="AU432" s="223">
        <f t="shared" ca="1" si="896"/>
        <v>-1.4655950473327801E-3</v>
      </c>
      <c r="AV432" s="223">
        <f t="shared" ca="1" si="897"/>
        <v>1.4781632953744392E-2</v>
      </c>
      <c r="AW432" s="223">
        <f t="shared" ca="1" si="898"/>
        <v>-3.5885967301346883E-3</v>
      </c>
      <c r="AX432" s="223">
        <f t="shared" ca="1" si="899"/>
        <v>-1.3554606403778669E-2</v>
      </c>
      <c r="AY432" s="223">
        <f t="shared" ca="1" si="900"/>
        <v>8.2232389545195978E-3</v>
      </c>
      <c r="AZ432" s="223">
        <f t="shared" ca="1" si="901"/>
        <v>1.0742885476994785E-2</v>
      </c>
      <c r="BA432" s="223">
        <f t="shared" ca="1" si="902"/>
        <v>-1.1896486938284842E-2</v>
      </c>
      <c r="BB432" s="223">
        <f t="shared" ca="1" si="903"/>
        <v>-6.6751937238319608E-3</v>
      </c>
      <c r="BC432" s="223">
        <f t="shared" ca="1" si="904"/>
        <v>1.4178894392019262E-2</v>
      </c>
      <c r="BD432" s="223">
        <f t="shared" ca="1" si="905"/>
        <v>1.8270925922470923E-3</v>
      </c>
      <c r="BE432" s="223">
        <f t="shared" ca="1" si="906"/>
        <v>-1.4803620793040281E-2</v>
      </c>
      <c r="BF432" s="223">
        <f t="shared" ca="1" si="907"/>
        <v>3.2346173502919417E-3</v>
      </c>
      <c r="BG432" s="223">
        <f t="shared" ca="1" si="908"/>
        <v>1.3697628209794789E-2</v>
      </c>
      <c r="BH432" s="223">
        <f t="shared" ca="1" si="909"/>
        <v>-7.9181621308577008E-3</v>
      </c>
      <c r="BI432" s="223">
        <f t="shared" ca="1" si="910"/>
        <v>-1.0990220302991365E-2</v>
      </c>
      <c r="BJ432" s="223">
        <f t="shared" ca="1" si="911"/>
        <v>1.1675979772640096E-2</v>
      </c>
      <c r="BK432" s="223">
        <f t="shared" ca="1" si="912"/>
        <v>6.9979251928761529E-3</v>
      </c>
      <c r="BL432" s="223">
        <f t="shared" ca="1" si="913"/>
        <v>-1.4068736789394881E-2</v>
      </c>
      <c r="BM432" s="223">
        <f t="shared" ca="1" si="914"/>
        <v>-2.1874895649032257E-3</v>
      </c>
      <c r="BN432" s="223">
        <f t="shared" ca="1" si="915"/>
        <v>1.4816691484713478E-2</v>
      </c>
      <c r="BO432" s="223">
        <f t="shared" ca="1" si="916"/>
        <v>-2.878689557907513E-3</v>
      </c>
      <c r="BP432" s="223">
        <f t="shared" ca="1" si="917"/>
        <v>-1.3832399076764637E-2</v>
      </c>
      <c r="BQ432" s="223">
        <f t="shared" ca="1" si="918"/>
        <v>7.6083157024073294E-3</v>
      </c>
      <c r="BR432" s="223">
        <f t="shared" ca="1" si="919"/>
        <v>1.1230935031228231E-2</v>
      </c>
      <c r="BS432" s="223">
        <f t="shared" ca="1" si="920"/>
        <v>-1.1448439433373318E-2</v>
      </c>
      <c r="BT432" s="223">
        <f t="shared" ca="1" si="921"/>
        <v>-7.3164413734534356E-3</v>
      </c>
      <c r="BU432" s="223">
        <f t="shared" ca="1" si="922"/>
        <v>1.395010470579252E-2</v>
      </c>
      <c r="BV432" s="223">
        <f t="shared" ca="1" si="923"/>
        <v>2.5465688756409668E-3</v>
      </c>
      <c r="BW432" s="223">
        <f t="shared" ca="1" si="924"/>
        <v>-1.4820837155468064E-2</v>
      </c>
      <c r="BX432" s="223">
        <f t="shared" ca="1" si="925"/>
        <v>2.5210277505745352E-3</v>
      </c>
      <c r="BY432" s="223">
        <f t="shared" ca="1" si="926"/>
        <v>1.3958837823757359E-2</v>
      </c>
      <c r="BZ432" s="223">
        <f t="shared" ca="1" si="927"/>
        <v>-7.2938863090710754E-3</v>
      </c>
      <c r="CA432" s="223">
        <f t="shared" ca="1" si="928"/>
        <v>-1.1464884664153994E-2</v>
      </c>
      <c r="CB432" s="223">
        <f t="shared" ca="1" si="929"/>
        <v>1.1214002982276598E-2</v>
      </c>
      <c r="CC432" s="223">
        <f t="shared" ca="1" si="930"/>
        <v>7.6305504033267113E-3</v>
      </c>
      <c r="CD432" s="223">
        <f t="shared" ca="1" si="931"/>
        <v>-1.3823069600743402E-2</v>
      </c>
      <c r="CE432" s="223">
        <f t="shared" ca="1" si="932"/>
        <v>-2.9041142285103645E-3</v>
      </c>
      <c r="CF432" s="223">
        <f t="shared" ca="1" si="933"/>
        <v>1.4816055308106986E-2</v>
      </c>
      <c r="CG432" s="223">
        <f t="shared" ca="1" si="934"/>
        <v>-2.1618473703917057E-3</v>
      </c>
      <c r="CH432" s="223">
        <f t="shared" ca="1" si="935"/>
        <v>-1.4076868288799681E-2</v>
      </c>
      <c r="CI432" s="223">
        <f t="shared" ca="1" si="936"/>
        <v>6.9750633513580278E-3</v>
      </c>
      <c r="CJ432" s="223">
        <f t="shared" ca="1" si="937"/>
        <v>1.1691928279257852E-2</v>
      </c>
      <c r="CK432" s="223">
        <f t="shared" ca="1" si="938"/>
        <v>-1.0972811635102078E-2</v>
      </c>
      <c r="CL432" s="223">
        <f t="shared" ca="1" si="939"/>
        <v>-7.9400630749615047E-3</v>
      </c>
      <c r="CM432" s="223">
        <f t="shared" ca="1" si="940"/>
        <v>1.3687707995444741E-2</v>
      </c>
      <c r="CN432" s="223">
        <f t="shared" ca="1" si="941"/>
        <v>3.2599102515601273E-3</v>
      </c>
      <c r="CO432" s="223">
        <f t="shared" ca="1" si="942"/>
        <v>-1.4802348823036307E-2</v>
      </c>
      <c r="CP432" s="223">
        <f t="shared" ca="1" si="943"/>
        <v>1.801364774190046E-3</v>
      </c>
      <c r="CQ432" s="223">
        <f t="shared" ca="1" si="944"/>
        <v>1.4186419374752705E-2</v>
      </c>
      <c r="CR432" s="223">
        <f t="shared" ca="1" si="945"/>
        <v>-6.6520388762969108E-3</v>
      </c>
      <c r="CS432" s="223">
        <f t="shared" ca="1" si="946"/>
        <v>-1.1911929113955383E-2</v>
      </c>
      <c r="CT432" s="223">
        <f t="shared" ca="1" si="947"/>
        <v>1.0725010676498142E-2</v>
      </c>
      <c r="CU432" s="223">
        <f t="shared" ca="1" si="948"/>
        <v>8.2447929494983783E-3</v>
      </c>
      <c r="CV432" s="223">
        <f t="shared" ca="1" si="949"/>
        <v>-1.3544101426665832E-2</v>
      </c>
      <c r="CW432" s="223">
        <f t="shared" ca="1" si="950"/>
        <v>-3.6137426265706561E-3</v>
      </c>
      <c r="CX432" s="223">
        <f t="shared" ca="1" si="951"/>
        <v>1.4779725956530085E-2</v>
      </c>
      <c r="CY432" s="223">
        <f t="shared" ca="1" si="952"/>
        <v>-1.4397971032053649E-3</v>
      </c>
      <c r="CZ432" s="223">
        <f t="shared" ca="1" si="953"/>
        <v>-1.428742509213889E-2</v>
      </c>
      <c r="DA432" s="223">
        <f t="shared" ca="1" si="954"/>
        <v>6.325007461752092E-3</v>
      </c>
      <c r="DB432" s="223">
        <f t="shared" ca="1" si="955"/>
        <v>1.2124754647970637E-2</v>
      </c>
      <c r="DC432" s="223">
        <f t="shared" ca="1" si="956"/>
        <v>-1.0470749372496957E-2</v>
      </c>
      <c r="DD432" s="223">
        <f t="shared" ca="1" si="957"/>
        <v>-8.5445564690547898E-3</v>
      </c>
      <c r="DE432" s="223">
        <f t="shared" ca="1" si="958"/>
        <v>1.3392336397634244E-2</v>
      </c>
      <c r="DF432" s="223">
        <f t="shared" ca="1" si="959"/>
        <v>3.9653982181490719E-3</v>
      </c>
      <c r="DG432" s="223">
        <f t="shared" ca="1" si="960"/>
        <v>-1.4748200335757227E-2</v>
      </c>
      <c r="DH432" s="223">
        <f t="shared" ca="1" si="961"/>
        <v>1.0773621522836129E-3</v>
      </c>
      <c r="DI432" s="223">
        <f t="shared" ca="1" si="962"/>
        <v>1.4379824598890693E-2</v>
      </c>
      <c r="DJ432" s="223">
        <f t="shared" ca="1" si="963"/>
        <v>-5.9941660992199573E-3</v>
      </c>
      <c r="DK432" s="223">
        <f t="shared" ca="1" si="964"/>
        <v>-1.2330276683159488E-2</v>
      </c>
      <c r="DL432" s="223">
        <f t="shared" ca="1" si="965"/>
        <v>1.0210180880600016E-2</v>
      </c>
      <c r="DM432" s="223">
        <f t="shared" ca="1" si="966"/>
        <v>8.8391730672961293E-3</v>
      </c>
      <c r="DN432" s="223">
        <f t="shared" ca="1" si="967"/>
        <v>-1.3232504325928252E-2</v>
      </c>
      <c r="DO432" s="223">
        <f t="shared" ca="1" si="968"/>
        <v>-4.3146652021170693E-3</v>
      </c>
      <c r="DP432" s="223">
        <f t="shared" ca="1" si="969"/>
        <v>1.4707790950572803E-2</v>
      </c>
      <c r="DQ432" s="223">
        <f t="shared" ca="1" si="970"/>
        <v>-7.1427823868607052E-4</v>
      </c>
      <c r="DR432" s="223">
        <f t="shared" ca="1" si="971"/>
        <v>-1.4463562237000502E-2</v>
      </c>
      <c r="DS432" s="223">
        <f t="shared" ca="1" si="972"/>
        <v>5.6597140751655731E-3</v>
      </c>
      <c r="DT432" s="223">
        <f t="shared" ca="1" si="973"/>
        <v>1.2528371420733382E-2</v>
      </c>
      <c r="DU432" s="223">
        <f t="shared" ca="1" si="974"/>
        <v>-9.9434621575241605E-3</v>
      </c>
      <c r="DV432" s="223">
        <f t="shared" ca="1" si="975"/>
        <v>-9.1284652781993651E-3</v>
      </c>
      <c r="DW432" s="223">
        <f t="shared" ca="1" si="976"/>
        <v>1.3064701488411719E-2</v>
      </c>
      <c r="DX432" s="223">
        <f t="shared" ca="1" si="977"/>
        <v>4.661333193102633E-3</v>
      </c>
      <c r="DY432" s="223">
        <f t="shared" ca="1" si="978"/>
        <v>-1.4658522142079529E-2</v>
      </c>
      <c r="DZ432" s="223">
        <f t="shared" ca="1" si="979"/>
        <v>3.5076407058654696E-4</v>
      </c>
      <c r="EA432" s="223">
        <f t="shared" ca="1" si="980"/>
        <v>1.4538587566046073E-2</v>
      </c>
      <c r="EB432" s="223">
        <f t="shared" ca="1" si="981"/>
        <v>-5.3218528509830394E-3</v>
      </c>
      <c r="EC432" s="223">
        <f t="shared" ca="1" si="982"/>
        <v>-1.2718919535829182E-2</v>
      </c>
      <c r="ED432" s="223">
        <f t="shared" ca="1" si="983"/>
        <v>9.670753864654302E-3</v>
      </c>
      <c r="EE432" s="223">
        <f t="shared" ca="1" si="984"/>
        <v>9.4122588429546485E-3</v>
      </c>
      <c r="EF432" s="223">
        <f t="shared" ca="1" si="985"/>
        <v>-1.288902896323902E-2</v>
      </c>
      <c r="EG432" s="223">
        <f t="shared" ca="1" si="986"/>
        <v>-5.0051933712715454E-3</v>
      </c>
      <c r="EH432" s="223">
        <f t="shared" ca="1" si="987"/>
        <v>1.4600423587965252E-2</v>
      </c>
      <c r="EI432" s="223">
        <f t="shared" ca="1" si="988"/>
        <v>1.2961384673603436E-5</v>
      </c>
      <c r="EJ432" s="223">
        <f t="shared" ca="1" si="989"/>
        <v>-1.4604855393574749E-2</v>
      </c>
      <c r="EK432" s="223">
        <f t="shared" ca="1" si="990"/>
        <v>4.9807859416395759E-3</v>
      </c>
      <c r="EL432" s="223">
        <f t="shared" ca="1" si="991"/>
        <v>1.2901806249387849E-2</v>
      </c>
      <c r="EM432" s="223">
        <f t="shared" ca="1" si="992"/>
        <v>-9.3922202712691458E-3</v>
      </c>
      <c r="EN432" s="223">
        <f t="shared" ca="1" si="993"/>
        <v>-9.690382814929635E-3</v>
      </c>
      <c r="EO432" s="223">
        <f t="shared" ca="1" si="994"/>
        <v>1.270559256897091E-2</v>
      </c>
      <c r="EP432" s="223">
        <f t="shared" ca="1" si="995"/>
        <v>5.346038608109443E-3</v>
      </c>
      <c r="EQ432" s="223">
        <f t="shared" ca="1" si="996"/>
        <v>-1.453353028462666E-2</v>
      </c>
      <c r="ER432" s="223">
        <f t="shared" ca="1" si="997"/>
        <v>-3.7667903247986471E-4</v>
      </c>
      <c r="ES432" s="223">
        <f t="shared" ca="1" si="998"/>
        <v>1.4662325802324979E-2</v>
      </c>
      <c r="ET432" s="223">
        <f t="shared" ca="1" si="999"/>
        <v>-4.6367187930888469E-3</v>
      </c>
      <c r="EU432" s="223">
        <f t="shared" ca="1" si="1000"/>
        <v>-1.3076921397291285E-2</v>
      </c>
      <c r="EV432" s="223">
        <f t="shared" ca="1" si="1001"/>
        <v>9.1080291555906377E-3</v>
      </c>
      <c r="EW432" s="223">
        <f t="shared" ca="1" si="1002"/>
        <v>9.96266966264398E-3</v>
      </c>
      <c r="EX432" s="223">
        <f t="shared" ca="1" si="1003"/>
        <v>-1.2514502800831745E-2</v>
      </c>
      <c r="EY432" s="223">
        <f t="shared" ca="1" si="1004"/>
        <v>-5.6836635911914693E-3</v>
      </c>
      <c r="EZ432" s="223">
        <f t="shared" ca="1" si="1005"/>
        <v>1.4457882526088227E-2</v>
      </c>
      <c r="FA432" s="223">
        <f t="shared" ca="1" si="1006"/>
        <v>7.4016978292231611E-4</v>
      </c>
      <c r="FB432" s="223">
        <f t="shared" ca="1" si="1007"/>
        <v>-1.4710964174271627E-2</v>
      </c>
      <c r="FC432" s="223">
        <f t="shared" ca="1" si="1008"/>
        <v>4.2898586585148448E-3</v>
      </c>
      <c r="FD432" s="223">
        <f t="shared" ca="1" si="1009"/>
        <v>1.3244159496722779E-2</v>
      </c>
      <c r="FE432" s="223">
        <f t="shared" ca="1" si="1010"/>
        <v>-8.8183517037196176E-3</v>
      </c>
      <c r="FF432" s="223">
        <f t="shared" ca="1" si="1011"/>
        <v>-1.0228955370681754E-2</v>
      </c>
      <c r="FG432" s="223">
        <f t="shared" ca="1" si="1012"/>
        <v>1.2315874764152747E-2</v>
      </c>
      <c r="FH432" s="223">
        <f t="shared" ca="1" si="1013"/>
        <v>6.0178649478520255E-3</v>
      </c>
      <c r="FI432" s="223">
        <f t="shared" ca="1" si="1014"/>
        <v>-1.4373525879731118E-2</v>
      </c>
      <c r="FJ432" s="223">
        <f t="shared" ca="1" si="1015"/>
        <v>-1.1032146827642652E-3</v>
      </c>
      <c r="FK432" s="223">
        <f t="shared" ca="1" si="1016"/>
        <v>1.4750741211478064E-2</v>
      </c>
      <c r="FL432" s="223">
        <f t="shared" ca="1" si="1017"/>
        <v>-3.9404144734930978E-3</v>
      </c>
      <c r="FM432" s="223">
        <f t="shared" ca="1" si="1018"/>
        <v>-1.3403419809704461E-2</v>
      </c>
      <c r="FN432" s="223">
        <f t="shared" ca="1" si="1019"/>
        <v>8.5233624065216822E-3</v>
      </c>
      <c r="FO432" s="223">
        <f t="shared" ca="1" si="1020"/>
        <v>1.0489079538488905E-2</v>
      </c>
      <c r="FP432" s="223">
        <f t="shared" ca="1" si="1021"/>
        <v>-1.2109828105036521E-2</v>
      </c>
      <c r="FQ432" s="223">
        <f t="shared" ca="1" si="1022"/>
        <v>-6.3484413676896936E-3</v>
      </c>
      <c r="FR432" s="223">
        <f t="shared" ca="1" si="1023"/>
        <v>1.4280511158845023E-2</v>
      </c>
      <c r="FS432" s="223">
        <f t="shared" ca="1" si="1024"/>
        <v>1.4655950473323309E-3</v>
      </c>
      <c r="FT432" s="223">
        <f t="shared" ca="1" si="1025"/>
        <v>-1.4781632953744375E-2</v>
      </c>
      <c r="FU432" s="223">
        <f t="shared" ca="1" si="1026"/>
        <v>3.5885967301349207E-3</v>
      </c>
      <c r="FV432" s="223">
        <f t="shared" ca="1" si="1027"/>
        <v>1.3554606403778573E-2</v>
      </c>
      <c r="FW432" s="223">
        <f t="shared" ca="1" si="1028"/>
        <v>-8.2232389545197973E-3</v>
      </c>
      <c r="FX432" s="223">
        <f t="shared" ca="1" si="1029"/>
        <v>-1.074288547699462E-2</v>
      </c>
      <c r="FY432" s="223">
        <f t="shared" ca="1" si="1030"/>
        <v>1.1896486938284984E-2</v>
      </c>
      <c r="FZ432" s="223">
        <f t="shared" ca="1" si="1031"/>
        <v>6.6751937238317474E-3</v>
      </c>
      <c r="GA432" s="223">
        <f t="shared" ca="1" si="1032"/>
        <v>-1.4178894392019331E-2</v>
      </c>
      <c r="GB432" s="223">
        <f t="shared" ca="1" si="1033"/>
        <v>-1.8270925922468546E-3</v>
      </c>
      <c r="GC432" s="223">
        <f t="shared" ca="1" si="1034"/>
        <v>1.4803620793040279E-2</v>
      </c>
      <c r="GD432" s="223">
        <f t="shared" ca="1" si="1035"/>
        <v>-3.2346173502919703E-3</v>
      </c>
      <c r="GE432" s="223">
        <f t="shared" ca="1" si="1036"/>
        <v>-1.3697628209794779E-2</v>
      </c>
      <c r="GF432" s="223">
        <f t="shared" ca="1" si="1037"/>
        <v>7.9181621308577269E-3</v>
      </c>
      <c r="GG432" s="223">
        <f t="shared" ca="1" si="1038"/>
        <v>1.0990220302991344E-2</v>
      </c>
      <c r="GH432" s="223">
        <f t="shared" ca="1" si="1039"/>
        <v>-1.1675979772640115E-2</v>
      </c>
      <c r="GI432" s="223">
        <f t="shared" ca="1" si="1040"/>
        <v>-6.9979251928761286E-3</v>
      </c>
      <c r="GJ432" s="223">
        <f t="shared" ca="1" si="1041"/>
        <v>1.4068736789394888E-2</v>
      </c>
      <c r="GK432" s="223">
        <f t="shared" ca="1" si="1042"/>
        <v>2.1874895649031962E-3</v>
      </c>
      <c r="GL432" s="223">
        <f t="shared" ca="1" si="1043"/>
        <v>-1.4816691484713481E-2</v>
      </c>
      <c r="GM432" s="223">
        <f t="shared" ca="1" si="1044"/>
        <v>2.878689557907336E-3</v>
      </c>
      <c r="GN432" s="223">
        <f t="shared" ca="1" si="1045"/>
        <v>1.3832399076764703E-2</v>
      </c>
      <c r="GO432" s="223">
        <f t="shared" ca="1" si="1046"/>
        <v>-7.608315702407175E-3</v>
      </c>
      <c r="GP432" s="223">
        <f t="shared" ca="1" si="1047"/>
        <v>-1.1230935031228349E-2</v>
      </c>
      <c r="GQ432" s="223">
        <f t="shared" ca="1" si="1048"/>
        <v>1.1448439433373203E-2</v>
      </c>
      <c r="GR432" s="223">
        <f t="shared" ca="1" si="1049"/>
        <v>7.3164413734535918E-3</v>
      </c>
      <c r="GS432" s="223">
        <f t="shared" ca="1" si="1050"/>
        <v>-1.3950104705792457E-2</v>
      </c>
      <c r="GT432" s="223">
        <f t="shared" ca="1" si="1051"/>
        <v>-2.5465688756411446E-3</v>
      </c>
      <c r="GU432" s="223">
        <f t="shared" ca="1" si="1052"/>
        <v>1.4820837155468062E-2</v>
      </c>
      <c r="GV432" s="223">
        <f t="shared" ca="1" si="1053"/>
        <v>-2.5210277505741509E-3</v>
      </c>
      <c r="GW432" s="223">
        <f t="shared" ca="1" si="1054"/>
        <v>-1.3958837823757491E-2</v>
      </c>
      <c r="GX432" s="223">
        <f t="shared" ca="1" si="1055"/>
        <v>7.2938863090707354E-3</v>
      </c>
      <c r="GY432" s="223">
        <f t="shared" ca="1" si="1056"/>
        <v>1.1464884664154242E-2</v>
      </c>
      <c r="GZ432" s="223">
        <f t="shared" ca="1" si="1057"/>
        <v>-1.1214002982276892E-2</v>
      </c>
      <c r="HA432" s="223">
        <f t="shared" ca="1" si="1058"/>
        <v>-7.6305504033263253E-3</v>
      </c>
      <c r="HB432" s="223">
        <f t="shared" ca="1" si="1059"/>
        <v>1.3823069600743563E-2</v>
      </c>
      <c r="HC432" s="223">
        <f t="shared" ca="1" si="1060"/>
        <v>2.904114228509923E-3</v>
      </c>
      <c r="HD432" s="223">
        <f t="shared" ca="1" si="1061"/>
        <v>-1.4816055308106996E-2</v>
      </c>
      <c r="HE432" s="223">
        <f t="shared" ca="1" si="1062"/>
        <v>2.1618473703921507E-3</v>
      </c>
      <c r="HF432" s="223">
        <f t="shared" ca="1" si="1063"/>
        <v>1.4076868288799537E-2</v>
      </c>
      <c r="HG432" s="223">
        <f t="shared" ca="1" si="1064"/>
        <v>-6.9750633513584251E-3</v>
      </c>
      <c r="HH432" s="223">
        <f t="shared" ca="1" si="1065"/>
        <v>-1.1691928279257574E-2</v>
      </c>
      <c r="HI432" s="223">
        <f t="shared" ca="1" si="1066"/>
        <v>1.0972811635102097E-2</v>
      </c>
      <c r="HJ432" s="223">
        <f t="shared" ca="1" si="1067"/>
        <v>7.9400630749614804E-3</v>
      </c>
      <c r="HK432" s="223">
        <f t="shared" ca="1" si="1068"/>
        <v>-1.3687707995444751E-2</v>
      </c>
      <c r="HL432" s="223">
        <f t="shared" ca="1" si="1069"/>
        <v>-3.2599102515600987E-3</v>
      </c>
      <c r="HM432" s="223">
        <f t="shared" ca="1" si="1070"/>
        <v>1.4802348823036307E-2</v>
      </c>
      <c r="HN432" s="223">
        <f t="shared" ca="1" si="1071"/>
        <v>-1.8013647741900738E-3</v>
      </c>
      <c r="HO432" s="223">
        <f t="shared" ca="1" si="1072"/>
        <v>-1.4186419374752696E-2</v>
      </c>
      <c r="HP432" s="223">
        <f t="shared" ca="1" si="1073"/>
        <v>6.6520388762969368E-3</v>
      </c>
      <c r="HQ432" s="223">
        <f t="shared" ca="1" si="1074"/>
        <v>1.1911929113955366E-2</v>
      </c>
      <c r="HR432" s="223">
        <f t="shared" ca="1" si="1075"/>
        <v>-1.0725010676498161E-2</v>
      </c>
      <c r="HS432" s="223">
        <f t="shared" ca="1" si="1076"/>
        <v>-8.2447929494983523E-3</v>
      </c>
      <c r="HT432" s="223">
        <f t="shared" ca="1" si="1077"/>
        <v>1.3544101426665844E-2</v>
      </c>
      <c r="HU432" s="223">
        <f t="shared" ca="1" si="1078"/>
        <v>3.6137426265706275E-3</v>
      </c>
      <c r="HV432" s="223">
        <f t="shared" ca="1" si="1079"/>
        <v>-1.4779725956530087E-2</v>
      </c>
      <c r="HW432" s="223">
        <f t="shared" ca="1" si="1080"/>
        <v>1.4397971032053926E-3</v>
      </c>
      <c r="HX432" s="223">
        <f t="shared" ca="1" si="1081"/>
        <v>1.4287425092138883E-2</v>
      </c>
      <c r="HY432" s="223">
        <f t="shared" ca="1" si="1082"/>
        <v>-6.3250074617521189E-3</v>
      </c>
      <c r="HZ432" s="223">
        <f t="shared" ca="1" si="1083"/>
        <v>-1.212475464797062E-2</v>
      </c>
      <c r="IA432" s="223">
        <f t="shared" ca="1" si="1084"/>
        <v>1.0470749372496679E-2</v>
      </c>
      <c r="IB432" s="223">
        <f t="shared" ca="1" si="1085"/>
        <v>8.544556469055109E-3</v>
      </c>
      <c r="IC432" s="223">
        <f t="shared" ca="1" si="1086"/>
        <v>-1.3392336397634076E-2</v>
      </c>
      <c r="ID432" s="223">
        <f t="shared" ca="1" si="1087"/>
        <v>-3.9653982181494492E-3</v>
      </c>
      <c r="IE432" s="223">
        <f t="shared" ca="1" si="1088"/>
        <v>1.6186257195441933E-2</v>
      </c>
      <c r="IF432" s="223">
        <f t="shared" ca="1" si="1089"/>
        <v>-1.0773621522832209E-3</v>
      </c>
      <c r="IG432" s="223">
        <f t="shared" ca="1" si="1090"/>
        <v>-1.4379824598890787E-2</v>
      </c>
      <c r="IH432" s="223">
        <f t="shared" ca="1" si="1091"/>
        <v>5.9941660992195965E-3</v>
      </c>
      <c r="II432" s="223">
        <f t="shared" ca="1" si="1092"/>
        <v>1.2330276683159707E-2</v>
      </c>
      <c r="IJ432" s="223">
        <f t="shared" ca="1" si="1093"/>
        <v>-1.0210180880600342E-2</v>
      </c>
      <c r="IK432" s="223">
        <f t="shared" ca="1" si="1094"/>
        <v>-8.8391730672957684E-3</v>
      </c>
      <c r="IL432" s="223">
        <f t="shared" ca="1" si="1095"/>
        <v>1.3232504325928457E-2</v>
      </c>
      <c r="IM432" s="223">
        <f t="shared" ca="1" si="1096"/>
        <v>4.314665202116639E-3</v>
      </c>
      <c r="IN432" s="223">
        <f t="shared" ca="1" si="1097"/>
        <v>-1.4707790950572858E-2</v>
      </c>
      <c r="IO432" s="223">
        <f t="shared" ca="1" si="1098"/>
        <v>7.1427823868652068E-4</v>
      </c>
      <c r="IP432" s="223">
        <f t="shared" ca="1" si="1099"/>
        <v>1.4463562237000401E-2</v>
      </c>
      <c r="IQ432" s="223">
        <f t="shared" ca="1" si="1100"/>
        <v>-5.6597140751659877E-3</v>
      </c>
      <c r="IR432" s="223">
        <f t="shared" ca="1" si="1101"/>
        <v>-1.2528371420733141E-2</v>
      </c>
      <c r="IS432" s="223">
        <f t="shared" ca="1" si="1102"/>
        <v>9.9434621575241831E-3</v>
      </c>
      <c r="IT432" s="223">
        <f t="shared" ca="1" si="1103"/>
        <v>9.1284652781993426E-3</v>
      </c>
      <c r="IU432" s="223">
        <f t="shared" ca="1" si="1104"/>
        <v>-1.3064701488411733E-2</v>
      </c>
      <c r="IV432" s="223">
        <f t="shared" ca="1" si="1105"/>
        <v>-4.661333193102607E-3</v>
      </c>
      <c r="IW432" s="223">
        <f t="shared" ca="1" si="1106"/>
        <v>1.4658522142079532E-2</v>
      </c>
      <c r="IX432" s="223">
        <f t="shared" ca="1" si="1107"/>
        <v>-3.5076407058657645E-4</v>
      </c>
      <c r="IY432" s="223">
        <f t="shared" ca="1" si="1108"/>
        <v>-1.453858756604607E-2</v>
      </c>
      <c r="IZ432" s="223">
        <f t="shared" ca="1" si="1109"/>
        <v>5.3218528509830654E-3</v>
      </c>
      <c r="JA432" s="223">
        <f t="shared" ca="1" si="1110"/>
        <v>1.2718919535829166E-2</v>
      </c>
      <c r="JB432" s="223">
        <f t="shared" ca="1" si="1111"/>
        <v>-9.6707538646543228E-3</v>
      </c>
    </row>
    <row r="433" spans="2:262">
      <c r="B433" s="230">
        <v>72</v>
      </c>
      <c r="C433" s="229">
        <f t="shared" si="1112"/>
        <v>1.4062500000000008E-3</v>
      </c>
      <c r="D433" s="226">
        <f t="shared" ca="1" si="855"/>
        <v>54.008740557719754</v>
      </c>
      <c r="E433" s="225">
        <f ca="1">BZ361</f>
        <v>8.7405577197526285E-3</v>
      </c>
      <c r="F433" s="224">
        <v>72</v>
      </c>
      <c r="G433" s="223">
        <f t="shared" ca="1" si="856"/>
        <v>-5.3797391458276032E-3</v>
      </c>
      <c r="H433" s="223">
        <f t="shared" ca="1" si="857"/>
        <v>6.5293545496539762E-3</v>
      </c>
      <c r="I433" s="223">
        <f t="shared" ca="1" si="858"/>
        <v>2.8321113825286737E-3</v>
      </c>
      <c r="J433" s="223">
        <f t="shared" ca="1" si="859"/>
        <v>-7.6343895928600971E-3</v>
      </c>
      <c r="K433" s="223">
        <f t="shared" ca="1" si="860"/>
        <v>1.466796656066382E-4</v>
      </c>
      <c r="L433" s="223">
        <f t="shared" ca="1" si="861"/>
        <v>7.5771580264672646E-3</v>
      </c>
      <c r="M433" s="223">
        <f t="shared" ca="1" si="862"/>
        <v>-3.1031400643078194E-3</v>
      </c>
      <c r="N433" s="223">
        <f t="shared" ca="1" si="863"/>
        <v>-6.3663728376533429E-3</v>
      </c>
      <c r="O433" s="223">
        <f t="shared" ca="1" si="864"/>
        <v>5.5871755182528553E-3</v>
      </c>
      <c r="P433" s="223">
        <f t="shared" ca="1" si="865"/>
        <v>4.1863650956201837E-3</v>
      </c>
      <c r="Q433" s="223">
        <f t="shared" ca="1" si="866"/>
        <v>-7.2206141474161064E-3</v>
      </c>
      <c r="R433" s="223">
        <f t="shared" ca="1" si="867"/>
        <v>-1.3690212172729555E-3</v>
      </c>
      <c r="S433" s="223">
        <f t="shared" ca="1" si="868"/>
        <v>7.754779727665485E-3</v>
      </c>
      <c r="T433" s="223">
        <f t="shared" ca="1" si="869"/>
        <v>-1.6567437311958652E-3</v>
      </c>
      <c r="U433" s="223">
        <f t="shared" ca="1" si="870"/>
        <v>-7.1083503916310863E-3</v>
      </c>
      <c r="V433" s="223">
        <f t="shared" ca="1" si="871"/>
        <v>4.4302844650094134E-3</v>
      </c>
      <c r="W433" s="223">
        <f t="shared" ca="1" si="872"/>
        <v>5.3797391458276032E-3</v>
      </c>
      <c r="X433" s="223">
        <f t="shared" ca="1" si="873"/>
        <v>-6.5293545496539658E-3</v>
      </c>
      <c r="Y433" s="223">
        <f t="shared" ca="1" si="874"/>
        <v>-2.8321113825286819E-3</v>
      </c>
      <c r="Z433" s="223">
        <f t="shared" ca="1" si="875"/>
        <v>7.6343895928600962E-3</v>
      </c>
      <c r="AA433" s="223">
        <f t="shared" ca="1" si="876"/>
        <v>-1.4667966560664384E-4</v>
      </c>
      <c r="AB433" s="223">
        <f t="shared" ca="1" si="877"/>
        <v>-7.5771580264672603E-3</v>
      </c>
      <c r="AC433" s="223">
        <f t="shared" ca="1" si="878"/>
        <v>3.1031400643077856E-3</v>
      </c>
      <c r="AD433" s="223">
        <f t="shared" ca="1" si="879"/>
        <v>6.3663728376533559E-3</v>
      </c>
      <c r="AE433" s="223">
        <f t="shared" ca="1" si="880"/>
        <v>-5.5871755182528501E-3</v>
      </c>
      <c r="AF433" s="223">
        <f t="shared" ca="1" si="881"/>
        <v>-4.1863650956201906E-3</v>
      </c>
      <c r="AG433" s="223">
        <f t="shared" ca="1" si="882"/>
        <v>7.2206141474161038E-3</v>
      </c>
      <c r="AH433" s="223">
        <f t="shared" ca="1" si="883"/>
        <v>1.3690212172729377E-3</v>
      </c>
      <c r="AI433" s="223">
        <f t="shared" ca="1" si="884"/>
        <v>-7.754779727665485E-3</v>
      </c>
      <c r="AJ433" s="223">
        <f t="shared" ca="1" si="885"/>
        <v>1.65674373119583E-3</v>
      </c>
      <c r="AK433" s="223">
        <f t="shared" ca="1" si="886"/>
        <v>7.1083503916310898E-3</v>
      </c>
      <c r="AL433" s="223">
        <f t="shared" ca="1" si="887"/>
        <v>-4.4302844650094065E-3</v>
      </c>
      <c r="AM433" s="223">
        <f t="shared" ca="1" si="888"/>
        <v>-5.3797391458276084E-3</v>
      </c>
      <c r="AN433" s="223">
        <f t="shared" ca="1" si="889"/>
        <v>6.5293545496539762E-3</v>
      </c>
      <c r="AO433" s="223">
        <f t="shared" ca="1" si="890"/>
        <v>2.8321113825286633E-3</v>
      </c>
      <c r="AP433" s="223">
        <f t="shared" ca="1" si="891"/>
        <v>-7.6343895928600893E-3</v>
      </c>
      <c r="AQ433" s="223">
        <f t="shared" ca="1" si="892"/>
        <v>1.4667966560660698E-4</v>
      </c>
      <c r="AR433" s="223">
        <f t="shared" ca="1" si="893"/>
        <v>7.5771580264672681E-3</v>
      </c>
      <c r="AS433" s="223">
        <f t="shared" ca="1" si="894"/>
        <v>-3.1031400643078038E-3</v>
      </c>
      <c r="AT433" s="223">
        <f t="shared" ca="1" si="895"/>
        <v>-6.3663728376533446E-3</v>
      </c>
      <c r="AU433" s="223">
        <f t="shared" ca="1" si="896"/>
        <v>5.5871755182528631E-3</v>
      </c>
      <c r="AV433" s="223">
        <f t="shared" ca="1" si="897"/>
        <v>4.1863650956201742E-3</v>
      </c>
      <c r="AW433" s="223">
        <f t="shared" ca="1" si="898"/>
        <v>-7.2206141474161099E-3</v>
      </c>
      <c r="AX433" s="223">
        <f t="shared" ca="1" si="899"/>
        <v>-1.3690212172729186E-3</v>
      </c>
      <c r="AY433" s="223">
        <f t="shared" ca="1" si="900"/>
        <v>7.7547797276654867E-3</v>
      </c>
      <c r="AZ433" s="223">
        <f t="shared" ca="1" si="901"/>
        <v>-1.6567437311957945E-3</v>
      </c>
      <c r="BA433" s="223">
        <f t="shared" ca="1" si="902"/>
        <v>-7.1083503916311037E-3</v>
      </c>
      <c r="BB433" s="223">
        <f t="shared" ca="1" si="903"/>
        <v>4.430284465009377E-3</v>
      </c>
      <c r="BC433" s="223">
        <f t="shared" ca="1" si="904"/>
        <v>5.3797391458276353E-3</v>
      </c>
      <c r="BD433" s="223">
        <f t="shared" ca="1" si="905"/>
        <v>-6.5293545496539554E-3</v>
      </c>
      <c r="BE433" s="223">
        <f t="shared" ca="1" si="906"/>
        <v>-2.8321113825286971E-3</v>
      </c>
      <c r="BF433" s="223">
        <f t="shared" ca="1" si="907"/>
        <v>7.6343895928600936E-3</v>
      </c>
      <c r="BG433" s="223">
        <f t="shared" ca="1" si="908"/>
        <v>-1.4667966560662649E-4</v>
      </c>
      <c r="BH433" s="223">
        <f t="shared" ca="1" si="909"/>
        <v>-7.5771580264672629E-3</v>
      </c>
      <c r="BI433" s="223">
        <f t="shared" ca="1" si="910"/>
        <v>3.1031400643078202E-3</v>
      </c>
      <c r="BJ433" s="223">
        <f t="shared" ca="1" si="911"/>
        <v>6.3663728376533333E-3</v>
      </c>
      <c r="BK433" s="223">
        <f t="shared" ca="1" si="912"/>
        <v>-5.5871755182528762E-3</v>
      </c>
      <c r="BL433" s="223">
        <f t="shared" ca="1" si="913"/>
        <v>-4.1863650956202514E-3</v>
      </c>
      <c r="BM433" s="223">
        <f t="shared" ca="1" si="914"/>
        <v>7.2206141474160769E-3</v>
      </c>
      <c r="BN433" s="223">
        <f t="shared" ca="1" si="915"/>
        <v>1.3690212172730084E-3</v>
      </c>
      <c r="BO433" s="223">
        <f t="shared" ca="1" si="916"/>
        <v>-7.7547797276654859E-3</v>
      </c>
      <c r="BP433" s="223">
        <f t="shared" ca="1" si="917"/>
        <v>1.6567437311958136E-3</v>
      </c>
      <c r="BQ433" s="223">
        <f t="shared" ca="1" si="918"/>
        <v>7.1083503916310967E-3</v>
      </c>
      <c r="BR433" s="223">
        <f t="shared" ca="1" si="919"/>
        <v>-4.4302844650093926E-3</v>
      </c>
      <c r="BS433" s="223">
        <f t="shared" ca="1" si="920"/>
        <v>-5.3797391458276222E-3</v>
      </c>
      <c r="BT433" s="223">
        <f t="shared" ca="1" si="921"/>
        <v>6.5293545496539658E-3</v>
      </c>
      <c r="BU433" s="223">
        <f t="shared" ca="1" si="922"/>
        <v>2.8321113825286793E-3</v>
      </c>
      <c r="BV433" s="223">
        <f t="shared" ca="1" si="923"/>
        <v>-7.6343895928600971E-3</v>
      </c>
      <c r="BW433" s="223">
        <f t="shared" ca="1" si="924"/>
        <v>1.4667966560664601E-4</v>
      </c>
      <c r="BX433" s="223">
        <f t="shared" ca="1" si="925"/>
        <v>7.5771580264672594E-3</v>
      </c>
      <c r="BY433" s="223">
        <f t="shared" ca="1" si="926"/>
        <v>-3.103140064307737E-3</v>
      </c>
      <c r="BZ433" s="223">
        <f t="shared" ca="1" si="927"/>
        <v>-6.3663728376533862E-3</v>
      </c>
      <c r="CA433" s="223">
        <f t="shared" ca="1" si="928"/>
        <v>5.5871755182528883E-3</v>
      </c>
      <c r="CB433" s="223">
        <f t="shared" ca="1" si="929"/>
        <v>4.1863650956202349E-3</v>
      </c>
      <c r="CC433" s="223">
        <f t="shared" ca="1" si="930"/>
        <v>-7.2206141474161246E-3</v>
      </c>
      <c r="CD433" s="223">
        <f t="shared" ca="1" si="931"/>
        <v>-1.3690212172729902E-3</v>
      </c>
      <c r="CE433" s="223">
        <f t="shared" ca="1" si="932"/>
        <v>7.7547797276654876E-3</v>
      </c>
      <c r="CF433" s="223">
        <f t="shared" ca="1" si="933"/>
        <v>-1.6567437311958322E-3</v>
      </c>
      <c r="CG433" s="223">
        <f t="shared" ca="1" si="934"/>
        <v>-7.1083503916311332E-3</v>
      </c>
      <c r="CH433" s="223">
        <f t="shared" ca="1" si="935"/>
        <v>4.4302844650094082E-3</v>
      </c>
      <c r="CI433" s="223">
        <f t="shared" ca="1" si="936"/>
        <v>5.3797391458276882E-3</v>
      </c>
      <c r="CJ433" s="223">
        <f t="shared" ca="1" si="937"/>
        <v>-6.5293545496539771E-3</v>
      </c>
      <c r="CK433" s="223">
        <f t="shared" ca="1" si="938"/>
        <v>-2.8321113825287639E-3</v>
      </c>
      <c r="CL433" s="223">
        <f t="shared" ca="1" si="939"/>
        <v>7.6343895928601014E-3</v>
      </c>
      <c r="CM433" s="223">
        <f t="shared" ca="1" si="940"/>
        <v>-1.4667966560655407E-4</v>
      </c>
      <c r="CN433" s="223">
        <f t="shared" ca="1" si="941"/>
        <v>-7.5771580264672551E-3</v>
      </c>
      <c r="CO433" s="223">
        <f t="shared" ca="1" si="942"/>
        <v>3.1031400643077543E-3</v>
      </c>
      <c r="CP433" s="223">
        <f t="shared" ca="1" si="943"/>
        <v>6.3663728376533116E-3</v>
      </c>
      <c r="CQ433" s="223">
        <f t="shared" ca="1" si="944"/>
        <v>-5.5871755182528259E-3</v>
      </c>
      <c r="CR433" s="223">
        <f t="shared" ca="1" si="945"/>
        <v>-4.1863650956203121E-3</v>
      </c>
      <c r="CS433" s="223">
        <f t="shared" ca="1" si="946"/>
        <v>7.2206141474160908E-3</v>
      </c>
      <c r="CT433" s="223">
        <f t="shared" ca="1" si="947"/>
        <v>1.3690212172730791E-3</v>
      </c>
      <c r="CU433" s="223">
        <f t="shared" ca="1" si="948"/>
        <v>-7.754779727665485E-3</v>
      </c>
      <c r="CV433" s="223">
        <f t="shared" ca="1" si="949"/>
        <v>1.6567437311957429E-3</v>
      </c>
      <c r="CW433" s="223">
        <f t="shared" ca="1" si="950"/>
        <v>7.1083503916310811E-3</v>
      </c>
      <c r="CX433" s="223">
        <f t="shared" ca="1" si="951"/>
        <v>-4.4302844650093327E-3</v>
      </c>
      <c r="CY433" s="223">
        <f t="shared" ca="1" si="952"/>
        <v>-5.3797391458275936E-3</v>
      </c>
      <c r="CZ433" s="223">
        <f t="shared" ca="1" si="953"/>
        <v>6.5293545496539268E-3</v>
      </c>
      <c r="DA433" s="223">
        <f t="shared" ca="1" si="954"/>
        <v>2.8321113825286442E-3</v>
      </c>
      <c r="DB433" s="223">
        <f t="shared" ca="1" si="955"/>
        <v>-7.634389592860084E-3</v>
      </c>
      <c r="DC433" s="223">
        <f t="shared" ca="1" si="956"/>
        <v>1.4667966560668331E-4</v>
      </c>
      <c r="DD433" s="223">
        <f t="shared" ca="1" si="957"/>
        <v>7.5771580264672751E-3</v>
      </c>
      <c r="DE433" s="223">
        <f t="shared" ca="1" si="958"/>
        <v>-3.1031400643076711E-3</v>
      </c>
      <c r="DF433" s="223">
        <f t="shared" ca="1" si="959"/>
        <v>-6.3663728376533646E-3</v>
      </c>
      <c r="DG433" s="223">
        <f t="shared" ca="1" si="960"/>
        <v>5.5871755182527625E-3</v>
      </c>
      <c r="DH433" s="223">
        <f t="shared" ca="1" si="961"/>
        <v>4.1863650956202036E-3</v>
      </c>
      <c r="DI433" s="223">
        <f t="shared" ca="1" si="962"/>
        <v>-7.220614147416057E-3</v>
      </c>
      <c r="DJ433" s="223">
        <f t="shared" ca="1" si="963"/>
        <v>-1.369021217272952E-3</v>
      </c>
      <c r="DK433" s="223">
        <f t="shared" ca="1" si="964"/>
        <v>7.7547797276654867E-3</v>
      </c>
      <c r="DL433" s="223">
        <f t="shared" ca="1" si="965"/>
        <v>-1.6567437311958686E-3</v>
      </c>
      <c r="DM433" s="223">
        <f t="shared" ca="1" si="966"/>
        <v>-7.1083503916311184E-3</v>
      </c>
      <c r="DN433" s="223">
        <f t="shared" ca="1" si="967"/>
        <v>4.4302844650094394E-3</v>
      </c>
      <c r="DO433" s="223">
        <f t="shared" ca="1" si="968"/>
        <v>5.3797391458276604E-3</v>
      </c>
      <c r="DP433" s="223">
        <f t="shared" ca="1" si="969"/>
        <v>-6.529354549653997E-3</v>
      </c>
      <c r="DQ433" s="223">
        <f t="shared" ca="1" si="970"/>
        <v>-2.8321113825287292E-3</v>
      </c>
      <c r="DR433" s="223">
        <f t="shared" ca="1" si="971"/>
        <v>7.6343895928600676E-3</v>
      </c>
      <c r="DS433" s="223">
        <f t="shared" ca="1" si="972"/>
        <v>-1.4667966560659223E-4</v>
      </c>
      <c r="DT433" s="223">
        <f t="shared" ca="1" si="973"/>
        <v>-7.5771580264672941E-3</v>
      </c>
      <c r="DU433" s="223">
        <f t="shared" ca="1" si="974"/>
        <v>3.1031400643077899E-3</v>
      </c>
      <c r="DV433" s="223">
        <f t="shared" ca="1" si="975"/>
        <v>6.3663728376534166E-3</v>
      </c>
      <c r="DW433" s="223">
        <f t="shared" ca="1" si="976"/>
        <v>-5.5871755182528527E-3</v>
      </c>
      <c r="DX433" s="223">
        <f t="shared" ca="1" si="977"/>
        <v>-4.18636509562028E-3</v>
      </c>
      <c r="DY433" s="223">
        <f t="shared" ca="1" si="978"/>
        <v>7.2206141474161047E-3</v>
      </c>
      <c r="DZ433" s="223">
        <f t="shared" ca="1" si="979"/>
        <v>1.3690212172730418E-3</v>
      </c>
      <c r="EA433" s="223">
        <f t="shared" ca="1" si="980"/>
        <v>-7.7547797276654841E-3</v>
      </c>
      <c r="EB433" s="223">
        <f t="shared" ca="1" si="981"/>
        <v>1.6567437311957806E-3</v>
      </c>
      <c r="EC433" s="223">
        <f t="shared" ca="1" si="982"/>
        <v>7.1083503916310655E-3</v>
      </c>
      <c r="ED433" s="223">
        <f t="shared" ca="1" si="983"/>
        <v>-4.430284465009364E-3</v>
      </c>
      <c r="EE433" s="223">
        <f t="shared" ca="1" si="984"/>
        <v>-5.3797391458277263E-3</v>
      </c>
      <c r="EF433" s="223">
        <f t="shared" ca="1" si="985"/>
        <v>6.5293545496539485E-3</v>
      </c>
      <c r="EG433" s="223">
        <f t="shared" ca="1" si="986"/>
        <v>2.8321113825288137E-3</v>
      </c>
      <c r="EH433" s="223">
        <f t="shared" ca="1" si="987"/>
        <v>-7.634389592860091E-3</v>
      </c>
      <c r="EI433" s="223">
        <f t="shared" ca="1" si="988"/>
        <v>1.4667966560650116E-4</v>
      </c>
      <c r="EJ433" s="223">
        <f t="shared" ca="1" si="989"/>
        <v>7.5771580264672673E-3</v>
      </c>
      <c r="EK433" s="223">
        <f t="shared" ca="1" si="990"/>
        <v>-3.1031400643077058E-3</v>
      </c>
      <c r="EL433" s="223">
        <f t="shared" ca="1" si="991"/>
        <v>-6.3663728376533429E-3</v>
      </c>
      <c r="EM433" s="223">
        <f t="shared" ca="1" si="992"/>
        <v>5.5871755182527886E-3</v>
      </c>
      <c r="EN433" s="223">
        <f t="shared" ca="1" si="993"/>
        <v>4.1863650956201716E-3</v>
      </c>
      <c r="EO433" s="223">
        <f t="shared" ca="1" si="994"/>
        <v>-7.2206141474160717E-3</v>
      </c>
      <c r="EP433" s="223">
        <f t="shared" ca="1" si="995"/>
        <v>-1.3690212172729152E-3</v>
      </c>
      <c r="EQ433" s="223">
        <f t="shared" ca="1" si="996"/>
        <v>7.7547797276654867E-3</v>
      </c>
      <c r="ER433" s="223">
        <f t="shared" ca="1" si="997"/>
        <v>-1.6567437311956904E-3</v>
      </c>
      <c r="ES433" s="223">
        <f t="shared" ca="1" si="998"/>
        <v>-7.1083503916311019E-3</v>
      </c>
      <c r="ET433" s="223">
        <f t="shared" ca="1" si="999"/>
        <v>4.4302844650092894E-3</v>
      </c>
      <c r="EU433" s="223">
        <f t="shared" ca="1" si="1000"/>
        <v>5.3797391458276327E-3</v>
      </c>
      <c r="EV433" s="223">
        <f t="shared" ca="1" si="1001"/>
        <v>-6.5293545496540178E-3</v>
      </c>
      <c r="EW433" s="223">
        <f t="shared" ca="1" si="1002"/>
        <v>-2.8321113825288988E-3</v>
      </c>
      <c r="EX433" s="223">
        <f t="shared" ca="1" si="1003"/>
        <v>7.6343895928600754E-3</v>
      </c>
      <c r="EY433" s="223">
        <f t="shared" ca="1" si="1004"/>
        <v>-1.4667966560662996E-4</v>
      </c>
      <c r="EZ433" s="223">
        <f t="shared" ca="1" si="1005"/>
        <v>-7.5771580264672395E-3</v>
      </c>
      <c r="FA433" s="223">
        <f t="shared" ca="1" si="1006"/>
        <v>3.1031400643076216E-3</v>
      </c>
      <c r="FB433" s="223">
        <f t="shared" ca="1" si="1007"/>
        <v>6.3663728376533949E-3</v>
      </c>
      <c r="FC433" s="223">
        <f t="shared" ca="1" si="1008"/>
        <v>-5.5871755182528788E-3</v>
      </c>
      <c r="FD433" s="223">
        <f t="shared" ca="1" si="1009"/>
        <v>-4.1863650956204326E-3</v>
      </c>
      <c r="FE433" s="223">
        <f t="shared" ca="1" si="1010"/>
        <v>7.2206141474160379E-3</v>
      </c>
      <c r="FF433" s="223">
        <f t="shared" ca="1" si="1011"/>
        <v>1.3690212172730049E-3</v>
      </c>
      <c r="FG433" s="223">
        <f t="shared" ca="1" si="1012"/>
        <v>-7.7547797276654833E-3</v>
      </c>
      <c r="FH433" s="223">
        <f t="shared" ca="1" si="1013"/>
        <v>1.6567437311956015E-3</v>
      </c>
      <c r="FI433" s="223">
        <f t="shared" ca="1" si="1014"/>
        <v>7.1083503916311384E-3</v>
      </c>
      <c r="FJ433" s="223">
        <f t="shared" ca="1" si="1015"/>
        <v>-4.4302844650093952E-3</v>
      </c>
      <c r="FK433" s="223">
        <f t="shared" ca="1" si="1016"/>
        <v>-5.3797391458275398E-3</v>
      </c>
      <c r="FL433" s="223">
        <f t="shared" ca="1" si="1017"/>
        <v>6.5293545496538496E-3</v>
      </c>
      <c r="FM433" s="223">
        <f t="shared" ca="1" si="1018"/>
        <v>2.8321113825287782E-3</v>
      </c>
      <c r="FN433" s="223">
        <f t="shared" ca="1" si="1019"/>
        <v>-7.6343895928600971E-3</v>
      </c>
      <c r="FO433" s="223">
        <f t="shared" ca="1" si="1020"/>
        <v>1.4667966560676007E-4</v>
      </c>
      <c r="FP433" s="223">
        <f t="shared" ca="1" si="1021"/>
        <v>7.5771580264673063E-3</v>
      </c>
      <c r="FQ433" s="223">
        <f t="shared" ca="1" si="1022"/>
        <v>-3.1031400643077404E-3</v>
      </c>
      <c r="FR433" s="223">
        <f t="shared" ca="1" si="1023"/>
        <v>-6.3663728376533203E-3</v>
      </c>
      <c r="FS433" s="223">
        <f t="shared" ca="1" si="1024"/>
        <v>5.5871755182526628E-3</v>
      </c>
      <c r="FT433" s="223">
        <f t="shared" ca="1" si="1025"/>
        <v>4.1863650956203251E-3</v>
      </c>
      <c r="FU433" s="223">
        <f t="shared" ca="1" si="1026"/>
        <v>-7.2206141474160847E-3</v>
      </c>
      <c r="FV433" s="223">
        <f t="shared" ca="1" si="1027"/>
        <v>-1.3690212172728774E-3</v>
      </c>
      <c r="FW433" s="223">
        <f t="shared" ca="1" si="1028"/>
        <v>7.7547797276654902E-3</v>
      </c>
      <c r="FX433" s="223">
        <f t="shared" ca="1" si="1029"/>
        <v>-1.6567437311957281E-3</v>
      </c>
      <c r="FY433" s="223">
        <f t="shared" ca="1" si="1030"/>
        <v>-7.1083503916310881E-3</v>
      </c>
      <c r="FZ433" s="223">
        <f t="shared" ca="1" si="1031"/>
        <v>4.4302844650095019E-3</v>
      </c>
      <c r="GA433" s="223">
        <f t="shared" ca="1" si="1032"/>
        <v>5.3797391458277636E-3</v>
      </c>
      <c r="GB433" s="223">
        <f t="shared" ca="1" si="1033"/>
        <v>-6.529354549653919E-3</v>
      </c>
      <c r="GC433" s="223">
        <f t="shared" ca="1" si="1034"/>
        <v>-2.8321113825286581E-3</v>
      </c>
      <c r="GD433" s="223">
        <f t="shared" ca="1" si="1035"/>
        <v>7.6343895928600424E-3</v>
      </c>
      <c r="GE433" s="223">
        <f t="shared" ca="1" si="1036"/>
        <v>-1.4667966560644782E-4</v>
      </c>
      <c r="GF433" s="223">
        <f t="shared" ca="1" si="1037"/>
        <v>-7.5771580264672785E-3</v>
      </c>
      <c r="GG433" s="223">
        <f t="shared" ca="1" si="1038"/>
        <v>3.1031400643078584E-3</v>
      </c>
      <c r="GH433" s="223">
        <f t="shared" ca="1" si="1039"/>
        <v>6.366372837653499E-3</v>
      </c>
      <c r="GI433" s="223">
        <f t="shared" ca="1" si="1040"/>
        <v>-5.5871755182527521E-3</v>
      </c>
      <c r="GJ433" s="223">
        <f t="shared" ca="1" si="1041"/>
        <v>-4.1863650956202158E-3</v>
      </c>
      <c r="GK433" s="223">
        <f t="shared" ca="1" si="1042"/>
        <v>7.2206141474161325E-3</v>
      </c>
      <c r="GL433" s="223">
        <f t="shared" ca="1" si="1043"/>
        <v>1.3690212172731845E-3</v>
      </c>
      <c r="GM433" s="223">
        <f t="shared" ca="1" si="1044"/>
        <v>-7.7547797276654867E-3</v>
      </c>
      <c r="GN433" s="223">
        <f t="shared" ca="1" si="1045"/>
        <v>1.6567437311958539E-3</v>
      </c>
      <c r="GO433" s="223">
        <f t="shared" ca="1" si="1046"/>
        <v>7.108350391631036E-3</v>
      </c>
      <c r="GP433" s="223">
        <f t="shared" ca="1" si="1047"/>
        <v>-4.430284465009246E-3</v>
      </c>
      <c r="GQ433" s="223">
        <f t="shared" ca="1" si="1048"/>
        <v>-5.3797391458276717E-3</v>
      </c>
      <c r="GR433" s="223">
        <f t="shared" ca="1" si="1049"/>
        <v>6.5293545496539892E-3</v>
      </c>
      <c r="GS433" s="223">
        <f t="shared" ca="1" si="1050"/>
        <v>2.8321113825289482E-3</v>
      </c>
      <c r="GT433" s="223">
        <f t="shared" ca="1" si="1051"/>
        <v>-7.634389592860065E-3</v>
      </c>
      <c r="GU433" s="223">
        <f t="shared" ca="1" si="1052"/>
        <v>1.4667966560657662E-4</v>
      </c>
      <c r="GV433" s="223">
        <f t="shared" ca="1" si="1053"/>
        <v>7.5771580264672508E-3</v>
      </c>
      <c r="GW433" s="223">
        <f t="shared" ca="1" si="1054"/>
        <v>-3.1031400643075739E-3</v>
      </c>
      <c r="GX433" s="223">
        <f t="shared" ca="1" si="1055"/>
        <v>-6.3663728376534253E-3</v>
      </c>
      <c r="GY433" s="223">
        <f t="shared" ca="1" si="1056"/>
        <v>5.5871755182528423E-3</v>
      </c>
      <c r="GZ433" s="223">
        <f t="shared" ca="1" si="1057"/>
        <v>4.1863650956201074E-3</v>
      </c>
      <c r="HA433" s="223">
        <f t="shared" ca="1" si="1058"/>
        <v>-7.2206141474160188E-3</v>
      </c>
      <c r="HB433" s="223">
        <f t="shared" ca="1" si="1059"/>
        <v>-1.3690212172730578E-3</v>
      </c>
      <c r="HC433" s="223">
        <f t="shared" ca="1" si="1060"/>
        <v>7.754779727665485E-3</v>
      </c>
      <c r="HD433" s="223">
        <f t="shared" ca="1" si="1061"/>
        <v>-1.6567437311955499E-3</v>
      </c>
      <c r="HE433" s="223">
        <f t="shared" ca="1" si="1062"/>
        <v>-7.1083503916311601E-3</v>
      </c>
      <c r="HF433" s="223">
        <f t="shared" ca="1" si="1063"/>
        <v>4.4302844650093518E-3</v>
      </c>
      <c r="HG433" s="223">
        <f t="shared" ca="1" si="1064"/>
        <v>5.3797391458275771E-3</v>
      </c>
      <c r="HH433" s="223">
        <f t="shared" ca="1" si="1065"/>
        <v>-6.5293545496538201E-3</v>
      </c>
      <c r="HI433" s="223">
        <f t="shared" ca="1" si="1066"/>
        <v>-2.8321113825288276E-3</v>
      </c>
      <c r="HJ433" s="223">
        <f t="shared" ca="1" si="1067"/>
        <v>7.6343895928600875E-3</v>
      </c>
      <c r="HK433" s="223">
        <f t="shared" ca="1" si="1068"/>
        <v>-1.4667966560670586E-4</v>
      </c>
      <c r="HL433" s="223">
        <f t="shared" ca="1" si="1069"/>
        <v>-7.5771580264673176E-3</v>
      </c>
      <c r="HM433" s="223">
        <f t="shared" ca="1" si="1070"/>
        <v>3.1031400643076919E-3</v>
      </c>
      <c r="HN433" s="223">
        <f t="shared" ca="1" si="1071"/>
        <v>6.3663728376533515E-3</v>
      </c>
      <c r="HO433" s="223">
        <f t="shared" ca="1" si="1072"/>
        <v>-5.5871755182529317E-3</v>
      </c>
      <c r="HP433" s="223">
        <f t="shared" ca="1" si="1073"/>
        <v>-4.1863650956203693E-3</v>
      </c>
      <c r="HQ433" s="223">
        <f t="shared" ca="1" si="1074"/>
        <v>7.2206141474160657E-3</v>
      </c>
      <c r="HR433" s="223">
        <f t="shared" ca="1" si="1075"/>
        <v>1.3690212172729303E-3</v>
      </c>
      <c r="HS433" s="223">
        <f t="shared" ca="1" si="1076"/>
        <v>-7.7547797276654902E-3</v>
      </c>
      <c r="HT433" s="223">
        <f t="shared" ca="1" si="1077"/>
        <v>1.6567437311956756E-3</v>
      </c>
      <c r="HU433" s="223">
        <f t="shared" ca="1" si="1078"/>
        <v>7.1083503916311089E-3</v>
      </c>
      <c r="HV433" s="223">
        <f t="shared" ca="1" si="1079"/>
        <v>-4.4302844650094576E-3</v>
      </c>
      <c r="HW433" s="223">
        <f t="shared" ca="1" si="1080"/>
        <v>-5.3797391458278027E-3</v>
      </c>
      <c r="HX433" s="223">
        <f t="shared" ca="1" si="1081"/>
        <v>6.5293545496538903E-3</v>
      </c>
      <c r="HY433" s="223">
        <f t="shared" ca="1" si="1082"/>
        <v>2.8321113825287079E-3</v>
      </c>
      <c r="HZ433" s="223">
        <f t="shared" ca="1" si="1083"/>
        <v>-7.6343895928601109E-3</v>
      </c>
      <c r="IA433" s="223">
        <f t="shared" ca="1" si="1084"/>
        <v>1.4667966560639447E-4</v>
      </c>
      <c r="IB433" s="223">
        <f t="shared" ca="1" si="1085"/>
        <v>7.5771580264672889E-3</v>
      </c>
      <c r="IC433" s="223">
        <f t="shared" ca="1" si="1086"/>
        <v>-3.1031400643078098E-3</v>
      </c>
      <c r="ID433" s="223">
        <f t="shared" ca="1" si="1087"/>
        <v>-6.3663728376535294E-3</v>
      </c>
      <c r="IE433" s="223">
        <f t="shared" ca="1" si="1088"/>
        <v>1.0589202560009694E-2</v>
      </c>
      <c r="IF433" s="223">
        <f t="shared" ca="1" si="1089"/>
        <v>4.1863650956202609E-3</v>
      </c>
      <c r="IG433" s="223">
        <f t="shared" ca="1" si="1090"/>
        <v>-7.2206141474161125E-3</v>
      </c>
      <c r="IH433" s="223">
        <f t="shared" ca="1" si="1091"/>
        <v>-1.3690212172732369E-3</v>
      </c>
      <c r="II433" s="223">
        <f t="shared" ca="1" si="1092"/>
        <v>7.7547797276654885E-3</v>
      </c>
      <c r="IJ433" s="223">
        <f t="shared" ca="1" si="1093"/>
        <v>-1.6567437311958023E-3</v>
      </c>
      <c r="IK433" s="223">
        <f t="shared" ca="1" si="1094"/>
        <v>-7.1083503916310568E-3</v>
      </c>
      <c r="IL433" s="223">
        <f t="shared" ca="1" si="1095"/>
        <v>4.4302844650092018E-3</v>
      </c>
      <c r="IM433" s="223">
        <f t="shared" ca="1" si="1096"/>
        <v>5.3797391458277099E-3</v>
      </c>
      <c r="IN433" s="223">
        <f t="shared" ca="1" si="1097"/>
        <v>-6.5293545496539606E-3</v>
      </c>
      <c r="IO433" s="223">
        <f t="shared" ca="1" si="1098"/>
        <v>-2.8321113825285882E-3</v>
      </c>
      <c r="IP433" s="223">
        <f t="shared" ca="1" si="1099"/>
        <v>7.6343895928600563E-3</v>
      </c>
      <c r="IQ433" s="223">
        <f t="shared" ca="1" si="1100"/>
        <v>-1.4667966560652371E-4</v>
      </c>
      <c r="IR433" s="223">
        <f t="shared" ca="1" si="1101"/>
        <v>-7.577158026467262E-3</v>
      </c>
      <c r="IS433" s="223">
        <f t="shared" ca="1" si="1102"/>
        <v>3.1031400643075253E-3</v>
      </c>
      <c r="IT433" s="223">
        <f t="shared" ca="1" si="1103"/>
        <v>6.3663728376534556E-3</v>
      </c>
      <c r="IU433" s="223">
        <f t="shared" ca="1" si="1104"/>
        <v>-5.587175518252805E-3</v>
      </c>
      <c r="IV433" s="223">
        <f t="shared" ca="1" si="1105"/>
        <v>-4.1863650956201525E-3</v>
      </c>
      <c r="IW433" s="223">
        <f t="shared" ca="1" si="1106"/>
        <v>7.2206141474159997E-3</v>
      </c>
      <c r="IX433" s="223">
        <f t="shared" ca="1" si="1107"/>
        <v>1.3690212172731094E-3</v>
      </c>
      <c r="IY433" s="223">
        <f t="shared" ca="1" si="1108"/>
        <v>-7.7547797276654859E-3</v>
      </c>
      <c r="IZ433" s="223">
        <f t="shared" ca="1" si="1109"/>
        <v>1.6567437311959289E-3</v>
      </c>
      <c r="JA433" s="223">
        <f t="shared" ca="1" si="1110"/>
        <v>7.1083503916311817E-3</v>
      </c>
      <c r="JB433" s="223">
        <f t="shared" ca="1" si="1111"/>
        <v>-4.4302844650093084E-3</v>
      </c>
    </row>
    <row r="434" spans="2:262">
      <c r="B434" s="230">
        <v>73</v>
      </c>
      <c r="C434" s="229">
        <f t="shared" si="1112"/>
        <v>1.4257812500000008E-3</v>
      </c>
      <c r="D434" s="226">
        <f t="shared" ca="1" si="855"/>
        <v>54.00343746716046</v>
      </c>
      <c r="E434" s="225">
        <f ca="1">CA361</f>
        <v>3.4374671604580206E-3</v>
      </c>
      <c r="F434" s="224">
        <v>73</v>
      </c>
      <c r="G434" s="223">
        <f t="shared" ca="1" si="856"/>
        <v>7.9837148535651158E-4</v>
      </c>
      <c r="H434" s="223">
        <f t="shared" ca="1" si="857"/>
        <v>-2.2211272142651337E-3</v>
      </c>
      <c r="I434" s="223">
        <f t="shared" ca="1" si="858"/>
        <v>1.7493196902681552E-4</v>
      </c>
      <c r="J434" s="223">
        <f t="shared" ca="1" si="859"/>
        <v>2.1444715915514166E-3</v>
      </c>
      <c r="K434" s="223">
        <f t="shared" ca="1" si="860"/>
        <v>-1.1146447394069976E-3</v>
      </c>
      <c r="L434" s="223">
        <f t="shared" ca="1" si="861"/>
        <v>-1.6560315020746085E-3</v>
      </c>
      <c r="M434" s="223">
        <f t="shared" ca="1" si="862"/>
        <v>1.8403218510937792E-3</v>
      </c>
      <c r="N434" s="223">
        <f t="shared" ca="1" si="863"/>
        <v>8.4959790234974181E-4</v>
      </c>
      <c r="O434" s="223">
        <f t="shared" ca="1" si="864"/>
        <v>-2.2126177591727859E-3</v>
      </c>
      <c r="P434" s="223">
        <f t="shared" ca="1" si="865"/>
        <v>1.199766877059982E-4</v>
      </c>
      <c r="Q434" s="223">
        <f t="shared" ca="1" si="866"/>
        <v>2.1600436770401903E-3</v>
      </c>
      <c r="R434" s="223">
        <f t="shared" ca="1" si="867"/>
        <v>-1.0665131845710202E-3</v>
      </c>
      <c r="S434" s="223">
        <f t="shared" ca="1" si="868"/>
        <v>-1.6926949542738642E-3</v>
      </c>
      <c r="T434" s="223">
        <f t="shared" ca="1" si="869"/>
        <v>1.8082563119483797E-3</v>
      </c>
      <c r="U434" s="223">
        <f t="shared" ca="1" si="870"/>
        <v>9.0031255333510875E-4</v>
      </c>
      <c r="V434" s="223">
        <f t="shared" ca="1" si="871"/>
        <v>-2.2027755058774204E-3</v>
      </c>
      <c r="W434" s="223">
        <f t="shared" ca="1" si="872"/>
        <v>6.494913691472968E-5</v>
      </c>
      <c r="X434" s="223">
        <f t="shared" ca="1" si="873"/>
        <v>2.1743146329871511E-3</v>
      </c>
      <c r="Y434" s="223">
        <f t="shared" ca="1" si="874"/>
        <v>-1.0177392020721571E-3</v>
      </c>
      <c r="Z434" s="223">
        <f t="shared" ca="1" si="875"/>
        <v>-1.7283387903266085E-3</v>
      </c>
      <c r="AA434" s="223">
        <f t="shared" ca="1" si="876"/>
        <v>1.7751015468157234E-3</v>
      </c>
      <c r="AB434" s="223">
        <f t="shared" ca="1" si="877"/>
        <v>9.5048488970320469E-4</v>
      </c>
      <c r="AC434" s="223">
        <f t="shared" ca="1" si="878"/>
        <v>-2.191606382984396E-3</v>
      </c>
      <c r="AD434" s="223">
        <f t="shared" ca="1" si="879"/>
        <v>9.8824631919805506E-6</v>
      </c>
      <c r="AE434" s="223">
        <f t="shared" ca="1" si="880"/>
        <v>2.1872758631020575E-3</v>
      </c>
      <c r="AF434" s="223">
        <f t="shared" ca="1" si="881"/>
        <v>-9.6835217153367844E-4</v>
      </c>
      <c r="AG434" s="223">
        <f t="shared" ca="1" si="882"/>
        <v>-1.7629415397188001E-3</v>
      </c>
      <c r="AH434" s="223">
        <f t="shared" ca="1" si="883"/>
        <v>1.7408775268865824E-3</v>
      </c>
      <c r="AI434" s="223">
        <f t="shared" ca="1" si="884"/>
        <v>1.0000846895146485E-3</v>
      </c>
      <c r="AJ434" s="223">
        <f t="shared" ca="1" si="885"/>
        <v>-2.1791171183557006E-3</v>
      </c>
      <c r="AK434" s="223">
        <f t="shared" ca="1" si="886"/>
        <v>-4.51901633570504E-5</v>
      </c>
      <c r="AL434" s="223">
        <f t="shared" ca="1" si="887"/>
        <v>2.1989195600245468E-3</v>
      </c>
      <c r="AM434" s="223">
        <f t="shared" ca="1" si="888"/>
        <v>-9.1838184185608789E-4</v>
      </c>
      <c r="AN434" s="223">
        <f t="shared" ca="1" si="889"/>
        <v>-1.7964823590481051E-3</v>
      </c>
      <c r="AO434" s="223">
        <f t="shared" ca="1" si="890"/>
        <v>1.705604867430848E-3</v>
      </c>
      <c r="AP434" s="223">
        <f t="shared" ca="1" si="891"/>
        <v>1.049082075704732E-3</v>
      </c>
      <c r="AQ434" s="223">
        <f t="shared" ca="1" si="892"/>
        <v>-2.1653152350573452E-3</v>
      </c>
      <c r="AR434" s="223">
        <f t="shared" ca="1" si="893"/>
        <v>-1.0023556904145995E-4</v>
      </c>
      <c r="AS434" s="223">
        <f t="shared" ca="1" si="894"/>
        <v>2.2092387100269726E-3</v>
      </c>
      <c r="AT434" s="223">
        <f t="shared" ca="1" si="895"/>
        <v>-8.6785831329747206E-4</v>
      </c>
      <c r="AU434" s="223">
        <f t="shared" ca="1" si="896"/>
        <v>-1.8289410445791214E-3</v>
      </c>
      <c r="AV434" s="223">
        <f t="shared" ca="1" si="897"/>
        <v>1.6693048153796578E-3</v>
      </c>
      <c r="AW434" s="223">
        <f t="shared" ca="1" si="898"/>
        <v>1.0974475340800745E-3</v>
      </c>
      <c r="AX434" s="223">
        <f t="shared" ca="1" si="899"/>
        <v>-2.1502090468277424E-3</v>
      </c>
      <c r="AY434" s="223">
        <f t="shared" ca="1" si="900"/>
        <v>-1.5522059656712846E-4</v>
      </c>
      <c r="AZ434" s="223">
        <f t="shared" ca="1" si="901"/>
        <v>2.2182270972392376E-3</v>
      </c>
      <c r="BA434" s="223">
        <f t="shared" ca="1" si="902"/>
        <v>-8.1681201934226768E-4</v>
      </c>
      <c r="BB434" s="223">
        <f t="shared" ca="1" si="903"/>
        <v>-1.8602980444133936E-3</v>
      </c>
      <c r="BC434" s="223">
        <f t="shared" ca="1" si="904"/>
        <v>1.6319992365269997E-3</v>
      </c>
      <c r="BD434" s="223">
        <f t="shared" ca="1" si="905"/>
        <v>1.1451519310971213E-3</v>
      </c>
      <c r="BE434" s="223">
        <f t="shared" ca="1" si="906"/>
        <v>-2.1338076530698249E-3</v>
      </c>
      <c r="BF434" s="223">
        <f t="shared" ca="1" si="907"/>
        <v>-2.1011212500949682E-4</v>
      </c>
      <c r="BG434" s="223">
        <f t="shared" ca="1" si="908"/>
        <v>2.2258793073929783E-3</v>
      </c>
      <c r="BH434" s="223">
        <f t="shared" ca="1" si="909"/>
        <v>-7.6527370836915101E-4</v>
      </c>
      <c r="BI434" s="223">
        <f t="shared" ca="1" si="910"/>
        <v>-1.890534470266735E-3</v>
      </c>
      <c r="BJ434" s="223">
        <f t="shared" ca="1" si="911"/>
        <v>1.5937106023586392E-3</v>
      </c>
      <c r="BK434" s="223">
        <f t="shared" ca="1" si="912"/>
        <v>1.192166531410864E-3</v>
      </c>
      <c r="BL434" s="223">
        <f t="shared" ca="1" si="913"/>
        <v>-2.1161209333699161E-3</v>
      </c>
      <c r="BM434" s="223">
        <f t="shared" ca="1" si="914"/>
        <v>-2.648770897643579E-4</v>
      </c>
      <c r="BN434" s="223">
        <f t="shared" ca="1" si="915"/>
        <v>2.232190731082934E-3</v>
      </c>
      <c r="BO434" s="223">
        <f t="shared" ca="1" si="916"/>
        <v>-7.1327442512953939E-4</v>
      </c>
      <c r="BP434" s="223">
        <f t="shared" ca="1" si="917"/>
        <v>-1.919632108846808E-3</v>
      </c>
      <c r="BQ434" s="223">
        <f t="shared" ca="1" si="918"/>
        <v>1.5544619765160957E-3</v>
      </c>
      <c r="BR434" s="223">
        <f t="shared" ca="1" si="919"/>
        <v>1.2384630151840625E-3</v>
      </c>
      <c r="BS434" s="223">
        <f t="shared" ca="1" si="920"/>
        <v>-2.0971595415465931E-3</v>
      </c>
      <c r="BT434" s="223">
        <f t="shared" ca="1" si="921"/>
        <v>-3.1948250246473719E-4</v>
      </c>
      <c r="BU434" s="223">
        <f t="shared" ca="1" si="922"/>
        <v>2.2371575665434723E-3</v>
      </c>
      <c r="BV434" s="223">
        <f t="shared" ca="1" si="923"/>
        <v>-6.6084549204727832E-4</v>
      </c>
      <c r="BW434" s="223">
        <f t="shared" ca="1" si="924"/>
        <v>-1.9475734328241964E-3</v>
      </c>
      <c r="BX434" s="223">
        <f t="shared" ca="1" si="925"/>
        <v>1.5142770009039757E-3</v>
      </c>
      <c r="BY434" s="223">
        <f t="shared" ca="1" si="926"/>
        <v>1.2840134951460286E-3</v>
      </c>
      <c r="BZ434" s="223">
        <f t="shared" ca="1" si="927"/>
        <v>-2.0769348992332763E-3</v>
      </c>
      <c r="CA434" s="223">
        <f t="shared" ca="1" si="928"/>
        <v>-3.7389547085185161E-4</v>
      </c>
      <c r="CB434" s="223">
        <f t="shared" ca="1" si="929"/>
        <v>2.2407768219386342E-3</v>
      </c>
      <c r="CC434" s="223">
        <f t="shared" ca="1" si="930"/>
        <v>-6.0801849035121243E-4</v>
      </c>
      <c r="CD434" s="223">
        <f t="shared" ca="1" si="931"/>
        <v>-1.9743416113901131E-3</v>
      </c>
      <c r="CE434" s="223">
        <f t="shared" ca="1" si="932"/>
        <v>1.4731798814489991E-3</v>
      </c>
      <c r="CF434" s="223">
        <f t="shared" ca="1" si="933"/>
        <v>1.32879053339085E-3</v>
      </c>
      <c r="CG434" s="223">
        <f t="shared" ca="1" si="934"/>
        <v>-2.0554591889982961E-3</v>
      </c>
      <c r="CH434" s="223">
        <f t="shared" ca="1" si="935"/>
        <v>-4.2808321858817718E-4</v>
      </c>
      <c r="CI434" s="223">
        <f t="shared" ca="1" si="936"/>
        <v>2.2430463171643016E-3</v>
      </c>
      <c r="CJ434" s="223">
        <f t="shared" ca="1" si="937"/>
        <v>-5.5482524105183464E-4</v>
      </c>
      <c r="CK434" s="223">
        <f t="shared" ca="1" si="938"/>
        <v>-1.9999205203947153E-3</v>
      </c>
      <c r="CL434" s="223">
        <f t="shared" ca="1" si="939"/>
        <v>1.4311953735191576E-3</v>
      </c>
      <c r="CM434" s="223">
        <f t="shared" ca="1" si="940"/>
        <v>1.3727671579050612E-3</v>
      </c>
      <c r="CN434" s="223">
        <f t="shared" ca="1" si="941"/>
        <v>-2.0327453470064083E-3</v>
      </c>
      <c r="CO434" s="223">
        <f t="shared" ca="1" si="942"/>
        <v>-4.8201310500068772E-4</v>
      </c>
      <c r="CP434" s="223">
        <f t="shared" ca="1" si="943"/>
        <v>2.2439646851614131E-3</v>
      </c>
      <c r="CQ434" s="223">
        <f t="shared" ca="1" si="944"/>
        <v>-5.0129778577349927E-4</v>
      </c>
      <c r="CR434" s="223">
        <f t="shared" ca="1" si="945"/>
        <v>-2.0242947520596765E-3</v>
      </c>
      <c r="CS434" s="223">
        <f t="shared" ca="1" si="946"/>
        <v>1.3883487670121502E-3</v>
      </c>
      <c r="CT434" s="223">
        <f t="shared" ca="1" si="947"/>
        <v>1.4159168788144205E-3</v>
      </c>
      <c r="CU434" s="223">
        <f t="shared" ca="1" si="948"/>
        <v>-2.0088070552267277E-3</v>
      </c>
      <c r="CV434" s="223">
        <f t="shared" ca="1" si="949"/>
        <v>-5.3565264474231484E-4</v>
      </c>
      <c r="CW434" s="223">
        <f t="shared" ca="1" si="950"/>
        <v>2.243531372739427E-3</v>
      </c>
      <c r="CX434" s="223">
        <f t="shared" ca="1" si="951"/>
        <v>-4.4746836745374519E-4</v>
      </c>
      <c r="CY434" s="223">
        <f t="shared" ca="1" si="952"/>
        <v>-2.047449624259253E-3</v>
      </c>
      <c r="CZ434" s="223">
        <f t="shared" ca="1" si="953"/>
        <v>1.3446658711215986E-3</v>
      </c>
      <c r="DA434" s="223">
        <f t="shared" ca="1" si="954"/>
        <v>1.4582137043405237E-3</v>
      </c>
      <c r="DB434" s="223">
        <f t="shared" ca="1" si="955"/>
        <v>-1.9836587331911125E-3</v>
      </c>
      <c r="DC434" s="223">
        <f t="shared" ca="1" si="956"/>
        <v>-5.8896952736015344E-4</v>
      </c>
      <c r="DD434" s="223">
        <f t="shared" ca="1" si="957"/>
        <v>2.2417466409095439E-3</v>
      </c>
      <c r="DE434" s="223">
        <f t="shared" ca="1" si="958"/>
        <v>-3.9336941092135702E-4</v>
      </c>
      <c r="DF434" s="223">
        <f t="shared" ca="1" si="959"/>
        <v>-2.0693711893642478E-3</v>
      </c>
      <c r="DG434" s="223">
        <f t="shared" ca="1" si="960"/>
        <v>1.3001729987905783E-3</v>
      </c>
      <c r="DH434" s="223">
        <f t="shared" ca="1" si="961"/>
        <v>1.4996321564572546E-3</v>
      </c>
      <c r="DI434" s="223">
        <f t="shared" ca="1" si="962"/>
        <v>-1.9573155293083999E-3</v>
      </c>
      <c r="DJ434" s="223">
        <f t="shared" ca="1" si="963"/>
        <v>-6.4193163675769984E-4</v>
      </c>
      <c r="DK434" s="223">
        <f t="shared" ca="1" si="964"/>
        <v>2.2386115647274872E-3</v>
      </c>
      <c r="DL434" s="223">
        <f t="shared" ca="1" si="965"/>
        <v>-3.3903350336485932E-4</v>
      </c>
      <c r="DM434" s="223">
        <f t="shared" ca="1" si="966"/>
        <v>-2.0900462426435423E-3</v>
      </c>
      <c r="DN434" s="223">
        <f t="shared" ca="1" si="967"/>
        <v>1.2548969508616864E-3</v>
      </c>
      <c r="DO434" s="223">
        <f t="shared" ca="1" si="968"/>
        <v>1.5401472862377934E-3</v>
      </c>
      <c r="DP434" s="223">
        <f t="shared" ca="1" si="969"/>
        <v>-1.9297933117395734E-3</v>
      </c>
      <c r="DQ434" s="223">
        <f t="shared" ca="1" si="970"/>
        <v>-6.9450707054063293E-4</v>
      </c>
      <c r="DR434" s="223">
        <f t="shared" ca="1" si="971"/>
        <v>2.234128032645913E-3</v>
      </c>
      <c r="DS434" s="223">
        <f t="shared" ca="1" si="972"/>
        <v>-2.8449337470321402E-4</v>
      </c>
      <c r="DT434" s="223">
        <f t="shared" ca="1" si="973"/>
        <v>-2.1094623302181309E-3</v>
      </c>
      <c r="DU434" s="223">
        <f t="shared" ca="1" si="974"/>
        <v>1.2088649999332144E-3</v>
      </c>
      <c r="DV434" s="223">
        <f t="shared" ca="1" si="975"/>
        <v>1.5797346888829188E-3</v>
      </c>
      <c r="DW434" s="223">
        <f t="shared" ca="1" si="976"/>
        <v>-1.9011086588393744E-3</v>
      </c>
      <c r="DX434" s="223">
        <f t="shared" ca="1" si="977"/>
        <v>-7.4666415923356445E-4</v>
      </c>
      <c r="DY434" s="223">
        <f t="shared" ca="1" si="978"/>
        <v>2.2282987453769009E-3</v>
      </c>
      <c r="DZ434" s="223">
        <f t="shared" ca="1" si="979"/>
        <v>-2.2978187787060333E-4</v>
      </c>
      <c r="EA434" s="223">
        <f t="shared" ca="1" si="980"/>
        <v>-2.1276077565628724E-3</v>
      </c>
      <c r="EB434" s="223">
        <f t="shared" ca="1" si="981"/>
        <v>1.1621048739311563E-3</v>
      </c>
      <c r="EC434" s="223">
        <f t="shared" ca="1" si="982"/>
        <v>1.6183705184215455E-3</v>
      </c>
      <c r="ED434" s="223">
        <f t="shared" ca="1" si="983"/>
        <v>-1.8712788491701217E-3</v>
      </c>
      <c r="EE434" s="223">
        <f t="shared" ca="1" si="984"/>
        <v>-7.9837148535654486E-4</v>
      </c>
      <c r="EF434" s="223">
        <f t="shared" ca="1" si="985"/>
        <v>2.2211272142651298E-3</v>
      </c>
      <c r="EG434" s="223">
        <f t="shared" ca="1" si="986"/>
        <v>-1.7493196902679763E-4</v>
      </c>
      <c r="EH434" s="223">
        <f t="shared" ca="1" si="987"/>
        <v>-2.1444715915514383E-3</v>
      </c>
      <c r="EI434" s="223">
        <f t="shared" ca="1" si="988"/>
        <v>1.1146447394069423E-3</v>
      </c>
      <c r="EJ434" s="223">
        <f t="shared" ca="1" si="989"/>
        <v>1.6560315020746463E-3</v>
      </c>
      <c r="EK434" s="223">
        <f t="shared" ca="1" si="990"/>
        <v>-1.8403218510937517E-3</v>
      </c>
      <c r="EL434" s="223">
        <f t="shared" ca="1" si="991"/>
        <v>-8.4959790234977878E-4</v>
      </c>
      <c r="EM434" s="223">
        <f t="shared" ca="1" si="992"/>
        <v>2.2126177591727811E-3</v>
      </c>
      <c r="EN434" s="223">
        <f t="shared" ca="1" si="993"/>
        <v>-1.1997668770597782E-4</v>
      </c>
      <c r="EO434" s="223">
        <f t="shared" ca="1" si="994"/>
        <v>-2.1600436770401938E-3</v>
      </c>
      <c r="EP434" s="223">
        <f t="shared" ca="1" si="995"/>
        <v>1.0665131845709603E-3</v>
      </c>
      <c r="EQ434" s="223">
        <f t="shared" ca="1" si="996"/>
        <v>1.6926949542739034E-3</v>
      </c>
      <c r="ER434" s="223">
        <f t="shared" ca="1" si="997"/>
        <v>-1.8082563119483489E-3</v>
      </c>
      <c r="ES434" s="223">
        <f t="shared" ca="1" si="998"/>
        <v>-9.0031255333514909E-4</v>
      </c>
      <c r="ET434" s="223">
        <f t="shared" ca="1" si="999"/>
        <v>2.2027755058774013E-3</v>
      </c>
      <c r="EU434" s="223">
        <f t="shared" ca="1" si="1000"/>
        <v>-6.4949136914701708E-5</v>
      </c>
      <c r="EV434" s="223">
        <f t="shared" ca="1" si="1001"/>
        <v>-2.1743146329871697E-3</v>
      </c>
      <c r="EW434" s="223">
        <f t="shared" ca="1" si="1002"/>
        <v>1.0177392020721463E-3</v>
      </c>
      <c r="EX434" s="223">
        <f t="shared" ca="1" si="1003"/>
        <v>1.7283387903266468E-3</v>
      </c>
      <c r="EY434" s="223">
        <f t="shared" ca="1" si="1004"/>
        <v>-1.7751015468157258E-3</v>
      </c>
      <c r="EZ434" s="223">
        <f t="shared" ca="1" si="1005"/>
        <v>-9.5048488970324481E-4</v>
      </c>
      <c r="FA434" s="223">
        <f t="shared" ca="1" si="1006"/>
        <v>2.1916063829843725E-3</v>
      </c>
      <c r="FB434" s="223">
        <f t="shared" ca="1" si="1007"/>
        <v>-9.8824631919523613E-6</v>
      </c>
      <c r="FC434" s="223">
        <f t="shared" ca="1" si="1008"/>
        <v>-2.1872758631020779E-3</v>
      </c>
      <c r="FD434" s="223">
        <f t="shared" ca="1" si="1009"/>
        <v>9.683521715336676E-4</v>
      </c>
      <c r="FE434" s="223">
        <f t="shared" ca="1" si="1010"/>
        <v>1.7629415397188474E-3</v>
      </c>
      <c r="FF434" s="223">
        <f t="shared" ca="1" si="1011"/>
        <v>-1.7408775268865848E-3</v>
      </c>
      <c r="FG434" s="223">
        <f t="shared" ca="1" si="1012"/>
        <v>-1.0000846895147021E-3</v>
      </c>
      <c r="FH434" s="223">
        <f t="shared" ca="1" si="1013"/>
        <v>2.1791171183557054E-3</v>
      </c>
      <c r="FI434" s="223">
        <f t="shared" ca="1" si="1014"/>
        <v>4.5190163357094418E-5</v>
      </c>
      <c r="FJ434" s="223">
        <f t="shared" ca="1" si="1015"/>
        <v>-2.1989195600245651E-3</v>
      </c>
      <c r="FK434" s="223">
        <f t="shared" ca="1" si="1016"/>
        <v>9.1838184185607684E-4</v>
      </c>
      <c r="FL434" s="223">
        <f t="shared" ca="1" si="1017"/>
        <v>1.7964823590481504E-3</v>
      </c>
      <c r="FM434" s="223">
        <f t="shared" ca="1" si="1018"/>
        <v>-1.7056048674308506E-3</v>
      </c>
      <c r="FN434" s="223">
        <f t="shared" ca="1" si="1019"/>
        <v>-1.049082075704771E-3</v>
      </c>
      <c r="FO434" s="223">
        <f t="shared" ca="1" si="1020"/>
        <v>2.1653152350573504E-3</v>
      </c>
      <c r="FP434" s="223">
        <f t="shared" ca="1" si="1021"/>
        <v>1.0023556904150419E-4</v>
      </c>
      <c r="FQ434" s="223">
        <f t="shared" ca="1" si="1022"/>
        <v>-2.2092387100269917E-3</v>
      </c>
      <c r="FR434" s="223">
        <f t="shared" ca="1" si="1023"/>
        <v>8.6785831329746078E-4</v>
      </c>
      <c r="FS434" s="223">
        <f t="shared" ca="1" si="1024"/>
        <v>1.8289410445791656E-3</v>
      </c>
      <c r="FT434" s="223">
        <f t="shared" ca="1" si="1025"/>
        <v>-1.6693048153796498E-3</v>
      </c>
      <c r="FU434" s="223">
        <f t="shared" ca="1" si="1026"/>
        <v>-1.0974475340801409E-3</v>
      </c>
      <c r="FV434" s="223">
        <f t="shared" ca="1" si="1027"/>
        <v>2.150209046827748E-3</v>
      </c>
      <c r="FW434" s="223">
        <f t="shared" ca="1" si="1028"/>
        <v>1.5522059656717258E-4</v>
      </c>
      <c r="FX434" s="223">
        <f t="shared" ca="1" si="1029"/>
        <v>-2.2182270972392537E-3</v>
      </c>
      <c r="FY434" s="223">
        <f t="shared" ca="1" si="1030"/>
        <v>8.1681201934222702E-4</v>
      </c>
      <c r="FZ434" s="223">
        <f t="shared" ca="1" si="1031"/>
        <v>1.8602980444134361E-3</v>
      </c>
      <c r="GA434" s="223">
        <f t="shared" ca="1" si="1032"/>
        <v>-1.6319992365269912E-3</v>
      </c>
      <c r="GB434" s="223">
        <f t="shared" ca="1" si="1033"/>
        <v>-1.1451519310971866E-3</v>
      </c>
      <c r="GC434" s="223">
        <f t="shared" ca="1" si="1034"/>
        <v>2.133807653069831E-3</v>
      </c>
      <c r="GD434" s="223">
        <f t="shared" ca="1" si="1035"/>
        <v>2.1011212500954063E-4</v>
      </c>
      <c r="GE434" s="223">
        <f t="shared" ca="1" si="1036"/>
        <v>-2.2258793073929922E-3</v>
      </c>
      <c r="GF434" s="223">
        <f t="shared" ca="1" si="1037"/>
        <v>7.6527370836910937E-4</v>
      </c>
      <c r="GG434" s="223">
        <f t="shared" ca="1" si="1038"/>
        <v>1.8905344702667757E-3</v>
      </c>
      <c r="GH434" s="223">
        <f t="shared" ca="1" si="1039"/>
        <v>-1.593710602358631E-3</v>
      </c>
      <c r="GI434" s="223">
        <f t="shared" ca="1" si="1040"/>
        <v>-1.1921665314109284E-3</v>
      </c>
      <c r="GJ434" s="223">
        <f t="shared" ca="1" si="1041"/>
        <v>2.1161209333699122E-3</v>
      </c>
      <c r="GK434" s="223">
        <f t="shared" ca="1" si="1042"/>
        <v>2.6487708976440148E-4</v>
      </c>
      <c r="GL434" s="223">
        <f t="shared" ca="1" si="1043"/>
        <v>-2.2321907310829318E-3</v>
      </c>
      <c r="GM434" s="223">
        <f t="shared" ca="1" si="1044"/>
        <v>7.1327442512949776E-4</v>
      </c>
      <c r="GN434" s="223">
        <f t="shared" ca="1" si="1045"/>
        <v>1.9196321088468639E-3</v>
      </c>
      <c r="GO434" s="223">
        <f t="shared" ca="1" si="1046"/>
        <v>-1.554461976516087E-3</v>
      </c>
      <c r="GP434" s="223">
        <f t="shared" ca="1" si="1047"/>
        <v>-1.2384630151841256E-3</v>
      </c>
      <c r="GQ434" s="223">
        <f t="shared" ca="1" si="1048"/>
        <v>2.0971595415465892E-3</v>
      </c>
      <c r="GR434" s="223">
        <f t="shared" ca="1" si="1049"/>
        <v>3.1948250246478045E-4</v>
      </c>
      <c r="GS434" s="223">
        <f t="shared" ca="1" si="1050"/>
        <v>-2.237157566543471E-3</v>
      </c>
      <c r="GT434" s="223">
        <f t="shared" ca="1" si="1051"/>
        <v>6.6084549204723625E-4</v>
      </c>
      <c r="GU434" s="223">
        <f t="shared" ca="1" si="1052"/>
        <v>1.9475734328242502E-3</v>
      </c>
      <c r="GV434" s="223">
        <f t="shared" ca="1" si="1053"/>
        <v>-1.5142770009039666E-3</v>
      </c>
      <c r="GW434" s="223">
        <f t="shared" ca="1" si="1054"/>
        <v>-1.2840134951460909E-3</v>
      </c>
      <c r="GX434" s="223">
        <f t="shared" ca="1" si="1055"/>
        <v>2.0769348992332837E-3</v>
      </c>
      <c r="GY434" s="223">
        <f t="shared" ca="1" si="1056"/>
        <v>3.7389547085189497E-4</v>
      </c>
      <c r="GZ434" s="223">
        <f t="shared" ca="1" si="1057"/>
        <v>-2.2407768219386329E-3</v>
      </c>
      <c r="HA434" s="223">
        <f t="shared" ca="1" si="1058"/>
        <v>6.0801849035116992E-4</v>
      </c>
      <c r="HB434" s="223">
        <f t="shared" ca="1" si="1059"/>
        <v>1.9743416113901639E-3</v>
      </c>
      <c r="HC434" s="223">
        <f t="shared" ca="1" si="1060"/>
        <v>-1.4731798814489657E-3</v>
      </c>
      <c r="HD434" s="223">
        <f t="shared" ca="1" si="1061"/>
        <v>-1.3287905333909369E-3</v>
      </c>
      <c r="HE434" s="223">
        <f t="shared" ca="1" si="1062"/>
        <v>2.0554591889982783E-3</v>
      </c>
      <c r="HF434" s="223">
        <f t="shared" ca="1" si="1063"/>
        <v>4.2808321858822055E-4</v>
      </c>
      <c r="HG434" s="223">
        <f t="shared" ca="1" si="1064"/>
        <v>-2.2430463171643012E-3</v>
      </c>
      <c r="HH434" s="223">
        <f t="shared" ca="1" si="1065"/>
        <v>5.5482524105179214E-4</v>
      </c>
      <c r="HI434" s="223">
        <f t="shared" ca="1" si="1066"/>
        <v>1.9999205203947643E-3</v>
      </c>
      <c r="HJ434" s="223">
        <f t="shared" ca="1" si="1067"/>
        <v>-1.4311953735191237E-3</v>
      </c>
      <c r="HK434" s="223">
        <f t="shared" ca="1" si="1068"/>
        <v>-1.3727671579051464E-3</v>
      </c>
      <c r="HL434" s="223">
        <f t="shared" ca="1" si="1069"/>
        <v>2.0327453470063896E-3</v>
      </c>
      <c r="HM434" s="223">
        <f t="shared" ca="1" si="1070"/>
        <v>4.8201310500073054E-4</v>
      </c>
      <c r="HN434" s="223">
        <f t="shared" ca="1" si="1071"/>
        <v>-2.2439646851614131E-3</v>
      </c>
      <c r="HO434" s="223">
        <f t="shared" ca="1" si="1072"/>
        <v>5.0129778577345633E-4</v>
      </c>
      <c r="HP434" s="223">
        <f t="shared" ca="1" si="1073"/>
        <v>2.0242947520596678E-3</v>
      </c>
      <c r="HQ434" s="223">
        <f t="shared" ca="1" si="1074"/>
        <v>-1.3883487670121155E-3</v>
      </c>
      <c r="HR434" s="223">
        <f t="shared" ca="1" si="1075"/>
        <v>-1.4159168788145037E-3</v>
      </c>
      <c r="HS434" s="223">
        <f t="shared" ca="1" si="1076"/>
        <v>2.0088070552267082E-3</v>
      </c>
      <c r="HT434" s="223">
        <f t="shared" ca="1" si="1077"/>
        <v>5.3565264474241935E-4</v>
      </c>
      <c r="HU434" s="223">
        <f t="shared" ca="1" si="1078"/>
        <v>-2.2435313727394274E-3</v>
      </c>
      <c r="HV434" s="223">
        <f t="shared" ca="1" si="1079"/>
        <v>4.4746836745370225E-4</v>
      </c>
      <c r="HW434" s="223">
        <f t="shared" ca="1" si="1080"/>
        <v>2.0474496242592448E-3</v>
      </c>
      <c r="HX434" s="223">
        <f t="shared" ca="1" si="1081"/>
        <v>-1.3446658711215632E-3</v>
      </c>
      <c r="HY434" s="223">
        <f t="shared" ca="1" si="1082"/>
        <v>-1.4582137043406055E-3</v>
      </c>
      <c r="HZ434" s="223">
        <f t="shared" ca="1" si="1083"/>
        <v>1.9836587331910917E-3</v>
      </c>
      <c r="IA434" s="223">
        <f t="shared" ca="1" si="1084"/>
        <v>5.8896952736025763E-4</v>
      </c>
      <c r="IB434" s="223">
        <f t="shared" ca="1" si="1085"/>
        <v>-2.2417466409095452E-3</v>
      </c>
      <c r="IC434" s="223">
        <f t="shared" ca="1" si="1086"/>
        <v>3.9336941092131354E-4</v>
      </c>
      <c r="ID434" s="223">
        <f t="shared" ca="1" si="1087"/>
        <v>2.06937118936424E-3</v>
      </c>
      <c r="IE434" s="223">
        <f t="shared" ca="1" si="1088"/>
        <v>-2.4084644563291228E-3</v>
      </c>
      <c r="IF434" s="223">
        <f t="shared" ca="1" si="1089"/>
        <v>-1.4996321564573348E-3</v>
      </c>
      <c r="IG434" s="223">
        <f t="shared" ca="1" si="1090"/>
        <v>1.9573155293083782E-3</v>
      </c>
      <c r="IH434" s="223">
        <f t="shared" ca="1" si="1091"/>
        <v>6.4193163675780316E-4</v>
      </c>
      <c r="II434" s="223">
        <f t="shared" ca="1" si="1092"/>
        <v>-2.2386115647274841E-3</v>
      </c>
      <c r="IJ434" s="223">
        <f t="shared" ca="1" si="1093"/>
        <v>3.3903350336481595E-4</v>
      </c>
      <c r="IK434" s="223">
        <f t="shared" ca="1" si="1094"/>
        <v>2.090046242643535E-3</v>
      </c>
      <c r="IL434" s="223">
        <f t="shared" ca="1" si="1095"/>
        <v>-1.25489695086165E-3</v>
      </c>
      <c r="IM434" s="223">
        <f t="shared" ca="1" si="1096"/>
        <v>-1.5401472862378719E-3</v>
      </c>
      <c r="IN434" s="223">
        <f t="shared" ca="1" si="1097"/>
        <v>1.929793311739551E-3</v>
      </c>
      <c r="IO434" s="223">
        <f t="shared" ca="1" si="1098"/>
        <v>6.9450707054073549E-4</v>
      </c>
      <c r="IP434" s="223">
        <f t="shared" ca="1" si="1099"/>
        <v>-2.2341280326459087E-3</v>
      </c>
      <c r="IQ434" s="223">
        <f t="shared" ca="1" si="1100"/>
        <v>2.8449337470317032E-4</v>
      </c>
      <c r="IR434" s="223">
        <f t="shared" ca="1" si="1101"/>
        <v>2.1094623302181236E-3</v>
      </c>
      <c r="IS434" s="223">
        <f t="shared" ca="1" si="1102"/>
        <v>-1.2088649999331773E-3</v>
      </c>
      <c r="IT434" s="223">
        <f t="shared" ca="1" si="1103"/>
        <v>-1.5797346888829047E-3</v>
      </c>
      <c r="IU434" s="223">
        <f t="shared" ca="1" si="1104"/>
        <v>1.901108658839351E-3</v>
      </c>
      <c r="IV434" s="223">
        <f t="shared" ca="1" si="1105"/>
        <v>7.4666415923366615E-4</v>
      </c>
      <c r="IW434" s="223">
        <f t="shared" ca="1" si="1106"/>
        <v>-2.2282987453768957E-3</v>
      </c>
      <c r="IX434" s="223">
        <f t="shared" ca="1" si="1107"/>
        <v>2.2978187787049611E-4</v>
      </c>
      <c r="IY434" s="223">
        <f t="shared" ca="1" si="1108"/>
        <v>2.1276077565628659E-3</v>
      </c>
      <c r="IZ434" s="223">
        <f t="shared" ca="1" si="1109"/>
        <v>-1.1621048739311186E-3</v>
      </c>
      <c r="JA434" s="223">
        <f t="shared" ca="1" si="1110"/>
        <v>-1.6183705184215319E-3</v>
      </c>
      <c r="JB434" s="223">
        <f t="shared" ca="1" si="1111"/>
        <v>1.8712788491700974E-3</v>
      </c>
    </row>
    <row r="435" spans="2:262">
      <c r="B435" s="230">
        <v>74</v>
      </c>
      <c r="C435" s="229">
        <f t="shared" si="1112"/>
        <v>1.4453125000000009E-3</v>
      </c>
      <c r="D435" s="226">
        <f t="shared" ca="1" si="855"/>
        <v>54.004985978675357</v>
      </c>
      <c r="E435" s="225">
        <f ca="1">CB361</f>
        <v>4.985978675359241E-3</v>
      </c>
      <c r="F435" s="224">
        <v>74</v>
      </c>
      <c r="G435" s="223">
        <f t="shared" ca="1" si="856"/>
        <v>-2.7018851269129431E-3</v>
      </c>
      <c r="H435" s="223">
        <f t="shared" ca="1" si="857"/>
        <v>3.3995475282594199E-3</v>
      </c>
      <c r="I435" s="223">
        <f t="shared" ca="1" si="858"/>
        <v>1.0498397869006032E-3</v>
      </c>
      <c r="J435" s="223">
        <f t="shared" ca="1" si="859"/>
        <v>-3.9097280488408458E-3</v>
      </c>
      <c r="K435" s="223">
        <f t="shared" ca="1" si="860"/>
        <v>8.5013306245976424E-4</v>
      </c>
      <c r="L435" s="223">
        <f t="shared" ca="1" si="861"/>
        <v>3.4965970799244713E-3</v>
      </c>
      <c r="M435" s="223">
        <f t="shared" ca="1" si="862"/>
        <v>-2.5493406375183205E-3</v>
      </c>
      <c r="N435" s="223">
        <f t="shared" ca="1" si="863"/>
        <v>-2.257718586446667E-3</v>
      </c>
      <c r="O435" s="223">
        <f t="shared" ca="1" si="864"/>
        <v>3.6465023741298237E-3</v>
      </c>
      <c r="P435" s="223">
        <f t="shared" ca="1" si="865"/>
        <v>4.8566298067918585E-4</v>
      </c>
      <c r="Q435" s="223">
        <f t="shared" ca="1" si="866"/>
        <v>-3.8825153309653892E-3</v>
      </c>
      <c r="R435" s="223">
        <f t="shared" ca="1" si="867"/>
        <v>1.4010855665111221E-3</v>
      </c>
      <c r="S435" s="223">
        <f t="shared" ca="1" si="868"/>
        <v>3.2016432849439141E-3</v>
      </c>
      <c r="T435" s="223">
        <f t="shared" ca="1" si="869"/>
        <v>-2.9569572892346233E-3</v>
      </c>
      <c r="U435" s="223">
        <f t="shared" ca="1" si="870"/>
        <v>-1.764679256734919E-3</v>
      </c>
      <c r="V435" s="223">
        <f t="shared" ca="1" si="871"/>
        <v>3.8145214557806376E-3</v>
      </c>
      <c r="W435" s="223">
        <f t="shared" ca="1" si="872"/>
        <v>-8.9026962405953404E-5</v>
      </c>
      <c r="X435" s="223">
        <f t="shared" ca="1" si="873"/>
        <v>-3.7712578810973583E-3</v>
      </c>
      <c r="Y435" s="223">
        <f t="shared" ca="1" si="874"/>
        <v>1.9217087992272229E-3</v>
      </c>
      <c r="Z435" s="223">
        <f t="shared" ca="1" si="875"/>
        <v>2.8373835815815301E-3</v>
      </c>
      <c r="AA435" s="223">
        <f t="shared" ca="1" si="876"/>
        <v>-3.3005647454417272E-3</v>
      </c>
      <c r="AB435" s="223">
        <f t="shared" ca="1" si="877"/>
        <v>-1.2334399503219141E-3</v>
      </c>
      <c r="AC435" s="223">
        <f t="shared" ca="1" si="878"/>
        <v>3.8999676674999085E-3</v>
      </c>
      <c r="AD435" s="223">
        <f t="shared" ca="1" si="879"/>
        <v>-6.6178974061015922E-4</v>
      </c>
      <c r="AE435" s="223">
        <f t="shared" ca="1" si="880"/>
        <v>-3.5783640870367278E-3</v>
      </c>
      <c r="AF435" s="223">
        <f t="shared" ca="1" si="881"/>
        <v>2.4007328398652789E-3</v>
      </c>
      <c r="AG435" s="223">
        <f t="shared" ca="1" si="882"/>
        <v>2.411703092376454E-3</v>
      </c>
      <c r="AH435" s="223">
        <f t="shared" ca="1" si="883"/>
        <v>-3.5727249423830629E-3</v>
      </c>
      <c r="AI435" s="223">
        <f t="shared" ca="1" si="884"/>
        <v>-6.7550039388620891E-4</v>
      </c>
      <c r="AJ435" s="223">
        <f t="shared" ca="1" si="885"/>
        <v>3.900991356845455E-3</v>
      </c>
      <c r="AK435" s="223">
        <f t="shared" ca="1" si="886"/>
        <v>-1.2202267694885565E-3</v>
      </c>
      <c r="AL435" s="223">
        <f t="shared" ca="1" si="887"/>
        <v>-3.3080095168992411E-3</v>
      </c>
      <c r="AM435" s="223">
        <f t="shared" ca="1" si="888"/>
        <v>2.8277882645643239E-3</v>
      </c>
      <c r="AN435" s="223">
        <f t="shared" ca="1" si="889"/>
        <v>1.9338165143948905E-3</v>
      </c>
      <c r="AO435" s="223">
        <f t="shared" ca="1" si="890"/>
        <v>-3.7675464336994671E-3</v>
      </c>
      <c r="AP435" s="223">
        <f t="shared" ca="1" si="891"/>
        <v>-1.0293829388650336E-4</v>
      </c>
      <c r="AQ435" s="223">
        <f t="shared" ca="1" si="892"/>
        <v>3.8175703640344161E-3</v>
      </c>
      <c r="AR435" s="223">
        <f t="shared" ca="1" si="893"/>
        <v>-1.7522495738063948E-3</v>
      </c>
      <c r="AS435" s="223">
        <f t="shared" ca="1" si="894"/>
        <v>-2.9660465306766163E-3</v>
      </c>
      <c r="AT435" s="223">
        <f t="shared" ca="1" si="895"/>
        <v>3.1936306130569106E-3</v>
      </c>
      <c r="AU435" s="223">
        <f t="shared" ca="1" si="896"/>
        <v>1.4140686488663362E-3</v>
      </c>
      <c r="AV435" s="223">
        <f t="shared" ca="1" si="897"/>
        <v>-3.8808119224511429E-3</v>
      </c>
      <c r="AW435" s="223">
        <f t="shared" ca="1" si="898"/>
        <v>4.7185210930947557E-4</v>
      </c>
      <c r="AX435" s="223">
        <f t="shared" ca="1" si="899"/>
        <v>3.6515105016356282E-3</v>
      </c>
      <c r="AY435" s="223">
        <f t="shared" ca="1" si="900"/>
        <v>-2.2463414665216388E-3</v>
      </c>
      <c r="AZ435" s="223">
        <f t="shared" ca="1" si="901"/>
        <v>-2.5598775943164427E-3</v>
      </c>
      <c r="BA435" s="223">
        <f t="shared" ca="1" si="902"/>
        <v>3.490340503316332E-3</v>
      </c>
      <c r="BB435" s="223">
        <f t="shared" ca="1" si="903"/>
        <v>8.6371046747754057E-4</v>
      </c>
      <c r="BC435" s="223">
        <f t="shared" ca="1" si="904"/>
        <v>-3.9100695528603915E-3</v>
      </c>
      <c r="BD435" s="223">
        <f t="shared" ca="1" si="905"/>
        <v>1.0364283392990379E-3</v>
      </c>
      <c r="BE435" s="223">
        <f t="shared" ca="1" si="906"/>
        <v>3.4064064641809388E-3</v>
      </c>
      <c r="BF435" s="223">
        <f t="shared" ca="1" si="907"/>
        <v>-2.6918068502796897E-3</v>
      </c>
      <c r="BG435" s="223">
        <f t="shared" ca="1" si="908"/>
        <v>-2.0982950386893391E-3</v>
      </c>
      <c r="BH435" s="223">
        <f t="shared" ca="1" si="909"/>
        <v>3.7114950622614204E-3</v>
      </c>
      <c r="BI435" s="223">
        <f t="shared" ca="1" si="910"/>
        <v>2.9465556281263027E-4</v>
      </c>
      <c r="BJ435" s="223">
        <f t="shared" ca="1" si="911"/>
        <v>-3.8546859855848451E-3</v>
      </c>
      <c r="BK435" s="223">
        <f t="shared" ca="1" si="912"/>
        <v>1.5785690256833566E-3</v>
      </c>
      <c r="BL435" s="223">
        <f t="shared" ca="1" si="913"/>
        <v>3.0875640138843113E-3</v>
      </c>
      <c r="BM435" s="223">
        <f t="shared" ca="1" si="914"/>
        <v>-3.0790027447962671E-3</v>
      </c>
      <c r="BN435" s="223">
        <f t="shared" ca="1" si="915"/>
        <v>-1.5912907321778281E-3</v>
      </c>
      <c r="BO435" s="223">
        <f t="shared" ca="1" si="916"/>
        <v>3.8523069615622064E-3</v>
      </c>
      <c r="BP435" s="223">
        <f t="shared" ca="1" si="917"/>
        <v>-2.8077774494812929E-4</v>
      </c>
      <c r="BQ435" s="223">
        <f t="shared" ca="1" si="918"/>
        <v>-3.7158601076015619E-3</v>
      </c>
      <c r="BR435" s="223">
        <f t="shared" ca="1" si="919"/>
        <v>2.0865384598288969E-3</v>
      </c>
      <c r="BS435" s="223">
        <f t="shared" ca="1" si="920"/>
        <v>2.7018851269129279E-3</v>
      </c>
      <c r="BT435" s="223">
        <f t="shared" ca="1" si="921"/>
        <v>-3.3995475282594147E-3</v>
      </c>
      <c r="BU435" s="223">
        <f t="shared" ca="1" si="922"/>
        <v>-1.0498397869005904E-3</v>
      </c>
      <c r="BV435" s="223">
        <f t="shared" ca="1" si="923"/>
        <v>3.9097280488408449E-3</v>
      </c>
      <c r="BW435" s="223">
        <f t="shared" ca="1" si="924"/>
        <v>-8.5013306245977378E-4</v>
      </c>
      <c r="BX435" s="223">
        <f t="shared" ca="1" si="925"/>
        <v>-3.4965970799244821E-3</v>
      </c>
      <c r="BY435" s="223">
        <f t="shared" ca="1" si="926"/>
        <v>2.5493406375183174E-3</v>
      </c>
      <c r="BZ435" s="223">
        <f t="shared" ca="1" si="927"/>
        <v>2.2577185864466926E-3</v>
      </c>
      <c r="CA435" s="223">
        <f t="shared" ca="1" si="928"/>
        <v>-3.6465023741298428E-3</v>
      </c>
      <c r="CB435" s="223">
        <f t="shared" ca="1" si="929"/>
        <v>-4.8566298067916221E-4</v>
      </c>
      <c r="CC435" s="223">
        <f t="shared" ca="1" si="930"/>
        <v>3.8825153309653914E-3</v>
      </c>
      <c r="CD435" s="223">
        <f t="shared" ca="1" si="931"/>
        <v>-1.4010855665110792E-3</v>
      </c>
      <c r="CE435" s="223">
        <f t="shared" ca="1" si="932"/>
        <v>-3.2016432849438924E-3</v>
      </c>
      <c r="CF435" s="223">
        <f t="shared" ca="1" si="933"/>
        <v>2.9569572892346211E-3</v>
      </c>
      <c r="CG435" s="223">
        <f t="shared" ca="1" si="934"/>
        <v>1.764679256734947E-3</v>
      </c>
      <c r="CH435" s="223">
        <f t="shared" ca="1" si="935"/>
        <v>-3.8145214557806246E-3</v>
      </c>
      <c r="CI435" s="223">
        <f t="shared" ca="1" si="936"/>
        <v>8.9026962405977473E-5</v>
      </c>
      <c r="CJ435" s="223">
        <f t="shared" ca="1" si="937"/>
        <v>3.7712578810973592E-3</v>
      </c>
      <c r="CK435" s="223">
        <f t="shared" ca="1" si="938"/>
        <v>-1.9217087992271951E-3</v>
      </c>
      <c r="CL435" s="223">
        <f t="shared" ca="1" si="939"/>
        <v>-2.8373835815814949E-3</v>
      </c>
      <c r="CM435" s="223">
        <f t="shared" ca="1" si="940"/>
        <v>3.3005647454417255E-3</v>
      </c>
      <c r="CN435" s="223">
        <f t="shared" ca="1" si="941"/>
        <v>1.2334399503219442E-3</v>
      </c>
      <c r="CO435" s="223">
        <f t="shared" ca="1" si="942"/>
        <v>-3.8999676674999042E-3</v>
      </c>
      <c r="CP435" s="223">
        <f t="shared" ca="1" si="943"/>
        <v>6.6178974061018286E-4</v>
      </c>
      <c r="CQ435" s="223">
        <f t="shared" ca="1" si="944"/>
        <v>3.5783640870367295E-3</v>
      </c>
      <c r="CR435" s="223">
        <f t="shared" ca="1" si="945"/>
        <v>-2.4007328398652533E-3</v>
      </c>
      <c r="CS435" s="223">
        <f t="shared" ca="1" si="946"/>
        <v>-2.4117030923764132E-3</v>
      </c>
      <c r="CT435" s="223">
        <f t="shared" ca="1" si="947"/>
        <v>3.5727249423830611E-3</v>
      </c>
      <c r="CU435" s="223">
        <f t="shared" ca="1" si="948"/>
        <v>6.7550039388624013E-4</v>
      </c>
      <c r="CV435" s="223">
        <f t="shared" ca="1" si="949"/>
        <v>-3.9009913568454598E-3</v>
      </c>
      <c r="CW435" s="223">
        <f t="shared" ca="1" si="950"/>
        <v>1.2202267694885792E-3</v>
      </c>
      <c r="CX435" s="223">
        <f t="shared" ca="1" si="951"/>
        <v>3.3080095168992432E-3</v>
      </c>
      <c r="CY435" s="223">
        <f t="shared" ca="1" si="952"/>
        <v>-2.8277882645643022E-3</v>
      </c>
      <c r="CZ435" s="223">
        <f t="shared" ca="1" si="953"/>
        <v>-1.9338165143948454E-3</v>
      </c>
      <c r="DA435" s="223">
        <f t="shared" ca="1" si="954"/>
        <v>3.7675464336994736E-3</v>
      </c>
      <c r="DB435" s="223">
        <f t="shared" ca="1" si="955"/>
        <v>1.0293829388650748E-4</v>
      </c>
      <c r="DC435" s="223">
        <f t="shared" ca="1" si="956"/>
        <v>-3.8175703640344291E-3</v>
      </c>
      <c r="DD435" s="223">
        <f t="shared" ca="1" si="957"/>
        <v>1.7522495738064414E-3</v>
      </c>
      <c r="DE435" s="223">
        <f t="shared" ca="1" si="958"/>
        <v>2.9660465306766194E-3</v>
      </c>
      <c r="DF435" s="223">
        <f t="shared" ca="1" si="959"/>
        <v>-3.1936306130569084E-3</v>
      </c>
      <c r="DG435" s="223">
        <f t="shared" ca="1" si="960"/>
        <v>-1.4140686488662881E-3</v>
      </c>
      <c r="DH435" s="223">
        <f t="shared" ca="1" si="961"/>
        <v>3.8808119224511429E-3</v>
      </c>
      <c r="DI435" s="223">
        <f t="shared" ca="1" si="962"/>
        <v>-4.7185210930947188E-4</v>
      </c>
      <c r="DJ435" s="223">
        <f t="shared" ca="1" si="963"/>
        <v>-3.6515105016356499E-3</v>
      </c>
      <c r="DK435" s="223">
        <f t="shared" ca="1" si="964"/>
        <v>2.2463414665216809E-3</v>
      </c>
      <c r="DL435" s="223">
        <f t="shared" ca="1" si="965"/>
        <v>2.5598775943164453E-3</v>
      </c>
      <c r="DM435" s="223">
        <f t="shared" ca="1" si="966"/>
        <v>-3.4903405033163298E-3</v>
      </c>
      <c r="DN435" s="223">
        <f t="shared" ca="1" si="967"/>
        <v>-8.6371046747749027E-4</v>
      </c>
      <c r="DO435" s="223">
        <f t="shared" ca="1" si="968"/>
        <v>3.9100695528603924E-3</v>
      </c>
      <c r="DP435" s="223">
        <f t="shared" ca="1" si="969"/>
        <v>-1.0364283392990344E-3</v>
      </c>
      <c r="DQ435" s="223">
        <f t="shared" ca="1" si="970"/>
        <v>-3.4064064641809678E-3</v>
      </c>
      <c r="DR435" s="223">
        <f t="shared" ca="1" si="971"/>
        <v>2.6918068502797274E-3</v>
      </c>
      <c r="DS435" s="223">
        <f t="shared" ca="1" si="972"/>
        <v>2.0982950386893425E-3</v>
      </c>
      <c r="DT435" s="223">
        <f t="shared" ca="1" si="973"/>
        <v>-3.7114950622614191E-3</v>
      </c>
      <c r="DU435" s="223">
        <f t="shared" ca="1" si="974"/>
        <v>-2.9465556281268925E-4</v>
      </c>
      <c r="DV435" s="223">
        <f t="shared" ca="1" si="975"/>
        <v>3.8546859855848456E-3</v>
      </c>
      <c r="DW435" s="223">
        <f t="shared" ca="1" si="976"/>
        <v>-1.5785690256833532E-3</v>
      </c>
      <c r="DX435" s="223">
        <f t="shared" ca="1" si="977"/>
        <v>-3.0875640138843478E-3</v>
      </c>
      <c r="DY435" s="223">
        <f t="shared" ca="1" si="978"/>
        <v>3.0790027447962984E-3</v>
      </c>
      <c r="DZ435" s="223">
        <f t="shared" ca="1" si="979"/>
        <v>1.5912907321778316E-3</v>
      </c>
      <c r="EA435" s="223">
        <f t="shared" ca="1" si="980"/>
        <v>-3.8523069615622055E-3</v>
      </c>
      <c r="EB435" s="223">
        <f t="shared" ca="1" si="981"/>
        <v>2.8077774494807031E-4</v>
      </c>
      <c r="EC435" s="223">
        <f t="shared" ca="1" si="982"/>
        <v>3.7158601076015458E-3</v>
      </c>
      <c r="ED435" s="223">
        <f t="shared" ca="1" si="983"/>
        <v>-2.0865384598288935E-3</v>
      </c>
      <c r="EE435" s="223">
        <f t="shared" ca="1" si="984"/>
        <v>-2.7018851269129708E-3</v>
      </c>
      <c r="EF435" s="223">
        <f t="shared" ca="1" si="985"/>
        <v>3.3995475282594398E-3</v>
      </c>
      <c r="EG435" s="223">
        <f t="shared" ca="1" si="986"/>
        <v>1.0498397869005941E-3</v>
      </c>
      <c r="EH435" s="223">
        <f t="shared" ca="1" si="987"/>
        <v>-3.909728048840844E-3</v>
      </c>
      <c r="EI435" s="223">
        <f t="shared" ca="1" si="988"/>
        <v>8.5013306245971631E-4</v>
      </c>
      <c r="EJ435" s="223">
        <f t="shared" ca="1" si="989"/>
        <v>3.4965970799244591E-3</v>
      </c>
      <c r="EK435" s="223">
        <f t="shared" ca="1" si="990"/>
        <v>-2.5493406375183148E-3</v>
      </c>
      <c r="EL435" s="223">
        <f t="shared" ca="1" si="991"/>
        <v>-2.2577185864466956E-3</v>
      </c>
      <c r="EM435" s="223">
        <f t="shared" ca="1" si="992"/>
        <v>3.6465023741298411E-3</v>
      </c>
      <c r="EN435" s="223">
        <f t="shared" ca="1" si="993"/>
        <v>4.8566298067916612E-4</v>
      </c>
      <c r="EO435" s="223">
        <f t="shared" ca="1" si="994"/>
        <v>-3.8825153309653914E-3</v>
      </c>
      <c r="EP435" s="223">
        <f t="shared" ca="1" si="995"/>
        <v>1.4010855665110762E-3</v>
      </c>
      <c r="EQ435" s="223">
        <f t="shared" ca="1" si="996"/>
        <v>3.2016432849438945E-3</v>
      </c>
      <c r="ER435" s="223">
        <f t="shared" ca="1" si="997"/>
        <v>-2.9569572892346185E-3</v>
      </c>
      <c r="ES435" s="223">
        <f t="shared" ca="1" si="998"/>
        <v>-1.76467925673495E-3</v>
      </c>
      <c r="ET435" s="223">
        <f t="shared" ca="1" si="999"/>
        <v>3.8145214557806237E-3</v>
      </c>
      <c r="EU435" s="223">
        <f t="shared" ca="1" si="1000"/>
        <v>-8.9026962405862331E-5</v>
      </c>
      <c r="EV435" s="223">
        <f t="shared" ca="1" si="1001"/>
        <v>-3.771257881097331E-3</v>
      </c>
      <c r="EW435" s="223">
        <f t="shared" ca="1" si="1002"/>
        <v>1.9217087992272884E-3</v>
      </c>
      <c r="EX435" s="223">
        <f t="shared" ca="1" si="1003"/>
        <v>2.8373835815814971E-3</v>
      </c>
      <c r="EY435" s="223">
        <f t="shared" ca="1" si="1004"/>
        <v>-3.3005647454417229E-3</v>
      </c>
      <c r="EZ435" s="223">
        <f t="shared" ca="1" si="1005"/>
        <v>-1.2334399503219477E-3</v>
      </c>
      <c r="FA435" s="223">
        <f t="shared" ca="1" si="1006"/>
        <v>3.8999676674999037E-3</v>
      </c>
      <c r="FB435" s="223">
        <f t="shared" ca="1" si="1007"/>
        <v>-6.6178974061006967E-4</v>
      </c>
      <c r="FC435" s="223">
        <f t="shared" ca="1" si="1008"/>
        <v>-3.5783640870366861E-3</v>
      </c>
      <c r="FD435" s="223">
        <f t="shared" ca="1" si="1009"/>
        <v>2.4007328398653383E-3</v>
      </c>
      <c r="FE435" s="223">
        <f t="shared" ca="1" si="1010"/>
        <v>2.4117030923764163E-3</v>
      </c>
      <c r="FF435" s="223">
        <f t="shared" ca="1" si="1011"/>
        <v>-3.5727249423830598E-3</v>
      </c>
      <c r="FG435" s="223">
        <f t="shared" ca="1" si="1012"/>
        <v>-6.7550039388624382E-4</v>
      </c>
      <c r="FH435" s="223">
        <f t="shared" ca="1" si="1013"/>
        <v>3.9009913568454598E-3</v>
      </c>
      <c r="FI435" s="223">
        <f t="shared" ca="1" si="1014"/>
        <v>-1.2202267694884699E-3</v>
      </c>
      <c r="FJ435" s="223">
        <f t="shared" ca="1" si="1015"/>
        <v>-3.3080095168993048E-3</v>
      </c>
      <c r="FK435" s="223">
        <f t="shared" ca="1" si="1016"/>
        <v>2.8277882645643764E-3</v>
      </c>
      <c r="FL435" s="223">
        <f t="shared" ca="1" si="1017"/>
        <v>1.9338165143948489E-3</v>
      </c>
      <c r="FM435" s="223">
        <f t="shared" ca="1" si="1018"/>
        <v>-3.7675464336994727E-3</v>
      </c>
      <c r="FN435" s="223">
        <f t="shared" ca="1" si="1019"/>
        <v>-1.0293829388651116E-4</v>
      </c>
      <c r="FO435" s="223">
        <f t="shared" ca="1" si="1020"/>
        <v>3.8175703640344304E-3</v>
      </c>
      <c r="FP435" s="223">
        <f t="shared" ca="1" si="1021"/>
        <v>-1.7522495738063384E-3</v>
      </c>
      <c r="FQ435" s="223">
        <f t="shared" ca="1" si="1022"/>
        <v>-2.966046530676694E-3</v>
      </c>
      <c r="FR435" s="223">
        <f t="shared" ca="1" si="1023"/>
        <v>3.1936306130569709E-3</v>
      </c>
      <c r="FS435" s="223">
        <f t="shared" ca="1" si="1024"/>
        <v>1.4140686488662913E-3</v>
      </c>
      <c r="FT435" s="223">
        <f t="shared" ca="1" si="1025"/>
        <v>-3.880811922451142E-3</v>
      </c>
      <c r="FU435" s="223">
        <f t="shared" ca="1" si="1026"/>
        <v>4.7185210930946798E-4</v>
      </c>
      <c r="FV435" s="223">
        <f t="shared" ca="1" si="1027"/>
        <v>3.6515105016356516E-3</v>
      </c>
      <c r="FW435" s="223">
        <f t="shared" ca="1" si="1028"/>
        <v>-2.2463414665215868E-3</v>
      </c>
      <c r="FX435" s="223">
        <f t="shared" ca="1" si="1029"/>
        <v>-2.5598775943165325E-3</v>
      </c>
      <c r="FY435" s="223">
        <f t="shared" ca="1" si="1030"/>
        <v>3.4903405033163779E-3</v>
      </c>
      <c r="FZ435" s="223">
        <f t="shared" ca="1" si="1031"/>
        <v>8.6371046747749395E-4</v>
      </c>
      <c r="GA435" s="223">
        <f t="shared" ca="1" si="1032"/>
        <v>-3.9100695528603924E-3</v>
      </c>
      <c r="GB435" s="223">
        <f t="shared" ca="1" si="1033"/>
        <v>1.036428339299031E-3</v>
      </c>
      <c r="GC435" s="223">
        <f t="shared" ca="1" si="1034"/>
        <v>3.4064064641809695E-3</v>
      </c>
      <c r="GD435" s="223">
        <f t="shared" ca="1" si="1035"/>
        <v>-2.6918068502796437E-3</v>
      </c>
      <c r="GE435" s="223">
        <f t="shared" ca="1" si="1036"/>
        <v>-2.0982950386894397E-3</v>
      </c>
      <c r="GF435" s="223">
        <f t="shared" ca="1" si="1037"/>
        <v>3.7114950622614534E-3</v>
      </c>
      <c r="GG435" s="223">
        <f t="shared" ca="1" si="1038"/>
        <v>2.9465556281258257E-4</v>
      </c>
      <c r="GH435" s="223">
        <f t="shared" ca="1" si="1039"/>
        <v>-3.8546859855848464E-3</v>
      </c>
      <c r="GI435" s="223">
        <f t="shared" ca="1" si="1040"/>
        <v>1.5785690256833499E-3</v>
      </c>
      <c r="GJ435" s="223">
        <f t="shared" ca="1" si="1041"/>
        <v>3.0875640138843504E-3</v>
      </c>
      <c r="GK435" s="223">
        <f t="shared" ca="1" si="1042"/>
        <v>-3.0790027447962281E-3</v>
      </c>
      <c r="GL435" s="223">
        <f t="shared" ca="1" si="1043"/>
        <v>-1.5912907321779363E-3</v>
      </c>
      <c r="GM435" s="223">
        <f t="shared" ca="1" si="1044"/>
        <v>3.8523069615622246E-3</v>
      </c>
      <c r="GN435" s="223">
        <f t="shared" ca="1" si="1045"/>
        <v>-2.8077774494817721E-4</v>
      </c>
      <c r="GO435" s="223">
        <f t="shared" ca="1" si="1046"/>
        <v>-3.7158601076015471E-3</v>
      </c>
      <c r="GP435" s="223">
        <f t="shared" ca="1" si="1047"/>
        <v>2.0865384598288904E-3</v>
      </c>
      <c r="GQ435" s="223">
        <f t="shared" ca="1" si="1048"/>
        <v>2.7018851269129738E-3</v>
      </c>
      <c r="GR435" s="223">
        <f t="shared" ca="1" si="1049"/>
        <v>-3.3995475282593826E-3</v>
      </c>
      <c r="GS435" s="223">
        <f t="shared" ca="1" si="1050"/>
        <v>-1.0498397869007044E-3</v>
      </c>
      <c r="GT435" s="223">
        <f t="shared" ca="1" si="1051"/>
        <v>3.9097280488408475E-3</v>
      </c>
      <c r="GU435" s="223">
        <f t="shared" ca="1" si="1052"/>
        <v>-8.5013306245982083E-4</v>
      </c>
      <c r="GV435" s="223">
        <f t="shared" ca="1" si="1053"/>
        <v>-3.4965970799244604E-3</v>
      </c>
      <c r="GW435" s="223">
        <f t="shared" ca="1" si="1054"/>
        <v>2.5493406375183118E-3</v>
      </c>
      <c r="GX435" s="223">
        <f t="shared" ca="1" si="1055"/>
        <v>2.2577185864466986E-3</v>
      </c>
      <c r="GY435" s="223">
        <f t="shared" ca="1" si="1056"/>
        <v>-3.6465023741297994E-3</v>
      </c>
      <c r="GZ435" s="223">
        <f t="shared" ca="1" si="1057"/>
        <v>-4.8566298067928017E-4</v>
      </c>
      <c r="HA435" s="223">
        <f t="shared" ca="1" si="1058"/>
        <v>3.8825153309653788E-3</v>
      </c>
      <c r="HB435" s="223">
        <f t="shared" ca="1" si="1059"/>
        <v>-1.4010855665111759E-3</v>
      </c>
      <c r="HC435" s="223">
        <f t="shared" ca="1" si="1060"/>
        <v>-3.2016432849438967E-3</v>
      </c>
      <c r="HD435" s="223">
        <f t="shared" ca="1" si="1061"/>
        <v>2.9569572892346159E-3</v>
      </c>
      <c r="HE435" s="223">
        <f t="shared" ca="1" si="1062"/>
        <v>1.7646792567349539E-3</v>
      </c>
      <c r="HF435" s="223">
        <f t="shared" ca="1" si="1063"/>
        <v>-3.8145214557806228E-3</v>
      </c>
      <c r="HG435" s="223">
        <f t="shared" ca="1" si="1064"/>
        <v>8.9026962405858428E-5</v>
      </c>
      <c r="HH435" s="223">
        <f t="shared" ca="1" si="1065"/>
        <v>3.7712578810973319E-3</v>
      </c>
      <c r="HI435" s="223">
        <f t="shared" ca="1" si="1066"/>
        <v>-1.9217087992272853E-3</v>
      </c>
      <c r="HJ435" s="223">
        <f t="shared" ca="1" si="1067"/>
        <v>-2.8373835815814997E-3</v>
      </c>
      <c r="HK435" s="223">
        <f t="shared" ca="1" si="1068"/>
        <v>3.3005647454417211E-3</v>
      </c>
      <c r="HL435" s="223">
        <f t="shared" ca="1" si="1069"/>
        <v>1.2334399503219514E-3</v>
      </c>
      <c r="HM435" s="223">
        <f t="shared" ca="1" si="1070"/>
        <v>-3.8999676674999033E-3</v>
      </c>
      <c r="HN435" s="223">
        <f t="shared" ca="1" si="1071"/>
        <v>6.6178974061006555E-4</v>
      </c>
      <c r="HO435" s="223">
        <f t="shared" ca="1" si="1072"/>
        <v>3.5783640870366879E-3</v>
      </c>
      <c r="HP435" s="223">
        <f t="shared" ca="1" si="1073"/>
        <v>-2.4007328398653353E-3</v>
      </c>
      <c r="HQ435" s="223">
        <f t="shared" ca="1" si="1074"/>
        <v>-2.4117030923764193E-3</v>
      </c>
      <c r="HR435" s="223">
        <f t="shared" ca="1" si="1075"/>
        <v>3.5727249423830581E-3</v>
      </c>
      <c r="HS435" s="223">
        <f t="shared" ca="1" si="1076"/>
        <v>6.7550039388624751E-4</v>
      </c>
      <c r="HT435" s="223">
        <f t="shared" ca="1" si="1077"/>
        <v>-3.9009913568454602E-3</v>
      </c>
      <c r="HU435" s="223">
        <f t="shared" ca="1" si="1078"/>
        <v>1.2202267694884665E-3</v>
      </c>
      <c r="HV435" s="223">
        <f t="shared" ca="1" si="1079"/>
        <v>3.3080095168991882E-3</v>
      </c>
      <c r="HW435" s="223">
        <f t="shared" ca="1" si="1080"/>
        <v>-2.8277882645643738E-3</v>
      </c>
      <c r="HX435" s="223">
        <f t="shared" ca="1" si="1081"/>
        <v>-1.9338165143948519E-3</v>
      </c>
      <c r="HY435" s="223">
        <f t="shared" ca="1" si="1082"/>
        <v>3.7675464336994714E-3</v>
      </c>
      <c r="HZ435" s="223">
        <f t="shared" ca="1" si="1083"/>
        <v>1.0293829388651463E-4</v>
      </c>
      <c r="IA435" s="223">
        <f t="shared" ca="1" si="1084"/>
        <v>-3.8175703640344308E-3</v>
      </c>
      <c r="IB435" s="223">
        <f t="shared" ca="1" si="1085"/>
        <v>1.7522495738063349E-3</v>
      </c>
      <c r="IC435" s="223">
        <f t="shared" ca="1" si="1086"/>
        <v>2.9660465306766966E-3</v>
      </c>
      <c r="ID435" s="223">
        <f t="shared" ca="1" si="1087"/>
        <v>-3.1936306130569683E-3</v>
      </c>
      <c r="IE435" s="223">
        <f t="shared" ca="1" si="1088"/>
        <v>4.3916876177884203E-4</v>
      </c>
      <c r="IF435" s="223">
        <f t="shared" ca="1" si="1089"/>
        <v>3.8808119224511416E-3</v>
      </c>
      <c r="IG435" s="223">
        <f t="shared" ca="1" si="1090"/>
        <v>-4.7185210930946429E-4</v>
      </c>
      <c r="IH435" s="223">
        <f t="shared" ca="1" si="1091"/>
        <v>-3.6515105016356525E-3</v>
      </c>
      <c r="II435" s="223">
        <f t="shared" ca="1" si="1092"/>
        <v>2.2463414665215842E-3</v>
      </c>
      <c r="IJ435" s="223">
        <f t="shared" ca="1" si="1093"/>
        <v>2.5598775943165356E-3</v>
      </c>
      <c r="IK435" s="223">
        <f t="shared" ca="1" si="1094"/>
        <v>-3.4903405033163771E-3</v>
      </c>
      <c r="IL435" s="223">
        <f t="shared" ca="1" si="1095"/>
        <v>-8.6371046747749742E-4</v>
      </c>
      <c r="IM435" s="223">
        <f t="shared" ca="1" si="1096"/>
        <v>3.9100695528603924E-3</v>
      </c>
      <c r="IN435" s="223">
        <f t="shared" ca="1" si="1097"/>
        <v>-1.0364283392990271E-3</v>
      </c>
      <c r="IO435" s="223">
        <f t="shared" ca="1" si="1098"/>
        <v>-3.4064064641809713E-3</v>
      </c>
      <c r="IP435" s="223">
        <f t="shared" ca="1" si="1099"/>
        <v>2.6918068502796411E-3</v>
      </c>
      <c r="IQ435" s="223">
        <f t="shared" ca="1" si="1100"/>
        <v>2.0982950386894427E-3</v>
      </c>
      <c r="IR435" s="223">
        <f t="shared" ca="1" si="1101"/>
        <v>-3.7114950622614525E-3</v>
      </c>
      <c r="IS435" s="223">
        <f t="shared" ca="1" si="1102"/>
        <v>-2.9465556281258647E-4</v>
      </c>
      <c r="IT435" s="223">
        <f t="shared" ca="1" si="1103"/>
        <v>3.8546859855848469E-3</v>
      </c>
      <c r="IU435" s="223">
        <f t="shared" ca="1" si="1104"/>
        <v>-1.5785690256833462E-3</v>
      </c>
      <c r="IV435" s="223">
        <f t="shared" ca="1" si="1105"/>
        <v>-3.0875640138843521E-3</v>
      </c>
      <c r="IW435" s="223">
        <f t="shared" ca="1" si="1106"/>
        <v>3.0790027447962255E-3</v>
      </c>
      <c r="IX435" s="223">
        <f t="shared" ca="1" si="1107"/>
        <v>1.5912907321779402E-3</v>
      </c>
      <c r="IY435" s="223">
        <f t="shared" ca="1" si="1108"/>
        <v>-3.8523069615622237E-3</v>
      </c>
      <c r="IZ435" s="223">
        <f t="shared" ca="1" si="1109"/>
        <v>2.8077774494817309E-4</v>
      </c>
      <c r="JA435" s="223">
        <f t="shared" ca="1" si="1110"/>
        <v>3.715860107601548E-3</v>
      </c>
      <c r="JB435" s="223">
        <f t="shared" ca="1" si="1111"/>
        <v>-2.086538459828887E-3</v>
      </c>
    </row>
    <row r="436" spans="2:262">
      <c r="B436" s="230">
        <v>75</v>
      </c>
      <c r="C436" s="229">
        <f t="shared" si="1112"/>
        <v>1.4648437500000009E-3</v>
      </c>
      <c r="D436" s="226">
        <f t="shared" ca="1" si="855"/>
        <v>54.006035656543141</v>
      </c>
      <c r="E436" s="225">
        <f ca="1">CC361</f>
        <v>6.0356565431375509E-3</v>
      </c>
      <c r="F436" s="224">
        <v>75</v>
      </c>
      <c r="G436" s="223">
        <f t="shared" ca="1" si="856"/>
        <v>-8.2155884351348199E-3</v>
      </c>
      <c r="H436" s="223">
        <f t="shared" ca="1" si="857"/>
        <v>1.1379662292319605E-2</v>
      </c>
      <c r="I436" s="223">
        <f t="shared" ca="1" si="858"/>
        <v>2.1453862168994524E-3</v>
      </c>
      <c r="J436" s="223">
        <f t="shared" ca="1" si="859"/>
        <v>-1.2524066039835391E-2</v>
      </c>
      <c r="K436" s="223">
        <f t="shared" ca="1" si="860"/>
        <v>4.5352701596650009E-3</v>
      </c>
      <c r="L436" s="223">
        <f t="shared" ca="1" si="861"/>
        <v>1.0104837219479641E-2</v>
      </c>
      <c r="M436" s="223">
        <f t="shared" ca="1" si="862"/>
        <v>-9.9254481569497986E-3</v>
      </c>
      <c r="N436" s="223">
        <f t="shared" ca="1" si="863"/>
        <v>-4.8103499252511849E-3</v>
      </c>
      <c r="O436" s="223">
        <f t="shared" ca="1" si="864"/>
        <v>1.249141154291563E-2</v>
      </c>
      <c r="P436" s="223">
        <f t="shared" ca="1" si="865"/>
        <v>-1.8528877094784171E-3</v>
      </c>
      <c r="Q436" s="223">
        <f t="shared" ca="1" si="866"/>
        <v>-1.1503033962342962E-2</v>
      </c>
      <c r="R436" s="223">
        <f t="shared" ca="1" si="867"/>
        <v>7.9888995243262064E-3</v>
      </c>
      <c r="S436" s="223">
        <f t="shared" ca="1" si="868"/>
        <v>7.2415511196970437E-3</v>
      </c>
      <c r="T436" s="223">
        <f t="shared" ca="1" si="869"/>
        <v>-1.1851727659385889E-2</v>
      </c>
      <c r="U436" s="223">
        <f t="shared" ca="1" si="870"/>
        <v>-9.1953718994441935E-4</v>
      </c>
      <c r="V436" s="223">
        <f t="shared" ca="1" si="871"/>
        <v>1.2342232258447466E-2</v>
      </c>
      <c r="W436" s="223">
        <f t="shared" ca="1" si="872"/>
        <v>-5.6641244081479525E-3</v>
      </c>
      <c r="X436" s="223">
        <f t="shared" ca="1" si="873"/>
        <v>-9.3208437792914132E-3</v>
      </c>
      <c r="Y436" s="223">
        <f t="shared" ca="1" si="874"/>
        <v>1.0636100300883067E-2</v>
      </c>
      <c r="Z436" s="223">
        <f t="shared" ca="1" si="875"/>
        <v>3.6472764992352014E-3</v>
      </c>
      <c r="AA436" s="223">
        <f t="shared" ca="1" si="876"/>
        <v>-1.2581650645651908E-2</v>
      </c>
      <c r="AB436" s="223">
        <f t="shared" ca="1" si="877"/>
        <v>3.0640969753400658E-3</v>
      </c>
      <c r="AC436" s="223">
        <f t="shared" ca="1" si="878"/>
        <v>1.0947183138725008E-2</v>
      </c>
      <c r="AD436" s="223">
        <f t="shared" ca="1" si="879"/>
        <v>-8.9036037783642198E-3</v>
      </c>
      <c r="AE436" s="223">
        <f t="shared" ca="1" si="880"/>
        <v>-6.1977737083420883E-3</v>
      </c>
      <c r="AF436" s="223">
        <f t="shared" ca="1" si="881"/>
        <v>1.2209654410278931E-2</v>
      </c>
      <c r="AG436" s="223">
        <f t="shared" ca="1" si="882"/>
        <v>-3.1516748281995837E-4</v>
      </c>
      <c r="AH436" s="223">
        <f t="shared" ca="1" si="883"/>
        <v>-1.204153603346024E-2</v>
      </c>
      <c r="AI436" s="223">
        <f t="shared" ca="1" si="884"/>
        <v>6.7384300422550581E-3</v>
      </c>
      <c r="AJ436" s="223">
        <f t="shared" ca="1" si="885"/>
        <v>8.4470855182172001E-3</v>
      </c>
      <c r="AK436" s="223">
        <f t="shared" ca="1" si="886"/>
        <v>-1.124432098463499E-2</v>
      </c>
      <c r="AL436" s="223">
        <f t="shared" ca="1" si="887"/>
        <v>-2.4490778067274375E-3</v>
      </c>
      <c r="AM436" s="223">
        <f t="shared" ca="1" si="888"/>
        <v>1.2550721574840702E-2</v>
      </c>
      <c r="AN436" s="223">
        <f t="shared" ca="1" si="889"/>
        <v>-4.245797312323529E-3</v>
      </c>
      <c r="AO436" s="223">
        <f t="shared" ca="1" si="890"/>
        <v>-1.0285904957142097E-2</v>
      </c>
      <c r="AP436" s="223">
        <f t="shared" ca="1" si="891"/>
        <v>9.7325614608117245E-3</v>
      </c>
      <c r="AQ436" s="223">
        <f t="shared" ca="1" si="892"/>
        <v>5.0943083481280564E-3</v>
      </c>
      <c r="AR436" s="223">
        <f t="shared" ca="1" si="893"/>
        <v>-1.2449995514724928E-2</v>
      </c>
      <c r="AS436" s="223">
        <f t="shared" ca="1" si="894"/>
        <v>1.5468369204367964E-3</v>
      </c>
      <c r="AT436" s="223">
        <f t="shared" ca="1" si="895"/>
        <v>1.1624873233897614E-2</v>
      </c>
      <c r="AU436" s="223">
        <f t="shared" ca="1" si="896"/>
        <v>-7.747840911454619E-3</v>
      </c>
      <c r="AV436" s="223">
        <f t="shared" ca="1" si="897"/>
        <v>-7.4919772059557693E-3</v>
      </c>
      <c r="AW436" s="223">
        <f t="shared" ca="1" si="898"/>
        <v>1.1744252710533778E-2</v>
      </c>
      <c r="AX436" s="223">
        <f t="shared" ca="1" si="899"/>
        <v>1.2272931561388657E-3</v>
      </c>
      <c r="AY436" s="223">
        <f t="shared" ca="1" si="900"/>
        <v>-1.239892219434147E-2</v>
      </c>
      <c r="AZ436" s="223">
        <f t="shared" ca="1" si="901"/>
        <v>5.3866083002002459E-3</v>
      </c>
      <c r="BA436" s="223">
        <f t="shared" ca="1" si="902"/>
        <v>9.5255678879742432E-3</v>
      </c>
      <c r="BB436" s="223">
        <f t="shared" ca="1" si="903"/>
        <v>-1.0467789256032216E-2</v>
      </c>
      <c r="BC436" s="223">
        <f t="shared" ca="1" si="904"/>
        <v>-3.941782013689419E-3</v>
      </c>
      <c r="BD436" s="223">
        <f t="shared" ca="1" si="905"/>
        <v>1.2570436356504308E-2</v>
      </c>
      <c r="BE436" s="223">
        <f t="shared" ca="1" si="906"/>
        <v>-2.763609472922578E-3</v>
      </c>
      <c r="BF436" s="223">
        <f t="shared" ca="1" si="907"/>
        <v>-1.109625655029039E-2</v>
      </c>
      <c r="BG436" s="223">
        <f t="shared" ca="1" si="908"/>
        <v>8.6826358372763431E-3</v>
      </c>
      <c r="BH436" s="223">
        <f t="shared" ca="1" si="909"/>
        <v>6.4647170576697865E-3</v>
      </c>
      <c r="BI436" s="223">
        <f t="shared" ca="1" si="910"/>
        <v>-1.2131080862768566E-2</v>
      </c>
      <c r="BJ436" s="223">
        <f t="shared" ca="1" si="911"/>
        <v>6.3109984501851998E-6</v>
      </c>
      <c r="BK436" s="223">
        <f t="shared" ca="1" si="912"/>
        <v>1.2127714415170427E-2</v>
      </c>
      <c r="BL436" s="223">
        <f t="shared" ca="1" si="913"/>
        <v>-6.4755433055265713E-3</v>
      </c>
      <c r="BM436" s="223">
        <f t="shared" ca="1" si="914"/>
        <v>-8.6734943928402277E-3</v>
      </c>
      <c r="BN436" s="223">
        <f t="shared" ca="1" si="915"/>
        <v>1.1102206518441453E-2</v>
      </c>
      <c r="BO436" s="223">
        <f t="shared" ca="1" si="916"/>
        <v>2.7512941636615466E-3</v>
      </c>
      <c r="BP436" s="223">
        <f t="shared" ca="1" si="917"/>
        <v>-1.256981702447104E-2</v>
      </c>
      <c r="BQ436" s="223">
        <f t="shared" ca="1" si="918"/>
        <v>3.9537669554416781E-3</v>
      </c>
      <c r="BR436" s="223">
        <f t="shared" ca="1" si="919"/>
        <v>1.0460776850273105E-2</v>
      </c>
      <c r="BS436" s="223">
        <f t="shared" ca="1" si="920"/>
        <v>-9.5338122335734132E-3</v>
      </c>
      <c r="BT436" s="223">
        <f t="shared" ca="1" si="921"/>
        <v>-5.3751981501444727E-3</v>
      </c>
      <c r="BU436" s="223">
        <f t="shared" ca="1" si="922"/>
        <v>1.2401080074771484E-2</v>
      </c>
      <c r="BV436" s="223">
        <f t="shared" ca="1" si="923"/>
        <v>-1.2398543746742182E-3</v>
      </c>
      <c r="BW436" s="223">
        <f t="shared" ca="1" si="924"/>
        <v>-1.1739710116498176E-2</v>
      </c>
      <c r="BX436" s="223">
        <f t="shared" ca="1" si="925"/>
        <v>7.5021152889284733E-3</v>
      </c>
      <c r="BY436" s="223">
        <f t="shared" ca="1" si="926"/>
        <v>7.7378904052886966E-3</v>
      </c>
      <c r="BZ436" s="223">
        <f t="shared" ca="1" si="927"/>
        <v>-1.1629703462994818E-2</v>
      </c>
      <c r="CA436" s="223">
        <f t="shared" ca="1" si="928"/>
        <v>-1.5343098468274087E-3</v>
      </c>
      <c r="CB436" s="223">
        <f t="shared" ca="1" si="929"/>
        <v>1.2448143483131164E-2</v>
      </c>
      <c r="CC436" s="223">
        <f t="shared" ca="1" si="930"/>
        <v>-5.1058475008309984E-3</v>
      </c>
      <c r="CD436" s="223">
        <f t="shared" ca="1" si="931"/>
        <v>-9.7245541507453952E-3</v>
      </c>
      <c r="CE436" s="223">
        <f t="shared" ca="1" si="932"/>
        <v>1.0293172806349383E-2</v>
      </c>
      <c r="CF436" s="223">
        <f t="shared" ca="1" si="933"/>
        <v>4.2339131460510573E-3</v>
      </c>
      <c r="CG436" s="223">
        <f t="shared" ca="1" si="934"/>
        <v>-1.2551650106534428E-2</v>
      </c>
      <c r="CH436" s="223">
        <f t="shared" ca="1" si="935"/>
        <v>2.4614572754966179E-3</v>
      </c>
      <c r="CI436" s="223">
        <f t="shared" ca="1" si="936"/>
        <v>1.1238645991825679E-2</v>
      </c>
      <c r="CJ436" s="223">
        <f t="shared" ca="1" si="937"/>
        <v>-8.456437801024624E-3</v>
      </c>
      <c r="CK436" s="223">
        <f t="shared" ca="1" si="938"/>
        <v>-6.7277663031732084E-3</v>
      </c>
      <c r="CL436" s="223">
        <f t="shared" ca="1" si="939"/>
        <v>1.2045200005756797E-2</v>
      </c>
      <c r="CM436" s="223">
        <f t="shared" ca="1" si="940"/>
        <v>3.0254928742924885E-4</v>
      </c>
      <c r="CN436" s="223">
        <f t="shared" ca="1" si="941"/>
        <v>-1.220658751520134E-2</v>
      </c>
      <c r="CO436" s="223">
        <f t="shared" ca="1" si="942"/>
        <v>6.2087559436469937E-3</v>
      </c>
      <c r="CP436" s="223">
        <f t="shared" ca="1" si="943"/>
        <v>8.8946786787639787E-3</v>
      </c>
      <c r="CQ436" s="223">
        <f t="shared" ca="1" si="944"/>
        <v>-1.0953404498179487E-2</v>
      </c>
      <c r="CR436" s="223">
        <f t="shared" ca="1" si="945"/>
        <v>-3.0518532438689808E-3</v>
      </c>
      <c r="CS436" s="223">
        <f t="shared" ca="1" si="946"/>
        <v>1.2581340886341557E-2</v>
      </c>
      <c r="CT436" s="223">
        <f t="shared" ca="1" si="947"/>
        <v>-3.6593549971865678E-3</v>
      </c>
      <c r="CU436" s="223">
        <f t="shared" ca="1" si="948"/>
        <v>-1.0629347562583146E-2</v>
      </c>
      <c r="CV436" s="223">
        <f t="shared" ca="1" si="949"/>
        <v>9.3293201943380304E-3</v>
      </c>
      <c r="CW436" s="223">
        <f t="shared" ca="1" si="950"/>
        <v>5.6528501337870067E-3</v>
      </c>
      <c r="CX436" s="223">
        <f t="shared" ca="1" si="951"/>
        <v>-1.2344694687887247E-2</v>
      </c>
      <c r="CY436" s="223">
        <f t="shared" ca="1" si="952"/>
        <v>9.3212498699747799E-4</v>
      </c>
      <c r="CZ436" s="223">
        <f t="shared" ca="1" si="953"/>
        <v>1.1847475436700649E-2</v>
      </c>
      <c r="DA436" s="223">
        <f t="shared" ca="1" si="954"/>
        <v>-7.2518706726744341E-3</v>
      </c>
      <c r="DB436" s="223">
        <f t="shared" ca="1" si="955"/>
        <v>-7.9791425887798372E-3</v>
      </c>
      <c r="DC436" s="223">
        <f t="shared" ca="1" si="956"/>
        <v>1.1508148916952163E-2</v>
      </c>
      <c r="DD436" s="223">
        <f t="shared" ca="1" si="957"/>
        <v>1.840402326635765E-3</v>
      </c>
      <c r="DE436" s="223">
        <f t="shared" ca="1" si="958"/>
        <v>-1.2489866475752683E-2</v>
      </c>
      <c r="DF436" s="223">
        <f t="shared" ca="1" si="959"/>
        <v>4.8220111298470239E-3</v>
      </c>
      <c r="DG436" s="223">
        <f t="shared" ca="1" si="960"/>
        <v>9.9176827057205208E-3</v>
      </c>
      <c r="DH436" s="223">
        <f t="shared" ca="1" si="961"/>
        <v>-1.0112356134254524E-2</v>
      </c>
      <c r="DI436" s="223">
        <f t="shared" ca="1" si="962"/>
        <v>-4.5234939274498955E-3</v>
      </c>
      <c r="DJ436" s="223">
        <f t="shared" ca="1" si="963"/>
        <v>1.2525303211876804E-2</v>
      </c>
      <c r="DK436" s="223">
        <f t="shared" ca="1" si="964"/>
        <v>-2.157822388247712E-3</v>
      </c>
      <c r="DL436" s="223">
        <f t="shared" ca="1" si="965"/>
        <v>-1.1374265693255533E-2</v>
      </c>
      <c r="DM436" s="223">
        <f t="shared" ca="1" si="966"/>
        <v>8.2251459228482732E-3</v>
      </c>
      <c r="DN436" s="223">
        <f t="shared" ca="1" si="967"/>
        <v>6.9867629938229845E-3</v>
      </c>
      <c r="DO436" s="223">
        <f t="shared" ca="1" si="968"/>
        <v>-1.1952063570660599E-2</v>
      </c>
      <c r="DP436" s="223">
        <f t="shared" ca="1" si="969"/>
        <v>-6.1122732893080078E-4</v>
      </c>
      <c r="DQ436" s="223">
        <f t="shared" ca="1" si="970"/>
        <v>1.22781078233468E-2</v>
      </c>
      <c r="DR436" s="223">
        <f t="shared" ca="1" si="971"/>
        <v>-5.9382286593473018E-3</v>
      </c>
      <c r="DS436" s="223">
        <f t="shared" ca="1" si="972"/>
        <v>-9.1105051428449716E-3</v>
      </c>
      <c r="DT436" s="223">
        <f t="shared" ca="1" si="973"/>
        <v>1.0798004556621991E-2</v>
      </c>
      <c r="DU436" s="223">
        <f t="shared" ca="1" si="974"/>
        <v>3.3505740017984505E-3</v>
      </c>
      <c r="DV436" s="223">
        <f t="shared" ca="1" si="975"/>
        <v>-1.2585286218908788E-2</v>
      </c>
      <c r="DW436" s="223">
        <f t="shared" ca="1" si="976"/>
        <v>3.362738780313419E-3</v>
      </c>
      <c r="DX436" s="223">
        <f t="shared" ca="1" si="977"/>
        <v>1.0791515553378393E-2</v>
      </c>
      <c r="DY436" s="223">
        <f t="shared" ca="1" si="978"/>
        <v>-9.1192085214632113E-3</v>
      </c>
      <c r="DZ436" s="223">
        <f t="shared" ca="1" si="979"/>
        <v>-5.9270970518824663E-3</v>
      </c>
      <c r="EA436" s="223">
        <f t="shared" ca="1" si="980"/>
        <v>1.2280873318520893E-2</v>
      </c>
      <c r="EB436" s="223">
        <f t="shared" ca="1" si="981"/>
        <v>-6.2383412208296893E-4</v>
      </c>
      <c r="EC436" s="223">
        <f t="shared" ca="1" si="982"/>
        <v>-1.1948104280705633E-2</v>
      </c>
      <c r="ED436" s="223">
        <f t="shared" ca="1" si="983"/>
        <v>6.9972578006920862E-3</v>
      </c>
      <c r="EE436" s="223">
        <f t="shared" ca="1" si="984"/>
        <v>8.2155884351348546E-3</v>
      </c>
      <c r="EF436" s="223">
        <f t="shared" ca="1" si="985"/>
        <v>-1.1379662292319478E-2</v>
      </c>
      <c r="EG436" s="223">
        <f t="shared" ca="1" si="986"/>
        <v>-2.1453862168996319E-3</v>
      </c>
      <c r="EH436" s="223">
        <f t="shared" ca="1" si="987"/>
        <v>1.2524066039835397E-2</v>
      </c>
      <c r="EI436" s="223">
        <f t="shared" ca="1" si="988"/>
        <v>-4.5352701596647052E-3</v>
      </c>
      <c r="EJ436" s="223">
        <f t="shared" ca="1" si="989"/>
        <v>-1.0104837219479763E-2</v>
      </c>
      <c r="EK436" s="223">
        <f t="shared" ca="1" si="990"/>
        <v>9.9254481569497413E-3</v>
      </c>
      <c r="EL436" s="223">
        <f t="shared" ca="1" si="991"/>
        <v>4.8103499252511693E-3</v>
      </c>
      <c r="EM436" s="223">
        <f t="shared" ca="1" si="992"/>
        <v>-1.2491411542915599E-2</v>
      </c>
      <c r="EN436" s="223">
        <f t="shared" ca="1" si="993"/>
        <v>1.8528877094783026E-3</v>
      </c>
      <c r="EO436" s="223">
        <f t="shared" ca="1" si="994"/>
        <v>1.1503033962342956E-2</v>
      </c>
      <c r="EP436" s="223">
        <f t="shared" ca="1" si="995"/>
        <v>-7.9888995243260139E-3</v>
      </c>
      <c r="EQ436" s="223">
        <f t="shared" ca="1" si="996"/>
        <v>-7.2415511196971755E-3</v>
      </c>
      <c r="ER436" s="223">
        <f t="shared" ca="1" si="997"/>
        <v>1.1851727659385879E-2</v>
      </c>
      <c r="ES436" s="223">
        <f t="shared" ca="1" si="998"/>
        <v>9.1953718994431267E-4</v>
      </c>
      <c r="ET436" s="223">
        <f t="shared" ca="1" si="999"/>
        <v>-1.234223225844743E-2</v>
      </c>
      <c r="EU436" s="223">
        <f t="shared" ca="1" si="1000"/>
        <v>5.6641244081475708E-3</v>
      </c>
      <c r="EV436" s="223">
        <f t="shared" ca="1" si="1001"/>
        <v>9.3208437792916422E-3</v>
      </c>
      <c r="EW436" s="223">
        <f t="shared" ca="1" si="1002"/>
        <v>-1.0636100300882982E-2</v>
      </c>
      <c r="EX436" s="223">
        <f t="shared" ca="1" si="1003"/>
        <v>-3.6472764992352682E-3</v>
      </c>
      <c r="EY436" s="223">
        <f t="shared" ca="1" si="1004"/>
        <v>1.258165064565191E-2</v>
      </c>
      <c r="EZ436" s="223">
        <f t="shared" ca="1" si="1005"/>
        <v>-3.0640969753402574E-3</v>
      </c>
      <c r="FA436" s="223">
        <f t="shared" ca="1" si="1006"/>
        <v>-1.094718313872522E-2</v>
      </c>
      <c r="FB436" s="223">
        <f t="shared" ca="1" si="1007"/>
        <v>8.9036037783639804E-3</v>
      </c>
      <c r="FC436" s="223">
        <f t="shared" ca="1" si="1008"/>
        <v>6.197773708342306E-3</v>
      </c>
      <c r="FD436" s="223">
        <f t="shared" ca="1" si="1009"/>
        <v>-1.2209654410278891E-2</v>
      </c>
      <c r="FE436" s="223">
        <f t="shared" ca="1" si="1010"/>
        <v>3.1516748281997572E-4</v>
      </c>
      <c r="FF436" s="223">
        <f t="shared" ca="1" si="1011"/>
        <v>1.2041536033460209E-2</v>
      </c>
      <c r="FG436" s="223">
        <f t="shared" ca="1" si="1012"/>
        <v>-6.7384300422546209E-3</v>
      </c>
      <c r="FH436" s="223">
        <f t="shared" ca="1" si="1013"/>
        <v>-8.4470855182174499E-3</v>
      </c>
      <c r="FI436" s="223">
        <f t="shared" ca="1" si="1014"/>
        <v>1.1244320984634879E-2</v>
      </c>
      <c r="FJ436" s="223">
        <f t="shared" ca="1" si="1015"/>
        <v>2.4490778067275953E-3</v>
      </c>
      <c r="FK436" s="223">
        <f t="shared" ca="1" si="1016"/>
        <v>-1.2550721574840707E-2</v>
      </c>
      <c r="FL436" s="223">
        <f t="shared" ca="1" si="1017"/>
        <v>4.2457973123235463E-3</v>
      </c>
      <c r="FM436" s="223">
        <f t="shared" ca="1" si="1018"/>
        <v>1.0285904957141984E-2</v>
      </c>
      <c r="FN436" s="223">
        <f t="shared" ca="1" si="1019"/>
        <v>-9.7325614608113967E-3</v>
      </c>
      <c r="FO436" s="223">
        <f t="shared" ca="1" si="1020"/>
        <v>-5.0943083481283669E-3</v>
      </c>
      <c r="FP436" s="223">
        <f t="shared" ca="1" si="1021"/>
        <v>1.2449995514724905E-2</v>
      </c>
      <c r="FQ436" s="223">
        <f t="shared" ca="1" si="1022"/>
        <v>-1.5468369204366368E-3</v>
      </c>
      <c r="FR436" s="223">
        <f t="shared" ca="1" si="1023"/>
        <v>-1.1624873233897607E-2</v>
      </c>
      <c r="FS436" s="223">
        <f t="shared" ca="1" si="1024"/>
        <v>7.7478409114547743E-3</v>
      </c>
      <c r="FT436" s="223">
        <f t="shared" ca="1" si="1025"/>
        <v>7.4919772059561865E-3</v>
      </c>
      <c r="FU436" s="223">
        <f t="shared" ca="1" si="1026"/>
        <v>-1.1744252710533656E-2</v>
      </c>
      <c r="FV436" s="223">
        <f t="shared" ca="1" si="1027"/>
        <v>-1.2272931561390253E-3</v>
      </c>
      <c r="FW436" s="223">
        <f t="shared" ca="1" si="1028"/>
        <v>1.2398922194341497E-2</v>
      </c>
      <c r="FX436" s="223">
        <f t="shared" ca="1" si="1029"/>
        <v>-5.3866083002002624E-3</v>
      </c>
      <c r="FY436" s="223">
        <f t="shared" ca="1" si="1030"/>
        <v>-9.525567887974231E-3</v>
      </c>
      <c r="FZ436" s="223">
        <f t="shared" ca="1" si="1031"/>
        <v>1.046778925603193E-2</v>
      </c>
      <c r="GA436" s="223">
        <f t="shared" ca="1" si="1032"/>
        <v>3.9417820136897399E-3</v>
      </c>
      <c r="GB436" s="223">
        <f t="shared" ca="1" si="1033"/>
        <v>-1.2570436356504292E-2</v>
      </c>
      <c r="GC436" s="223">
        <f t="shared" ca="1" si="1034"/>
        <v>2.7636094729224219E-3</v>
      </c>
      <c r="GD436" s="223">
        <f t="shared" ca="1" si="1035"/>
        <v>1.1096256550290466E-2</v>
      </c>
      <c r="GE436" s="223">
        <f t="shared" ca="1" si="1036"/>
        <v>-8.6826358372763569E-3</v>
      </c>
      <c r="GF436" s="223">
        <f t="shared" ca="1" si="1037"/>
        <v>-6.4647170576696182E-3</v>
      </c>
      <c r="GG436" s="223">
        <f t="shared" ca="1" si="1038"/>
        <v>1.2131080862768429E-2</v>
      </c>
      <c r="GH436" s="223">
        <f t="shared" ca="1" si="1039"/>
        <v>-6.3109984498460614E-6</v>
      </c>
      <c r="GI436" s="223">
        <f t="shared" ca="1" si="1040"/>
        <v>-1.212771441517047E-2</v>
      </c>
      <c r="GJ436" s="223">
        <f t="shared" ca="1" si="1041"/>
        <v>6.4755433055264325E-3</v>
      </c>
      <c r="GK436" s="223">
        <f t="shared" ca="1" si="1042"/>
        <v>8.6734943928402138E-3</v>
      </c>
      <c r="GL436" s="223">
        <f t="shared" ca="1" si="1043"/>
        <v>-1.1102206518441547E-2</v>
      </c>
      <c r="GM436" s="223">
        <f t="shared" ca="1" si="1044"/>
        <v>-2.7512941636620531E-3</v>
      </c>
      <c r="GN436" s="223">
        <f t="shared" ca="1" si="1045"/>
        <v>1.2569817024471056E-2</v>
      </c>
      <c r="GO436" s="223">
        <f t="shared" ca="1" si="1046"/>
        <v>-3.9537669554413554E-3</v>
      </c>
      <c r="GP436" s="223">
        <f t="shared" ca="1" si="1047"/>
        <v>-1.0460776850273194E-2</v>
      </c>
      <c r="GQ436" s="223">
        <f t="shared" ca="1" si="1048"/>
        <v>9.5338122335734236E-3</v>
      </c>
      <c r="GR436" s="223">
        <f t="shared" ca="1" si="1049"/>
        <v>5.3751981501444571E-3</v>
      </c>
      <c r="GS436" s="223">
        <f t="shared" ca="1" si="1050"/>
        <v>-1.2401080074771517E-2</v>
      </c>
      <c r="GT436" s="223">
        <f t="shared" ca="1" si="1051"/>
        <v>1.2398543746737021E-3</v>
      </c>
      <c r="GU436" s="223">
        <f t="shared" ca="1" si="1052"/>
        <v>1.1739710116498298E-2</v>
      </c>
      <c r="GV436" s="223">
        <f t="shared" ca="1" si="1053"/>
        <v>-7.5021152889283432E-3</v>
      </c>
      <c r="GW436" s="223">
        <f t="shared" ca="1" si="1054"/>
        <v>-7.7378904052888249E-3</v>
      </c>
      <c r="GX436" s="223">
        <f t="shared" ca="1" si="1055"/>
        <v>1.1629703462994759E-2</v>
      </c>
      <c r="GY436" s="223">
        <f t="shared" ca="1" si="1056"/>
        <v>1.5343098468272136E-3</v>
      </c>
      <c r="GZ436" s="223">
        <f t="shared" ca="1" si="1057"/>
        <v>-1.244814348313124E-2</v>
      </c>
      <c r="HA436" s="223">
        <f t="shared" ca="1" si="1058"/>
        <v>5.1058475008305239E-3</v>
      </c>
      <c r="HB436" s="223">
        <f t="shared" ca="1" si="1059"/>
        <v>9.7245541507454958E-3</v>
      </c>
      <c r="HC436" s="223">
        <f t="shared" ca="1" si="1060"/>
        <v>-1.0293172806349289E-2</v>
      </c>
      <c r="HD436" s="223">
        <f t="shared" ca="1" si="1061"/>
        <v>-4.2339131460512082E-3</v>
      </c>
      <c r="HE436" s="223">
        <f t="shared" ca="1" si="1062"/>
        <v>1.255165010653444E-2</v>
      </c>
      <c r="HF436" s="223">
        <f t="shared" ca="1" si="1063"/>
        <v>-2.4614572754968105E-3</v>
      </c>
      <c r="HG436" s="223">
        <f t="shared" ca="1" si="1064"/>
        <v>-1.1238645991825912E-2</v>
      </c>
      <c r="HH436" s="223">
        <f t="shared" ca="1" si="1065"/>
        <v>8.4564378010245043E-3</v>
      </c>
      <c r="HI436" s="223">
        <f t="shared" ca="1" si="1066"/>
        <v>6.7277663031733454E-3</v>
      </c>
      <c r="HJ436" s="223">
        <f t="shared" ca="1" si="1067"/>
        <v>-1.2045200005756752E-2</v>
      </c>
      <c r="HK436" s="223">
        <f t="shared" ca="1" si="1068"/>
        <v>-3.0254928742905023E-4</v>
      </c>
      <c r="HL436" s="223">
        <f t="shared" ca="1" si="1069"/>
        <v>1.2206587515201293E-2</v>
      </c>
      <c r="HM436" s="223">
        <f t="shared" ca="1" si="1070"/>
        <v>-6.2087559436465435E-3</v>
      </c>
      <c r="HN436" s="223">
        <f t="shared" ca="1" si="1071"/>
        <v>-8.8946786787640932E-3</v>
      </c>
      <c r="HO436" s="223">
        <f t="shared" ca="1" si="1072"/>
        <v>1.0953404498179407E-2</v>
      </c>
      <c r="HP436" s="223">
        <f t="shared" ca="1" si="1073"/>
        <v>3.051853243869136E-3</v>
      </c>
      <c r="HQ436" s="223">
        <f t="shared" ca="1" si="1074"/>
        <v>-1.2581340886341561E-2</v>
      </c>
      <c r="HR436" s="223">
        <f t="shared" ca="1" si="1075"/>
        <v>3.6593549971867569E-3</v>
      </c>
      <c r="HS436" s="223">
        <f t="shared" ca="1" si="1076"/>
        <v>1.0629347562583423E-2</v>
      </c>
      <c r="HT436" s="223">
        <f t="shared" ca="1" si="1077"/>
        <v>-9.3293201943376834E-3</v>
      </c>
      <c r="HU436" s="223">
        <f t="shared" ca="1" si="1078"/>
        <v>-5.6528501337871507E-3</v>
      </c>
      <c r="HV436" s="223">
        <f t="shared" ca="1" si="1079"/>
        <v>1.2344694687887217E-2</v>
      </c>
      <c r="HW436" s="223">
        <f t="shared" ca="1" si="1080"/>
        <v>-9.3212498699731753E-4</v>
      </c>
      <c r="HX436" s="223">
        <f t="shared" ca="1" si="1081"/>
        <v>-1.1847475436700583E-2</v>
      </c>
      <c r="HY436" s="223">
        <f t="shared" ca="1" si="1082"/>
        <v>7.2518706726745954E-3</v>
      </c>
      <c r="HZ436" s="223">
        <f t="shared" ca="1" si="1083"/>
        <v>7.9791425887802379E-3</v>
      </c>
      <c r="IA436" s="223">
        <f t="shared" ca="1" si="1084"/>
        <v>-1.1508148916952099E-2</v>
      </c>
      <c r="IB436" s="223">
        <f t="shared" ca="1" si="1085"/>
        <v>-1.8404023266359237E-3</v>
      </c>
      <c r="IC436" s="223">
        <f t="shared" ca="1" si="1086"/>
        <v>1.2489866475752702E-2</v>
      </c>
      <c r="ID436" s="223">
        <f t="shared" ca="1" si="1087"/>
        <v>-4.8220111298468765E-3</v>
      </c>
      <c r="IE436" s="223">
        <f t="shared" ca="1" si="1088"/>
        <v>-8.5870356378116193E-3</v>
      </c>
      <c r="IF436" s="223">
        <f t="shared" ca="1" si="1089"/>
        <v>1.0112356134254215E-2</v>
      </c>
      <c r="IG436" s="223">
        <f t="shared" ca="1" si="1090"/>
        <v>4.5234939274503769E-3</v>
      </c>
      <c r="IH436" s="223">
        <f t="shared" ca="1" si="1091"/>
        <v>-1.2525303211876788E-2</v>
      </c>
      <c r="II436" s="223">
        <f t="shared" ca="1" si="1092"/>
        <v>2.1578223882475541E-3</v>
      </c>
      <c r="IJ436" s="223">
        <f t="shared" ca="1" si="1093"/>
        <v>1.13742656932556E-2</v>
      </c>
      <c r="IK436" s="223">
        <f t="shared" ca="1" si="1094"/>
        <v>-8.2251459228484224E-3</v>
      </c>
      <c r="IL436" s="223">
        <f t="shared" ca="1" si="1095"/>
        <v>-6.9867629938234147E-3</v>
      </c>
      <c r="IM436" s="223">
        <f t="shared" ca="1" si="1096"/>
        <v>1.1952063570660438E-2</v>
      </c>
      <c r="IN436" s="223">
        <f t="shared" ca="1" si="1097"/>
        <v>6.1122732893096211E-4</v>
      </c>
      <c r="IO436" s="223">
        <f t="shared" ca="1" si="1098"/>
        <v>-1.2278107823346835E-2</v>
      </c>
      <c r="IP436" s="223">
        <f t="shared" ca="1" si="1099"/>
        <v>5.9382286593471596E-3</v>
      </c>
      <c r="IQ436" s="223">
        <f t="shared" ca="1" si="1100"/>
        <v>9.1105051428448346E-3</v>
      </c>
      <c r="IR436" s="223">
        <f t="shared" ca="1" si="1101"/>
        <v>-1.0798004556622092E-2</v>
      </c>
      <c r="IS436" s="223">
        <f t="shared" ca="1" si="1102"/>
        <v>-3.3505740017989493E-3</v>
      </c>
      <c r="IT436" s="223">
        <f t="shared" ca="1" si="1103"/>
        <v>1.2585286218908788E-2</v>
      </c>
      <c r="IU436" s="223">
        <f t="shared" ca="1" si="1104"/>
        <v>-3.3627387803132646E-3</v>
      </c>
      <c r="IV436" s="223">
        <f t="shared" ca="1" si="1105"/>
        <v>-1.0791515553378477E-2</v>
      </c>
      <c r="IW436" s="223">
        <f t="shared" ca="1" si="1106"/>
        <v>9.119208521463102E-3</v>
      </c>
      <c r="IX436" s="223">
        <f t="shared" ca="1" si="1107"/>
        <v>5.9270970518822928E-3</v>
      </c>
      <c r="IY436" s="223">
        <f t="shared" ca="1" si="1108"/>
        <v>-1.228087331852078E-2</v>
      </c>
      <c r="IZ436" s="223">
        <f t="shared" ca="1" si="1109"/>
        <v>6.2383412208245111E-4</v>
      </c>
      <c r="JA436" s="223">
        <f t="shared" ca="1" si="1110"/>
        <v>1.1948104280705684E-2</v>
      </c>
      <c r="JB436" s="223">
        <f t="shared" ca="1" si="1111"/>
        <v>-6.9972578006919535E-3</v>
      </c>
    </row>
    <row r="437" spans="2:262">
      <c r="B437" s="230">
        <v>76</v>
      </c>
      <c r="C437" s="229">
        <f t="shared" si="1112"/>
        <v>1.4843750000000009E-3</v>
      </c>
      <c r="D437" s="226">
        <f t="shared" ca="1" si="855"/>
        <v>54.004107714884192</v>
      </c>
      <c r="E437" s="225">
        <f ca="1">CD361</f>
        <v>4.1077148841949622E-3</v>
      </c>
      <c r="F437" s="224">
        <v>76</v>
      </c>
      <c r="G437" s="223">
        <f t="shared" ca="1" si="856"/>
        <v>-4.9437393805612743E-3</v>
      </c>
      <c r="H437" s="223">
        <f t="shared" ca="1" si="857"/>
        <v>6.1603616984763892E-3</v>
      </c>
      <c r="I437" s="223">
        <f t="shared" ca="1" si="858"/>
        <v>1.367222165735336E-3</v>
      </c>
      <c r="J437" s="223">
        <f t="shared" ca="1" si="859"/>
        <v>-6.9541289887076457E-3</v>
      </c>
      <c r="K437" s="223">
        <f t="shared" ca="1" si="860"/>
        <v>2.6701320124104672E-3</v>
      </c>
      <c r="L437" s="223">
        <f t="shared" ca="1" si="861"/>
        <v>5.4039321698088885E-3</v>
      </c>
      <c r="M437" s="223">
        <f t="shared" ca="1" si="862"/>
        <v>-5.8074894240464159E-3</v>
      </c>
      <c r="N437" s="223">
        <f t="shared" ca="1" si="863"/>
        <v>-2.032281783572855E-3</v>
      </c>
      <c r="O437" s="223">
        <f t="shared" ca="1" si="864"/>
        <v>6.9873699473155569E-3</v>
      </c>
      <c r="P437" s="223">
        <f t="shared" ca="1" si="865"/>
        <v>-2.0243710764552073E-3</v>
      </c>
      <c r="Q437" s="223">
        <f t="shared" ca="1" si="866"/>
        <v>-5.8120821381714314E-3</v>
      </c>
      <c r="R437" s="223">
        <f t="shared" ca="1" si="867"/>
        <v>5.3986878517662297E-3</v>
      </c>
      <c r="S437" s="223">
        <f t="shared" ca="1" si="868"/>
        <v>2.6777694168763294E-3</v>
      </c>
      <c r="T437" s="223">
        <f t="shared" ca="1" si="869"/>
        <v>-6.953318713645862E-3</v>
      </c>
      <c r="U437" s="223">
        <f t="shared" ca="1" si="870"/>
        <v>1.3591143403998618E-3</v>
      </c>
      <c r="V437" s="223">
        <f t="shared" ca="1" si="871"/>
        <v>6.1642585783360897E-3</v>
      </c>
      <c r="W437" s="223">
        <f t="shared" ca="1" si="872"/>
        <v>-4.9378939642505549E-3</v>
      </c>
      <c r="X437" s="223">
        <f t="shared" ca="1" si="873"/>
        <v>-3.2974686668776234E-3</v>
      </c>
      <c r="Y437" s="223">
        <f t="shared" ca="1" si="874"/>
        <v>6.8523032196931011E-3</v>
      </c>
      <c r="Z437" s="223">
        <f t="shared" ca="1" si="875"/>
        <v>-6.8076859027903962E-4</v>
      </c>
      <c r="AA437" s="223">
        <f t="shared" ca="1" si="876"/>
        <v>-6.4570698386648617E-3</v>
      </c>
      <c r="AB437" s="223">
        <f t="shared" ca="1" si="877"/>
        <v>4.42954545853171E-3</v>
      </c>
      <c r="AC437" s="223">
        <f t="shared" ca="1" si="878"/>
        <v>3.8854114910371503E-3</v>
      </c>
      <c r="AD437" s="223">
        <f t="shared" ca="1" si="879"/>
        <v>-6.685296299884725E-3</v>
      </c>
      <c r="AE437" s="223">
        <f t="shared" ca="1" si="880"/>
        <v>-4.1333335122095173E-6</v>
      </c>
      <c r="AF437" s="223">
        <f t="shared" ca="1" si="881"/>
        <v>6.6876959866538641E-3</v>
      </c>
      <c r="AG437" s="223">
        <f t="shared" ca="1" si="882"/>
        <v>-3.8785380086113637E-3</v>
      </c>
      <c r="AH437" s="223">
        <f t="shared" ca="1" si="883"/>
        <v>-4.4359356785560553E-3</v>
      </c>
      <c r="AI437" s="223">
        <f t="shared" ca="1" si="884"/>
        <v>6.4539063221537556E-3</v>
      </c>
      <c r="AJ437" s="223">
        <f t="shared" ca="1" si="885"/>
        <v>6.8899545104217667E-4</v>
      </c>
      <c r="AK437" s="223">
        <f t="shared" ca="1" si="886"/>
        <v>-6.8539159664248849E-3</v>
      </c>
      <c r="AL437" s="223">
        <f t="shared" ca="1" si="887"/>
        <v>3.2901781174435435E-3</v>
      </c>
      <c r="AM437" s="223">
        <f t="shared" ca="1" si="888"/>
        <v>4.9437393805613159E-3</v>
      </c>
      <c r="AN437" s="223">
        <f t="shared" ca="1" si="889"/>
        <v>-6.1603616984763744E-3</v>
      </c>
      <c r="AO437" s="223">
        <f t="shared" ca="1" si="890"/>
        <v>-1.3672221657353338E-3</v>
      </c>
      <c r="AP437" s="223">
        <f t="shared" ca="1" si="891"/>
        <v>6.9541289887076483E-3</v>
      </c>
      <c r="AQ437" s="223">
        <f t="shared" ca="1" si="892"/>
        <v>-2.670132012410429E-3</v>
      </c>
      <c r="AR437" s="223">
        <f t="shared" ca="1" si="893"/>
        <v>-5.4039321698089232E-3</v>
      </c>
      <c r="AS437" s="223">
        <f t="shared" ca="1" si="894"/>
        <v>5.8074894240463786E-3</v>
      </c>
      <c r="AT437" s="223">
        <f t="shared" ca="1" si="895"/>
        <v>2.0322817835728459E-3</v>
      </c>
      <c r="AU437" s="223">
        <f t="shared" ca="1" si="896"/>
        <v>-6.9873699473155569E-3</v>
      </c>
      <c r="AV437" s="223">
        <f t="shared" ca="1" si="897"/>
        <v>2.0243710764551678E-3</v>
      </c>
      <c r="AW437" s="223">
        <f t="shared" ca="1" si="898"/>
        <v>5.812082138171454E-3</v>
      </c>
      <c r="AX437" s="223">
        <f t="shared" ca="1" si="899"/>
        <v>-5.3986878517661881E-3</v>
      </c>
      <c r="AY437" s="223">
        <f t="shared" ca="1" si="900"/>
        <v>-2.677769416876414E-3</v>
      </c>
      <c r="AZ437" s="223">
        <f t="shared" ca="1" si="901"/>
        <v>6.9533187136458629E-3</v>
      </c>
      <c r="BA437" s="223">
        <f t="shared" ca="1" si="902"/>
        <v>-1.3591143403998455E-3</v>
      </c>
      <c r="BB437" s="223">
        <f t="shared" ca="1" si="903"/>
        <v>-6.1642585783361088E-3</v>
      </c>
      <c r="BC437" s="223">
        <f t="shared" ca="1" si="904"/>
        <v>4.9378939642505081E-3</v>
      </c>
      <c r="BD437" s="223">
        <f t="shared" ca="1" si="905"/>
        <v>3.2974686668777028E-3</v>
      </c>
      <c r="BE437" s="223">
        <f t="shared" ca="1" si="906"/>
        <v>-6.8523032196931028E-3</v>
      </c>
      <c r="BF437" s="223">
        <f t="shared" ca="1" si="907"/>
        <v>6.8076859027899842E-4</v>
      </c>
      <c r="BG437" s="223">
        <f t="shared" ca="1" si="908"/>
        <v>6.4570698386648782E-3</v>
      </c>
      <c r="BH437" s="223">
        <f t="shared" ca="1" si="909"/>
        <v>-4.4295454585316779E-3</v>
      </c>
      <c r="BI437" s="223">
        <f t="shared" ca="1" si="910"/>
        <v>-3.8854114910372266E-3</v>
      </c>
      <c r="BJ437" s="223">
        <f t="shared" ca="1" si="911"/>
        <v>6.6852962998846981E-3</v>
      </c>
      <c r="BK437" s="223">
        <f t="shared" ca="1" si="912"/>
        <v>4.1333335122008437E-6</v>
      </c>
      <c r="BL437" s="223">
        <f t="shared" ca="1" si="913"/>
        <v>-6.6876959866538762E-3</v>
      </c>
      <c r="BM437" s="223">
        <f t="shared" ca="1" si="914"/>
        <v>3.8785380086113295E-3</v>
      </c>
      <c r="BN437" s="223">
        <f t="shared" ca="1" si="915"/>
        <v>4.4359356785560865E-3</v>
      </c>
      <c r="BO437" s="223">
        <f t="shared" ca="1" si="916"/>
        <v>-6.4539063221537209E-3</v>
      </c>
      <c r="BP437" s="223">
        <f t="shared" ca="1" si="917"/>
        <v>-6.8899545104216843E-4</v>
      </c>
      <c r="BQ437" s="223">
        <f t="shared" ca="1" si="918"/>
        <v>6.8539159664248936E-3</v>
      </c>
      <c r="BR437" s="223">
        <f t="shared" ca="1" si="919"/>
        <v>-3.2901781174435075E-3</v>
      </c>
      <c r="BS437" s="223">
        <f t="shared" ca="1" si="920"/>
        <v>-4.9437393805613454E-3</v>
      </c>
      <c r="BT437" s="223">
        <f t="shared" ca="1" si="921"/>
        <v>6.1603616984763319E-3</v>
      </c>
      <c r="BU437" s="223">
        <f t="shared" ca="1" si="922"/>
        <v>1.3672221657353742E-3</v>
      </c>
      <c r="BV437" s="223">
        <f t="shared" ca="1" si="923"/>
        <v>-6.9541289887076509E-3</v>
      </c>
      <c r="BW437" s="223">
        <f t="shared" ca="1" si="924"/>
        <v>2.6701320124102993E-3</v>
      </c>
      <c r="BX437" s="223">
        <f t="shared" ca="1" si="925"/>
        <v>5.4039321698088867E-3</v>
      </c>
      <c r="BY437" s="223">
        <f t="shared" ca="1" si="926"/>
        <v>-5.8074894240464116E-3</v>
      </c>
      <c r="BZ437" s="223">
        <f t="shared" ca="1" si="927"/>
        <v>-2.0322817835728853E-3</v>
      </c>
      <c r="CA437" s="223">
        <f t="shared" ca="1" si="928"/>
        <v>6.9873699473155578E-3</v>
      </c>
      <c r="CB437" s="223">
        <f t="shared" ca="1" si="929"/>
        <v>-2.0243710764551283E-3</v>
      </c>
      <c r="CC437" s="223">
        <f t="shared" ca="1" si="930"/>
        <v>-5.8120821381714765E-3</v>
      </c>
      <c r="CD437" s="223">
        <f t="shared" ca="1" si="931"/>
        <v>5.398687851766162E-3</v>
      </c>
      <c r="CE437" s="223">
        <f t="shared" ca="1" si="932"/>
        <v>2.6777694168764517E-3</v>
      </c>
      <c r="CF437" s="223">
        <f t="shared" ca="1" si="933"/>
        <v>-6.953318713645849E-3</v>
      </c>
      <c r="CG437" s="223">
        <f t="shared" ca="1" si="934"/>
        <v>1.3591143403997076E-3</v>
      </c>
      <c r="CH437" s="223">
        <f t="shared" ca="1" si="935"/>
        <v>6.1642585783360819E-3</v>
      </c>
      <c r="CI437" s="223">
        <f t="shared" ca="1" si="936"/>
        <v>-4.9378939642505497E-3</v>
      </c>
      <c r="CJ437" s="223">
        <f t="shared" ca="1" si="937"/>
        <v>-3.2974686668776516E-3</v>
      </c>
      <c r="CK437" s="223">
        <f t="shared" ca="1" si="938"/>
        <v>6.8523032196930941E-3</v>
      </c>
      <c r="CL437" s="223">
        <f t="shared" ca="1" si="939"/>
        <v>-6.8076859027895766E-4</v>
      </c>
      <c r="CM437" s="223">
        <f t="shared" ca="1" si="940"/>
        <v>-6.4570698386648938E-3</v>
      </c>
      <c r="CN437" s="223">
        <f t="shared" ca="1" si="941"/>
        <v>4.4295454585316458E-3</v>
      </c>
      <c r="CO437" s="223">
        <f t="shared" ca="1" si="942"/>
        <v>3.8854114910372604E-3</v>
      </c>
      <c r="CP437" s="223">
        <f t="shared" ca="1" si="943"/>
        <v>-6.685296299884686E-3</v>
      </c>
      <c r="CQ437" s="223">
        <f t="shared" ca="1" si="944"/>
        <v>-4.1333335123413563E-6</v>
      </c>
      <c r="CR437" s="223">
        <f t="shared" ca="1" si="945"/>
        <v>6.687695986653917E-3</v>
      </c>
      <c r="CS437" s="223">
        <f t="shared" ca="1" si="946"/>
        <v>-3.8785380086113781E-3</v>
      </c>
      <c r="CT437" s="223">
        <f t="shared" ca="1" si="947"/>
        <v>-4.4359356785560423E-3</v>
      </c>
      <c r="CU437" s="223">
        <f t="shared" ca="1" si="948"/>
        <v>6.4539063221537444E-3</v>
      </c>
      <c r="CV437" s="223">
        <f t="shared" ca="1" si="949"/>
        <v>6.8899545104220963E-4</v>
      </c>
      <c r="CW437" s="223">
        <f t="shared" ca="1" si="950"/>
        <v>-6.8539159664249023E-3</v>
      </c>
      <c r="CX437" s="223">
        <f t="shared" ca="1" si="951"/>
        <v>3.2901781174434711E-3</v>
      </c>
      <c r="CY437" s="223">
        <f t="shared" ca="1" si="952"/>
        <v>4.943739380561374E-3</v>
      </c>
      <c r="CZ437" s="223">
        <f t="shared" ca="1" si="953"/>
        <v>-6.1603616984763129E-3</v>
      </c>
      <c r="DA437" s="223">
        <f t="shared" ca="1" si="954"/>
        <v>-1.3672221657355108E-3</v>
      </c>
      <c r="DB437" s="223">
        <f t="shared" ca="1" si="955"/>
        <v>6.9541289887076656E-3</v>
      </c>
      <c r="DC437" s="223">
        <f t="shared" ca="1" si="956"/>
        <v>-2.6701320124102612E-3</v>
      </c>
      <c r="DD437" s="223">
        <f t="shared" ca="1" si="957"/>
        <v>-5.4039321698089119E-3</v>
      </c>
      <c r="DE437" s="223">
        <f t="shared" ca="1" si="958"/>
        <v>5.807489424046389E-3</v>
      </c>
      <c r="DF437" s="223">
        <f t="shared" ca="1" si="959"/>
        <v>2.0322817835729252E-3</v>
      </c>
      <c r="DG437" s="223">
        <f t="shared" ca="1" si="960"/>
        <v>-6.9873699473155569E-3</v>
      </c>
      <c r="DH437" s="223">
        <f t="shared" ca="1" si="961"/>
        <v>2.0243710764550893E-3</v>
      </c>
      <c r="DI437" s="223">
        <f t="shared" ca="1" si="962"/>
        <v>5.8120821381714999E-3</v>
      </c>
      <c r="DJ437" s="223">
        <f t="shared" ca="1" si="963"/>
        <v>-5.398687851766136E-3</v>
      </c>
      <c r="DK437" s="223">
        <f t="shared" ca="1" si="964"/>
        <v>-2.6777694168764899E-3</v>
      </c>
      <c r="DL437" s="223">
        <f t="shared" ca="1" si="965"/>
        <v>6.9533187136458447E-3</v>
      </c>
      <c r="DM437" s="223">
        <f t="shared" ca="1" si="966"/>
        <v>-1.3591143403996675E-3</v>
      </c>
      <c r="DN437" s="223">
        <f t="shared" ca="1" si="967"/>
        <v>-6.1642585783361946E-3</v>
      </c>
      <c r="DO437" s="223">
        <f t="shared" ca="1" si="968"/>
        <v>4.9378939642505202E-3</v>
      </c>
      <c r="DP437" s="223">
        <f t="shared" ca="1" si="969"/>
        <v>3.2974686668776881E-3</v>
      </c>
      <c r="DQ437" s="223">
        <f t="shared" ca="1" si="970"/>
        <v>-6.8523032196930863E-3</v>
      </c>
      <c r="DR437" s="223">
        <f t="shared" ca="1" si="971"/>
        <v>6.8076859027891732E-4</v>
      </c>
      <c r="DS437" s="223">
        <f t="shared" ca="1" si="972"/>
        <v>6.4570698386649085E-3</v>
      </c>
      <c r="DT437" s="223">
        <f t="shared" ca="1" si="973"/>
        <v>-4.4295454585316146E-3</v>
      </c>
      <c r="DU437" s="223">
        <f t="shared" ca="1" si="974"/>
        <v>-3.8854114910372947E-3</v>
      </c>
      <c r="DV437" s="223">
        <f t="shared" ca="1" si="975"/>
        <v>6.6852962998846747E-3</v>
      </c>
      <c r="DW437" s="223">
        <f t="shared" ca="1" si="976"/>
        <v>4.133333512382556E-6</v>
      </c>
      <c r="DX437" s="223">
        <f t="shared" ca="1" si="977"/>
        <v>-6.6876959866539283E-3</v>
      </c>
      <c r="DY437" s="223">
        <f t="shared" ca="1" si="978"/>
        <v>3.8785380086113438E-3</v>
      </c>
      <c r="DZ437" s="223">
        <f t="shared" ca="1" si="979"/>
        <v>4.4359356785560744E-3</v>
      </c>
      <c r="EA437" s="223">
        <f t="shared" ca="1" si="980"/>
        <v>-6.4539063221537287E-3</v>
      </c>
      <c r="EB437" s="223">
        <f t="shared" ca="1" si="981"/>
        <v>-6.889954510422504E-4</v>
      </c>
      <c r="EC437" s="223">
        <f t="shared" ca="1" si="982"/>
        <v>6.8539159664249092E-3</v>
      </c>
      <c r="ED437" s="223">
        <f t="shared" ca="1" si="983"/>
        <v>-3.2901781174434351E-3</v>
      </c>
      <c r="EE437" s="223">
        <f t="shared" ca="1" si="984"/>
        <v>-4.9437393805614026E-3</v>
      </c>
      <c r="EF437" s="223">
        <f t="shared" ca="1" si="985"/>
        <v>6.1603616984762938E-3</v>
      </c>
      <c r="EG437" s="223">
        <f t="shared" ca="1" si="986"/>
        <v>1.367222165735552E-3</v>
      </c>
      <c r="EH437" s="223">
        <f t="shared" ca="1" si="987"/>
        <v>-6.9541289887076699E-3</v>
      </c>
      <c r="EI437" s="223">
        <f t="shared" ca="1" si="988"/>
        <v>2.670132012410223E-3</v>
      </c>
      <c r="EJ437" s="223">
        <f t="shared" ca="1" si="989"/>
        <v>5.4039321698089388E-3</v>
      </c>
      <c r="EK437" s="223">
        <f t="shared" ca="1" si="990"/>
        <v>-5.8074894240463656E-3</v>
      </c>
      <c r="EL437" s="223">
        <f t="shared" ca="1" si="991"/>
        <v>-2.0322817835729643E-3</v>
      </c>
      <c r="EM437" s="223">
        <f t="shared" ca="1" si="992"/>
        <v>6.9873699473155569E-3</v>
      </c>
      <c r="EN437" s="223">
        <f t="shared" ca="1" si="993"/>
        <v>-2.0243710764548603E-3</v>
      </c>
      <c r="EO437" s="223">
        <f t="shared" ca="1" si="994"/>
        <v>-5.8120821381715225E-3</v>
      </c>
      <c r="EP437" s="223">
        <f t="shared" ca="1" si="995"/>
        <v>5.3986878517662366E-3</v>
      </c>
      <c r="EQ437" s="223">
        <f t="shared" ca="1" si="996"/>
        <v>2.6777694168765276E-3</v>
      </c>
      <c r="ER437" s="223">
        <f t="shared" ca="1" si="997"/>
        <v>-6.9533187136458603E-3</v>
      </c>
      <c r="ES437" s="223">
        <f t="shared" ca="1" si="998"/>
        <v>1.3591143403996269E-3</v>
      </c>
      <c r="ET437" s="223">
        <f t="shared" ca="1" si="999"/>
        <v>6.16425857833612E-3</v>
      </c>
      <c r="EU437" s="223">
        <f t="shared" ca="1" si="1000"/>
        <v>-4.9378939642503511E-3</v>
      </c>
      <c r="EV437" s="223">
        <f t="shared" ca="1" si="1001"/>
        <v>-3.2974686668777236E-3</v>
      </c>
      <c r="EW437" s="223">
        <f t="shared" ca="1" si="1002"/>
        <v>6.8523032196930386E-3</v>
      </c>
      <c r="EX437" s="223">
        <f t="shared" ca="1" si="1003"/>
        <v>-6.8076859027887612E-4</v>
      </c>
      <c r="EY437" s="223">
        <f t="shared" ca="1" si="1004"/>
        <v>-6.4570698386649996E-3</v>
      </c>
      <c r="EZ437" s="223">
        <f t="shared" ca="1" si="1005"/>
        <v>4.4295454585315825E-3</v>
      </c>
      <c r="FA437" s="223">
        <f t="shared" ca="1" si="1006"/>
        <v>3.8854114910371633E-3</v>
      </c>
      <c r="FB437" s="223">
        <f t="shared" ca="1" si="1007"/>
        <v>-6.6852962998846625E-3</v>
      </c>
      <c r="FC437" s="223">
        <f t="shared" ca="1" si="1008"/>
        <v>-4.1333335122246961E-6</v>
      </c>
      <c r="FD437" s="223">
        <f t="shared" ca="1" si="1009"/>
        <v>6.6876959866539404E-3</v>
      </c>
      <c r="FE437" s="223">
        <f t="shared" ca="1" si="1010"/>
        <v>-3.8785380086113095E-3</v>
      </c>
      <c r="FF437" s="223">
        <f t="shared" ca="1" si="1011"/>
        <v>-4.4359356785562591E-3</v>
      </c>
      <c r="FG437" s="223">
        <f t="shared" ca="1" si="1012"/>
        <v>6.4539063221537123E-3</v>
      </c>
      <c r="FH437" s="223">
        <f t="shared" ca="1" si="1013"/>
        <v>6.8899545104248892E-4</v>
      </c>
      <c r="FI437" s="223">
        <f t="shared" ca="1" si="1014"/>
        <v>-6.853915966424917E-3</v>
      </c>
      <c r="FJ437" s="223">
        <f t="shared" ca="1" si="1015"/>
        <v>3.2901781174435739E-3</v>
      </c>
      <c r="FK437" s="223">
        <f t="shared" ca="1" si="1016"/>
        <v>4.9437393805614321E-3</v>
      </c>
      <c r="FL437" s="223">
        <f t="shared" ca="1" si="1017"/>
        <v>-6.1603616984763666E-3</v>
      </c>
      <c r="FM437" s="223">
        <f t="shared" ca="1" si="1018"/>
        <v>-1.3672221657355919E-3</v>
      </c>
      <c r="FN437" s="223">
        <f t="shared" ca="1" si="1019"/>
        <v>6.9541289887076543E-3</v>
      </c>
      <c r="FO437" s="223">
        <f t="shared" ca="1" si="1020"/>
        <v>-2.6701320124101853E-3</v>
      </c>
      <c r="FP437" s="223">
        <f t="shared" ca="1" si="1021"/>
        <v>-5.4039321698089639E-3</v>
      </c>
      <c r="FQ437" s="223">
        <f t="shared" ca="1" si="1022"/>
        <v>5.807489424046232E-3</v>
      </c>
      <c r="FR437" s="223">
        <f t="shared" ca="1" si="1023"/>
        <v>2.0322817835730042E-3</v>
      </c>
      <c r="FS437" s="223">
        <f t="shared" ca="1" si="1024"/>
        <v>-6.9873699473155569E-3</v>
      </c>
      <c r="FT437" s="223">
        <f t="shared" ca="1" si="1025"/>
        <v>2.0243710764550104E-3</v>
      </c>
      <c r="FU437" s="223">
        <f t="shared" ca="1" si="1026"/>
        <v>5.8120821381714349E-3</v>
      </c>
      <c r="FV437" s="223">
        <f t="shared" ca="1" si="1027"/>
        <v>-5.398687851766084E-3</v>
      </c>
      <c r="FW437" s="223">
        <f t="shared" ca="1" si="1028"/>
        <v>-2.6777694168763824E-3</v>
      </c>
      <c r="FX437" s="223">
        <f t="shared" ca="1" si="1029"/>
        <v>6.9533187136458369E-3</v>
      </c>
      <c r="FY437" s="223">
        <f t="shared" ca="1" si="1030"/>
        <v>-1.3591143403997817E-3</v>
      </c>
      <c r="FZ437" s="223">
        <f t="shared" ca="1" si="1031"/>
        <v>-6.1642585783362337E-3</v>
      </c>
      <c r="GA437" s="223">
        <f t="shared" ca="1" si="1032"/>
        <v>4.937893964250463E-3</v>
      </c>
      <c r="GB437" s="223">
        <f t="shared" ca="1" si="1033"/>
        <v>3.2974686668779348E-3</v>
      </c>
      <c r="GC437" s="223">
        <f t="shared" ca="1" si="1034"/>
        <v>-6.8523032196930699E-3</v>
      </c>
      <c r="GD437" s="223">
        <f t="shared" ca="1" si="1035"/>
        <v>6.807685902786376E-4</v>
      </c>
      <c r="GE437" s="223">
        <f t="shared" ca="1" si="1036"/>
        <v>6.4570698386649398E-3</v>
      </c>
      <c r="GF437" s="223">
        <f t="shared" ca="1" si="1037"/>
        <v>-4.4295454585317039E-3</v>
      </c>
      <c r="GG437" s="223">
        <f t="shared" ca="1" si="1038"/>
        <v>-3.8854114910373628E-3</v>
      </c>
      <c r="GH437" s="223">
        <f t="shared" ca="1" si="1039"/>
        <v>6.6852962998847085E-3</v>
      </c>
      <c r="GI437" s="223">
        <f t="shared" ca="1" si="1040"/>
        <v>4.1333335124645217E-6</v>
      </c>
      <c r="GJ437" s="223">
        <f t="shared" ca="1" si="1041"/>
        <v>-6.6876959866538944E-3</v>
      </c>
      <c r="GK437" s="223">
        <f t="shared" ca="1" si="1042"/>
        <v>3.87853800861111E-3</v>
      </c>
      <c r="GL437" s="223">
        <f t="shared" ca="1" si="1043"/>
        <v>4.4359356785561377E-3</v>
      </c>
      <c r="GM437" s="223">
        <f t="shared" ca="1" si="1044"/>
        <v>-6.4539063221536203E-3</v>
      </c>
      <c r="GN437" s="223">
        <f t="shared" ca="1" si="1045"/>
        <v>-6.8899545104233236E-4</v>
      </c>
      <c r="GO437" s="223">
        <f t="shared" ca="1" si="1046"/>
        <v>6.8539159664249638E-3</v>
      </c>
      <c r="GP437" s="223">
        <f t="shared" ca="1" si="1047"/>
        <v>-3.2901781174433623E-3</v>
      </c>
      <c r="GQ437" s="223">
        <f t="shared" ca="1" si="1048"/>
        <v>-4.9437393805613211E-3</v>
      </c>
      <c r="GR437" s="223">
        <f t="shared" ca="1" si="1049"/>
        <v>6.1603616984762547E-3</v>
      </c>
      <c r="GS437" s="223">
        <f t="shared" ca="1" si="1050"/>
        <v>1.3672221657354371E-3</v>
      </c>
      <c r="GT437" s="223">
        <f t="shared" ca="1" si="1051"/>
        <v>-6.9541289887076778E-3</v>
      </c>
      <c r="GU437" s="223">
        <f t="shared" ca="1" si="1052"/>
        <v>2.670132012410331E-3</v>
      </c>
      <c r="GV437" s="223">
        <f t="shared" ca="1" si="1053"/>
        <v>5.4039321698091157E-3</v>
      </c>
      <c r="GW437" s="223">
        <f t="shared" ca="1" si="1054"/>
        <v>-5.8074894240463196E-3</v>
      </c>
      <c r="GX437" s="223">
        <f t="shared" ca="1" si="1055"/>
        <v>-2.0322817835732327E-3</v>
      </c>
      <c r="GY437" s="223">
        <f t="shared" ca="1" si="1056"/>
        <v>6.9873699473155569E-3</v>
      </c>
      <c r="GZ437" s="223">
        <f t="shared" ca="1" si="1057"/>
        <v>-2.0243710764547809E-3</v>
      </c>
      <c r="HA437" s="223">
        <f t="shared" ca="1" si="1058"/>
        <v>-5.8120821381715676E-3</v>
      </c>
      <c r="HB437" s="223">
        <f t="shared" ca="1" si="1059"/>
        <v>5.3986878517661846E-3</v>
      </c>
      <c r="HC437" s="223">
        <f t="shared" ca="1" si="1060"/>
        <v>2.6777694168766031E-3</v>
      </c>
      <c r="HD437" s="223">
        <f t="shared" ca="1" si="1061"/>
        <v>-6.9533187136458525E-3</v>
      </c>
      <c r="HE437" s="223">
        <f t="shared" ca="1" si="1062"/>
        <v>1.3591143403995469E-3</v>
      </c>
      <c r="HF437" s="223">
        <f t="shared" ca="1" si="1063"/>
        <v>6.1642585783361591E-3</v>
      </c>
      <c r="HG437" s="223">
        <f t="shared" ca="1" si="1064"/>
        <v>-4.9378939642502929E-3</v>
      </c>
      <c r="HH437" s="223">
        <f t="shared" ca="1" si="1065"/>
        <v>-3.2974686668777965E-3</v>
      </c>
      <c r="HI437" s="223">
        <f t="shared" ca="1" si="1066"/>
        <v>6.8523032196930239E-3</v>
      </c>
      <c r="HJ437" s="223">
        <f t="shared" ca="1" si="1067"/>
        <v>-6.8076859027879416E-4</v>
      </c>
      <c r="HK437" s="223">
        <f t="shared" ca="1" si="1068"/>
        <v>-6.4570698386650326E-3</v>
      </c>
      <c r="HL437" s="223">
        <f t="shared" ca="1" si="1069"/>
        <v>4.4295454585315192E-3</v>
      </c>
      <c r="HM437" s="223">
        <f t="shared" ca="1" si="1070"/>
        <v>3.8854114910372322E-3</v>
      </c>
      <c r="HN437" s="223">
        <f t="shared" ca="1" si="1071"/>
        <v>-6.6852962998846382E-3</v>
      </c>
      <c r="HO437" s="223">
        <f t="shared" ca="1" si="1072"/>
        <v>-4.1333335123070955E-6</v>
      </c>
      <c r="HP437" s="223">
        <f t="shared" ca="1" si="1073"/>
        <v>6.6876959866539638E-3</v>
      </c>
      <c r="HQ437" s="223">
        <f t="shared" ca="1" si="1074"/>
        <v>-3.878538008611241E-3</v>
      </c>
      <c r="HR437" s="223">
        <f t="shared" ca="1" si="1075"/>
        <v>-4.4359356785563225E-3</v>
      </c>
      <c r="HS437" s="223">
        <f t="shared" ca="1" si="1076"/>
        <v>6.453906322153681E-3</v>
      </c>
      <c r="HT437" s="223">
        <f t="shared" ca="1" si="1077"/>
        <v>6.8899545104257089E-4</v>
      </c>
      <c r="HU437" s="223">
        <f t="shared" ca="1" si="1078"/>
        <v>-6.8539159664249335E-3</v>
      </c>
      <c r="HV437" s="223">
        <f t="shared" ca="1" si="1079"/>
        <v>3.2901781174431511E-3</v>
      </c>
      <c r="HW437" s="223">
        <f t="shared" ca="1" si="1080"/>
        <v>4.9437393805614903E-3</v>
      </c>
      <c r="HX437" s="223">
        <f t="shared" ca="1" si="1081"/>
        <v>-6.1603616984763285E-3</v>
      </c>
      <c r="HY437" s="223">
        <f t="shared" ca="1" si="1082"/>
        <v>-1.3672221657356726E-3</v>
      </c>
      <c r="HZ437" s="223">
        <f t="shared" ca="1" si="1083"/>
        <v>6.9541289887076621E-3</v>
      </c>
      <c r="IA437" s="223">
        <f t="shared" ca="1" si="1084"/>
        <v>-2.6701320124101098E-3</v>
      </c>
      <c r="IB437" s="223">
        <f t="shared" ca="1" si="1085"/>
        <v>-5.4039321698090169E-3</v>
      </c>
      <c r="IC437" s="223">
        <f t="shared" ca="1" si="1086"/>
        <v>5.8074894240461869E-3</v>
      </c>
      <c r="ID437" s="223">
        <f t="shared" ca="1" si="1087"/>
        <v>2.0322817835730827E-3</v>
      </c>
      <c r="IE437" s="223">
        <f t="shared" ca="1" si="1088"/>
        <v>-7.44980690163241E-3</v>
      </c>
      <c r="IF437" s="223">
        <f t="shared" ca="1" si="1089"/>
        <v>2.0243710764549323E-3</v>
      </c>
      <c r="IG437" s="223">
        <f t="shared" ca="1" si="1090"/>
        <v>5.81208213817148E-3</v>
      </c>
      <c r="IH437" s="223">
        <f t="shared" ca="1" si="1091"/>
        <v>-5.3986878517660319E-3</v>
      </c>
      <c r="II437" s="223">
        <f t="shared" ca="1" si="1092"/>
        <v>-2.6777694168764587E-3</v>
      </c>
      <c r="IJ437" s="223">
        <f t="shared" ca="1" si="1093"/>
        <v>6.9533187136458291E-3</v>
      </c>
      <c r="IK437" s="223">
        <f t="shared" ca="1" si="1094"/>
        <v>-1.3591143403997009E-3</v>
      </c>
      <c r="IL437" s="223">
        <f t="shared" ca="1" si="1095"/>
        <v>-6.1642585783362718E-3</v>
      </c>
      <c r="IM437" s="223">
        <f t="shared" ca="1" si="1096"/>
        <v>4.9378939642504048E-3</v>
      </c>
      <c r="IN437" s="223">
        <f t="shared" ca="1" si="1097"/>
        <v>3.2974686668780077E-3</v>
      </c>
      <c r="IO437" s="223">
        <f t="shared" ca="1" si="1098"/>
        <v>-6.8523032196930542E-3</v>
      </c>
      <c r="IP437" s="223">
        <f t="shared" ca="1" si="1099"/>
        <v>6.8076859027855563E-4</v>
      </c>
      <c r="IQ437" s="223">
        <f t="shared" ca="1" si="1100"/>
        <v>6.4570698386649718E-3</v>
      </c>
      <c r="IR437" s="223">
        <f t="shared" ca="1" si="1101"/>
        <v>-4.4295454585316415E-3</v>
      </c>
      <c r="IS437" s="223">
        <f t="shared" ca="1" si="1102"/>
        <v>-3.8854114910374304E-3</v>
      </c>
      <c r="IT437" s="223">
        <f t="shared" ca="1" si="1103"/>
        <v>6.6852962998846834E-3</v>
      </c>
      <c r="IU437" s="223">
        <f t="shared" ca="1" si="1104"/>
        <v>4.133333512546921E-6</v>
      </c>
      <c r="IV437" s="223">
        <f t="shared" ca="1" si="1105"/>
        <v>-6.6876959866539187E-3</v>
      </c>
      <c r="IW437" s="223">
        <f t="shared" ca="1" si="1106"/>
        <v>3.8785380086110415E-3</v>
      </c>
      <c r="IX437" s="223">
        <f t="shared" ca="1" si="1107"/>
        <v>4.435935678556201E-3</v>
      </c>
      <c r="IY437" s="223">
        <f t="shared" ca="1" si="1108"/>
        <v>-6.4539063221535891E-3</v>
      </c>
      <c r="IZ437" s="223">
        <f t="shared" ca="1" si="1109"/>
        <v>-6.8899545104241346E-4</v>
      </c>
      <c r="JA437" s="223">
        <f t="shared" ca="1" si="1110"/>
        <v>6.8539159664249795E-3</v>
      </c>
      <c r="JB437" s="223">
        <f t="shared" ca="1" si="1111"/>
        <v>-3.2901781174432898E-3</v>
      </c>
    </row>
    <row r="438" spans="2:262">
      <c r="B438" s="230">
        <v>77</v>
      </c>
      <c r="C438" s="229">
        <f t="shared" si="1112"/>
        <v>1.5039062500000009E-3</v>
      </c>
      <c r="D438" s="226">
        <f t="shared" ca="1" si="855"/>
        <v>53.989497824824006</v>
      </c>
      <c r="E438" s="225">
        <f ca="1">CE361</f>
        <v>-1.0502175175992164E-2</v>
      </c>
      <c r="F438" s="224">
        <v>77</v>
      </c>
      <c r="G438" s="223">
        <f t="shared" ca="1" si="856"/>
        <v>2.4057934138941927E-4</v>
      </c>
      <c r="H438" s="223">
        <f t="shared" ca="1" si="857"/>
        <v>-1.377509605559058E-3</v>
      </c>
      <c r="I438" s="223">
        <f t="shared" ca="1" si="858"/>
        <v>6.2361987958649257E-4</v>
      </c>
      <c r="J438" s="223">
        <f t="shared" ca="1" si="859"/>
        <v>9.862732672069822E-4</v>
      </c>
      <c r="K438" s="223">
        <f t="shared" ca="1" si="860"/>
        <v>-1.2423717095192668E-3</v>
      </c>
      <c r="L438" s="223">
        <f t="shared" ca="1" si="861"/>
        <v>-2.068546270782825E-4</v>
      </c>
      <c r="M438" s="223">
        <f t="shared" ca="1" si="862"/>
        <v>1.3721447483822256E-3</v>
      </c>
      <c r="N438" s="223">
        <f t="shared" ca="1" si="863"/>
        <v>-6.5397887842518778E-4</v>
      </c>
      <c r="O438" s="223">
        <f t="shared" ca="1" si="864"/>
        <v>-9.6186228284516804E-4</v>
      </c>
      <c r="P438" s="223">
        <f t="shared" ca="1" si="865"/>
        <v>1.2574161482390358E-3</v>
      </c>
      <c r="Q438" s="223">
        <f t="shared" ca="1" si="866"/>
        <v>1.7300531127458608E-4</v>
      </c>
      <c r="R438" s="223">
        <f t="shared" ca="1" si="867"/>
        <v>-1.365953362516764E-3</v>
      </c>
      <c r="S438" s="223">
        <f t="shared" ca="1" si="868"/>
        <v>6.8394394484136596E-4</v>
      </c>
      <c r="T438" s="223">
        <f t="shared" ca="1" si="869"/>
        <v>9.3687190861051813E-4</v>
      </c>
      <c r="U438" s="223">
        <f t="shared" ca="1" si="870"/>
        <v>-1.2717031664889226E-3</v>
      </c>
      <c r="V438" s="223">
        <f t="shared" ca="1" si="871"/>
        <v>-1.3905178354046575E-4</v>
      </c>
      <c r="W438" s="223">
        <f t="shared" ca="1" si="872"/>
        <v>1.3589391774220078E-3</v>
      </c>
      <c r="X438" s="223">
        <f t="shared" ca="1" si="873"/>
        <v>-7.1349702899948532E-4</v>
      </c>
      <c r="Y438" s="223">
        <f t="shared" ca="1" si="874"/>
        <v>-9.1131719777001448E-4</v>
      </c>
      <c r="Z438" s="223">
        <f t="shared" ca="1" si="875"/>
        <v>1.2852241583033628E-3</v>
      </c>
      <c r="AA438" s="223">
        <f t="shared" ca="1" si="876"/>
        <v>1.0501449621141664E-4</v>
      </c>
      <c r="AB438" s="223">
        <f t="shared" ca="1" si="877"/>
        <v>-1.3511064181807827E-3</v>
      </c>
      <c r="AC438" s="223">
        <f t="shared" ca="1" si="878"/>
        <v>7.4262032922670334E-4</v>
      </c>
      <c r="AD438" s="223">
        <f t="shared" ca="1" si="879"/>
        <v>8.8521354352592287E-4</v>
      </c>
      <c r="AE438" s="223">
        <f t="shared" ca="1" si="880"/>
        <v>-1.2979709791424655E-3</v>
      </c>
      <c r="AF438" s="223">
        <f t="shared" ca="1" si="881"/>
        <v>-7.0913952076599772E-5</v>
      </c>
      <c r="AG438" s="223">
        <f t="shared" ca="1" si="882"/>
        <v>1.3424598029543682E-3</v>
      </c>
      <c r="AH438" s="223">
        <f t="shared" ca="1" si="883"/>
        <v>-7.7129630273595792E-4</v>
      </c>
      <c r="AI438" s="223">
        <f t="shared" ca="1" si="884"/>
        <v>-8.5857666974347758E-4</v>
      </c>
      <c r="AJ438" s="223">
        <f t="shared" ca="1" si="885"/>
        <v>1.3099359507979941E-3</v>
      </c>
      <c r="AK438" s="223">
        <f t="shared" ca="1" si="886"/>
        <v>3.6770692028695296E-5</v>
      </c>
      <c r="AL438" s="223">
        <f t="shared" ca="1" si="887"/>
        <v>-1.3330045401404597E-3</v>
      </c>
      <c r="AM438" s="223">
        <f t="shared" ca="1" si="888"/>
        <v>7.995076761930708E-4</v>
      </c>
      <c r="AN438" s="223">
        <f t="shared" ca="1" si="889"/>
        <v>8.3142262147942051E-4</v>
      </c>
      <c r="AO438" s="223">
        <f t="shared" ca="1" si="890"/>
        <v>-1.3211118660184254E-3</v>
      </c>
      <c r="AP438" s="223">
        <f t="shared" ca="1" si="891"/>
        <v>-2.6052826908475437E-6</v>
      </c>
      <c r="AQ438" s="223">
        <f t="shared" ca="1" si="892"/>
        <v>1.3227463252358177E-3</v>
      </c>
      <c r="AR438" s="223">
        <f t="shared" ca="1" si="893"/>
        <v>-8.272374561215704E-4</v>
      </c>
      <c r="AS438" s="223">
        <f t="shared" ca="1" si="894"/>
        <v>-8.0376775531708637E-4</v>
      </c>
      <c r="AT438" s="223">
        <f t="shared" ca="1" si="895"/>
        <v>1.331491992850318E-3</v>
      </c>
      <c r="AU438" s="223">
        <f t="shared" ca="1" si="896"/>
        <v>-3.1561695971865362E-5</v>
      </c>
      <c r="AV438" s="223">
        <f t="shared" ca="1" si="897"/>
        <v>-1.3116913374055274E-3</v>
      </c>
      <c r="AW438" s="223">
        <f t="shared" ca="1" si="898"/>
        <v>8.5446893913889549E-4</v>
      </c>
      <c r="AX438" s="223">
        <f t="shared" ca="1" si="899"/>
        <v>7.7562872951376146E-4</v>
      </c>
      <c r="AY438" s="223">
        <f t="shared" ca="1" si="900"/>
        <v>-1.3410700786934105E-3</v>
      </c>
      <c r="AZ438" s="223">
        <f t="shared" ca="1" si="901"/>
        <v>6.5709663049092577E-5</v>
      </c>
      <c r="BA438" s="223">
        <f t="shared" ca="1" si="902"/>
        <v>1.2998462357608823E-3</v>
      </c>
      <c r="BB438" s="223">
        <f t="shared" ca="1" si="903"/>
        <v>-8.8118572201793474E-4</v>
      </c>
      <c r="BC438" s="223">
        <f t="shared" ca="1" si="904"/>
        <v>-7.4702249396640377E-4</v>
      </c>
      <c r="BD438" s="223">
        <f t="shared" ca="1" si="905"/>
        <v>1.3498403540669382E-3</v>
      </c>
      <c r="BE438" s="223">
        <f t="shared" ca="1" si="906"/>
        <v>-9.9818049082341705E-5</v>
      </c>
      <c r="BF438" s="223">
        <f t="shared" ca="1" si="907"/>
        <v>-1.2872181553481962E-3</v>
      </c>
      <c r="BG438" s="223">
        <f t="shared" ca="1" si="908"/>
        <v>9.0737171156768685E-4</v>
      </c>
      <c r="BH438" s="223">
        <f t="shared" ca="1" si="909"/>
        <v>7.1796628000165088E-4</v>
      </c>
      <c r="BI438" s="223">
        <f t="shared" ca="1" si="910"/>
        <v>-1.3577975360849579E-3</v>
      </c>
      <c r="BJ438" s="223">
        <f t="shared" ca="1" si="911"/>
        <v>1.3386630845526085E-4</v>
      </c>
      <c r="BK438" s="223">
        <f t="shared" ca="1" si="912"/>
        <v>1.2738147028509158E-3</v>
      </c>
      <c r="BL438" s="223">
        <f t="shared" ca="1" si="913"/>
        <v>-9.3301113432720439E-4</v>
      </c>
      <c r="BM438" s="223">
        <f t="shared" ca="1" si="914"/>
        <v>-6.8847758999631347E-4</v>
      </c>
      <c r="BN438" s="223">
        <f t="shared" ca="1" si="915"/>
        <v>1.3649368316385599E-3</v>
      </c>
      <c r="BO438" s="223">
        <f t="shared" ca="1" si="916"/>
        <v>-1.6783393176955023E-4</v>
      </c>
      <c r="BP438" s="223">
        <f t="shared" ca="1" si="917"/>
        <v>-1.2596439520076376E-3</v>
      </c>
      <c r="BQ438" s="223">
        <f t="shared" ca="1" si="918"/>
        <v>9.5808854606693641E-4</v>
      </c>
      <c r="BR438" s="223">
        <f t="shared" ca="1" si="919"/>
        <v>6.5857418683459758E-4</v>
      </c>
      <c r="BS438" s="223">
        <f t="shared" ca="1" si="920"/>
        <v>-1.3712539402830589E-3</v>
      </c>
      <c r="BT438" s="223">
        <f t="shared" ca="1" si="921"/>
        <v>2.0170045819905668E-4</v>
      </c>
      <c r="BU438" s="223">
        <f t="shared" ca="1" si="922"/>
        <v>1.2447144387487908E-3</v>
      </c>
      <c r="BV438" s="223">
        <f t="shared" ca="1" si="923"/>
        <v>-9.825888410917704E-4</v>
      </c>
      <c r="BW438" s="223">
        <f t="shared" ca="1" si="924"/>
        <v>-6.2827408320840768E-4</v>
      </c>
      <c r="BX438" s="223">
        <f t="shared" ca="1" si="925"/>
        <v>1.3767450568284215E-3</v>
      </c>
      <c r="BY438" s="223">
        <f t="shared" ca="1" si="926"/>
        <v>-2.3544548781460992E-4</v>
      </c>
      <c r="BZ438" s="223">
        <f t="shared" ca="1" si="927"/>
        <v>-1.2290351560549037E-3</v>
      </c>
      <c r="CA438" s="223">
        <f t="shared" ca="1" si="928"/>
        <v>1.006497261340066E-3</v>
      </c>
      <c r="CB438" s="223">
        <f t="shared" ca="1" si="929"/>
        <v>5.9759553076715616E-4</v>
      </c>
      <c r="CC438" s="223">
        <f t="shared" ca="1" si="930"/>
        <v>-1.3814068736313584E-3</v>
      </c>
      <c r="CD438" s="223">
        <f t="shared" ca="1" si="931"/>
        <v>2.6904869387219671E-4</v>
      </c>
      <c r="CE438" s="223">
        <f t="shared" ca="1" si="932"/>
        <v>1.2126155485396124E-3</v>
      </c>
      <c r="CF438" s="223">
        <f t="shared" ca="1" si="933"/>
        <v>-1.0297994052735143E-3</v>
      </c>
      <c r="CG438" s="223">
        <f t="shared" ca="1" si="934"/>
        <v>-5.6655700912374243E-4</v>
      </c>
      <c r="CH438" s="223">
        <f t="shared" ca="1" si="935"/>
        <v>1.3852365825877549E-3</v>
      </c>
      <c r="CI438" s="223">
        <f t="shared" ca="1" si="936"/>
        <v>-3.0248983505693503E-4</v>
      </c>
      <c r="CJ438" s="223">
        <f t="shared" ca="1" si="937"/>
        <v>-1.1954655067604771E-3</v>
      </c>
      <c r="CK438" s="223">
        <f t="shared" ca="1" si="938"/>
        <v>1.0524812365518793E-3</v>
      </c>
      <c r="CL438" s="223">
        <f t="shared" ca="1" si="939"/>
        <v>5.3517721472292766E-4</v>
      </c>
      <c r="CM438" s="223">
        <f t="shared" ca="1" si="940"/>
        <v>-1.3882318768241289E-3</v>
      </c>
      <c r="CN438" s="223">
        <f t="shared" ca="1" si="941"/>
        <v>3.3574876767589711E-4</v>
      </c>
      <c r="CO438" s="223">
        <f t="shared" ca="1" si="942"/>
        <v>1.177595361261424E-3</v>
      </c>
      <c r="CP438" s="223">
        <f t="shared" ca="1" si="943"/>
        <v>-1.0745290924881795E-3</v>
      </c>
      <c r="CQ438" s="223">
        <f t="shared" ca="1" si="944"/>
        <v>-5.0347504957956536E-4</v>
      </c>
      <c r="CR438" s="223">
        <f t="shared" ca="1" si="945"/>
        <v>1.39039095208724E-3</v>
      </c>
      <c r="CS438" s="223">
        <f t="shared" ca="1" si="946"/>
        <v>-3.6880545779162768E-4</v>
      </c>
      <c r="CT438" s="223">
        <f t="shared" ca="1" si="947"/>
        <v>-1.1590158763498529E-3</v>
      </c>
      <c r="CU438" s="223">
        <f t="shared" ca="1" si="948"/>
        <v>1.0959296922783705E-3</v>
      </c>
      <c r="CV438" s="223">
        <f t="shared" ca="1" si="949"/>
        <v>4.7146960989244408E-4</v>
      </c>
      <c r="CW438" s="223">
        <f t="shared" ca="1" si="950"/>
        <v>-1.3917125078308787E-3</v>
      </c>
      <c r="CX438" s="223">
        <f t="shared" ca="1" si="951"/>
        <v>4.0163999329014726E-4</v>
      </c>
      <c r="CY438" s="223">
        <f t="shared" ca="1" si="952"/>
        <v>1.1397382436127857E-3</v>
      </c>
      <c r="CZ438" s="223">
        <f t="shared" ca="1" si="953"/>
        <v>-1.1166701450014082E-3</v>
      </c>
      <c r="DA438" s="223">
        <f t="shared" ca="1" si="954"/>
        <v>-4.3918017454174516E-4</v>
      </c>
      <c r="DB438" s="223">
        <f t="shared" ca="1" si="955"/>
        <v>1.3921957479992835E-3</v>
      </c>
      <c r="DC438" s="223">
        <f t="shared" ca="1" si="956"/>
        <v>-4.342325958749575E-4</v>
      </c>
      <c r="DD438" s="223">
        <f t="shared" ca="1" si="957"/>
        <v>-1.1197740751753013E-3</v>
      </c>
      <c r="DE438" s="223">
        <f t="shared" ca="1" si="958"/>
        <v>1.1367379573840597E-3</v>
      </c>
      <c r="DF438" s="223">
        <f t="shared" ca="1" si="959"/>
        <v>4.0662619347586922E-4</v>
      </c>
      <c r="DG438" s="223">
        <f t="shared" ca="1" si="960"/>
        <v>-1.3918403815066454E-3</v>
      </c>
      <c r="DH438" s="223">
        <f t="shared" ca="1" si="961"/>
        <v>4.6656363298105312E-4</v>
      </c>
      <c r="DI438" s="223">
        <f t="shared" ca="1" si="962"/>
        <v>1.0991353967060046E-3</v>
      </c>
      <c r="DJ438" s="223">
        <f t="shared" ca="1" si="963"/>
        <v>-1.156121041326576E-3</v>
      </c>
      <c r="DK438" s="223">
        <f t="shared" ca="1" si="964"/>
        <v>-3.7382727599581396E-4</v>
      </c>
      <c r="DL438" s="223">
        <f t="shared" ca="1" si="965"/>
        <v>1.3906466224124512E-3</v>
      </c>
      <c r="DM438" s="223">
        <f t="shared" ca="1" si="966"/>
        <v>-4.9861362960054137E-4</v>
      </c>
      <c r="DN438" s="223">
        <f t="shared" ca="1" si="967"/>
        <v>-1.0778346401730276E-3</v>
      </c>
      <c r="DO438" s="223">
        <f t="shared" ca="1" si="968"/>
        <v>1.1748077211839254E-3</v>
      </c>
      <c r="DP438" s="223">
        <f t="shared" ca="1" si="969"/>
        <v>3.4080317894296297E-4</v>
      </c>
      <c r="DQ438" s="223">
        <f t="shared" ca="1" si="970"/>
        <v>-1.3886151897925443E-3</v>
      </c>
      <c r="DR438" s="223">
        <f t="shared" ca="1" si="971"/>
        <v>5.3036328001395978E-4</v>
      </c>
      <c r="DS438" s="223">
        <f t="shared" ca="1" si="972"/>
        <v>1.0558846363556687E-3</v>
      </c>
      <c r="DT438" s="223">
        <f t="shared" ca="1" si="973"/>
        <v>-1.1927867407989449E-3</v>
      </c>
      <c r="DU438" s="223">
        <f t="shared" ca="1" si="974"/>
        <v>-3.0757379479860682E-4</v>
      </c>
      <c r="DV438" s="223">
        <f t="shared" ca="1" si="975"/>
        <v>1.3857473073059696E-3</v>
      </c>
      <c r="DW438" s="223">
        <f t="shared" ca="1" si="976"/>
        <v>-5.6179345941902181E-4</v>
      </c>
      <c r="DX438" s="223">
        <f t="shared" ca="1" si="977"/>
        <v>-1.033298607115413E-3</v>
      </c>
      <c r="DY438" s="223">
        <f t="shared" ca="1" si="978"/>
        <v>1.210047270282456E-3</v>
      </c>
      <c r="DZ438" s="223">
        <f t="shared" ca="1" si="979"/>
        <v>2.7415913970115028E-4</v>
      </c>
      <c r="EA438" s="223">
        <f t="shared" ca="1" si="980"/>
        <v>-1.3820447024579072E-3</v>
      </c>
      <c r="EB438" s="223">
        <f t="shared" ca="1" si="981"/>
        <v>5.9288523545097645E-4</v>
      </c>
      <c r="EC438" s="223">
        <f t="shared" ca="1" si="982"/>
        <v>1.0100901574317811E-3</v>
      </c>
      <c r="ED438" s="223">
        <f t="shared" ca="1" si="983"/>
        <v>-1.2265789125369502E-3</v>
      </c>
      <c r="EE438" s="223">
        <f t="shared" ca="1" si="984"/>
        <v>-2.4057934138940816E-4</v>
      </c>
      <c r="EF438" s="223">
        <f t="shared" ca="1" si="985"/>
        <v>1.3775096055590596E-3</v>
      </c>
      <c r="EG438" s="223">
        <f t="shared" ca="1" si="986"/>
        <v>-6.23619879586502E-4</v>
      </c>
      <c r="EH438" s="223">
        <f t="shared" ca="1" si="987"/>
        <v>-9.8627326720698892E-4</v>
      </c>
      <c r="EI438" s="223">
        <f t="shared" ca="1" si="988"/>
        <v>1.242371709519271E-3</v>
      </c>
      <c r="EJ438" s="223">
        <f t="shared" ca="1" si="989"/>
        <v>2.0685462707829296E-4</v>
      </c>
      <c r="EK438" s="223">
        <f t="shared" ca="1" si="990"/>
        <v>-1.3721447483822239E-3</v>
      </c>
      <c r="EL438" s="223">
        <f t="shared" ca="1" si="991"/>
        <v>6.5397887842521326E-4</v>
      </c>
      <c r="EM438" s="223">
        <f t="shared" ca="1" si="992"/>
        <v>9.6186228284516327E-4</v>
      </c>
      <c r="EN438" s="223">
        <f t="shared" ca="1" si="993"/>
        <v>-1.2574161482390301E-3</v>
      </c>
      <c r="EO438" s="223">
        <f t="shared" ca="1" si="994"/>
        <v>-1.7300531127461882E-4</v>
      </c>
      <c r="EP438" s="223">
        <f t="shared" ca="1" si="995"/>
        <v>1.3659533625167588E-3</v>
      </c>
      <c r="EQ438" s="223">
        <f t="shared" ca="1" si="996"/>
        <v>-6.8394394484137192E-4</v>
      </c>
      <c r="ER438" s="223">
        <f t="shared" ca="1" si="997"/>
        <v>-9.3687190861052778E-4</v>
      </c>
      <c r="ES438" s="223">
        <f t="shared" ca="1" si="998"/>
        <v>1.2717031664889094E-3</v>
      </c>
      <c r="ET438" s="223">
        <f t="shared" ca="1" si="999"/>
        <v>1.3905178354043935E-4</v>
      </c>
      <c r="EU438" s="223">
        <f t="shared" ca="1" si="1000"/>
        <v>-1.3589391774220076E-3</v>
      </c>
      <c r="EV438" s="223">
        <f t="shared" ca="1" si="1001"/>
        <v>7.1349702899946971E-4</v>
      </c>
      <c r="EW438" s="223">
        <f t="shared" ca="1" si="1002"/>
        <v>9.1131719777004321E-4</v>
      </c>
      <c r="EX438" s="223">
        <f t="shared" ca="1" si="1003"/>
        <v>-1.2852241583033708E-3</v>
      </c>
      <c r="EY438" s="223">
        <f t="shared" ca="1" si="1004"/>
        <v>-1.050144962114149E-4</v>
      </c>
      <c r="EZ438" s="223">
        <f t="shared" ca="1" si="1005"/>
        <v>1.351106418180787E-3</v>
      </c>
      <c r="FA438" s="223">
        <f t="shared" ca="1" si="1006"/>
        <v>-7.4262032922667125E-4</v>
      </c>
      <c r="FB438" s="223">
        <f t="shared" ca="1" si="1007"/>
        <v>-8.8521354352590618E-4</v>
      </c>
      <c r="FC438" s="223">
        <f t="shared" ca="1" si="1008"/>
        <v>1.2979709791424662E-3</v>
      </c>
      <c r="FD438" s="223">
        <f t="shared" ca="1" si="1009"/>
        <v>7.0913952076617662E-5</v>
      </c>
      <c r="FE438" s="223">
        <f t="shared" ca="1" si="1010"/>
        <v>-1.3424598029543784E-3</v>
      </c>
      <c r="FF438" s="223">
        <f t="shared" ca="1" si="1011"/>
        <v>7.7129630273597592E-4</v>
      </c>
      <c r="FG438" s="223">
        <f t="shared" ca="1" si="1012"/>
        <v>8.5857666974347628E-4</v>
      </c>
      <c r="FH438" s="223">
        <f t="shared" ca="1" si="1013"/>
        <v>-1.309935950797988E-3</v>
      </c>
      <c r="FI438" s="223">
        <f t="shared" ca="1" si="1014"/>
        <v>-3.6770692028733135E-5</v>
      </c>
      <c r="FJ438" s="223">
        <f t="shared" ca="1" si="1015"/>
        <v>1.3330045401404537E-3</v>
      </c>
      <c r="FK438" s="223">
        <f t="shared" ca="1" si="1016"/>
        <v>-7.9950767619307221E-4</v>
      </c>
      <c r="FL438" s="223">
        <f t="shared" ca="1" si="1017"/>
        <v>-8.3142262147944295E-4</v>
      </c>
      <c r="FM438" s="223">
        <f t="shared" ca="1" si="1018"/>
        <v>1.3211118660184102E-3</v>
      </c>
      <c r="FN438" s="223">
        <f t="shared" ca="1" si="1019"/>
        <v>2.6052826908360511E-6</v>
      </c>
      <c r="FO438" s="223">
        <f t="shared" ca="1" si="1020"/>
        <v>-1.3227463252358201E-3</v>
      </c>
      <c r="FP438" s="223">
        <f t="shared" ca="1" si="1021"/>
        <v>8.2723745612154806E-4</v>
      </c>
      <c r="FQ438" s="223">
        <f t="shared" ca="1" si="1022"/>
        <v>8.037677553171254E-4</v>
      </c>
      <c r="FR438" s="223">
        <f t="shared" ca="1" si="1023"/>
        <v>-1.3314919928503215E-3</v>
      </c>
      <c r="FS438" s="223">
        <f t="shared" ca="1" si="1024"/>
        <v>3.1561695971857122E-5</v>
      </c>
      <c r="FT438" s="223">
        <f t="shared" ca="1" si="1025"/>
        <v>1.3116913374055367E-3</v>
      </c>
      <c r="FU438" s="223">
        <f t="shared" ca="1" si="1026"/>
        <v>-8.5446893913885766E-4</v>
      </c>
      <c r="FV438" s="223">
        <f t="shared" ca="1" si="1027"/>
        <v>-7.7562872951375181E-4</v>
      </c>
      <c r="FW438" s="223">
        <f t="shared" ca="1" si="1028"/>
        <v>1.3410700786934083E-3</v>
      </c>
      <c r="FX438" s="223">
        <f t="shared" ca="1" si="1029"/>
        <v>-6.5709663049064605E-5</v>
      </c>
      <c r="FY438" s="223">
        <f t="shared" ca="1" si="1030"/>
        <v>-1.2998462357608994E-3</v>
      </c>
      <c r="FZ438" s="223">
        <f t="shared" ca="1" si="1031"/>
        <v>8.8118572201794374E-4</v>
      </c>
      <c r="GA438" s="223">
        <f t="shared" ca="1" si="1032"/>
        <v>7.470224939664106E-4</v>
      </c>
      <c r="GB438" s="223">
        <f t="shared" ca="1" si="1033"/>
        <v>-1.3498403540669313E-3</v>
      </c>
      <c r="GC438" s="223">
        <f t="shared" ca="1" si="1034"/>
        <v>9.9818049082294109E-5</v>
      </c>
      <c r="GD438" s="223">
        <f t="shared" ca="1" si="1035"/>
        <v>1.2872181553481919E-3</v>
      </c>
      <c r="GE438" s="223">
        <f t="shared" ca="1" si="1036"/>
        <v>-9.0737171156768067E-4</v>
      </c>
      <c r="GF438" s="223">
        <f t="shared" ca="1" si="1037"/>
        <v>-7.1796628000167484E-4</v>
      </c>
      <c r="GG438" s="223">
        <f t="shared" ca="1" si="1038"/>
        <v>1.3577975360849475E-3</v>
      </c>
      <c r="GH438" s="223">
        <f t="shared" ca="1" si="1039"/>
        <v>-1.3386630845527245E-4</v>
      </c>
      <c r="GI438" s="223">
        <f t="shared" ca="1" si="1040"/>
        <v>-1.2738147028509192E-3</v>
      </c>
      <c r="GJ438" s="223">
        <f t="shared" ca="1" si="1041"/>
        <v>9.3301113432718357E-4</v>
      </c>
      <c r="GK438" s="223">
        <f t="shared" ca="1" si="1042"/>
        <v>6.884775899963551E-4</v>
      </c>
      <c r="GL438" s="223">
        <f t="shared" ca="1" si="1043"/>
        <v>-1.3649368316385625E-3</v>
      </c>
      <c r="GM438" s="223">
        <f t="shared" ca="1" si="1044"/>
        <v>1.6783393176954221E-4</v>
      </c>
      <c r="GN438" s="223">
        <f t="shared" ca="1" si="1045"/>
        <v>1.2596439520076493E-3</v>
      </c>
      <c r="GO438" s="223">
        <f t="shared" ca="1" si="1046"/>
        <v>-9.5808854606690172E-4</v>
      </c>
      <c r="GP438" s="223">
        <f t="shared" ca="1" si="1047"/>
        <v>-6.5857418683458739E-4</v>
      </c>
      <c r="GQ438" s="223">
        <f t="shared" ca="1" si="1048"/>
        <v>1.3712539402830576E-3</v>
      </c>
      <c r="GR438" s="223">
        <f t="shared" ca="1" si="1049"/>
        <v>-2.0170045819902904E-4</v>
      </c>
      <c r="GS438" s="223">
        <f t="shared" ca="1" si="1050"/>
        <v>-1.244714438748777E-3</v>
      </c>
      <c r="GT438" s="223">
        <f t="shared" ca="1" si="1051"/>
        <v>9.8258884109176476E-4</v>
      </c>
      <c r="GU438" s="223">
        <f t="shared" ca="1" si="1052"/>
        <v>6.2827408320841483E-4</v>
      </c>
      <c r="GV438" s="223">
        <f t="shared" ca="1" si="1053"/>
        <v>-1.3767450568284143E-3</v>
      </c>
      <c r="GW438" s="223">
        <f t="shared" ca="1" si="1054"/>
        <v>2.3544548781464082E-4</v>
      </c>
      <c r="GX438" s="223">
        <f t="shared" ca="1" si="1055"/>
        <v>1.2290351560549076E-3</v>
      </c>
      <c r="GY438" s="223">
        <f t="shared" ca="1" si="1056"/>
        <v>-1.0064972613400601E-3</v>
      </c>
      <c r="GZ438" s="223">
        <f t="shared" ca="1" si="1057"/>
        <v>-5.9759553076719921E-4</v>
      </c>
      <c r="HA438" s="223">
        <f t="shared" ca="1" si="1058"/>
        <v>1.3814068736313623E-3</v>
      </c>
      <c r="HB438" s="223">
        <f t="shared" ca="1" si="1059"/>
        <v>-2.6904869387218879E-4</v>
      </c>
      <c r="HC438" s="223">
        <f t="shared" ca="1" si="1060"/>
        <v>-1.2126155485396163E-3</v>
      </c>
      <c r="HD438" s="223">
        <f t="shared" ca="1" si="1061"/>
        <v>1.0297994052734822E-3</v>
      </c>
      <c r="HE438" s="223">
        <f t="shared" ca="1" si="1062"/>
        <v>5.6655700912371381E-4</v>
      </c>
      <c r="HF438" s="223">
        <f t="shared" ca="1" si="1063"/>
        <v>-1.3852365825877543E-3</v>
      </c>
      <c r="HG438" s="223">
        <f t="shared" ca="1" si="1064"/>
        <v>3.0248983505692711E-4</v>
      </c>
      <c r="HH438" s="223">
        <f t="shared" ca="1" si="1065"/>
        <v>1.1954655067605016E-3</v>
      </c>
      <c r="HI438" s="223">
        <f t="shared" ca="1" si="1066"/>
        <v>-1.0524812365518997E-3</v>
      </c>
      <c r="HJ438" s="223">
        <f t="shared" ca="1" si="1067"/>
        <v>-5.3517721472293536E-4</v>
      </c>
      <c r="HK438" s="223">
        <f t="shared" ca="1" si="1068"/>
        <v>1.3882318768241282E-3</v>
      </c>
      <c r="HL438" s="223">
        <f t="shared" ca="1" si="1069"/>
        <v>-3.3574876767585076E-4</v>
      </c>
      <c r="HM438" s="223">
        <f t="shared" ca="1" si="1070"/>
        <v>-1.1775953612614073E-3</v>
      </c>
      <c r="HN438" s="223">
        <f t="shared" ca="1" si="1071"/>
        <v>1.0745290924881743E-3</v>
      </c>
      <c r="HO438" s="223">
        <f t="shared" ca="1" si="1072"/>
        <v>5.0347504957957306E-4</v>
      </c>
      <c r="HP438" s="223">
        <f t="shared" ca="1" si="1073"/>
        <v>-1.3903909520872376E-3</v>
      </c>
      <c r="HQ438" s="223">
        <f t="shared" ca="1" si="1074"/>
        <v>3.6880545779165809E-4</v>
      </c>
      <c r="HR438" s="223">
        <f t="shared" ca="1" si="1075"/>
        <v>1.1590158763498575E-3</v>
      </c>
      <c r="HS438" s="223">
        <f t="shared" ca="1" si="1076"/>
        <v>-1.0959296922783655E-3</v>
      </c>
      <c r="HT438" s="223">
        <f t="shared" ca="1" si="1077"/>
        <v>-4.7146960989248902E-4</v>
      </c>
      <c r="HU438" s="223">
        <f t="shared" ca="1" si="1078"/>
        <v>1.3917125078308794E-3</v>
      </c>
      <c r="HV438" s="223">
        <f t="shared" ca="1" si="1079"/>
        <v>-4.016399932901394E-4</v>
      </c>
      <c r="HW438" s="223">
        <f t="shared" ca="1" si="1080"/>
        <v>-1.1397382436127905E-3</v>
      </c>
      <c r="HX438" s="223">
        <f t="shared" ca="1" si="1081"/>
        <v>1.1166701450013798E-3</v>
      </c>
      <c r="HY438" s="223">
        <f t="shared" ca="1" si="1082"/>
        <v>4.3918017454171534E-4</v>
      </c>
      <c r="HZ438" s="223">
        <f t="shared" ca="1" si="1083"/>
        <v>-1.3921957479992833E-3</v>
      </c>
      <c r="IA438" s="223">
        <f t="shared" ca="1" si="1084"/>
        <v>4.3423259587494986E-4</v>
      </c>
      <c r="IB438" s="223">
        <f t="shared" ca="1" si="1085"/>
        <v>1.11977407517533E-3</v>
      </c>
      <c r="IC438" s="223">
        <f t="shared" ca="1" si="1086"/>
        <v>-1.1367379573840777E-3</v>
      </c>
      <c r="ID438" s="223">
        <f t="shared" ca="1" si="1087"/>
        <v>-4.0662619347587713E-4</v>
      </c>
      <c r="IE438" s="223">
        <f t="shared" ca="1" si="1088"/>
        <v>1.3633327711855955E-3</v>
      </c>
      <c r="IF438" s="223">
        <f t="shared" ca="1" si="1089"/>
        <v>-4.6656363298100802E-4</v>
      </c>
      <c r="IG438" s="223">
        <f t="shared" ca="1" si="1090"/>
        <v>-1.0991353967059856E-3</v>
      </c>
      <c r="IH438" s="223">
        <f t="shared" ca="1" si="1091"/>
        <v>1.1561210413265715E-3</v>
      </c>
      <c r="II438" s="223">
        <f t="shared" ca="1" si="1092"/>
        <v>3.7382727599582187E-4</v>
      </c>
      <c r="IJ438" s="223">
        <f t="shared" ca="1" si="1093"/>
        <v>-1.3906466224124533E-3</v>
      </c>
      <c r="IK438" s="223">
        <f t="shared" ca="1" si="1094"/>
        <v>4.9861362960057075E-4</v>
      </c>
      <c r="IL438" s="223">
        <f t="shared" ca="1" si="1095"/>
        <v>1.0778346401730328E-3</v>
      </c>
      <c r="IM438" s="223">
        <f t="shared" ca="1" si="1096"/>
        <v>-1.1748077211839211E-3</v>
      </c>
      <c r="IN438" s="223">
        <f t="shared" ca="1" si="1097"/>
        <v>-3.4080317894300932E-4</v>
      </c>
      <c r="IO438" s="223">
        <f t="shared" ca="1" si="1098"/>
        <v>1.3886151897925419E-3</v>
      </c>
      <c r="IP438" s="223">
        <f t="shared" ca="1" si="1099"/>
        <v>-5.303632800139524E-4</v>
      </c>
      <c r="IQ438" s="223">
        <f t="shared" ca="1" si="1100"/>
        <v>-1.0558846363556743E-3</v>
      </c>
      <c r="IR438" s="223">
        <f t="shared" ca="1" si="1101"/>
        <v>1.1927867407989204E-3</v>
      </c>
      <c r="IS438" s="223">
        <f t="shared" ca="1" si="1102"/>
        <v>3.0757379479857613E-4</v>
      </c>
      <c r="IT438" s="223">
        <f t="shared" ca="1" si="1103"/>
        <v>-1.3857473073059703E-3</v>
      </c>
      <c r="IU438" s="223">
        <f t="shared" ca="1" si="1104"/>
        <v>5.6179345941901443E-4</v>
      </c>
      <c r="IV438" s="223">
        <f t="shared" ca="1" si="1105"/>
        <v>1.0332986071154451E-3</v>
      </c>
      <c r="IW438" s="223">
        <f t="shared" ca="1" si="1106"/>
        <v>-1.2100472702824714E-3</v>
      </c>
      <c r="IX438" s="223">
        <f t="shared" ca="1" si="1107"/>
        <v>-2.741591397011583E-4</v>
      </c>
      <c r="IY438" s="223">
        <f t="shared" ca="1" si="1108"/>
        <v>1.3820447024579081E-3</v>
      </c>
      <c r="IZ438" s="223">
        <f t="shared" ca="1" si="1109"/>
        <v>-5.9288523545093341E-4</v>
      </c>
      <c r="JA438" s="223">
        <f t="shared" ca="1" si="1110"/>
        <v>-1.0100901574317596E-3</v>
      </c>
      <c r="JB438" s="223">
        <f t="shared" ca="1" si="1111"/>
        <v>1.2265789125369463E-3</v>
      </c>
    </row>
    <row r="439" spans="2:262">
      <c r="B439" s="230">
        <v>78</v>
      </c>
      <c r="C439" s="229">
        <f t="shared" si="1112"/>
        <v>1.5234375000000009E-3</v>
      </c>
      <c r="D439" s="226">
        <f t="shared" ca="1" si="855"/>
        <v>53.980027243556947</v>
      </c>
      <c r="E439" s="225">
        <f ca="1">CF361</f>
        <v>-1.9972756443054154E-2</v>
      </c>
      <c r="F439" s="224">
        <v>78</v>
      </c>
      <c r="G439" s="223">
        <f t="shared" ca="1" si="856"/>
        <v>-2.4497267601651428E-3</v>
      </c>
      <c r="H439" s="223">
        <f t="shared" ca="1" si="857"/>
        <v>3.2036039005038435E-3</v>
      </c>
      <c r="I439" s="223">
        <f t="shared" ca="1" si="858"/>
        <v>2.9120346343017431E-4</v>
      </c>
      <c r="J439" s="223">
        <f t="shared" ca="1" si="859"/>
        <v>-3.3998108847084407E-3</v>
      </c>
      <c r="K439" s="223">
        <f t="shared" ca="1" si="860"/>
        <v>1.9995201175912244E-3</v>
      </c>
      <c r="L439" s="223">
        <f t="shared" ca="1" si="861"/>
        <v>2.0525748061682352E-3</v>
      </c>
      <c r="M439" s="223">
        <f t="shared" ca="1" si="862"/>
        <v>-3.382503368644387E-3</v>
      </c>
      <c r="N439" s="223">
        <f t="shared" ca="1" si="863"/>
        <v>2.2648732175435953E-4</v>
      </c>
      <c r="O439" s="223">
        <f t="shared" ca="1" si="864"/>
        <v>3.2299008074023411E-3</v>
      </c>
      <c r="P439" s="223">
        <f t="shared" ca="1" si="865"/>
        <v>-2.4027289407087338E-3</v>
      </c>
      <c r="Q439" s="223">
        <f t="shared" ca="1" si="866"/>
        <v>-1.6109908062491281E-3</v>
      </c>
      <c r="R439" s="223">
        <f t="shared" ca="1" si="867"/>
        <v>3.4881818537756976E-3</v>
      </c>
      <c r="S439" s="223">
        <f t="shared" ca="1" si="868"/>
        <v>-7.392753403986695E-4</v>
      </c>
      <c r="T439" s="223">
        <f t="shared" ca="1" si="869"/>
        <v>-2.9900731316889169E-3</v>
      </c>
      <c r="U439" s="223">
        <f t="shared" ca="1" si="870"/>
        <v>2.7539259383320613E-3</v>
      </c>
      <c r="V439" s="223">
        <f t="shared" ca="1" si="871"/>
        <v>1.1345337204534762E-3</v>
      </c>
      <c r="W439" s="223">
        <f t="shared" ca="1" si="872"/>
        <v>-3.5183517358362616E-3</v>
      </c>
      <c r="X439" s="223">
        <f t="shared" ca="1" si="873"/>
        <v>1.2360602804828097E-3</v>
      </c>
      <c r="Y439" s="223">
        <f t="shared" ca="1" si="874"/>
        <v>2.6855194024846727E-3</v>
      </c>
      <c r="Z439" s="223">
        <f t="shared" ca="1" si="875"/>
        <v>-3.0455087560528451E-3</v>
      </c>
      <c r="AA439" s="223">
        <f t="shared" ca="1" si="876"/>
        <v>-6.3351740582192804E-4</v>
      </c>
      <c r="AB439" s="223">
        <f t="shared" ca="1" si="877"/>
        <v>3.4723599279903898E-3</v>
      </c>
      <c r="AC439" s="223">
        <f t="shared" ca="1" si="878"/>
        <v>-1.7060882483094669E-3</v>
      </c>
      <c r="AD439" s="223">
        <f t="shared" ca="1" si="879"/>
        <v>-2.322832288296051E-3</v>
      </c>
      <c r="AE439" s="223">
        <f t="shared" ca="1" si="880"/>
        <v>3.2711655064270109E-3</v>
      </c>
      <c r="AF439" s="223">
        <f t="shared" ca="1" si="881"/>
        <v>1.1878735253228957E-4</v>
      </c>
      <c r="AG439" s="223">
        <f t="shared" ca="1" si="882"/>
        <v>-3.3512020139859176E-3</v>
      </c>
      <c r="AH439" s="223">
        <f t="shared" ca="1" si="883"/>
        <v>2.1391845578265616E-3</v>
      </c>
      <c r="AI439" s="223">
        <f t="shared" ca="1" si="884"/>
        <v>1.9098628698557328E-3</v>
      </c>
      <c r="AJ439" s="223">
        <f t="shared" ca="1" si="885"/>
        <v>-3.4260114022764548E-3</v>
      </c>
      <c r="AK439" s="223">
        <f t="shared" ca="1" si="886"/>
        <v>3.9851408821023554E-4</v>
      </c>
      <c r="AL439" s="223">
        <f t="shared" ca="1" si="887"/>
        <v>3.1575006967726866E-3</v>
      </c>
      <c r="AM439" s="223">
        <f t="shared" ca="1" si="888"/>
        <v>-2.5259739818534153E-3</v>
      </c>
      <c r="AN439" s="223">
        <f t="shared" ca="1" si="889"/>
        <v>-1.4555506879343795E-3</v>
      </c>
      <c r="AO439" s="223">
        <f t="shared" ca="1" si="890"/>
        <v>3.5066944975797204E-3</v>
      </c>
      <c r="AP439" s="223">
        <f t="shared" ca="1" si="891"/>
        <v>-9.0718890242750953E-4</v>
      </c>
      <c r="AQ439" s="223">
        <f t="shared" ca="1" si="892"/>
        <v>-2.8954490249040112E-3</v>
      </c>
      <c r="AR439" s="223">
        <f t="shared" ca="1" si="893"/>
        <v>2.858083697436611E-3</v>
      </c>
      <c r="AS439" s="223">
        <f t="shared" ca="1" si="894"/>
        <v>9.6973022927979917E-4</v>
      </c>
      <c r="AT439" s="223">
        <f t="shared" ca="1" si="895"/>
        <v>-3.5114682469807659E-3</v>
      </c>
      <c r="AU439" s="223">
        <f t="shared" ca="1" si="896"/>
        <v>1.3962258165537882E-3</v>
      </c>
      <c r="AV439" s="223">
        <f t="shared" ca="1" si="897"/>
        <v>2.5707196256982831E-3</v>
      </c>
      <c r="AW439" s="223">
        <f t="shared" ca="1" si="898"/>
        <v>-3.1283245321817943E-3</v>
      </c>
      <c r="AX439" s="223">
        <f t="shared" ca="1" si="899"/>
        <v>-4.6291803967829894E-4</v>
      </c>
      <c r="AY439" s="223">
        <f t="shared" ca="1" si="900"/>
        <v>3.4402293132214453E-3</v>
      </c>
      <c r="AZ439" s="223">
        <f t="shared" ca="1" si="901"/>
        <v>-1.8550386582552973E-3</v>
      </c>
      <c r="BA439" s="223">
        <f t="shared" ca="1" si="902"/>
        <v>-2.1903419099883817E-3</v>
      </c>
      <c r="BB439" s="223">
        <f t="shared" ca="1" si="903"/>
        <v>3.3308465881249491E-3</v>
      </c>
      <c r="BC439" s="223">
        <f t="shared" ca="1" si="904"/>
        <v>-5.3914927502413806E-5</v>
      </c>
      <c r="BD439" s="223">
        <f t="shared" ca="1" si="905"/>
        <v>-3.2945198040810857E-3</v>
      </c>
      <c r="BE439" s="223">
        <f t="shared" ca="1" si="906"/>
        <v>2.273695515091663E-3</v>
      </c>
      <c r="BF439" s="223">
        <f t="shared" ca="1" si="907"/>
        <v>1.7625499066055187E-3</v>
      </c>
      <c r="BG439" s="223">
        <f t="shared" ca="1" si="908"/>
        <v>-3.4612658743572795E-3</v>
      </c>
      <c r="BH439" s="223">
        <f t="shared" ca="1" si="909"/>
        <v>5.6958079932193284E-4</v>
      </c>
      <c r="BI439" s="223">
        <f t="shared" ca="1" si="910"/>
        <v>3.077493890400098E-3</v>
      </c>
      <c r="BJ439" s="223">
        <f t="shared" ca="1" si="911"/>
        <v>-2.6431337304265974E-3</v>
      </c>
      <c r="BK439" s="223">
        <f t="shared" ca="1" si="912"/>
        <v>-1.2966040205212147E-3</v>
      </c>
      <c r="BL439" s="223">
        <f t="shared" ca="1" si="913"/>
        <v>3.5167592071889131E-3</v>
      </c>
      <c r="BM439" s="223">
        <f t="shared" ca="1" si="914"/>
        <v>-1.0729169669300264E-3</v>
      </c>
      <c r="BN439" s="223">
        <f t="shared" ca="1" si="915"/>
        <v>-2.7938495278067442E-3</v>
      </c>
      <c r="BO439" s="223">
        <f t="shared" ca="1" si="916"/>
        <v>2.955356082575513E-3</v>
      </c>
      <c r="BP439" s="223">
        <f t="shared" ca="1" si="917"/>
        <v>8.0259057304543895E-4</v>
      </c>
      <c r="BQ439" s="223">
        <f t="shared" ca="1" si="918"/>
        <v>-3.4961253235500016E-3</v>
      </c>
      <c r="BR439" s="223">
        <f t="shared" ca="1" si="919"/>
        <v>1.5530277223377517E-3</v>
      </c>
      <c r="BS439" s="223">
        <f t="shared" ca="1" si="920"/>
        <v>2.4497267601651575E-3</v>
      </c>
      <c r="BT439" s="223">
        <f t="shared" ca="1" si="921"/>
        <v>-3.2036039005038383E-3</v>
      </c>
      <c r="BU439" s="223">
        <f t="shared" ca="1" si="922"/>
        <v>-2.9120346343022852E-4</v>
      </c>
      <c r="BV439" s="223">
        <f t="shared" ca="1" si="923"/>
        <v>3.399810884708452E-3</v>
      </c>
      <c r="BW439" s="223">
        <f t="shared" ca="1" si="924"/>
        <v>-1.9995201175911949E-3</v>
      </c>
      <c r="BX439" s="223">
        <f t="shared" ca="1" si="925"/>
        <v>-2.052574806168259E-3</v>
      </c>
      <c r="BY439" s="223">
        <f t="shared" ca="1" si="926"/>
        <v>3.3825033686443818E-3</v>
      </c>
      <c r="BZ439" s="223">
        <f t="shared" ca="1" si="927"/>
        <v>-2.2648732175434868E-4</v>
      </c>
      <c r="CA439" s="223">
        <f t="shared" ca="1" si="928"/>
        <v>-3.2299008074023429E-3</v>
      </c>
      <c r="CB439" s="223">
        <f t="shared" ca="1" si="929"/>
        <v>2.4027289407087399E-3</v>
      </c>
      <c r="CC439" s="223">
        <f t="shared" ca="1" si="930"/>
        <v>1.6109908062491094E-3</v>
      </c>
      <c r="CD439" s="223">
        <f t="shared" ca="1" si="931"/>
        <v>-3.4881818537756872E-3</v>
      </c>
      <c r="CE439" s="223">
        <f t="shared" ca="1" si="932"/>
        <v>7.3927534039860423E-4</v>
      </c>
      <c r="CF439" s="223">
        <f t="shared" ca="1" si="933"/>
        <v>2.9900731316889455E-3</v>
      </c>
      <c r="CG439" s="223">
        <f t="shared" ca="1" si="934"/>
        <v>-2.7539259383320275E-3</v>
      </c>
      <c r="CH439" s="223">
        <f t="shared" ca="1" si="935"/>
        <v>-1.1345337204535161E-3</v>
      </c>
      <c r="CI439" s="223">
        <f t="shared" ca="1" si="936"/>
        <v>3.5183517358362624E-3</v>
      </c>
      <c r="CJ439" s="223">
        <f t="shared" ca="1" si="937"/>
        <v>-1.2360602804827819E-3</v>
      </c>
      <c r="CK439" s="223">
        <f t="shared" ca="1" si="938"/>
        <v>-2.6855194024846753E-3</v>
      </c>
      <c r="CL439" s="223">
        <f t="shared" ca="1" si="939"/>
        <v>3.0455087560528433E-3</v>
      </c>
      <c r="CM439" s="223">
        <f t="shared" ca="1" si="940"/>
        <v>6.3351740582193237E-4</v>
      </c>
      <c r="CN439" s="223">
        <f t="shared" ca="1" si="941"/>
        <v>-3.4723599279903863E-3</v>
      </c>
      <c r="CO439" s="223">
        <f t="shared" ca="1" si="942"/>
        <v>1.7060882483094849E-3</v>
      </c>
      <c r="CP439" s="223">
        <f t="shared" ca="1" si="943"/>
        <v>2.3228322882961104E-3</v>
      </c>
      <c r="CQ439" s="223">
        <f t="shared" ca="1" si="944"/>
        <v>-3.271165506426991E-3</v>
      </c>
      <c r="CR439" s="223">
        <f t="shared" ca="1" si="945"/>
        <v>-1.18787352532344E-4</v>
      </c>
      <c r="CS439" s="223">
        <f t="shared" ca="1" si="946"/>
        <v>3.3512020139859341E-3</v>
      </c>
      <c r="CT439" s="223">
        <f t="shared" ca="1" si="947"/>
        <v>-2.1391845578265386E-3</v>
      </c>
      <c r="CU439" s="223">
        <f t="shared" ca="1" si="948"/>
        <v>-1.9098628698557575E-3</v>
      </c>
      <c r="CV439" s="223">
        <f t="shared" ca="1" si="949"/>
        <v>3.4260114022764483E-3</v>
      </c>
      <c r="CW439" s="223">
        <f t="shared" ca="1" si="950"/>
        <v>-3.9851408821023121E-4</v>
      </c>
      <c r="CX439" s="223">
        <f t="shared" ca="1" si="951"/>
        <v>-3.1575006967726883E-3</v>
      </c>
      <c r="CY439" s="223">
        <f t="shared" ca="1" si="952"/>
        <v>2.5259739818534123E-3</v>
      </c>
      <c r="CZ439" s="223">
        <f t="shared" ca="1" si="953"/>
        <v>1.4555506879343606E-3</v>
      </c>
      <c r="DA439" s="223">
        <f t="shared" ca="1" si="954"/>
        <v>-3.5066944975797138E-3</v>
      </c>
      <c r="DB439" s="223">
        <f t="shared" ca="1" si="955"/>
        <v>9.0718890242743276E-4</v>
      </c>
      <c r="DC439" s="223">
        <f t="shared" ca="1" si="956"/>
        <v>2.8954490249040563E-3</v>
      </c>
      <c r="DD439" s="223">
        <f t="shared" ca="1" si="957"/>
        <v>-2.8580836974365933E-3</v>
      </c>
      <c r="DE439" s="223">
        <f t="shared" ca="1" si="958"/>
        <v>-9.6973022927982757E-4</v>
      </c>
      <c r="DF439" s="223">
        <f t="shared" ca="1" si="959"/>
        <v>3.5114682469807677E-3</v>
      </c>
      <c r="DG439" s="223">
        <f t="shared" ca="1" si="960"/>
        <v>-1.3962258165537613E-3</v>
      </c>
      <c r="DH439" s="223">
        <f t="shared" ca="1" si="961"/>
        <v>-2.570719625698303E-3</v>
      </c>
      <c r="DI439" s="223">
        <f t="shared" ca="1" si="962"/>
        <v>3.1283245321817804E-3</v>
      </c>
      <c r="DJ439" s="223">
        <f t="shared" ca="1" si="963"/>
        <v>4.6291803967827834E-4</v>
      </c>
      <c r="DK439" s="223">
        <f t="shared" ca="1" si="964"/>
        <v>-3.4402293132214409E-3</v>
      </c>
      <c r="DL439" s="223">
        <f t="shared" ca="1" si="965"/>
        <v>1.8550386582553149E-3</v>
      </c>
      <c r="DM439" s="223">
        <f t="shared" ca="1" si="966"/>
        <v>2.1903419099884441E-3</v>
      </c>
      <c r="DN439" s="223">
        <f t="shared" ca="1" si="967"/>
        <v>-3.3308465881249239E-3</v>
      </c>
      <c r="DO439" s="223">
        <f t="shared" ca="1" si="968"/>
        <v>5.3914927502334443E-5</v>
      </c>
      <c r="DP439" s="223">
        <f t="shared" ca="1" si="969"/>
        <v>3.2945198040810961E-3</v>
      </c>
      <c r="DQ439" s="223">
        <f t="shared" ca="1" si="970"/>
        <v>-2.2736955150916408E-3</v>
      </c>
      <c r="DR439" s="223">
        <f t="shared" ca="1" si="971"/>
        <v>-1.7625499066055441E-3</v>
      </c>
      <c r="DS439" s="223">
        <f t="shared" ca="1" si="972"/>
        <v>3.4612658743572739E-3</v>
      </c>
      <c r="DT439" s="223">
        <f t="shared" ca="1" si="973"/>
        <v>-5.6958079932190389E-4</v>
      </c>
      <c r="DU439" s="223">
        <f t="shared" ca="1" si="974"/>
        <v>-3.0774938904001123E-3</v>
      </c>
      <c r="DV439" s="223">
        <f t="shared" ca="1" si="975"/>
        <v>2.6431337304266109E-3</v>
      </c>
      <c r="DW439" s="223">
        <f t="shared" ca="1" si="976"/>
        <v>1.2966040205211959E-3</v>
      </c>
      <c r="DX439" s="223">
        <f t="shared" ca="1" si="977"/>
        <v>-3.5167592071889135E-3</v>
      </c>
      <c r="DY439" s="223">
        <f t="shared" ca="1" si="978"/>
        <v>1.0729169669299508E-3</v>
      </c>
      <c r="DZ439" s="223">
        <f t="shared" ca="1" si="979"/>
        <v>2.7938495278067928E-3</v>
      </c>
      <c r="EA439" s="223">
        <f t="shared" ca="1" si="980"/>
        <v>-2.95535608257547E-3</v>
      </c>
      <c r="EB439" s="223">
        <f t="shared" ca="1" si="981"/>
        <v>-8.0259057304546758E-4</v>
      </c>
      <c r="EC439" s="223">
        <f t="shared" ca="1" si="982"/>
        <v>3.4961253235500046E-3</v>
      </c>
      <c r="ED439" s="223">
        <f t="shared" ca="1" si="983"/>
        <v>-1.5530277223377252E-3</v>
      </c>
      <c r="EE439" s="223">
        <f t="shared" ca="1" si="984"/>
        <v>-2.4497267601651784E-3</v>
      </c>
      <c r="EF439" s="223">
        <f t="shared" ca="1" si="985"/>
        <v>3.2036039005038262E-3</v>
      </c>
      <c r="EG439" s="223">
        <f t="shared" ca="1" si="986"/>
        <v>2.9120346343020792E-4</v>
      </c>
      <c r="EH439" s="223">
        <f t="shared" ca="1" si="987"/>
        <v>-3.3998108847084468E-3</v>
      </c>
      <c r="EI439" s="223">
        <f t="shared" ca="1" si="988"/>
        <v>1.9995201175912118E-3</v>
      </c>
      <c r="EJ439" s="223">
        <f t="shared" ca="1" si="989"/>
        <v>2.0525748061683228E-3</v>
      </c>
      <c r="EK439" s="223">
        <f t="shared" ca="1" si="990"/>
        <v>-3.3825033686443601E-3</v>
      </c>
      <c r="EL439" s="223">
        <f t="shared" ca="1" si="991"/>
        <v>2.2648732175426975E-4</v>
      </c>
      <c r="EM439" s="223">
        <f t="shared" ca="1" si="992"/>
        <v>3.2299008074023741E-3</v>
      </c>
      <c r="EN439" s="223">
        <f t="shared" ca="1" si="993"/>
        <v>-2.4027289407086818E-3</v>
      </c>
      <c r="EO439" s="223">
        <f t="shared" ca="1" si="994"/>
        <v>-1.6109908062491799E-3</v>
      </c>
      <c r="EP439" s="223">
        <f t="shared" ca="1" si="995"/>
        <v>3.4881818537756903E-3</v>
      </c>
      <c r="EQ439" s="223">
        <f t="shared" ca="1" si="996"/>
        <v>-7.3927534039862439E-4</v>
      </c>
      <c r="ER439" s="223">
        <f t="shared" ca="1" si="997"/>
        <v>-2.9900731316889347E-3</v>
      </c>
      <c r="ES439" s="223">
        <f t="shared" ca="1" si="998"/>
        <v>2.7539259383320405E-3</v>
      </c>
      <c r="ET439" s="223">
        <f t="shared" ca="1" si="999"/>
        <v>1.1345337204534962E-3</v>
      </c>
      <c r="EU439" s="223">
        <f t="shared" ca="1" si="1000"/>
        <v>-3.518351735836262E-3</v>
      </c>
      <c r="EV439" s="223">
        <f t="shared" ca="1" si="1001"/>
        <v>1.2360602804828015E-3</v>
      </c>
      <c r="EW439" s="223">
        <f t="shared" ca="1" si="1002"/>
        <v>2.6855194024846623E-3</v>
      </c>
      <c r="EX439" s="223">
        <f t="shared" ca="1" si="1003"/>
        <v>-3.0455087560528533E-3</v>
      </c>
      <c r="EY439" s="223">
        <f t="shared" ca="1" si="1004"/>
        <v>-6.3351740582191221E-4</v>
      </c>
      <c r="EZ439" s="223">
        <f t="shared" ca="1" si="1005"/>
        <v>3.4723599279903828E-3</v>
      </c>
      <c r="FA439" s="223">
        <f t="shared" ca="1" si="1006"/>
        <v>-1.7060882483095029E-3</v>
      </c>
      <c r="FB439" s="223">
        <f t="shared" ca="1" si="1007"/>
        <v>-2.3228322882961703E-3</v>
      </c>
      <c r="FC439" s="223">
        <f t="shared" ca="1" si="1008"/>
        <v>3.2711655064269615E-3</v>
      </c>
      <c r="FD439" s="223">
        <f t="shared" ca="1" si="1009"/>
        <v>1.1878735253242315E-4</v>
      </c>
      <c r="FE439" s="223">
        <f t="shared" ca="1" si="1010"/>
        <v>-3.3512020139859584E-3</v>
      </c>
      <c r="FF439" s="223">
        <f t="shared" ca="1" si="1011"/>
        <v>2.1391845578264757E-3</v>
      </c>
      <c r="FG439" s="223">
        <f t="shared" ca="1" si="1012"/>
        <v>1.9098628698558239E-3</v>
      </c>
      <c r="FH439" s="223">
        <f t="shared" ca="1" si="1013"/>
        <v>-3.4260114022764306E-3</v>
      </c>
      <c r="FI439" s="223">
        <f t="shared" ca="1" si="1014"/>
        <v>3.9851408821015249E-4</v>
      </c>
      <c r="FJ439" s="223">
        <f t="shared" ca="1" si="1015"/>
        <v>3.1575006967727234E-3</v>
      </c>
      <c r="FK439" s="223">
        <f t="shared" ca="1" si="1016"/>
        <v>-2.5259739818533572E-3</v>
      </c>
      <c r="FL439" s="223">
        <f t="shared" ca="1" si="1017"/>
        <v>-1.4555506879344328E-3</v>
      </c>
      <c r="FM439" s="223">
        <f t="shared" ca="1" si="1018"/>
        <v>3.5066944975797156E-3</v>
      </c>
      <c r="FN439" s="223">
        <f t="shared" ca="1" si="1019"/>
        <v>-9.0718890242745271E-4</v>
      </c>
      <c r="FO439" s="223">
        <f t="shared" ca="1" si="1020"/>
        <v>-2.8954490249040441E-3</v>
      </c>
      <c r="FP439" s="223">
        <f t="shared" ca="1" si="1021"/>
        <v>2.8580836974366058E-3</v>
      </c>
      <c r="FQ439" s="223">
        <f t="shared" ca="1" si="1022"/>
        <v>9.6973022927980741E-4</v>
      </c>
      <c r="FR439" s="223">
        <f t="shared" ca="1" si="1023"/>
        <v>-3.5114682469807664E-3</v>
      </c>
      <c r="FS439" s="223">
        <f t="shared" ca="1" si="1024"/>
        <v>1.3962258165537804E-3</v>
      </c>
      <c r="FT439" s="223">
        <f t="shared" ca="1" si="1025"/>
        <v>2.5707196256982887E-3</v>
      </c>
      <c r="FU439" s="223">
        <f t="shared" ca="1" si="1026"/>
        <v>-3.12832453218179E-3</v>
      </c>
      <c r="FV439" s="223">
        <f t="shared" ca="1" si="1027"/>
        <v>-4.6291803967825795E-4</v>
      </c>
      <c r="FW439" s="223">
        <f t="shared" ca="1" si="1028"/>
        <v>3.4402293132214366E-3</v>
      </c>
      <c r="FX439" s="223">
        <f t="shared" ca="1" si="1029"/>
        <v>-1.8550386582553324E-3</v>
      </c>
      <c r="FY439" s="223">
        <f t="shared" ca="1" si="1030"/>
        <v>-2.1903419099885062E-3</v>
      </c>
      <c r="FZ439" s="223">
        <f t="shared" ca="1" si="1031"/>
        <v>3.3308465881248979E-3</v>
      </c>
      <c r="GA439" s="223">
        <f t="shared" ca="1" si="1032"/>
        <v>-5.3914927502255079E-5</v>
      </c>
      <c r="GB439" s="223">
        <f t="shared" ca="1" si="1033"/>
        <v>-3.2945198040811238E-3</v>
      </c>
      <c r="GC439" s="223">
        <f t="shared" ca="1" si="1034"/>
        <v>2.2736955150915806E-3</v>
      </c>
      <c r="GD439" s="223">
        <f t="shared" ca="1" si="1035"/>
        <v>1.7625499066056128E-3</v>
      </c>
      <c r="GE439" s="223">
        <f t="shared" ca="1" si="1036"/>
        <v>-3.4612658743572596E-3</v>
      </c>
      <c r="GF439" s="223">
        <f t="shared" ca="1" si="1037"/>
        <v>5.6958079932182572E-4</v>
      </c>
      <c r="GG439" s="223">
        <f t="shared" ca="1" si="1038"/>
        <v>3.0774938904001505E-3</v>
      </c>
      <c r="GH439" s="223">
        <f t="shared" ca="1" si="1039"/>
        <v>-2.6431337304265584E-3</v>
      </c>
      <c r="GI439" s="223">
        <f t="shared" ca="1" si="1040"/>
        <v>-1.2966040205212694E-3</v>
      </c>
      <c r="GJ439" s="223">
        <f t="shared" ca="1" si="1041"/>
        <v>3.5167592071889114E-3</v>
      </c>
      <c r="GK439" s="223">
        <f t="shared" ca="1" si="1042"/>
        <v>-1.0729169669299705E-3</v>
      </c>
      <c r="GL439" s="223">
        <f t="shared" ca="1" si="1043"/>
        <v>-2.7938495278067802E-3</v>
      </c>
      <c r="GM439" s="223">
        <f t="shared" ca="1" si="1044"/>
        <v>2.9553560825754813E-3</v>
      </c>
      <c r="GN439" s="223">
        <f t="shared" ca="1" si="1045"/>
        <v>8.0259057304544741E-4</v>
      </c>
      <c r="GO439" s="223">
        <f t="shared" ca="1" si="1046"/>
        <v>-3.4961253235500024E-3</v>
      </c>
      <c r="GP439" s="223">
        <f t="shared" ca="1" si="1047"/>
        <v>1.5530277223377439E-3</v>
      </c>
      <c r="GQ439" s="223">
        <f t="shared" ca="1" si="1048"/>
        <v>2.4497267601651636E-3</v>
      </c>
      <c r="GR439" s="223">
        <f t="shared" ca="1" si="1049"/>
        <v>-3.2036039005038349E-3</v>
      </c>
      <c r="GS439" s="223">
        <f t="shared" ca="1" si="1050"/>
        <v>-2.912034634301871E-4</v>
      </c>
      <c r="GT439" s="223">
        <f t="shared" ca="1" si="1051"/>
        <v>3.3998108847084411E-3</v>
      </c>
      <c r="GU439" s="223">
        <f t="shared" ca="1" si="1052"/>
        <v>-1.9995201175912291E-3</v>
      </c>
      <c r="GV439" s="223">
        <f t="shared" ca="1" si="1053"/>
        <v>-2.0525748061683874E-3</v>
      </c>
      <c r="GW439" s="223">
        <f t="shared" ca="1" si="1054"/>
        <v>3.3825033686443388E-3</v>
      </c>
      <c r="GX439" s="223">
        <f t="shared" ca="1" si="1055"/>
        <v>-2.2648732175419061E-4</v>
      </c>
      <c r="GY439" s="223">
        <f t="shared" ca="1" si="1056"/>
        <v>-3.2299008074024057E-3</v>
      </c>
      <c r="GZ439" s="223">
        <f t="shared" ca="1" si="1057"/>
        <v>2.4027289407086241E-3</v>
      </c>
      <c r="HA439" s="223">
        <f t="shared" ca="1" si="1058"/>
        <v>1.6109908062492502E-3</v>
      </c>
      <c r="HB439" s="223">
        <f t="shared" ca="1" si="1059"/>
        <v>-3.4881818537756794E-3</v>
      </c>
      <c r="HC439" s="223">
        <f t="shared" ca="1" si="1060"/>
        <v>7.3927534039854687E-4</v>
      </c>
      <c r="HD439" s="223">
        <f t="shared" ca="1" si="1061"/>
        <v>2.9900731316889763E-3</v>
      </c>
      <c r="HE439" s="223">
        <f t="shared" ca="1" si="1062"/>
        <v>-2.753925938331991E-3</v>
      </c>
      <c r="HF439" s="223">
        <f t="shared" ca="1" si="1063"/>
        <v>-1.1345337204535719E-3</v>
      </c>
      <c r="HG439" s="223">
        <f t="shared" ca="1" si="1064"/>
        <v>3.5183517358362633E-3</v>
      </c>
      <c r="HH439" s="223">
        <f t="shared" ca="1" si="1065"/>
        <v>-1.2360602804827271E-3</v>
      </c>
      <c r="HI439" s="223">
        <f t="shared" ca="1" si="1066"/>
        <v>-2.685519402484713E-3</v>
      </c>
      <c r="HJ439" s="223">
        <f t="shared" ca="1" si="1067"/>
        <v>3.0455087560528138E-3</v>
      </c>
      <c r="HK439" s="223">
        <f t="shared" ca="1" si="1068"/>
        <v>6.3351740582199027E-4</v>
      </c>
      <c r="HL439" s="223">
        <f t="shared" ca="1" si="1069"/>
        <v>-3.4723599279903958E-3</v>
      </c>
      <c r="HM439" s="223">
        <f t="shared" ca="1" si="1070"/>
        <v>1.7060882483094337E-3</v>
      </c>
      <c r="HN439" s="223">
        <f t="shared" ca="1" si="1071"/>
        <v>2.3228322882960792E-3</v>
      </c>
      <c r="HO439" s="223">
        <f t="shared" ca="1" si="1072"/>
        <v>-3.2711655064270062E-3</v>
      </c>
      <c r="HP439" s="223">
        <f t="shared" ca="1" si="1073"/>
        <v>-1.1878735253230237E-4</v>
      </c>
      <c r="HQ439" s="223">
        <f t="shared" ca="1" si="1074"/>
        <v>3.3512020139859215E-3</v>
      </c>
      <c r="HR439" s="223">
        <f t="shared" ca="1" si="1075"/>
        <v>-2.1391845578265711E-3</v>
      </c>
      <c r="HS439" s="223">
        <f t="shared" ca="1" si="1076"/>
        <v>-1.9098628698557226E-3</v>
      </c>
      <c r="HT439" s="223">
        <f t="shared" ca="1" si="1077"/>
        <v>3.4260114022764123E-3</v>
      </c>
      <c r="HU439" s="223">
        <f t="shared" ca="1" si="1078"/>
        <v>-3.9851408821007378E-4</v>
      </c>
      <c r="HV439" s="223">
        <f t="shared" ca="1" si="1079"/>
        <v>-3.1575006967727586E-3</v>
      </c>
      <c r="HW439" s="223">
        <f t="shared" ca="1" si="1080"/>
        <v>2.5259739818533017E-3</v>
      </c>
      <c r="HX439" s="223">
        <f t="shared" ca="1" si="1081"/>
        <v>1.4555506879345051E-3</v>
      </c>
      <c r="HY439" s="223">
        <f t="shared" ca="1" si="1082"/>
        <v>-3.5066944975797091E-3</v>
      </c>
      <c r="HZ439" s="223">
        <f t="shared" ca="1" si="1083"/>
        <v>9.0718890242737617E-4</v>
      </c>
      <c r="IA439" s="223">
        <f t="shared" ca="1" si="1084"/>
        <v>2.8954490249040897E-3</v>
      </c>
      <c r="IB439" s="223">
        <f t="shared" ca="1" si="1085"/>
        <v>-2.8580836974365594E-3</v>
      </c>
      <c r="IC439" s="223">
        <f t="shared" ca="1" si="1086"/>
        <v>-9.6973022927988352E-4</v>
      </c>
      <c r="ID439" s="223">
        <f t="shared" ca="1" si="1087"/>
        <v>3.5114682469807711E-3</v>
      </c>
      <c r="IE439" s="223">
        <f t="shared" ca="1" si="1088"/>
        <v>-4.8742708560990059E-4</v>
      </c>
      <c r="IF439" s="223">
        <f t="shared" ca="1" si="1089"/>
        <v>-2.5707196256983429E-3</v>
      </c>
      <c r="IG439" s="223">
        <f t="shared" ca="1" si="1090"/>
        <v>3.128324532181754E-3</v>
      </c>
      <c r="IH439" s="223">
        <f t="shared" ca="1" si="1091"/>
        <v>4.6291803967833667E-4</v>
      </c>
      <c r="II439" s="223">
        <f t="shared" ca="1" si="1092"/>
        <v>-3.4402293132214531E-3</v>
      </c>
      <c r="IJ439" s="223">
        <f t="shared" ca="1" si="1093"/>
        <v>1.855038658255265E-3</v>
      </c>
      <c r="IK439" s="223">
        <f t="shared" ca="1" si="1094"/>
        <v>2.1903419099884116E-3</v>
      </c>
      <c r="IL439" s="223">
        <f t="shared" ca="1" si="1095"/>
        <v>-3.3308465881249369E-3</v>
      </c>
      <c r="IM439" s="223">
        <f t="shared" ca="1" si="1096"/>
        <v>5.3914927502375859E-5</v>
      </c>
      <c r="IN439" s="223">
        <f t="shared" ca="1" si="1097"/>
        <v>3.2945198040810818E-3</v>
      </c>
      <c r="IO439" s="223">
        <f t="shared" ca="1" si="1098"/>
        <v>-2.2736955150916721E-3</v>
      </c>
      <c r="IP439" s="223">
        <f t="shared" ca="1" si="1099"/>
        <v>-1.7625499066055081E-3</v>
      </c>
      <c r="IQ439" s="223">
        <f t="shared" ca="1" si="1100"/>
        <v>3.4612658743572453E-3</v>
      </c>
      <c r="IR439" s="223">
        <f t="shared" ca="1" si="1101"/>
        <v>-5.6958079932174733E-4</v>
      </c>
      <c r="IS439" s="223">
        <f t="shared" ca="1" si="1102"/>
        <v>-3.0774938904001891E-3</v>
      </c>
      <c r="IT439" s="223">
        <f t="shared" ca="1" si="1103"/>
        <v>2.6431337304265064E-3</v>
      </c>
      <c r="IU439" s="223">
        <f t="shared" ca="1" si="1104"/>
        <v>1.2966040205213431E-3</v>
      </c>
      <c r="IV439" s="223">
        <f t="shared" ca="1" si="1105"/>
        <v>-3.5167592071889079E-3</v>
      </c>
      <c r="IW439" s="223">
        <f t="shared" ca="1" si="1106"/>
        <v>1.0729169669298948E-3</v>
      </c>
      <c r="IX439" s="223">
        <f t="shared" ca="1" si="1107"/>
        <v>2.7938495278068283E-3</v>
      </c>
      <c r="IY439" s="223">
        <f t="shared" ca="1" si="1108"/>
        <v>-2.9553560825754388E-3</v>
      </c>
      <c r="IZ439" s="223">
        <f t="shared" ca="1" si="1109"/>
        <v>-8.0259057304552482E-4</v>
      </c>
      <c r="JA439" s="223">
        <f t="shared" ca="1" si="1110"/>
        <v>3.4961253235500115E-3</v>
      </c>
      <c r="JB439" s="223">
        <f t="shared" ca="1" si="1111"/>
        <v>-1.5530277223376728E-3</v>
      </c>
    </row>
    <row r="440" spans="2:262">
      <c r="B440" s="230">
        <v>79</v>
      </c>
      <c r="C440" s="229">
        <f t="shared" si="1112"/>
        <v>1.5429687500000009E-3</v>
      </c>
      <c r="D440" s="226">
        <f t="shared" ca="1" si="855"/>
        <v>53.981175807164327</v>
      </c>
      <c r="E440" s="225">
        <f ca="1">CG361</f>
        <v>-1.8824192835676004E-2</v>
      </c>
      <c r="F440" s="224">
        <v>79</v>
      </c>
      <c r="G440" s="223">
        <f t="shared" ca="1" si="856"/>
        <v>-6.939402216051444E-3</v>
      </c>
      <c r="H440" s="223">
        <f t="shared" ca="1" si="857"/>
        <v>1.0065662444036425E-2</v>
      </c>
      <c r="I440" s="223">
        <f t="shared" ca="1" si="858"/>
        <v>-3.0576169003925478E-4</v>
      </c>
      <c r="J440" s="223">
        <f t="shared" ca="1" si="859"/>
        <v>-9.8455782148210731E-3</v>
      </c>
      <c r="K440" s="223">
        <f t="shared" ca="1" si="860"/>
        <v>7.3925111527014739E-3</v>
      </c>
      <c r="L440" s="223">
        <f t="shared" ca="1" si="861"/>
        <v>4.5245220720474526E-3</v>
      </c>
      <c r="M440" s="223">
        <f t="shared" ca="1" si="862"/>
        <v>-1.064921722554724E-2</v>
      </c>
      <c r="N440" s="223">
        <f t="shared" ca="1" si="863"/>
        <v>3.1406787728672364E-3</v>
      </c>
      <c r="O440" s="223">
        <f t="shared" ca="1" si="864"/>
        <v>8.3885878221357998E-3</v>
      </c>
      <c r="P440" s="223">
        <f t="shared" ca="1" si="865"/>
        <v>-9.1787010143162782E-3</v>
      </c>
      <c r="Q440" s="223">
        <f t="shared" ca="1" si="866"/>
        <v>-1.781849948353619E-3</v>
      </c>
      <c r="R440" s="223">
        <f t="shared" ca="1" si="867"/>
        <v>1.0461258918841469E-2</v>
      </c>
      <c r="S440" s="223">
        <f t="shared" ca="1" si="868"/>
        <v>-5.748060373243216E-3</v>
      </c>
      <c r="T440" s="223">
        <f t="shared" ca="1" si="869"/>
        <v>-6.3238621227740916E-3</v>
      </c>
      <c r="U440" s="223">
        <f t="shared" ca="1" si="870"/>
        <v>1.0299913552679242E-2</v>
      </c>
      <c r="V440" s="223">
        <f t="shared" ca="1" si="871"/>
        <v>-1.0899134059233337E-3</v>
      </c>
      <c r="W440" s="223">
        <f t="shared" ca="1" si="872"/>
        <v>-9.5154047025897536E-3</v>
      </c>
      <c r="X440" s="223">
        <f t="shared" ca="1" si="873"/>
        <v>7.9390072520908201E-3</v>
      </c>
      <c r="Y440" s="223">
        <f t="shared" ca="1" si="874"/>
        <v>3.8009860925042284E-3</v>
      </c>
      <c r="Z440" s="223">
        <f t="shared" ca="1" si="875"/>
        <v>-1.0674919309352387E-2</v>
      </c>
      <c r="AA440" s="223">
        <f t="shared" ca="1" si="876"/>
        <v>3.8827148571906529E-3</v>
      </c>
      <c r="AB440" s="223">
        <f t="shared" ca="1" si="877"/>
        <v>7.8801796985852601E-3</v>
      </c>
      <c r="AC440" s="223">
        <f t="shared" ca="1" si="878"/>
        <v>-9.5547899782398478E-3</v>
      </c>
      <c r="AD440" s="223">
        <f t="shared" ca="1" si="879"/>
        <v>-1.0027367219796858E-3</v>
      </c>
      <c r="AE440" s="223">
        <f t="shared" ca="1" si="880"/>
        <v>1.0276549916623585E-2</v>
      </c>
      <c r="AF440" s="223">
        <f t="shared" ca="1" si="881"/>
        <v>-6.3942218934140201E-3</v>
      </c>
      <c r="AG440" s="223">
        <f t="shared" ca="1" si="882"/>
        <v>-5.6740524727374904E-3</v>
      </c>
      <c r="AH440" s="223">
        <f t="shared" ca="1" si="883"/>
        <v>1.047834853736861E-2</v>
      </c>
      <c r="AI440" s="223">
        <f t="shared" ca="1" si="884"/>
        <v>-1.8681587866277603E-3</v>
      </c>
      <c r="AJ440" s="223">
        <f t="shared" ca="1" si="885"/>
        <v>-9.1336663878355019E-3</v>
      </c>
      <c r="AK440" s="223">
        <f t="shared" ca="1" si="886"/>
        <v>8.4424811833246731E-3</v>
      </c>
      <c r="AL440" s="223">
        <f t="shared" ca="1" si="887"/>
        <v>3.0568522399983325E-3</v>
      </c>
      <c r="AM440" s="223">
        <f t="shared" ca="1" si="888"/>
        <v>-1.0642773080517181E-2</v>
      </c>
      <c r="AN440" s="223">
        <f t="shared" ca="1" si="889"/>
        <v>4.6037101732942613E-3</v>
      </c>
      <c r="AO440" s="223">
        <f t="shared" ca="1" si="890"/>
        <v>7.3290681984886754E-3</v>
      </c>
      <c r="AP440" s="223">
        <f t="shared" ca="1" si="891"/>
        <v>-9.8791007074193297E-3</v>
      </c>
      <c r="AQ440" s="223">
        <f t="shared" ca="1" si="892"/>
        <v>-2.1818957842972136E-4</v>
      </c>
      <c r="AR440" s="223">
        <f t="shared" ca="1" si="893"/>
        <v>1.0036151400020312E-2</v>
      </c>
      <c r="AS440" s="223">
        <f t="shared" ca="1" si="894"/>
        <v>-7.0057325711323348E-3</v>
      </c>
      <c r="AT440" s="223">
        <f t="shared" ca="1" si="895"/>
        <v>-4.9934946407363245E-3</v>
      </c>
      <c r="AU440" s="223">
        <f t="shared" ca="1" si="896"/>
        <v>1.0600000443462401E-2</v>
      </c>
      <c r="AV440" s="223">
        <f t="shared" ca="1" si="897"/>
        <v>-2.6362804530053541E-3</v>
      </c>
      <c r="AW440" s="223">
        <f t="shared" ca="1" si="898"/>
        <v>-8.7024319435607903E-3</v>
      </c>
      <c r="AX440" s="223">
        <f t="shared" ca="1" si="899"/>
        <v>8.9002045775474041E-3</v>
      </c>
      <c r="AY440" s="223">
        <f t="shared" ca="1" si="900"/>
        <v>2.2961530403501251E-3</v>
      </c>
      <c r="AZ440" s="223">
        <f t="shared" ca="1" si="901"/>
        <v>-1.0552952742240914E-2</v>
      </c>
      <c r="BA440" s="223">
        <f t="shared" ca="1" si="902"/>
        <v>5.2997575850914167E-3</v>
      </c>
      <c r="BB440" s="223">
        <f t="shared" ca="1" si="903"/>
        <v>6.7382398428147538E-3</v>
      </c>
      <c r="BC440" s="223">
        <f t="shared" ca="1" si="904"/>
        <v>-1.0149875733914088E-2</v>
      </c>
      <c r="BD440" s="223">
        <f t="shared" ca="1" si="905"/>
        <v>5.6753995335042176E-4</v>
      </c>
      <c r="BE440" s="223">
        <f t="shared" ca="1" si="906"/>
        <v>9.7413661094219138E-3</v>
      </c>
      <c r="BF440" s="223">
        <f t="shared" ca="1" si="907"/>
        <v>-7.579278577052549E-3</v>
      </c>
      <c r="BG440" s="223">
        <f t="shared" ca="1" si="908"/>
        <v>-4.2858766286274844E-3</v>
      </c>
      <c r="BH440" s="223">
        <f t="shared" ca="1" si="909"/>
        <v>1.0664210028741261E-2</v>
      </c>
      <c r="BI440" s="223">
        <f t="shared" ca="1" si="910"/>
        <v>-3.3901158871937212E-3</v>
      </c>
      <c r="BJ440" s="223">
        <f t="shared" ca="1" si="911"/>
        <v>-8.2240382665823737E-3</v>
      </c>
      <c r="BK440" s="223">
        <f t="shared" ca="1" si="912"/>
        <v>9.3096969920273311E-3</v>
      </c>
      <c r="BL440" s="223">
        <f t="shared" ca="1" si="913"/>
        <v>1.5230107884316949E-3</v>
      </c>
      <c r="BM440" s="223">
        <f t="shared" ca="1" si="914"/>
        <v>-1.0405945038718957E-2</v>
      </c>
      <c r="BN440" s="223">
        <f t="shared" ca="1" si="915"/>
        <v>5.9670851513499495E-3</v>
      </c>
      <c r="BO440" s="223">
        <f t="shared" ca="1" si="916"/>
        <v>6.1108963816139854E-3</v>
      </c>
      <c r="BP440" s="223">
        <f t="shared" ca="1" si="917"/>
        <v>-1.0365647704394989E-2</v>
      </c>
      <c r="BQ440" s="223">
        <f t="shared" ca="1" si="918"/>
        <v>1.3501939369500596E-3</v>
      </c>
      <c r="BR440" s="223">
        <f t="shared" ca="1" si="919"/>
        <v>9.393791511859019E-3</v>
      </c>
      <c r="BS440" s="223">
        <f t="shared" ca="1" si="920"/>
        <v>-8.1117518156752708E-3</v>
      </c>
      <c r="BT440" s="223">
        <f t="shared" ca="1" si="921"/>
        <v>-3.5550330797286707E-3</v>
      </c>
      <c r="BU440" s="223">
        <f t="shared" ca="1" si="922"/>
        <v>1.0670629335899288E-2</v>
      </c>
      <c r="BV440" s="223">
        <f t="shared" ca="1" si="923"/>
        <v>-4.1255799896608679E-3</v>
      </c>
      <c r="BW440" s="223">
        <f t="shared" ca="1" si="924"/>
        <v>-7.7010778136851208E-3</v>
      </c>
      <c r="BX440" s="223">
        <f t="shared" ca="1" si="925"/>
        <v>9.6687393518910016E-3</v>
      </c>
      <c r="BY440" s="223">
        <f t="shared" ca="1" si="926"/>
        <v>7.4161520909311017E-4</v>
      </c>
      <c r="BZ440" s="223">
        <f t="shared" ca="1" si="927"/>
        <v>-1.0202546617433837E-2</v>
      </c>
      <c r="CA440" s="223">
        <f t="shared" ca="1" si="928"/>
        <v>6.6020765661695541E-3</v>
      </c>
      <c r="CB440" s="223">
        <f t="shared" ca="1" si="929"/>
        <v>5.4504374434571883E-3</v>
      </c>
      <c r="CC440" s="223">
        <f t="shared" ca="1" si="930"/>
        <v>-1.0525247331858894E-2</v>
      </c>
      <c r="CD440" s="223">
        <f t="shared" ca="1" si="931"/>
        <v>2.1255311026211763E-3</v>
      </c>
      <c r="CE440" s="223">
        <f t="shared" ca="1" si="932"/>
        <v>8.9953111441907277E-3</v>
      </c>
      <c r="CF440" s="223">
        <f t="shared" ca="1" si="933"/>
        <v>-8.6002667683854166E-3</v>
      </c>
      <c r="CG440" s="223">
        <f t="shared" ca="1" si="934"/>
        <v>-2.8049244985532862E-3</v>
      </c>
      <c r="CH440" s="223">
        <f t="shared" ca="1" si="935"/>
        <v>1.0619223578154802E-2</v>
      </c>
      <c r="CI440" s="223">
        <f t="shared" ca="1" si="936"/>
        <v>-4.8386872167132606E-3</v>
      </c>
      <c r="CJ440" s="223">
        <f t="shared" ca="1" si="937"/>
        <v>-7.1363845528740581E-3</v>
      </c>
      <c r="CK440" s="223">
        <f t="shared" ca="1" si="938"/>
        <v>9.9753859754818045E-3</v>
      </c>
      <c r="CL440" s="223">
        <f t="shared" ca="1" si="939"/>
        <v>-4.3799247319336633E-5</v>
      </c>
      <c r="CM440" s="223">
        <f t="shared" ca="1" si="940"/>
        <v>-9.9438597120535179E-3</v>
      </c>
      <c r="CN440" s="223">
        <f t="shared" ca="1" si="941"/>
        <v>7.2012907560557587E-3</v>
      </c>
      <c r="CO440" s="223">
        <f t="shared" ca="1" si="942"/>
        <v>4.7604421125538527E-3</v>
      </c>
      <c r="CP440" s="223">
        <f t="shared" ca="1" si="943"/>
        <v>-1.0627809732096431E-2</v>
      </c>
      <c r="CQ440" s="223">
        <f t="shared" ca="1" si="944"/>
        <v>2.8893498310854581E-3</v>
      </c>
      <c r="CR440" s="223">
        <f t="shared" ca="1" si="945"/>
        <v>8.5480844060545728E-3</v>
      </c>
      <c r="CS440" s="223">
        <f t="shared" ca="1" si="946"/>
        <v>-9.0421761303279471E-3</v>
      </c>
      <c r="CT440" s="223">
        <f t="shared" ca="1" si="947"/>
        <v>-2.0396157884943816E-3</v>
      </c>
      <c r="CU440" s="223">
        <f t="shared" ca="1" si="948"/>
        <v>1.0510271327762909E-2</v>
      </c>
      <c r="CV440" s="223">
        <f t="shared" ca="1" si="949"/>
        <v>-5.5255731785014729E-3</v>
      </c>
      <c r="CW440" s="223">
        <f t="shared" ca="1" si="950"/>
        <v>-6.5330186058559277E-3</v>
      </c>
      <c r="CX440" s="223">
        <f t="shared" ca="1" si="951"/>
        <v>1.0227975118177999E-2</v>
      </c>
      <c r="CY440" s="223">
        <f t="shared" ca="1" si="952"/>
        <v>-8.2897635181537581E-4</v>
      </c>
      <c r="CZ440" s="223">
        <f t="shared" ca="1" si="953"/>
        <v>-9.6312861693315394E-3</v>
      </c>
      <c r="DA440" s="223">
        <f t="shared" ca="1" si="954"/>
        <v>7.7614805273962112E-3</v>
      </c>
      <c r="DB440" s="223">
        <f t="shared" ca="1" si="955"/>
        <v>4.0446495333856785E-3</v>
      </c>
      <c r="DC440" s="223">
        <f t="shared" ca="1" si="956"/>
        <v>-1.0672779110574473E-2</v>
      </c>
      <c r="DD440" s="223">
        <f t="shared" ca="1" si="957"/>
        <v>3.6375109224742515E-3</v>
      </c>
      <c r="DE440" s="223">
        <f t="shared" ca="1" si="958"/>
        <v>8.0545348578937564E-3</v>
      </c>
      <c r="DF440" s="223">
        <f t="shared" ca="1" si="959"/>
        <v>-9.4350851563824167E-3</v>
      </c>
      <c r="DG440" s="223">
        <f t="shared" ca="1" si="960"/>
        <v>-1.2632542237599742E-3</v>
      </c>
      <c r="DH440" s="223">
        <f t="shared" ca="1" si="961"/>
        <v>1.0344363006408466E-2</v>
      </c>
      <c r="DI440" s="223">
        <f t="shared" ca="1" si="962"/>
        <v>-6.1825155804852575E-3</v>
      </c>
      <c r="DJ440" s="223">
        <f t="shared" ca="1" si="963"/>
        <v>-5.8942496649748224E-3</v>
      </c>
      <c r="DK440" s="223">
        <f t="shared" ca="1" si="964"/>
        <v>1.0425137977530132E-2</v>
      </c>
      <c r="DL440" s="223">
        <f t="shared" ca="1" si="965"/>
        <v>-1.609661161636247E-3</v>
      </c>
      <c r="DM440" s="223">
        <f t="shared" ca="1" si="966"/>
        <v>-9.266519852378103E-3</v>
      </c>
      <c r="DN440" s="223">
        <f t="shared" ca="1" si="967"/>
        <v>8.2796101632838983E-3</v>
      </c>
      <c r="DO440" s="223">
        <f t="shared" ca="1" si="968"/>
        <v>3.3069386479570614E-3</v>
      </c>
      <c r="DP440" s="223">
        <f t="shared" ca="1" si="969"/>
        <v>-1.0659911774334781E-2</v>
      </c>
      <c r="DQ440" s="223">
        <f t="shared" ca="1" si="970"/>
        <v>4.3659600270109632E-3</v>
      </c>
      <c r="DR440" s="223">
        <f t="shared" ca="1" si="971"/>
        <v>7.5173370874720242E-3</v>
      </c>
      <c r="DS440" s="223">
        <f t="shared" ca="1" si="972"/>
        <v>-9.7768646384939657E-3</v>
      </c>
      <c r="DT440" s="223">
        <f t="shared" ca="1" si="973"/>
        <v>-4.8004697493505416E-4</v>
      </c>
      <c r="DU440" s="223">
        <f t="shared" ca="1" si="974"/>
        <v>1.01223976856596E-2</v>
      </c>
      <c r="DV440" s="223">
        <f t="shared" ca="1" si="975"/>
        <v>-6.8059543948690536E-3</v>
      </c>
      <c r="DW440" s="223">
        <f t="shared" ca="1" si="976"/>
        <v>-5.2235392744657307E-3</v>
      </c>
      <c r="DX440" s="223">
        <f t="shared" ca="1" si="977"/>
        <v>1.0565806110920777E-2</v>
      </c>
      <c r="DY440" s="223">
        <f t="shared" ca="1" si="978"/>
        <v>-2.3816230781569525E-3</v>
      </c>
      <c r="DZ440" s="223">
        <f t="shared" ca="1" si="979"/>
        <v>-8.8515374614689148E-3</v>
      </c>
      <c r="EA440" s="223">
        <f t="shared" ca="1" si="980"/>
        <v>8.7528718743294376E-3</v>
      </c>
      <c r="EB440" s="223">
        <f t="shared" ca="1" si="981"/>
        <v>2.5513071754733399E-3</v>
      </c>
      <c r="EC440" s="223">
        <f t="shared" ca="1" si="982"/>
        <v>-1.0589277452587264E-2</v>
      </c>
      <c r="ED440" s="223">
        <f t="shared" ca="1" si="983"/>
        <v>5.0707496158828094E-3</v>
      </c>
      <c r="EE440" s="223">
        <f t="shared" ca="1" si="984"/>
        <v>6.9394022160515108E-3</v>
      </c>
      <c r="EF440" s="223">
        <f t="shared" ca="1" si="985"/>
        <v>-1.0065662444036462E-2</v>
      </c>
      <c r="EG440" s="223">
        <f t="shared" ca="1" si="986"/>
        <v>3.0576169003926606E-4</v>
      </c>
      <c r="EH440" s="223">
        <f t="shared" ca="1" si="987"/>
        <v>9.845578214821106E-3</v>
      </c>
      <c r="EI440" s="223">
        <f t="shared" ca="1" si="988"/>
        <v>-7.3925111527013447E-3</v>
      </c>
      <c r="EJ440" s="223">
        <f t="shared" ca="1" si="989"/>
        <v>-4.5245220720474431E-3</v>
      </c>
      <c r="EK440" s="223">
        <f t="shared" ca="1" si="990"/>
        <v>1.0649217225547257E-2</v>
      </c>
      <c r="EL440" s="223">
        <f t="shared" ca="1" si="991"/>
        <v>-3.1406787728670655E-3</v>
      </c>
      <c r="EM440" s="223">
        <f t="shared" ca="1" si="992"/>
        <v>-8.3885878221357929E-3</v>
      </c>
      <c r="EN440" s="223">
        <f t="shared" ca="1" si="993"/>
        <v>9.1787010143163997E-3</v>
      </c>
      <c r="EO440" s="223">
        <f t="shared" ca="1" si="994"/>
        <v>1.7818499483537977E-3</v>
      </c>
      <c r="EP440" s="223">
        <f t="shared" ca="1" si="995"/>
        <v>-1.0461258918841466E-2</v>
      </c>
      <c r="EQ440" s="223">
        <f t="shared" ca="1" si="996"/>
        <v>5.7480603732434172E-3</v>
      </c>
      <c r="ER440" s="223">
        <f t="shared" ca="1" si="997"/>
        <v>6.3238621227742365E-3</v>
      </c>
      <c r="ES440" s="223">
        <f t="shared" ca="1" si="998"/>
        <v>-1.0299913552679254E-2</v>
      </c>
      <c r="ET440" s="223">
        <f t="shared" ca="1" si="999"/>
        <v>1.0899134059235696E-3</v>
      </c>
      <c r="EU440" s="223">
        <f t="shared" ca="1" si="1000"/>
        <v>9.5154047025898161E-3</v>
      </c>
      <c r="EV440" s="223">
        <f t="shared" ca="1" si="1001"/>
        <v>-7.9390072520908253E-3</v>
      </c>
      <c r="EW440" s="223">
        <f t="shared" ca="1" si="1002"/>
        <v>-3.8009860925040067E-3</v>
      </c>
      <c r="EX440" s="223">
        <f t="shared" ca="1" si="1003"/>
        <v>1.0674919309352387E-2</v>
      </c>
      <c r="EY440" s="223">
        <f t="shared" ca="1" si="1004"/>
        <v>-3.882714857190662E-3</v>
      </c>
      <c r="EZ440" s="223">
        <f t="shared" ca="1" si="1005"/>
        <v>-7.8801796985850988E-3</v>
      </c>
      <c r="FA440" s="223">
        <f t="shared" ca="1" si="1006"/>
        <v>9.5547899782397853E-3</v>
      </c>
      <c r="FB440" s="223">
        <f t="shared" ca="1" si="1007"/>
        <v>1.0027367219796754E-3</v>
      </c>
      <c r="FC440" s="223">
        <f t="shared" ca="1" si="1008"/>
        <v>-1.027654991662352E-2</v>
      </c>
      <c r="FD440" s="223">
        <f t="shared" ca="1" si="1009"/>
        <v>6.3942218934139074E-3</v>
      </c>
      <c r="FE440" s="223">
        <f t="shared" ca="1" si="1010"/>
        <v>5.6740524727374193E-3</v>
      </c>
      <c r="FF440" s="223">
        <f t="shared" ca="1" si="1011"/>
        <v>-1.0478348537368655E-2</v>
      </c>
      <c r="FG440" s="223">
        <f t="shared" ca="1" si="1012"/>
        <v>1.8681587866276215E-3</v>
      </c>
      <c r="FH440" s="223">
        <f t="shared" ca="1" si="1013"/>
        <v>9.1336663878354585E-3</v>
      </c>
      <c r="FI440" s="223">
        <f t="shared" ca="1" si="1014"/>
        <v>-8.4424811833248188E-3</v>
      </c>
      <c r="FJ440" s="223">
        <f t="shared" ca="1" si="1015"/>
        <v>-3.0568522399984674E-3</v>
      </c>
      <c r="FK440" s="223">
        <f t="shared" ca="1" si="1016"/>
        <v>1.0642773080517174E-2</v>
      </c>
      <c r="FL440" s="223">
        <f t="shared" ca="1" si="1017"/>
        <v>-4.6037101732945441E-3</v>
      </c>
      <c r="FM440" s="223">
        <f t="shared" ca="1" si="1018"/>
        <v>-7.3290681984887768E-3</v>
      </c>
      <c r="FN440" s="223">
        <f t="shared" ca="1" si="1019"/>
        <v>9.8791007074193332E-3</v>
      </c>
      <c r="FO440" s="223">
        <f t="shared" ca="1" si="1020"/>
        <v>2.1818957842940738E-4</v>
      </c>
      <c r="FP440" s="223">
        <f t="shared" ca="1" si="1021"/>
        <v>-1.0036151400020361E-2</v>
      </c>
      <c r="FQ440" s="223">
        <f t="shared" ca="1" si="1022"/>
        <v>7.0057325711323434E-3</v>
      </c>
      <c r="FR440" s="223">
        <f t="shared" ca="1" si="1023"/>
        <v>4.9934946407360487E-3</v>
      </c>
      <c r="FS440" s="223">
        <f t="shared" ca="1" si="1024"/>
        <v>-1.0600000443462385E-2</v>
      </c>
      <c r="FT440" s="223">
        <f t="shared" ca="1" si="1025"/>
        <v>2.6362804530053645E-3</v>
      </c>
      <c r="FU440" s="223">
        <f t="shared" ca="1" si="1026"/>
        <v>8.7024319435606099E-3</v>
      </c>
      <c r="FV440" s="223">
        <f t="shared" ca="1" si="1027"/>
        <v>-8.900204577547326E-3</v>
      </c>
      <c r="FW440" s="223">
        <f t="shared" ca="1" si="1028"/>
        <v>-2.2961530403501156E-3</v>
      </c>
      <c r="FX440" s="223">
        <f t="shared" ca="1" si="1029"/>
        <v>1.0552952742240865E-2</v>
      </c>
      <c r="FY440" s="223">
        <f t="shared" ca="1" si="1030"/>
        <v>-5.2997575850912935E-3</v>
      </c>
      <c r="FZ440" s="223">
        <f t="shared" ca="1" si="1031"/>
        <v>-6.7382398428147451E-3</v>
      </c>
      <c r="GA440" s="223">
        <f t="shared" ca="1" si="1032"/>
        <v>1.0149875733914186E-2</v>
      </c>
      <c r="GB440" s="223">
        <f t="shared" ca="1" si="1033"/>
        <v>-5.6753995335028125E-4</v>
      </c>
      <c r="GC440" s="223">
        <f t="shared" ca="1" si="1034"/>
        <v>-9.7413661094218479E-3</v>
      </c>
      <c r="GD440" s="223">
        <f t="shared" ca="1" si="1035"/>
        <v>7.5792785770527702E-3</v>
      </c>
      <c r="GE440" s="223">
        <f t="shared" ca="1" si="1036"/>
        <v>4.2858766286276127E-3</v>
      </c>
      <c r="GF440" s="223">
        <f t="shared" ca="1" si="1037"/>
        <v>-1.0664210028741268E-2</v>
      </c>
      <c r="GG440" s="223">
        <f t="shared" ca="1" si="1038"/>
        <v>3.3901158871940187E-3</v>
      </c>
      <c r="GH440" s="223">
        <f t="shared" ca="1" si="1039"/>
        <v>8.2240382665824639E-3</v>
      </c>
      <c r="GI440" s="223">
        <f t="shared" ca="1" si="1040"/>
        <v>-9.3096969920274091E-3</v>
      </c>
      <c r="GJ440" s="223">
        <f t="shared" ca="1" si="1041"/>
        <v>-1.5230107884313844E-3</v>
      </c>
      <c r="GK440" s="223">
        <f t="shared" ca="1" si="1042"/>
        <v>1.0405945038718988E-2</v>
      </c>
      <c r="GL440" s="223">
        <f t="shared" ca="1" si="1043"/>
        <v>-5.967085151350084E-3</v>
      </c>
      <c r="GM440" s="223">
        <f t="shared" ca="1" si="1044"/>
        <v>-6.1108963816137287E-3</v>
      </c>
      <c r="GN440" s="223">
        <f t="shared" ca="1" si="1045"/>
        <v>1.0365647704394956E-2</v>
      </c>
      <c r="GO440" s="223">
        <f t="shared" ca="1" si="1046"/>
        <v>-1.3501939369502209E-3</v>
      </c>
      <c r="GP440" s="223">
        <f t="shared" ca="1" si="1047"/>
        <v>-9.3937915118588698E-3</v>
      </c>
      <c r="GQ440" s="223">
        <f t="shared" ca="1" si="1048"/>
        <v>8.1117518156751806E-3</v>
      </c>
      <c r="GR440" s="223">
        <f t="shared" ca="1" si="1049"/>
        <v>3.555033079728518E-3</v>
      </c>
      <c r="GS440" s="223">
        <f t="shared" ca="1" si="1050"/>
        <v>-1.0670629335899297E-2</v>
      </c>
      <c r="GT440" s="223">
        <f t="shared" ca="1" si="1051"/>
        <v>4.1255799896608783E-3</v>
      </c>
      <c r="GU440" s="223">
        <f t="shared" ca="1" si="1052"/>
        <v>7.7010778136851138E-3</v>
      </c>
      <c r="GV440" s="223">
        <f t="shared" ca="1" si="1053"/>
        <v>-9.6687393518908767E-3</v>
      </c>
      <c r="GW440" s="223">
        <f t="shared" ca="1" si="1054"/>
        <v>-7.4161520909310063E-4</v>
      </c>
      <c r="GX440" s="223">
        <f t="shared" ca="1" si="1055"/>
        <v>1.0202546617433833E-2</v>
      </c>
      <c r="GY440" s="223">
        <f t="shared" ca="1" si="1056"/>
        <v>-6.6020765661693242E-3</v>
      </c>
      <c r="GZ440" s="223">
        <f t="shared" ca="1" si="1057"/>
        <v>-5.4504374434571788E-3</v>
      </c>
      <c r="HA440" s="223">
        <f t="shared" ca="1" si="1058"/>
        <v>1.0525247331858896E-2</v>
      </c>
      <c r="HB440" s="223">
        <f t="shared" ca="1" si="1059"/>
        <v>-2.12553110262089E-3</v>
      </c>
      <c r="HC440" s="223">
        <f t="shared" ca="1" si="1060"/>
        <v>-8.9953111441907225E-3</v>
      </c>
      <c r="HD440" s="223">
        <f t="shared" ca="1" si="1061"/>
        <v>8.60026676838542E-3</v>
      </c>
      <c r="HE440" s="223">
        <f t="shared" ca="1" si="1062"/>
        <v>2.804924498553569E-3</v>
      </c>
      <c r="HF440" s="223">
        <f t="shared" ca="1" si="1063"/>
        <v>-1.0619223578154802E-2</v>
      </c>
      <c r="HG440" s="223">
        <f t="shared" ca="1" si="1064"/>
        <v>4.8386872167132692E-3</v>
      </c>
      <c r="HH440" s="223">
        <f t="shared" ca="1" si="1065"/>
        <v>7.1363845528742767E-3</v>
      </c>
      <c r="HI440" s="223">
        <f t="shared" ca="1" si="1066"/>
        <v>-9.9753859754818097E-3</v>
      </c>
      <c r="HJ440" s="223">
        <f t="shared" ca="1" si="1067"/>
        <v>4.3799247319347041E-5</v>
      </c>
      <c r="HK440" s="223">
        <f t="shared" ca="1" si="1068"/>
        <v>9.9438597120536255E-3</v>
      </c>
      <c r="HL440" s="223">
        <f t="shared" ca="1" si="1069"/>
        <v>-7.2012907560557674E-3</v>
      </c>
      <c r="HM440" s="223">
        <f t="shared" ca="1" si="1070"/>
        <v>-4.7604421125538431E-3</v>
      </c>
      <c r="HN440" s="223">
        <f t="shared" ca="1" si="1071"/>
        <v>1.0627809732096403E-2</v>
      </c>
      <c r="HO440" s="223">
        <f t="shared" ca="1" si="1072"/>
        <v>-2.8893498310854681E-3</v>
      </c>
      <c r="HP440" s="223">
        <f t="shared" ca="1" si="1073"/>
        <v>-8.5480844060545659E-3</v>
      </c>
      <c r="HQ440" s="223">
        <f t="shared" ca="1" si="1074"/>
        <v>9.0421761303277927E-3</v>
      </c>
      <c r="HR440" s="223">
        <f t="shared" ca="1" si="1075"/>
        <v>2.0396157884943712E-3</v>
      </c>
      <c r="HS440" s="223">
        <f t="shared" ca="1" si="1076"/>
        <v>-1.0510271327762905E-2</v>
      </c>
      <c r="HT440" s="223">
        <f t="shared" ca="1" si="1077"/>
        <v>5.5255731785012231E-3</v>
      </c>
      <c r="HU440" s="223">
        <f t="shared" ca="1" si="1078"/>
        <v>6.5330186058559173E-3</v>
      </c>
      <c r="HV440" s="223">
        <f t="shared" ca="1" si="1079"/>
        <v>-1.0227975118178002E-2</v>
      </c>
      <c r="HW440" s="223">
        <f t="shared" ca="1" si="1080"/>
        <v>8.2897635181508394E-4</v>
      </c>
      <c r="HX440" s="223">
        <f t="shared" ca="1" si="1081"/>
        <v>9.6312861693315377E-3</v>
      </c>
      <c r="HY440" s="223">
        <f t="shared" ca="1" si="1082"/>
        <v>-7.7614805273964263E-3</v>
      </c>
      <c r="HZ440" s="223">
        <f t="shared" ca="1" si="1083"/>
        <v>-4.04464953338595E-3</v>
      </c>
      <c r="IA440" s="223">
        <f t="shared" ca="1" si="1084"/>
        <v>1.0672779110574473E-2</v>
      </c>
      <c r="IB440" s="223">
        <f t="shared" ca="1" si="1085"/>
        <v>-3.6375109224745465E-3</v>
      </c>
      <c r="IC440" s="223">
        <f t="shared" ca="1" si="1086"/>
        <v>-8.0545348578939507E-3</v>
      </c>
      <c r="ID440" s="223">
        <f t="shared" ca="1" si="1087"/>
        <v>9.4350851563824202E-3</v>
      </c>
      <c r="IE440" s="223">
        <f t="shared" ca="1" si="1088"/>
        <v>4.4421279659464918E-3</v>
      </c>
      <c r="IF440" s="223">
        <f t="shared" ca="1" si="1089"/>
        <v>-1.0344363006408537E-2</v>
      </c>
      <c r="IG440" s="223">
        <f t="shared" ca="1" si="1090"/>
        <v>6.1825155804852653E-3</v>
      </c>
      <c r="IH440" s="223">
        <f t="shared" ca="1" si="1091"/>
        <v>5.8942496649745614E-3</v>
      </c>
      <c r="II440" s="223">
        <f t="shared" ca="1" si="1092"/>
        <v>-1.0425137977530068E-2</v>
      </c>
      <c r="IJ440" s="223">
        <f t="shared" ca="1" si="1093"/>
        <v>1.6096611616362574E-3</v>
      </c>
      <c r="IK440" s="223">
        <f t="shared" ca="1" si="1094"/>
        <v>9.2665198523779468E-3</v>
      </c>
      <c r="IL440" s="223">
        <f t="shared" ca="1" si="1095"/>
        <v>-8.2796101632837127E-3</v>
      </c>
      <c r="IM440" s="223">
        <f t="shared" ca="1" si="1096"/>
        <v>-3.3069386479570523E-3</v>
      </c>
      <c r="IN440" s="223">
        <f t="shared" ca="1" si="1097"/>
        <v>1.0659911774334764E-2</v>
      </c>
      <c r="IO440" s="223">
        <f t="shared" ca="1" si="1098"/>
        <v>-4.3659600270106961E-3</v>
      </c>
      <c r="IP440" s="223">
        <f t="shared" ca="1" si="1099"/>
        <v>-7.5173370874720173E-3</v>
      </c>
      <c r="IQ440" s="223">
        <f t="shared" ca="1" si="1100"/>
        <v>9.7768646384940906E-3</v>
      </c>
      <c r="IR440" s="223">
        <f t="shared" ca="1" si="1101"/>
        <v>4.8004697493534646E-4</v>
      </c>
      <c r="IS440" s="223">
        <f t="shared" ca="1" si="1102"/>
        <v>-1.0122397685659599E-2</v>
      </c>
      <c r="IT440" s="223">
        <f t="shared" ca="1" si="1103"/>
        <v>6.8059543948692956E-3</v>
      </c>
      <c r="IU440" s="223">
        <f t="shared" ca="1" si="1104"/>
        <v>5.2235392744659874E-3</v>
      </c>
      <c r="IV440" s="223">
        <f t="shared" ca="1" si="1105"/>
        <v>-1.0565806110920778E-2</v>
      </c>
      <c r="IW440" s="223">
        <f t="shared" ca="1" si="1106"/>
        <v>2.3816230781572587E-3</v>
      </c>
      <c r="IX440" s="223">
        <f t="shared" ca="1" si="1107"/>
        <v>8.8515374614690778E-3</v>
      </c>
      <c r="IY440" s="223">
        <f t="shared" ca="1" si="1108"/>
        <v>-8.7528718743294411E-3</v>
      </c>
      <c r="IZ440" s="223">
        <f t="shared" ca="1" si="1109"/>
        <v>-2.5513071754730363E-3</v>
      </c>
      <c r="JA440" s="223">
        <f t="shared" ca="1" si="1110"/>
        <v>1.0589277452587302E-2</v>
      </c>
      <c r="JB440" s="223">
        <f t="shared" ca="1" si="1111"/>
        <v>-5.0707496158828181E-3</v>
      </c>
    </row>
    <row r="441" spans="2:262">
      <c r="B441" s="230">
        <v>80</v>
      </c>
      <c r="C441" s="229">
        <f t="shared" si="1112"/>
        <v>1.562500000000001E-3</v>
      </c>
      <c r="D441" s="226">
        <f t="shared" ca="1" si="855"/>
        <v>53.990126411079181</v>
      </c>
      <c r="E441" s="225">
        <f ca="1">CH361</f>
        <v>-9.8735889208176435E-3</v>
      </c>
      <c r="F441" s="224">
        <v>80</v>
      </c>
      <c r="G441" s="223">
        <f t="shared" ca="1" si="856"/>
        <v>-4.4237403835238158E-3</v>
      </c>
      <c r="H441" s="223">
        <f t="shared" ca="1" si="857"/>
        <v>5.8225122752184654E-3</v>
      </c>
      <c r="I441" s="223">
        <f t="shared" ca="1" si="858"/>
        <v>-3.2617581413120749E-5</v>
      </c>
      <c r="J441" s="223">
        <f t="shared" ca="1" si="859"/>
        <v>-5.7975478591972213E-3</v>
      </c>
      <c r="K441" s="223">
        <f t="shared" ca="1" si="860"/>
        <v>4.4698686095300663E-3</v>
      </c>
      <c r="L441" s="223">
        <f t="shared" ca="1" si="861"/>
        <v>2.3764585357653545E-3</v>
      </c>
      <c r="M441" s="223">
        <f t="shared" ca="1" si="862"/>
        <v>-6.2887312282100625E-3</v>
      </c>
      <c r="N441" s="223">
        <f t="shared" ca="1" si="863"/>
        <v>2.4367279675005567E-3</v>
      </c>
      <c r="O441" s="223">
        <f t="shared" ca="1" si="864"/>
        <v>4.4237403835238175E-3</v>
      </c>
      <c r="P441" s="223">
        <f t="shared" ca="1" si="865"/>
        <v>-5.8225122752184654E-3</v>
      </c>
      <c r="Q441" s="223">
        <f t="shared" ca="1" si="866"/>
        <v>3.2617581413128122E-5</v>
      </c>
      <c r="R441" s="223">
        <f t="shared" ca="1" si="867"/>
        <v>5.7975478591972274E-3</v>
      </c>
      <c r="S441" s="223">
        <f t="shared" ca="1" si="868"/>
        <v>-4.469868609530055E-3</v>
      </c>
      <c r="T441" s="223">
        <f t="shared" ca="1" si="869"/>
        <v>-2.3764585357653584E-3</v>
      </c>
      <c r="U441" s="223">
        <f t="shared" ca="1" si="870"/>
        <v>6.2887312282100625E-3</v>
      </c>
      <c r="V441" s="223">
        <f t="shared" ca="1" si="871"/>
        <v>-2.4367279675005533E-3</v>
      </c>
      <c r="W441" s="223">
        <f t="shared" ca="1" si="872"/>
        <v>-4.4237403835238193E-3</v>
      </c>
      <c r="X441" s="223">
        <f t="shared" ca="1" si="873"/>
        <v>5.8225122752184645E-3</v>
      </c>
      <c r="Y441" s="223">
        <f t="shared" ca="1" si="874"/>
        <v>-3.2617581413124219E-5</v>
      </c>
      <c r="Z441" s="223">
        <f t="shared" ca="1" si="875"/>
        <v>-5.7975478591972196E-3</v>
      </c>
      <c r="AA441" s="223">
        <f t="shared" ca="1" si="876"/>
        <v>4.4698686095300689E-3</v>
      </c>
      <c r="AB441" s="223">
        <f t="shared" ca="1" si="877"/>
        <v>2.3764585357653411E-3</v>
      </c>
      <c r="AC441" s="223">
        <f t="shared" ca="1" si="878"/>
        <v>-6.2887312282100625E-3</v>
      </c>
      <c r="AD441" s="223">
        <f t="shared" ca="1" si="879"/>
        <v>2.436727967500529E-3</v>
      </c>
      <c r="AE441" s="223">
        <f t="shared" ca="1" si="880"/>
        <v>4.4237403835238383E-3</v>
      </c>
      <c r="AF441" s="223">
        <f t="shared" ca="1" si="881"/>
        <v>-5.8225122752184541E-3</v>
      </c>
      <c r="AG441" s="223">
        <f t="shared" ca="1" si="882"/>
        <v>3.2617581413098198E-5</v>
      </c>
      <c r="AH441" s="223">
        <f t="shared" ca="1" si="883"/>
        <v>5.79754785919723E-3</v>
      </c>
      <c r="AI441" s="223">
        <f t="shared" ca="1" si="884"/>
        <v>-4.4698686095300507E-3</v>
      </c>
      <c r="AJ441" s="223">
        <f t="shared" ca="1" si="885"/>
        <v>-2.3764585357653658E-3</v>
      </c>
      <c r="AK441" s="223">
        <f t="shared" ca="1" si="886"/>
        <v>6.2887312282100625E-3</v>
      </c>
      <c r="AL441" s="223">
        <f t="shared" ca="1" si="887"/>
        <v>-2.4367279675005459E-3</v>
      </c>
      <c r="AM441" s="223">
        <f t="shared" ca="1" si="888"/>
        <v>-4.4237403835238574E-3</v>
      </c>
      <c r="AN441" s="223">
        <f t="shared" ca="1" si="889"/>
        <v>5.8225122752184619E-3</v>
      </c>
      <c r="AO441" s="223">
        <f t="shared" ca="1" si="890"/>
        <v>-3.2617581413071743E-5</v>
      </c>
      <c r="AP441" s="223">
        <f t="shared" ca="1" si="891"/>
        <v>-5.797547859197223E-3</v>
      </c>
      <c r="AQ441" s="223">
        <f t="shared" ca="1" si="892"/>
        <v>4.4698686095300325E-3</v>
      </c>
      <c r="AR441" s="223">
        <f t="shared" ca="1" si="893"/>
        <v>2.3764585357653476E-3</v>
      </c>
      <c r="AS441" s="223">
        <f t="shared" ca="1" si="894"/>
        <v>-6.2887312282100625E-3</v>
      </c>
      <c r="AT441" s="223">
        <f t="shared" ca="1" si="895"/>
        <v>2.4367279675005632E-3</v>
      </c>
      <c r="AU441" s="223">
        <f t="shared" ca="1" si="896"/>
        <v>4.4237403835238436E-3</v>
      </c>
      <c r="AV441" s="223">
        <f t="shared" ca="1" si="897"/>
        <v>-5.822512275218468E-3</v>
      </c>
      <c r="AW441" s="223">
        <f t="shared" ca="1" si="898"/>
        <v>3.2617581413089958E-5</v>
      </c>
      <c r="AX441" s="223">
        <f t="shared" ca="1" si="899"/>
        <v>5.7975478591972152E-3</v>
      </c>
      <c r="AY441" s="223">
        <f t="shared" ca="1" si="900"/>
        <v>-4.4698686095300446E-3</v>
      </c>
      <c r="AZ441" s="223">
        <f t="shared" ca="1" si="901"/>
        <v>-2.3764585357653302E-3</v>
      </c>
      <c r="BA441" s="223">
        <f t="shared" ca="1" si="902"/>
        <v>6.2887312282100625E-3</v>
      </c>
      <c r="BB441" s="223">
        <f t="shared" ca="1" si="903"/>
        <v>-2.4367279675004978E-3</v>
      </c>
      <c r="BC441" s="223">
        <f t="shared" ca="1" si="904"/>
        <v>-4.4237403835238314E-3</v>
      </c>
      <c r="BD441" s="223">
        <f t="shared" ca="1" si="905"/>
        <v>5.822512275218442E-3</v>
      </c>
      <c r="BE441" s="223">
        <f t="shared" ca="1" si="906"/>
        <v>-3.2617581413108606E-5</v>
      </c>
      <c r="BF441" s="223">
        <f t="shared" ca="1" si="907"/>
        <v>-5.797547859197243E-3</v>
      </c>
      <c r="BG441" s="223">
        <f t="shared" ca="1" si="908"/>
        <v>4.4698686095300576E-3</v>
      </c>
      <c r="BH441" s="223">
        <f t="shared" ca="1" si="909"/>
        <v>2.3764585357653966E-3</v>
      </c>
      <c r="BI441" s="223">
        <f t="shared" ca="1" si="910"/>
        <v>-6.2887312282100625E-3</v>
      </c>
      <c r="BJ441" s="223">
        <f t="shared" ca="1" si="911"/>
        <v>2.4367279675005147E-3</v>
      </c>
      <c r="BK441" s="223">
        <f t="shared" ca="1" si="912"/>
        <v>4.4237403835238175E-3</v>
      </c>
      <c r="BL441" s="223">
        <f t="shared" ca="1" si="913"/>
        <v>-5.8225122752184489E-3</v>
      </c>
      <c r="BM441" s="223">
        <f t="shared" ca="1" si="914"/>
        <v>3.2617581413127254E-5</v>
      </c>
      <c r="BN441" s="223">
        <f t="shared" ca="1" si="915"/>
        <v>5.797547859197236E-3</v>
      </c>
      <c r="BO441" s="223">
        <f t="shared" ca="1" si="916"/>
        <v>-4.4698686095300706E-3</v>
      </c>
      <c r="BP441" s="223">
        <f t="shared" ca="1" si="917"/>
        <v>-2.3764585357653792E-3</v>
      </c>
      <c r="BQ441" s="223">
        <f t="shared" ca="1" si="918"/>
        <v>6.2887312282100625E-3</v>
      </c>
      <c r="BR441" s="223">
        <f t="shared" ca="1" si="919"/>
        <v>-2.4367279675005316E-3</v>
      </c>
      <c r="BS441" s="223">
        <f t="shared" ca="1" si="920"/>
        <v>-4.4237403835238678E-3</v>
      </c>
      <c r="BT441" s="223">
        <f t="shared" ca="1" si="921"/>
        <v>5.822512275218422E-3</v>
      </c>
      <c r="BU441" s="223">
        <f t="shared" ca="1" si="922"/>
        <v>-3.2617581413056564E-5</v>
      </c>
      <c r="BV441" s="223">
        <f t="shared" ca="1" si="923"/>
        <v>-5.7975478591972291E-3</v>
      </c>
      <c r="BW441" s="223">
        <f t="shared" ca="1" si="924"/>
        <v>4.4698686095300836E-3</v>
      </c>
      <c r="BX441" s="223">
        <f t="shared" ca="1" si="925"/>
        <v>2.3764585357654447E-3</v>
      </c>
      <c r="BY441" s="223">
        <f t="shared" ca="1" si="926"/>
        <v>-6.2887312282100625E-3</v>
      </c>
      <c r="BZ441" s="223">
        <f t="shared" ca="1" si="927"/>
        <v>2.4367279675005489E-3</v>
      </c>
      <c r="CA441" s="223">
        <f t="shared" ca="1" si="928"/>
        <v>4.4237403835237915E-3</v>
      </c>
      <c r="CB441" s="223">
        <f t="shared" ca="1" si="929"/>
        <v>-5.8225122752184281E-3</v>
      </c>
      <c r="CC441" s="223">
        <f t="shared" ca="1" si="930"/>
        <v>3.2617581413075213E-5</v>
      </c>
      <c r="CD441" s="223">
        <f t="shared" ca="1" si="931"/>
        <v>5.7975478591972213E-3</v>
      </c>
      <c r="CE441" s="223">
        <f t="shared" ca="1" si="932"/>
        <v>-4.4698686095300966E-3</v>
      </c>
      <c r="CF441" s="223">
        <f t="shared" ca="1" si="933"/>
        <v>-2.3764585357654282E-3</v>
      </c>
      <c r="CG441" s="223">
        <f t="shared" ca="1" si="934"/>
        <v>6.2887312282100634E-3</v>
      </c>
      <c r="CH441" s="223">
        <f t="shared" ca="1" si="935"/>
        <v>-2.4367279675005659E-3</v>
      </c>
      <c r="CI441" s="223">
        <f t="shared" ca="1" si="936"/>
        <v>-4.4237403835239051E-3</v>
      </c>
      <c r="CJ441" s="223">
        <f t="shared" ca="1" si="937"/>
        <v>5.822512275218435E-3</v>
      </c>
      <c r="CK441" s="223">
        <f t="shared" ca="1" si="938"/>
        <v>-3.2617581413093427E-5</v>
      </c>
      <c r="CL441" s="223">
        <f t="shared" ca="1" si="939"/>
        <v>-5.7975478591972144E-3</v>
      </c>
      <c r="CM441" s="223">
        <f t="shared" ca="1" si="940"/>
        <v>4.4698686095299839E-3</v>
      </c>
      <c r="CN441" s="223">
        <f t="shared" ca="1" si="941"/>
        <v>2.3764585357654113E-3</v>
      </c>
      <c r="CO441" s="223">
        <f t="shared" ca="1" si="942"/>
        <v>-6.2887312282100625E-3</v>
      </c>
      <c r="CP441" s="223">
        <f t="shared" ca="1" si="943"/>
        <v>2.4367279675005828E-3</v>
      </c>
      <c r="CQ441" s="223">
        <f t="shared" ca="1" si="944"/>
        <v>4.4237403835238921E-3</v>
      </c>
      <c r="CR441" s="223">
        <f t="shared" ca="1" si="945"/>
        <v>-5.822512275218442E-3</v>
      </c>
      <c r="CS441" s="223">
        <f t="shared" ca="1" si="946"/>
        <v>3.2617581413112075E-5</v>
      </c>
      <c r="CT441" s="223">
        <f t="shared" ca="1" si="947"/>
        <v>5.7975478591972074E-3</v>
      </c>
      <c r="CU441" s="223">
        <f t="shared" ca="1" si="948"/>
        <v>-4.4698686095299978E-3</v>
      </c>
      <c r="CV441" s="223">
        <f t="shared" ca="1" si="949"/>
        <v>-2.376458535765394E-3</v>
      </c>
      <c r="CW441" s="223">
        <f t="shared" ca="1" si="950"/>
        <v>6.2887312282100625E-3</v>
      </c>
      <c r="CX441" s="223">
        <f t="shared" ca="1" si="951"/>
        <v>-2.4367279675004353E-3</v>
      </c>
      <c r="CY441" s="223">
        <f t="shared" ca="1" si="952"/>
        <v>-4.4237403835238791E-3</v>
      </c>
      <c r="CZ441" s="223">
        <f t="shared" ca="1" si="953"/>
        <v>5.8225122752184498E-3</v>
      </c>
      <c r="DA441" s="223">
        <f t="shared" ca="1" si="954"/>
        <v>-3.261758141313029E-5</v>
      </c>
      <c r="DB441" s="223">
        <f t="shared" ca="1" si="955"/>
        <v>-5.797547859197269E-3</v>
      </c>
      <c r="DC441" s="223">
        <f t="shared" ca="1" si="956"/>
        <v>4.4698686095300099E-3</v>
      </c>
      <c r="DD441" s="223">
        <f t="shared" ca="1" si="957"/>
        <v>2.3764585357653762E-3</v>
      </c>
      <c r="DE441" s="223">
        <f t="shared" ca="1" si="958"/>
        <v>-6.2887312282100625E-3</v>
      </c>
      <c r="DF441" s="223">
        <f t="shared" ca="1" si="959"/>
        <v>2.4367279675004522E-3</v>
      </c>
      <c r="DG441" s="223">
        <f t="shared" ca="1" si="960"/>
        <v>4.4237403835238661E-3</v>
      </c>
      <c r="DH441" s="223">
        <f t="shared" ca="1" si="961"/>
        <v>-5.8225122752184567E-3</v>
      </c>
      <c r="DI441" s="223">
        <f t="shared" ca="1" si="962"/>
        <v>3.2617581413148505E-5</v>
      </c>
      <c r="DJ441" s="223">
        <f t="shared" ca="1" si="963"/>
        <v>5.7975478591972621E-3</v>
      </c>
      <c r="DK441" s="223">
        <f t="shared" ca="1" si="964"/>
        <v>-4.4698686095300238E-3</v>
      </c>
      <c r="DL441" s="223">
        <f t="shared" ca="1" si="965"/>
        <v>-2.3764585357653597E-3</v>
      </c>
      <c r="DM441" s="223">
        <f t="shared" ca="1" si="966"/>
        <v>6.2887312282100616E-3</v>
      </c>
      <c r="DN441" s="223">
        <f t="shared" ca="1" si="967"/>
        <v>-2.4367279675004691E-3</v>
      </c>
      <c r="DO441" s="223">
        <f t="shared" ca="1" si="968"/>
        <v>-4.4237403835238522E-3</v>
      </c>
      <c r="DP441" s="223">
        <f t="shared" ca="1" si="969"/>
        <v>5.8225122752184636E-3</v>
      </c>
      <c r="DQ441" s="223">
        <f t="shared" ca="1" si="970"/>
        <v>-3.2617581412988476E-5</v>
      </c>
      <c r="DR441" s="223">
        <f t="shared" ca="1" si="971"/>
        <v>-5.7975478591972551E-3</v>
      </c>
      <c r="DS441" s="223">
        <f t="shared" ca="1" si="972"/>
        <v>4.4698686095300359E-3</v>
      </c>
      <c r="DT441" s="223">
        <f t="shared" ca="1" si="973"/>
        <v>2.3764585357653424E-3</v>
      </c>
      <c r="DU441" s="223">
        <f t="shared" ca="1" si="974"/>
        <v>-6.2887312282100625E-3</v>
      </c>
      <c r="DV441" s="223">
        <f t="shared" ca="1" si="975"/>
        <v>2.4367279675004865E-3</v>
      </c>
      <c r="DW441" s="223">
        <f t="shared" ca="1" si="976"/>
        <v>4.4237403835238392E-3</v>
      </c>
      <c r="DX441" s="223">
        <f t="shared" ca="1" si="977"/>
        <v>-5.8225122752184706E-3</v>
      </c>
      <c r="DY441" s="223">
        <f t="shared" ca="1" si="978"/>
        <v>3.2617581413007125E-5</v>
      </c>
      <c r="DZ441" s="223">
        <f t="shared" ca="1" si="979"/>
        <v>5.7975478591972482E-3</v>
      </c>
      <c r="EA441" s="223">
        <f t="shared" ca="1" si="980"/>
        <v>-4.4698686095300498E-3</v>
      </c>
      <c r="EB441" s="223">
        <f t="shared" ca="1" si="981"/>
        <v>-2.376458535765325E-3</v>
      </c>
      <c r="EC441" s="223">
        <f t="shared" ca="1" si="982"/>
        <v>6.2887312282100634E-3</v>
      </c>
      <c r="ED441" s="223">
        <f t="shared" ca="1" si="983"/>
        <v>-2.4367279675005034E-3</v>
      </c>
      <c r="EE441" s="223">
        <f t="shared" ca="1" si="984"/>
        <v>-4.4237403835238262E-3</v>
      </c>
      <c r="EF441" s="223">
        <f t="shared" ca="1" si="985"/>
        <v>5.8225122752184099E-3</v>
      </c>
      <c r="EG441" s="223">
        <f t="shared" ca="1" si="986"/>
        <v>-3.2617581413025339E-5</v>
      </c>
      <c r="EH441" s="223">
        <f t="shared" ca="1" si="987"/>
        <v>-5.7975478591973098E-3</v>
      </c>
      <c r="EI441" s="223">
        <f t="shared" ca="1" si="988"/>
        <v>4.4698686095300619E-3</v>
      </c>
      <c r="EJ441" s="223">
        <f t="shared" ca="1" si="989"/>
        <v>2.3764585357654733E-3</v>
      </c>
      <c r="EK441" s="223">
        <f t="shared" ca="1" si="990"/>
        <v>-6.2887312282100616E-3</v>
      </c>
      <c r="EL441" s="223">
        <f t="shared" ca="1" si="991"/>
        <v>2.4367279675005203E-3</v>
      </c>
      <c r="EM441" s="223">
        <f t="shared" ca="1" si="992"/>
        <v>4.4237403835239398E-3</v>
      </c>
      <c r="EN441" s="223">
        <f t="shared" ca="1" si="993"/>
        <v>-5.8225122752184853E-3</v>
      </c>
      <c r="EO441" s="223">
        <f t="shared" ca="1" si="994"/>
        <v>3.2617581413044421E-5</v>
      </c>
      <c r="EP441" s="223">
        <f t="shared" ca="1" si="995"/>
        <v>5.7975478591973028E-3</v>
      </c>
      <c r="EQ441" s="223">
        <f t="shared" ca="1" si="996"/>
        <v>-4.4698686095300758E-3</v>
      </c>
      <c r="ER441" s="223">
        <f t="shared" ca="1" si="997"/>
        <v>-2.3764585357654569E-3</v>
      </c>
      <c r="ES441" s="223">
        <f t="shared" ca="1" si="998"/>
        <v>6.2887312282100625E-3</v>
      </c>
      <c r="ET441" s="223">
        <f t="shared" ca="1" si="999"/>
        <v>-2.4367279675005377E-3</v>
      </c>
      <c r="EU441" s="223">
        <f t="shared" ca="1" si="1000"/>
        <v>-4.4237403835239277E-3</v>
      </c>
      <c r="EV441" s="223">
        <f t="shared" ca="1" si="1001"/>
        <v>5.8225122752184923E-3</v>
      </c>
      <c r="EW441" s="223">
        <f t="shared" ca="1" si="1002"/>
        <v>-3.2617581413062636E-5</v>
      </c>
      <c r="EX441" s="223">
        <f t="shared" ca="1" si="1003"/>
        <v>-5.7975478591972959E-3</v>
      </c>
      <c r="EY441" s="223">
        <f t="shared" ca="1" si="1004"/>
        <v>4.469868609530088E-3</v>
      </c>
      <c r="EZ441" s="223">
        <f t="shared" ca="1" si="1005"/>
        <v>2.3764585357654395E-3</v>
      </c>
      <c r="FA441" s="223">
        <f t="shared" ca="1" si="1006"/>
        <v>-6.2887312282100642E-3</v>
      </c>
      <c r="FB441" s="223">
        <f t="shared" ca="1" si="1007"/>
        <v>2.4367279675005546E-3</v>
      </c>
      <c r="FC441" s="223">
        <f t="shared" ca="1" si="1008"/>
        <v>4.4237403835239147E-3</v>
      </c>
      <c r="FD441" s="223">
        <f t="shared" ca="1" si="1009"/>
        <v>-5.8225122752184992E-3</v>
      </c>
      <c r="FE441" s="223">
        <f t="shared" ca="1" si="1010"/>
        <v>3.261758141308085E-5</v>
      </c>
      <c r="FF441" s="223">
        <f t="shared" ca="1" si="1011"/>
        <v>5.7975478591972881E-3</v>
      </c>
      <c r="FG441" s="223">
        <f t="shared" ca="1" si="1012"/>
        <v>-4.469868609530101E-3</v>
      </c>
      <c r="FH441" s="223">
        <f t="shared" ca="1" si="1013"/>
        <v>-2.3764585357654222E-3</v>
      </c>
      <c r="FI441" s="223">
        <f t="shared" ca="1" si="1014"/>
        <v>6.2887312282100634E-3</v>
      </c>
      <c r="FJ441" s="223">
        <f t="shared" ca="1" si="1015"/>
        <v>-2.4367279675005715E-3</v>
      </c>
      <c r="FK441" s="223">
        <f t="shared" ca="1" si="1016"/>
        <v>-4.4237403835239008E-3</v>
      </c>
      <c r="FL441" s="223">
        <f t="shared" ca="1" si="1017"/>
        <v>5.8225122752183708E-3</v>
      </c>
      <c r="FM441" s="223">
        <f t="shared" ca="1" si="1018"/>
        <v>-3.2617581413099499E-5</v>
      </c>
      <c r="FN441" s="223">
        <f t="shared" ca="1" si="1019"/>
        <v>-5.7975478591972811E-3</v>
      </c>
      <c r="FO441" s="223">
        <f t="shared" ca="1" si="1020"/>
        <v>4.469868609530114E-3</v>
      </c>
      <c r="FP441" s="223">
        <f t="shared" ca="1" si="1021"/>
        <v>2.3764585357654048E-3</v>
      </c>
      <c r="FQ441" s="223">
        <f t="shared" ca="1" si="1022"/>
        <v>-6.2887312282100642E-3</v>
      </c>
      <c r="FR441" s="223">
        <f t="shared" ca="1" si="1023"/>
        <v>2.4367279675005884E-3</v>
      </c>
      <c r="FS441" s="223">
        <f t="shared" ca="1" si="1024"/>
        <v>4.4237403835238878E-3</v>
      </c>
      <c r="FT441" s="223">
        <f t="shared" ca="1" si="1025"/>
        <v>-5.8225122752183778E-3</v>
      </c>
      <c r="FU441" s="223">
        <f t="shared" ca="1" si="1026"/>
        <v>3.2617581413118147E-5</v>
      </c>
      <c r="FV441" s="223">
        <f t="shared" ca="1" si="1027"/>
        <v>5.7975478591972742E-3</v>
      </c>
      <c r="FW441" s="223">
        <f t="shared" ca="1" si="1028"/>
        <v>-4.469868609530127E-3</v>
      </c>
      <c r="FX441" s="223">
        <f t="shared" ca="1" si="1029"/>
        <v>-2.3764585357653883E-3</v>
      </c>
      <c r="FY441" s="223">
        <f t="shared" ca="1" si="1030"/>
        <v>6.2887312282100634E-3</v>
      </c>
      <c r="FZ441" s="223">
        <f t="shared" ca="1" si="1031"/>
        <v>-2.4367279675006057E-3</v>
      </c>
      <c r="GA441" s="223">
        <f t="shared" ca="1" si="1032"/>
        <v>-4.4237403835238748E-3</v>
      </c>
      <c r="GB441" s="223">
        <f t="shared" ca="1" si="1033"/>
        <v>5.8225122752183847E-3</v>
      </c>
      <c r="GC441" s="223">
        <f t="shared" ca="1" si="1034"/>
        <v>-3.2617581413136795E-5</v>
      </c>
      <c r="GD441" s="223">
        <f t="shared" ca="1" si="1035"/>
        <v>-5.7975478591972673E-3</v>
      </c>
      <c r="GE441" s="223">
        <f t="shared" ca="1" si="1036"/>
        <v>4.4698686095298885E-3</v>
      </c>
      <c r="GF441" s="223">
        <f t="shared" ca="1" si="1037"/>
        <v>2.376458535765371E-3</v>
      </c>
      <c r="GG441" s="223">
        <f t="shared" ca="1" si="1038"/>
        <v>-6.2887312282100634E-3</v>
      </c>
      <c r="GH441" s="223">
        <f t="shared" ca="1" si="1039"/>
        <v>2.4367279675006227E-3</v>
      </c>
      <c r="GI441" s="223">
        <f t="shared" ca="1" si="1040"/>
        <v>4.4237403835238609E-3</v>
      </c>
      <c r="GJ441" s="223">
        <f t="shared" ca="1" si="1041"/>
        <v>-5.8225122752183917E-3</v>
      </c>
      <c r="GK441" s="223">
        <f t="shared" ca="1" si="1042"/>
        <v>3.2617581413155444E-5</v>
      </c>
      <c r="GL441" s="223">
        <f t="shared" ca="1" si="1043"/>
        <v>5.7975478591972595E-3</v>
      </c>
      <c r="GM441" s="223">
        <f t="shared" ca="1" si="1044"/>
        <v>-4.4698686095299024E-3</v>
      </c>
      <c r="GN441" s="223">
        <f t="shared" ca="1" si="1045"/>
        <v>-2.3764585357653537E-3</v>
      </c>
      <c r="GO441" s="223">
        <f t="shared" ca="1" si="1046"/>
        <v>6.2887312282100642E-3</v>
      </c>
      <c r="GP441" s="223">
        <f t="shared" ca="1" si="1047"/>
        <v>-2.4367279675003104E-3</v>
      </c>
      <c r="GQ441" s="223">
        <f t="shared" ca="1" si="1048"/>
        <v>-4.4237403835238488E-3</v>
      </c>
      <c r="GR441" s="223">
        <f t="shared" ca="1" si="1049"/>
        <v>5.8225122752183986E-3</v>
      </c>
      <c r="GS441" s="223">
        <f t="shared" ca="1" si="1050"/>
        <v>-3.2617581413173658E-5</v>
      </c>
      <c r="GT441" s="223">
        <f t="shared" ca="1" si="1051"/>
        <v>-5.7975478591972525E-3</v>
      </c>
      <c r="GU441" s="223">
        <f t="shared" ca="1" si="1052"/>
        <v>4.4698686095299145E-3</v>
      </c>
      <c r="GV441" s="223">
        <f t="shared" ca="1" si="1053"/>
        <v>2.3764585357653372E-3</v>
      </c>
      <c r="GW441" s="223">
        <f t="shared" ca="1" si="1054"/>
        <v>-6.2887312282100634E-3</v>
      </c>
      <c r="GX441" s="223">
        <f t="shared" ca="1" si="1055"/>
        <v>2.4367279675003273E-3</v>
      </c>
      <c r="GY441" s="223">
        <f t="shared" ca="1" si="1056"/>
        <v>4.4237403835238349E-3</v>
      </c>
      <c r="GZ441" s="223">
        <f t="shared" ca="1" si="1057"/>
        <v>-5.8225122752184055E-3</v>
      </c>
      <c r="HA441" s="223">
        <f t="shared" ca="1" si="1058"/>
        <v>3.2617581413192306E-5</v>
      </c>
      <c r="HB441" s="223">
        <f t="shared" ca="1" si="1059"/>
        <v>5.7975478591972456E-3</v>
      </c>
      <c r="HC441" s="223">
        <f t="shared" ca="1" si="1060"/>
        <v>-4.4698686095299284E-3</v>
      </c>
      <c r="HD441" s="223">
        <f t="shared" ca="1" si="1061"/>
        <v>-2.376458535765319E-3</v>
      </c>
      <c r="HE441" s="223">
        <f t="shared" ca="1" si="1062"/>
        <v>6.2887312282100634E-3</v>
      </c>
      <c r="HF441" s="223">
        <f t="shared" ca="1" si="1063"/>
        <v>-2.4367279675003442E-3</v>
      </c>
      <c r="HG441" s="223">
        <f t="shared" ca="1" si="1064"/>
        <v>-4.4237403835238227E-3</v>
      </c>
      <c r="HH441" s="223">
        <f t="shared" ca="1" si="1065"/>
        <v>5.8225122752184125E-3</v>
      </c>
      <c r="HI441" s="223">
        <f t="shared" ca="1" si="1066"/>
        <v>-3.2617581412852734E-5</v>
      </c>
      <c r="HJ441" s="223">
        <f t="shared" ca="1" si="1067"/>
        <v>-5.7975478591972386E-3</v>
      </c>
      <c r="HK441" s="223">
        <f t="shared" ca="1" si="1068"/>
        <v>4.4698686095299405E-3</v>
      </c>
      <c r="HL441" s="223">
        <f t="shared" ca="1" si="1069"/>
        <v>2.376458535765302E-3</v>
      </c>
      <c r="HM441" s="223">
        <f t="shared" ca="1" si="1070"/>
        <v>-6.2887312282100634E-3</v>
      </c>
      <c r="HN441" s="223">
        <f t="shared" ca="1" si="1071"/>
        <v>2.4367279675003612E-3</v>
      </c>
      <c r="HO441" s="223">
        <f t="shared" ca="1" si="1072"/>
        <v>4.4237403835238089E-3</v>
      </c>
      <c r="HP441" s="223">
        <f t="shared" ca="1" si="1073"/>
        <v>-5.8225122752184194E-3</v>
      </c>
      <c r="HQ441" s="223">
        <f t="shared" ca="1" si="1074"/>
        <v>3.2617581412871383E-5</v>
      </c>
      <c r="HR441" s="223">
        <f t="shared" ca="1" si="1075"/>
        <v>5.7975478591972308E-3</v>
      </c>
      <c r="HS441" s="223">
        <f t="shared" ca="1" si="1076"/>
        <v>-4.4698686095299544E-3</v>
      </c>
      <c r="HT441" s="223">
        <f t="shared" ca="1" si="1077"/>
        <v>-2.3764585357652847E-3</v>
      </c>
      <c r="HU441" s="223">
        <f t="shared" ca="1" si="1078"/>
        <v>6.2887312282100625E-3</v>
      </c>
      <c r="HV441" s="223">
        <f t="shared" ca="1" si="1079"/>
        <v>-2.4367279675003785E-3</v>
      </c>
      <c r="HW441" s="223">
        <f t="shared" ca="1" si="1080"/>
        <v>-4.4237403835237958E-3</v>
      </c>
      <c r="HX441" s="223">
        <f t="shared" ca="1" si="1081"/>
        <v>5.8225122752184263E-3</v>
      </c>
      <c r="HY441" s="223">
        <f t="shared" ca="1" si="1082"/>
        <v>-3.2617581412890031E-5</v>
      </c>
      <c r="HZ441" s="223">
        <f t="shared" ca="1" si="1083"/>
        <v>-5.7975478591972239E-3</v>
      </c>
      <c r="IA441" s="223">
        <f t="shared" ca="1" si="1084"/>
        <v>4.4698686095299665E-3</v>
      </c>
      <c r="IB441" s="223">
        <f t="shared" ca="1" si="1085"/>
        <v>2.3764585357656E-3</v>
      </c>
      <c r="IC441" s="223">
        <f t="shared" ca="1" si="1086"/>
        <v>-6.2887312282100625E-3</v>
      </c>
      <c r="ID441" s="223">
        <f t="shared" ca="1" si="1087"/>
        <v>2.4367279675003954E-3</v>
      </c>
      <c r="IE441" s="223">
        <f t="shared" ca="1" si="1088"/>
        <v>4.4237403835237759E-3</v>
      </c>
      <c r="IF441" s="223">
        <f t="shared" ca="1" si="1089"/>
        <v>-5.8225122752184333E-3</v>
      </c>
      <c r="IG441" s="223">
        <f t="shared" ca="1" si="1090"/>
        <v>3.2617581412908245E-5</v>
      </c>
      <c r="IH441" s="223">
        <f t="shared" ca="1" si="1091"/>
        <v>5.797547859197217E-3</v>
      </c>
      <c r="II441" s="223">
        <f t="shared" ca="1" si="1092"/>
        <v>-4.4698686095299804E-3</v>
      </c>
      <c r="IJ441" s="223">
        <f t="shared" ca="1" si="1093"/>
        <v>-2.3764585357655818E-3</v>
      </c>
      <c r="IK441" s="223">
        <f t="shared" ca="1" si="1094"/>
        <v>6.2887312282100634E-3</v>
      </c>
      <c r="IL441" s="223">
        <f t="shared" ca="1" si="1095"/>
        <v>-2.4367279675004123E-3</v>
      </c>
      <c r="IM441" s="223">
        <f t="shared" ca="1" si="1096"/>
        <v>-4.423740383524024E-3</v>
      </c>
      <c r="IN441" s="223">
        <f t="shared" ca="1" si="1097"/>
        <v>5.8225122752184402E-3</v>
      </c>
      <c r="IO441" s="223">
        <f t="shared" ca="1" si="1098"/>
        <v>-3.2617581412927327E-5</v>
      </c>
      <c r="IP441" s="223">
        <f t="shared" ca="1" si="1099"/>
        <v>-5.79754785919721E-3</v>
      </c>
      <c r="IQ441" s="223">
        <f t="shared" ca="1" si="1100"/>
        <v>4.4698686095299926E-3</v>
      </c>
      <c r="IR441" s="223">
        <f t="shared" ca="1" si="1101"/>
        <v>2.3764585357655644E-3</v>
      </c>
      <c r="IS441" s="223">
        <f t="shared" ca="1" si="1102"/>
        <v>-6.2887312282100625E-3</v>
      </c>
      <c r="IT441" s="223">
        <f t="shared" ca="1" si="1103"/>
        <v>2.4367279675004297E-3</v>
      </c>
      <c r="IU441" s="223">
        <f t="shared" ca="1" si="1104"/>
        <v>4.4237403835240101E-3</v>
      </c>
      <c r="IV441" s="223">
        <f t="shared" ca="1" si="1105"/>
        <v>-5.8225122752184472E-3</v>
      </c>
      <c r="IW441" s="223">
        <f t="shared" ca="1" si="1106"/>
        <v>3.2617581412945542E-5</v>
      </c>
      <c r="IX441" s="223">
        <f t="shared" ca="1" si="1107"/>
        <v>5.7975478591972022E-3</v>
      </c>
      <c r="IY441" s="223">
        <f t="shared" ca="1" si="1108"/>
        <v>-4.4698686095300056E-3</v>
      </c>
      <c r="IZ441" s="223">
        <f t="shared" ca="1" si="1109"/>
        <v>-2.3764585357655479E-3</v>
      </c>
      <c r="JA441" s="223">
        <f t="shared" ca="1" si="1110"/>
        <v>6.2887312282100625E-3</v>
      </c>
      <c r="JB441" s="223">
        <f t="shared" ca="1" si="1111"/>
        <v>-2.4367279675004466E-3</v>
      </c>
    </row>
    <row r="442" spans="2:262">
      <c r="B442" s="230">
        <v>81</v>
      </c>
      <c r="C442" s="229">
        <f t="shared" si="1112"/>
        <v>1.582031250000001E-3</v>
      </c>
      <c r="D442" s="226">
        <f t="shared" ca="1" si="855"/>
        <v>54.005250889700513</v>
      </c>
      <c r="E442" s="225">
        <f ca="1">CI361</f>
        <v>5.2508897005149593E-3</v>
      </c>
      <c r="F442" s="224">
        <v>81</v>
      </c>
      <c r="G442" s="223">
        <f t="shared" ca="1" si="856"/>
        <v>-2.0990836250528216E-4</v>
      </c>
      <c r="H442" s="223">
        <f t="shared" ca="1" si="857"/>
        <v>-6.5675956797040555E-4</v>
      </c>
      <c r="I442" s="223">
        <f t="shared" ca="1" si="858"/>
        <v>7.4220058312463532E-4</v>
      </c>
      <c r="J442" s="223">
        <f t="shared" ca="1" si="859"/>
        <v>5.5218888849012038E-5</v>
      </c>
      <c r="K442" s="223">
        <f t="shared" ca="1" si="860"/>
        <v>-7.8695453327477349E-4</v>
      </c>
      <c r="L442" s="223">
        <f t="shared" ca="1" si="861"/>
        <v>5.8259408940389366E-4</v>
      </c>
      <c r="M442" s="223">
        <f t="shared" ca="1" si="862"/>
        <v>3.1477214463162477E-4</v>
      </c>
      <c r="N442" s="223">
        <f t="shared" ca="1" si="863"/>
        <v>-8.3771144440927001E-4</v>
      </c>
      <c r="O442" s="223">
        <f t="shared" ca="1" si="864"/>
        <v>3.6417842834723555E-4</v>
      </c>
      <c r="P442" s="223">
        <f t="shared" ca="1" si="865"/>
        <v>5.4255115473785887E-4</v>
      </c>
      <c r="Q442" s="223">
        <f t="shared" ca="1" si="866"/>
        <v>-8.0390671406902392E-4</v>
      </c>
      <c r="R442" s="223">
        <f t="shared" ca="1" si="867"/>
        <v>1.09001271555673E-4</v>
      </c>
      <c r="S442" s="223">
        <f t="shared" ca="1" si="868"/>
        <v>7.1556307704215348E-4</v>
      </c>
      <c r="T442" s="223">
        <f t="shared" ca="1" si="869"/>
        <v>-6.8895271474370449E-4</v>
      </c>
      <c r="U442" s="223">
        <f t="shared" ca="1" si="870"/>
        <v>-1.5717887022206683E-4</v>
      </c>
      <c r="V442" s="223">
        <f t="shared" ca="1" si="871"/>
        <v>8.163434585489245E-4</v>
      </c>
      <c r="W442" s="223">
        <f t="shared" ca="1" si="872"/>
        <v>-5.0445332142142298E-4</v>
      </c>
      <c r="X442" s="223">
        <f t="shared" ca="1" si="873"/>
        <v>-4.074928048949291E-4</v>
      </c>
      <c r="Y442" s="223">
        <f t="shared" ca="1" si="874"/>
        <v>8.347191608278205E-4</v>
      </c>
      <c r="Z442" s="223">
        <f t="shared" ca="1" si="875"/>
        <v>-2.6903257422308666E-4</v>
      </c>
      <c r="AA442" s="223">
        <f t="shared" ca="1" si="876"/>
        <v>-6.1667293305120137E-4</v>
      </c>
      <c r="AB442" s="223">
        <f t="shared" ca="1" si="877"/>
        <v>7.6883527362504758E-4</v>
      </c>
      <c r="AC442" s="223">
        <f t="shared" ca="1" si="878"/>
        <v>-6.4547000231991866E-6</v>
      </c>
      <c r="AD442" s="223">
        <f t="shared" ca="1" si="879"/>
        <v>-7.6360385138722901E-4</v>
      </c>
      <c r="AE442" s="223">
        <f t="shared" ca="1" si="880"/>
        <v>6.2534235625406269E-4</v>
      </c>
      <c r="AF442" s="223">
        <f t="shared" ca="1" si="881"/>
        <v>2.5677473508448236E-4</v>
      </c>
      <c r="AG442" s="223">
        <f t="shared" ca="1" si="882"/>
        <v>-8.3345381835190236E-4</v>
      </c>
      <c r="AH442" s="223">
        <f t="shared" ca="1" si="883"/>
        <v>4.1872510593831856E-4</v>
      </c>
      <c r="AI442" s="223">
        <f t="shared" ca="1" si="884"/>
        <v>4.9408439407725932E-4</v>
      </c>
      <c r="AJ442" s="223">
        <f t="shared" ca="1" si="885"/>
        <v>-8.1917192410877165E-4</v>
      </c>
      <c r="AK442" s="223">
        <f t="shared" ca="1" si="886"/>
        <v>1.6984021976640821E-4</v>
      </c>
      <c r="AL442" s="223">
        <f t="shared" ca="1" si="887"/>
        <v>6.8151937645069831E-4</v>
      </c>
      <c r="AM442" s="223">
        <f t="shared" ca="1" si="888"/>
        <v>-7.2219983503189354E-4</v>
      </c>
      <c r="AN442" s="223">
        <f t="shared" ca="1" si="889"/>
        <v>-9.6188956205669123E-5</v>
      </c>
      <c r="AO442" s="223">
        <f t="shared" ca="1" si="890"/>
        <v>8.0015931304300639E-4</v>
      </c>
      <c r="AP442" s="223">
        <f t="shared" ca="1" si="891"/>
        <v>-5.5232626665608058E-4</v>
      </c>
      <c r="AQ442" s="223">
        <f t="shared" ca="1" si="892"/>
        <v>-3.5250846892464951E-4</v>
      </c>
      <c r="AR442" s="223">
        <f t="shared" ca="1" si="893"/>
        <v>8.3802825694590248E-4</v>
      </c>
      <c r="AS442" s="223">
        <f t="shared" ca="1" si="894"/>
        <v>-3.2669887511149249E-4</v>
      </c>
      <c r="AT442" s="223">
        <f t="shared" ca="1" si="895"/>
        <v>-5.7324449407763827E-4</v>
      </c>
      <c r="AU442" s="223">
        <f t="shared" ca="1" si="896"/>
        <v>7.913035791637876E-4</v>
      </c>
      <c r="AV442" s="223">
        <f t="shared" ca="1" si="897"/>
        <v>-6.8093310316734033E-5</v>
      </c>
      <c r="AW442" s="223">
        <f t="shared" ca="1" si="898"/>
        <v>-7.3611513406838245E-4</v>
      </c>
      <c r="AX442" s="223">
        <f t="shared" ca="1" si="899"/>
        <v>6.6470183869438962E-4</v>
      </c>
      <c r="AY442" s="223">
        <f t="shared" ca="1" si="900"/>
        <v>1.9738584100028141E-4</v>
      </c>
      <c r="AZ442" s="223">
        <f t="shared" ca="1" si="901"/>
        <v>-8.2467963384026341E-4</v>
      </c>
      <c r="BA442" s="223">
        <f t="shared" ca="1" si="902"/>
        <v>4.7100267590087692E-4</v>
      </c>
      <c r="BB442" s="223">
        <f t="shared" ca="1" si="903"/>
        <v>4.4294014727638148E-4</v>
      </c>
      <c r="BC442" s="223">
        <f t="shared" ca="1" si="904"/>
        <v>-8.2999797051657256E-4</v>
      </c>
      <c r="BD442" s="223">
        <f t="shared" ca="1" si="905"/>
        <v>2.2975878911083361E-4</v>
      </c>
      <c r="BE442" s="223">
        <f t="shared" ca="1" si="906"/>
        <v>6.4378246330963509E-4</v>
      </c>
      <c r="BF442" s="223">
        <f t="shared" ca="1" si="907"/>
        <v>-7.515332918407654E-4</v>
      </c>
      <c r="BG442" s="223">
        <f t="shared" ca="1" si="908"/>
        <v>-3.4677785901538597E-5</v>
      </c>
      <c r="BH442" s="223">
        <f t="shared" ca="1" si="909"/>
        <v>7.796390348918116E-4</v>
      </c>
      <c r="BI442" s="223">
        <f t="shared" ca="1" si="910"/>
        <v>-5.9720610799673512E-4</v>
      </c>
      <c r="BJ442" s="223">
        <f t="shared" ca="1" si="911"/>
        <v>-2.9561385901899929E-4</v>
      </c>
      <c r="BK442" s="223">
        <f t="shared" ca="1" si="912"/>
        <v>8.3679600533063145E-4</v>
      </c>
      <c r="BL442" s="223">
        <f t="shared" ca="1" si="913"/>
        <v>-3.8259476648961753E-4</v>
      </c>
      <c r="BM442" s="223">
        <f t="shared" ca="1" si="914"/>
        <v>-5.2670959352325527E-4</v>
      </c>
      <c r="BN442" s="223">
        <f t="shared" ca="1" si="915"/>
        <v>8.0948374204642046E-4</v>
      </c>
      <c r="BO442" s="223">
        <f t="shared" ca="1" si="916"/>
        <v>-1.2936291706187389E-4</v>
      </c>
      <c r="BP442" s="223">
        <f t="shared" ca="1" si="917"/>
        <v>-7.0463734505907683E-4</v>
      </c>
      <c r="BQ442" s="223">
        <f t="shared" ca="1" si="918"/>
        <v>7.0045924427933055E-4</v>
      </c>
      <c r="BR442" s="223">
        <f t="shared" ca="1" si="919"/>
        <v>1.3692729594167951E-4</v>
      </c>
      <c r="BS442" s="223">
        <f t="shared" ca="1" si="920"/>
        <v>-8.1143643894044206E-4</v>
      </c>
      <c r="BT442" s="223">
        <f t="shared" ca="1" si="921"/>
        <v>5.2072784155382339E-4</v>
      </c>
      <c r="BU442" s="223">
        <f t="shared" ca="1" si="922"/>
        <v>3.8939556943993906E-4</v>
      </c>
      <c r="BV442" s="223">
        <f t="shared" ca="1" si="923"/>
        <v>-8.3632618600894628E-4</v>
      </c>
      <c r="BW442" s="223">
        <f t="shared" ca="1" si="924"/>
        <v>2.8843227567016967E-4</v>
      </c>
      <c r="BX442" s="223">
        <f t="shared" ca="1" si="925"/>
        <v>6.0255683722089046E-4</v>
      </c>
      <c r="BY442" s="223">
        <f t="shared" ca="1" si="926"/>
        <v>-7.7679412462633391E-4</v>
      </c>
      <c r="BZ442" s="223">
        <f t="shared" ca="1" si="927"/>
        <v>2.702130632896649E-5</v>
      </c>
      <c r="CA442" s="223">
        <f t="shared" ca="1" si="928"/>
        <v>7.5489382526057068E-4</v>
      </c>
      <c r="CB442" s="223">
        <f t="shared" ca="1" si="929"/>
        <v>-6.388496376946545E-4</v>
      </c>
      <c r="CC442" s="223">
        <f t="shared" ca="1" si="930"/>
        <v>-2.3711729199856569E-4</v>
      </c>
      <c r="CD442" s="223">
        <f t="shared" ca="1" si="931"/>
        <v>8.3102908366027538E-4</v>
      </c>
      <c r="CE442" s="223">
        <f t="shared" ca="1" si="932"/>
        <v>-4.3641734367913336E-4</v>
      </c>
      <c r="CF442" s="223">
        <f t="shared" ca="1" si="933"/>
        <v>-4.7732040804608026E-4</v>
      </c>
      <c r="CG442" s="223">
        <f t="shared" ca="1" si="934"/>
        <v>8.2327724239511263E-4</v>
      </c>
      <c r="CH442" s="223">
        <f t="shared" ca="1" si="935"/>
        <v>-1.899314949511135E-4</v>
      </c>
      <c r="CI442" s="223">
        <f t="shared" ca="1" si="936"/>
        <v>-6.6934106522527142E-4</v>
      </c>
      <c r="CJ442" s="223">
        <f t="shared" ca="1" si="937"/>
        <v>7.3242080052989716E-4</v>
      </c>
      <c r="CK442" s="223">
        <f t="shared" ca="1" si="938"/>
        <v>7.5726730002618331E-5</v>
      </c>
      <c r="CL442" s="223">
        <f t="shared" ca="1" si="939"/>
        <v>-7.9379599967302104E-4</v>
      </c>
      <c r="CM442" s="223">
        <f t="shared" ca="1" si="940"/>
        <v>5.6763113791617466E-4</v>
      </c>
      <c r="CN442" s="223">
        <f t="shared" ca="1" si="941"/>
        <v>3.3374082327442879E-4</v>
      </c>
      <c r="CO442" s="223">
        <f t="shared" ca="1" si="942"/>
        <v>-8.3812227743784533E-4</v>
      </c>
      <c r="CP442" s="223">
        <f t="shared" ca="1" si="943"/>
        <v>3.4554272273709918E-4</v>
      </c>
      <c r="CQ442" s="223">
        <f t="shared" ca="1" si="944"/>
        <v>5.5806590342414241E-4</v>
      </c>
      <c r="CR442" s="223">
        <f t="shared" ca="1" si="945"/>
        <v>-7.9784544274707895E-4</v>
      </c>
      <c r="CS442" s="223">
        <f t="shared" ca="1" si="946"/>
        <v>8.8573967759290043E-5</v>
      </c>
      <c r="CT442" s="223">
        <f t="shared" ca="1" si="947"/>
        <v>7.2605778058425902E-4</v>
      </c>
      <c r="CU442" s="223">
        <f t="shared" ca="1" si="948"/>
        <v>-6.7703118585430799E-4</v>
      </c>
      <c r="CV442" s="223">
        <f t="shared" ca="1" si="949"/>
        <v>-1.7733576582835162E-4</v>
      </c>
      <c r="CW442" s="223">
        <f t="shared" ca="1" si="950"/>
        <v>8.2075874338303156E-4</v>
      </c>
      <c r="CX442" s="223">
        <f t="shared" ca="1" si="951"/>
        <v>-4.8787493747090951E-4</v>
      </c>
      <c r="CY442" s="223">
        <f t="shared" ca="1" si="952"/>
        <v>-4.2534458192140313E-4</v>
      </c>
      <c r="CZ442" s="223">
        <f t="shared" ca="1" si="953"/>
        <v>8.3260933203637116E-4</v>
      </c>
      <c r="DA442" s="223">
        <f t="shared" ca="1" si="954"/>
        <v>-2.4947081761306244E-4</v>
      </c>
      <c r="DB442" s="223">
        <f t="shared" ca="1" si="955"/>
        <v>-6.3041756816553988E-4</v>
      </c>
      <c r="DC442" s="223">
        <f t="shared" ca="1" si="956"/>
        <v>7.6041330500352497E-4</v>
      </c>
      <c r="DD442" s="223">
        <f t="shared" ca="1" si="957"/>
        <v>1.411579435253447E-5</v>
      </c>
      <c r="DE442" s="223">
        <f t="shared" ca="1" si="958"/>
        <v>-7.7185391110681551E-4</v>
      </c>
      <c r="DF442" s="223">
        <f t="shared" ca="1" si="959"/>
        <v>6.1145839196110902E-4</v>
      </c>
      <c r="DG442" s="223">
        <f t="shared" ca="1" si="960"/>
        <v>2.762775066714149E-4</v>
      </c>
      <c r="DH442" s="223">
        <f t="shared" ca="1" si="961"/>
        <v>-8.3537651162819996E-4</v>
      </c>
      <c r="DI442" s="223">
        <f t="shared" ca="1" si="962"/>
        <v>4.0078064385081169E-4</v>
      </c>
      <c r="DJ442" s="223">
        <f t="shared" ca="1" si="963"/>
        <v>5.1055076214446551E-4</v>
      </c>
      <c r="DK442" s="223">
        <f t="shared" ca="1" si="964"/>
        <v>-8.1457316728615213E-4</v>
      </c>
      <c r="DL442" s="223">
        <f t="shared" ca="1" si="965"/>
        <v>1.4964663918402187E-4</v>
      </c>
      <c r="DM442" s="223">
        <f t="shared" ca="1" si="966"/>
        <v>6.9328716588741264E-4</v>
      </c>
      <c r="DN442" s="223">
        <f t="shared" ca="1" si="967"/>
        <v>-7.1154384335806104E-4</v>
      </c>
      <c r="DO442" s="223">
        <f t="shared" ca="1" si="968"/>
        <v>-1.1659324177825542E-4</v>
      </c>
      <c r="DP442" s="223">
        <f t="shared" ca="1" si="969"/>
        <v>8.0604064036270357E-4</v>
      </c>
      <c r="DQ442" s="223">
        <f t="shared" ca="1" si="970"/>
        <v>-5.3668869470574932E-4</v>
      </c>
      <c r="DR442" s="223">
        <f t="shared" ca="1" si="971"/>
        <v>-3.7106377665434618E-4</v>
      </c>
      <c r="DS442" s="223">
        <f t="shared" ca="1" si="972"/>
        <v>8.3742943956786919E-4</v>
      </c>
      <c r="DT442" s="223">
        <f t="shared" ca="1" si="973"/>
        <v>-3.076582362995608E-4</v>
      </c>
      <c r="DU442" s="223">
        <f t="shared" ca="1" si="974"/>
        <v>-5.880777836828892E-4</v>
      </c>
      <c r="DV442" s="223">
        <f t="shared" ca="1" si="975"/>
        <v>7.8428506389314882E-4</v>
      </c>
      <c r="DW442" s="223">
        <f t="shared" ca="1" si="976"/>
        <v>-4.7571636010198902E-5</v>
      </c>
      <c r="DX442" s="223">
        <f t="shared" ca="1" si="977"/>
        <v>-7.4572907932086898E-4</v>
      </c>
      <c r="DY442" s="223">
        <f t="shared" ca="1" si="978"/>
        <v>6.5197210000163372E-4</v>
      </c>
      <c r="DZ442" s="223">
        <f t="shared" ca="1" si="979"/>
        <v>2.1731701832236442E-4</v>
      </c>
      <c r="EA442" s="223">
        <f t="shared" ca="1" si="980"/>
        <v>-8.2810376812283125E-4</v>
      </c>
      <c r="EB442" s="223">
        <f t="shared" ca="1" si="981"/>
        <v>4.5384669993081143E-4</v>
      </c>
      <c r="EC442" s="223">
        <f t="shared" ca="1" si="982"/>
        <v>4.6026890204925398E-4</v>
      </c>
      <c r="ED442" s="223">
        <f t="shared" ca="1" si="983"/>
        <v>-8.2688664925495523E-4</v>
      </c>
      <c r="EE442" s="223">
        <f t="shared" ca="1" si="984"/>
        <v>2.0990836250526221E-4</v>
      </c>
      <c r="EF442" s="223">
        <f t="shared" ca="1" si="985"/>
        <v>6.567595679704204E-4</v>
      </c>
      <c r="EG442" s="223">
        <f t="shared" ca="1" si="986"/>
        <v>-7.4220058312462252E-4</v>
      </c>
      <c r="EH442" s="223">
        <f t="shared" ca="1" si="987"/>
        <v>-5.5218888849042599E-5</v>
      </c>
      <c r="EI442" s="223">
        <f t="shared" ca="1" si="988"/>
        <v>7.8695453327478509E-4</v>
      </c>
      <c r="EJ442" s="223">
        <f t="shared" ca="1" si="989"/>
        <v>-5.8259408940386623E-4</v>
      </c>
      <c r="EK442" s="223">
        <f t="shared" ca="1" si="990"/>
        <v>-3.1477214463166293E-4</v>
      </c>
      <c r="EL442" s="223">
        <f t="shared" ca="1" si="991"/>
        <v>8.377114444092699E-4</v>
      </c>
      <c r="EM442" s="223">
        <f t="shared" ca="1" si="992"/>
        <v>-3.6417842834723599E-4</v>
      </c>
      <c r="EN442" s="223">
        <f t="shared" ca="1" si="993"/>
        <v>-5.4255115473786071E-4</v>
      </c>
      <c r="EO442" s="223">
        <f t="shared" ca="1" si="994"/>
        <v>8.039067140690224E-4</v>
      </c>
      <c r="EP442" s="223">
        <f t="shared" ca="1" si="995"/>
        <v>-1.0900127155566184E-4</v>
      </c>
      <c r="EQ442" s="223">
        <f t="shared" ca="1" si="996"/>
        <v>-7.1556307704216096E-4</v>
      </c>
      <c r="ER442" s="223">
        <f t="shared" ca="1" si="997"/>
        <v>6.8895271474369462E-4</v>
      </c>
      <c r="ES442" s="223">
        <f t="shared" ca="1" si="998"/>
        <v>1.571788702220867E-4</v>
      </c>
      <c r="ET442" s="223">
        <f t="shared" ca="1" si="999"/>
        <v>-8.1634345854892981E-4</v>
      </c>
      <c r="EU442" s="223">
        <f t="shared" ca="1" si="1000"/>
        <v>5.0445332142139967E-4</v>
      </c>
      <c r="EV442" s="223">
        <f t="shared" ca="1" si="1001"/>
        <v>4.0749280489495458E-4</v>
      </c>
      <c r="EW442" s="223">
        <f t="shared" ca="1" si="1002"/>
        <v>-8.3471916082781725E-4</v>
      </c>
      <c r="EX442" s="223">
        <f t="shared" ca="1" si="1003"/>
        <v>2.6903257422305338E-4</v>
      </c>
      <c r="EY442" s="223">
        <f t="shared" ca="1" si="1004"/>
        <v>6.1667293305122913E-4</v>
      </c>
      <c r="EZ442" s="223">
        <f t="shared" ca="1" si="1005"/>
        <v>-7.6883527362505018E-4</v>
      </c>
      <c r="FA442" s="223">
        <f t="shared" ca="1" si="1006"/>
        <v>6.45470002319981E-6</v>
      </c>
      <c r="FB442" s="223">
        <f t="shared" ca="1" si="1007"/>
        <v>7.6360385138723107E-4</v>
      </c>
      <c r="FC442" s="223">
        <f t="shared" ca="1" si="1008"/>
        <v>-6.2534235625405911E-4</v>
      </c>
      <c r="FD442" s="223">
        <f t="shared" ca="1" si="1009"/>
        <v>-2.5677473508449309E-4</v>
      </c>
      <c r="FE442" s="223">
        <f t="shared" ca="1" si="1010"/>
        <v>8.3345381835190344E-4</v>
      </c>
      <c r="FF442" s="223">
        <f t="shared" ca="1" si="1011"/>
        <v>-4.1872510593830359E-4</v>
      </c>
      <c r="FG442" s="223">
        <f t="shared" ca="1" si="1012"/>
        <v>-4.940843940772732E-4</v>
      </c>
      <c r="FH442" s="223">
        <f t="shared" ca="1" si="1013"/>
        <v>8.1917192410876677E-4</v>
      </c>
      <c r="FI442" s="223">
        <f t="shared" ca="1" si="1014"/>
        <v>-1.6984021976638544E-4</v>
      </c>
      <c r="FJ442" s="223">
        <f t="shared" ca="1" si="1015"/>
        <v>-6.8151937645071533E-4</v>
      </c>
      <c r="FK442" s="223">
        <f t="shared" ca="1" si="1016"/>
        <v>7.2219983503187869E-4</v>
      </c>
      <c r="FL442" s="223">
        <f t="shared" ca="1" si="1017"/>
        <v>9.6188956205709889E-5</v>
      </c>
      <c r="FM442" s="223">
        <f t="shared" ca="1" si="1018"/>
        <v>-8.0015931304301864E-4</v>
      </c>
      <c r="FN442" s="223">
        <f t="shared" ca="1" si="1019"/>
        <v>5.5232626665608568E-4</v>
      </c>
      <c r="FO442" s="223">
        <f t="shared" ca="1" si="1020"/>
        <v>3.5250846892464355E-4</v>
      </c>
      <c r="FP442" s="223">
        <f t="shared" ca="1" si="1021"/>
        <v>-8.3802825694590237E-4</v>
      </c>
      <c r="FQ442" s="223">
        <f t="shared" ca="1" si="1022"/>
        <v>3.2669887511148766E-4</v>
      </c>
      <c r="FR442" s="223">
        <f t="shared" ca="1" si="1023"/>
        <v>5.7324449407764218E-4</v>
      </c>
      <c r="FS442" s="223">
        <f t="shared" ca="1" si="1024"/>
        <v>-7.9130357916378197E-4</v>
      </c>
      <c r="FT442" s="223">
        <f t="shared" ca="1" si="1025"/>
        <v>6.8093310316716849E-5</v>
      </c>
      <c r="FU442" s="223">
        <f t="shared" ca="1" si="1026"/>
        <v>7.361151340683908E-4</v>
      </c>
      <c r="FV442" s="223">
        <f t="shared" ca="1" si="1027"/>
        <v>-6.6470183869437921E-4</v>
      </c>
      <c r="FW442" s="223">
        <f t="shared" ca="1" si="1028"/>
        <v>-1.9738584100030974E-4</v>
      </c>
      <c r="FX442" s="223">
        <f t="shared" ca="1" si="1029"/>
        <v>8.2467963384026872E-4</v>
      </c>
      <c r="FY442" s="223">
        <f t="shared" ca="1" si="1030"/>
        <v>-4.7100267590085269E-4</v>
      </c>
      <c r="FZ442" s="223">
        <f t="shared" ca="1" si="1031"/>
        <v>-4.4294014727641639E-4</v>
      </c>
      <c r="GA442" s="223">
        <f t="shared" ca="1" si="1032"/>
        <v>8.2999797051656692E-4</v>
      </c>
      <c r="GB442" s="223">
        <f t="shared" ca="1" si="1033"/>
        <v>-2.2975878911083992E-4</v>
      </c>
      <c r="GC442" s="223">
        <f t="shared" ca="1" si="1034"/>
        <v>-6.4378246330963097E-4</v>
      </c>
      <c r="GD442" s="223">
        <f t="shared" ca="1" si="1035"/>
        <v>7.5153329184076312E-4</v>
      </c>
      <c r="GE442" s="223">
        <f t="shared" ca="1" si="1036"/>
        <v>3.4677785901543936E-5</v>
      </c>
      <c r="GF442" s="223">
        <f t="shared" ca="1" si="1037"/>
        <v>-7.7963903489181366E-4</v>
      </c>
      <c r="GG442" s="223">
        <f t="shared" ca="1" si="1038"/>
        <v>5.9720610799673143E-4</v>
      </c>
      <c r="GH442" s="223">
        <f t="shared" ca="1" si="1039"/>
        <v>2.9561385901901544E-4</v>
      </c>
      <c r="GI442" s="223">
        <f t="shared" ca="1" si="1040"/>
        <v>-8.3679600533063242E-4</v>
      </c>
      <c r="GJ442" s="223">
        <f t="shared" ca="1" si="1041"/>
        <v>3.8259476648960225E-4</v>
      </c>
      <c r="GK442" s="223">
        <f t="shared" ca="1" si="1042"/>
        <v>5.2670959352327804E-4</v>
      </c>
      <c r="GL442" s="223">
        <f t="shared" ca="1" si="1043"/>
        <v>-8.0948374204641276E-4</v>
      </c>
      <c r="GM442" s="223">
        <f t="shared" ca="1" si="1044"/>
        <v>1.2936291706184503E-4</v>
      </c>
      <c r="GN442" s="223">
        <f t="shared" ca="1" si="1045"/>
        <v>7.0463734505909256E-4</v>
      </c>
      <c r="GO442" s="223">
        <f t="shared" ca="1" si="1046"/>
        <v>-7.0045924427930789E-4</v>
      </c>
      <c r="GP442" s="223">
        <f t="shared" ca="1" si="1047"/>
        <v>-1.3692729594167304E-4</v>
      </c>
      <c r="GQ442" s="223">
        <f t="shared" ca="1" si="1048"/>
        <v>8.1143643894044043E-4</v>
      </c>
      <c r="GR442" s="223">
        <f t="shared" ca="1" si="1049"/>
        <v>-5.2072784155382849E-4</v>
      </c>
      <c r="GS442" s="223">
        <f t="shared" ca="1" si="1050"/>
        <v>-3.893955694399332E-4</v>
      </c>
      <c r="GT442" s="223">
        <f t="shared" ca="1" si="1051"/>
        <v>8.3632618600894509E-4</v>
      </c>
      <c r="GU442" s="223">
        <f t="shared" ca="1" si="1052"/>
        <v>-2.8843227567015346E-4</v>
      </c>
      <c r="GV442" s="223">
        <f t="shared" ca="1" si="1053"/>
        <v>-6.0255683722090249E-4</v>
      </c>
      <c r="GW442" s="223">
        <f t="shared" ca="1" si="1054"/>
        <v>7.7679412462632741E-4</v>
      </c>
      <c r="GX442" s="223">
        <f t="shared" ca="1" si="1055"/>
        <v>-2.7021306328949251E-5</v>
      </c>
      <c r="GY442" s="223">
        <f t="shared" ca="1" si="1056"/>
        <v>-7.5489382526057816E-4</v>
      </c>
      <c r="GZ442" s="223">
        <f t="shared" ca="1" si="1057"/>
        <v>6.3884963769464333E-4</v>
      </c>
      <c r="HA442" s="223">
        <f t="shared" ca="1" si="1058"/>
        <v>2.3711729199860508E-4</v>
      </c>
      <c r="HB442" s="223">
        <f t="shared" ca="1" si="1059"/>
        <v>-8.3102908366028069E-4</v>
      </c>
      <c r="HC442" s="223">
        <f t="shared" ca="1" si="1060"/>
        <v>4.3641734367909829E-4</v>
      </c>
      <c r="HD442" s="223">
        <f t="shared" ca="1" si="1061"/>
        <v>4.7732040804611398E-4</v>
      </c>
      <c r="HE442" s="223">
        <f t="shared" ca="1" si="1062"/>
        <v>-8.2327724239511383E-4</v>
      </c>
      <c r="HF442" s="223">
        <f t="shared" ca="1" si="1063"/>
        <v>1.8993149495111992E-4</v>
      </c>
      <c r="HG442" s="223">
        <f t="shared" ca="1" si="1064"/>
        <v>6.6934106522526741E-4</v>
      </c>
      <c r="HH442" s="223">
        <f t="shared" ca="1" si="1065"/>
        <v>-7.3242080052988892E-4</v>
      </c>
      <c r="HI442" s="223">
        <f t="shared" ca="1" si="1066"/>
        <v>-7.5726730002635516E-5</v>
      </c>
      <c r="HJ442" s="223">
        <f t="shared" ca="1" si="1067"/>
        <v>7.9379599967302646E-4</v>
      </c>
      <c r="HK442" s="223">
        <f t="shared" ca="1" si="1068"/>
        <v>-5.6763113791616197E-4</v>
      </c>
      <c r="HL442" s="223">
        <f t="shared" ca="1" si="1069"/>
        <v>-3.3374082327444462E-4</v>
      </c>
      <c r="HM442" s="223">
        <f t="shared" ca="1" si="1070"/>
        <v>8.3812227743784555E-4</v>
      </c>
      <c r="HN442" s="223">
        <f t="shared" ca="1" si="1071"/>
        <v>-3.4554272273708335E-4</v>
      </c>
      <c r="HO442" s="223">
        <f t="shared" ca="1" si="1072"/>
        <v>-5.5806590342417309E-4</v>
      </c>
      <c r="HP442" s="223">
        <f t="shared" ca="1" si="1073"/>
        <v>7.9784544274706648E-4</v>
      </c>
      <c r="HQ442" s="223">
        <f t="shared" ca="1" si="1074"/>
        <v>-8.8573967759249223E-5</v>
      </c>
      <c r="HR442" s="223">
        <f t="shared" ca="1" si="1075"/>
        <v>-7.2605778058427951E-4</v>
      </c>
      <c r="HS442" s="223">
        <f t="shared" ca="1" si="1076"/>
        <v>6.770311858543119E-4</v>
      </c>
      <c r="HT442" s="223">
        <f t="shared" ca="1" si="1077"/>
        <v>1.7733576582834519E-4</v>
      </c>
      <c r="HU442" s="223">
        <f t="shared" ca="1" si="1078"/>
        <v>-8.2075874338303025E-4</v>
      </c>
      <c r="HV442" s="223">
        <f t="shared" ca="1" si="1079"/>
        <v>4.8787493747089552E-4</v>
      </c>
      <c r="HW442" s="223">
        <f t="shared" ca="1" si="1080"/>
        <v>4.2534458192141798E-4</v>
      </c>
      <c r="HX442" s="223">
        <f t="shared" ca="1" si="1081"/>
        <v>-8.326093320363691E-4</v>
      </c>
      <c r="HY442" s="223">
        <f t="shared" ca="1" si="1082"/>
        <v>2.4947081761304596E-4</v>
      </c>
      <c r="HZ442" s="223">
        <f t="shared" ca="1" si="1083"/>
        <v>6.3041756816555126E-4</v>
      </c>
      <c r="IA442" s="223">
        <f t="shared" ca="1" si="1084"/>
        <v>-7.6041330500351782E-4</v>
      </c>
      <c r="IB442" s="223">
        <f t="shared" ca="1" si="1085"/>
        <v>-1.4115794352551709E-5</v>
      </c>
      <c r="IC442" s="223">
        <f t="shared" ca="1" si="1086"/>
        <v>7.7185391110682223E-4</v>
      </c>
      <c r="ID442" s="223">
        <f t="shared" ca="1" si="1087"/>
        <v>-6.1145839196108094E-4</v>
      </c>
      <c r="IE442" s="223">
        <f t="shared" ca="1" si="1088"/>
        <v>-1.9064555752291518E-4</v>
      </c>
      <c r="IF442" s="223">
        <f t="shared" ca="1" si="1089"/>
        <v>8.3537651162820322E-4</v>
      </c>
      <c r="IG442" s="223">
        <f t="shared" ca="1" si="1090"/>
        <v>-4.0078064385081733E-4</v>
      </c>
      <c r="IH442" s="223">
        <f t="shared" ca="1" si="1091"/>
        <v>-5.105507621444602E-4</v>
      </c>
      <c r="II442" s="223">
        <f t="shared" ca="1" si="1092"/>
        <v>8.1457316728615376E-4</v>
      </c>
      <c r="IJ442" s="223">
        <f t="shared" ca="1" si="1093"/>
        <v>-1.4964663918402832E-4</v>
      </c>
      <c r="IK442" s="223">
        <f t="shared" ca="1" si="1094"/>
        <v>-6.932871658874224E-4</v>
      </c>
      <c r="IL442" s="223">
        <f t="shared" ca="1" si="1095"/>
        <v>7.1154384335805193E-4</v>
      </c>
      <c r="IM442" s="223">
        <f t="shared" ca="1" si="1096"/>
        <v>1.1659324177827251E-4</v>
      </c>
      <c r="IN442" s="223">
        <f t="shared" ca="1" si="1097"/>
        <v>-8.0604064036270823E-4</v>
      </c>
      <c r="IO442" s="223">
        <f t="shared" ca="1" si="1098"/>
        <v>5.366886947057362E-4</v>
      </c>
      <c r="IP442" s="223">
        <f t="shared" ca="1" si="1099"/>
        <v>3.7106377665436163E-4</v>
      </c>
      <c r="IQ442" s="223">
        <f t="shared" ca="1" si="1100"/>
        <v>-8.3742943956786854E-4</v>
      </c>
      <c r="IR442" s="223">
        <f t="shared" ca="1" si="1101"/>
        <v>3.0765823629952263E-4</v>
      </c>
      <c r="IS442" s="223">
        <f t="shared" ca="1" si="1102"/>
        <v>5.8807778368291847E-4</v>
      </c>
      <c r="IT442" s="223">
        <f t="shared" ca="1" si="1103"/>
        <v>-7.8428506389313429E-4</v>
      </c>
      <c r="IU442" s="223">
        <f t="shared" ca="1" si="1104"/>
        <v>4.7571636010205462E-5</v>
      </c>
      <c r="IV442" s="223">
        <f t="shared" ca="1" si="1105"/>
        <v>7.4572907932086594E-4</v>
      </c>
      <c r="IW442" s="223">
        <f t="shared" ca="1" si="1106"/>
        <v>-6.5197210000163784E-4</v>
      </c>
      <c r="IX442" s="223">
        <f t="shared" ca="1" si="1107"/>
        <v>-2.1731701832235811E-4</v>
      </c>
      <c r="IY442" s="223">
        <f t="shared" ca="1" si="1108"/>
        <v>8.2810376812283385E-4</v>
      </c>
      <c r="IZ442" s="223">
        <f t="shared" ca="1" si="1109"/>
        <v>-4.5384669993079685E-4</v>
      </c>
      <c r="JA442" s="223">
        <f t="shared" ca="1" si="1110"/>
        <v>-4.602689020492684E-4</v>
      </c>
      <c r="JB442" s="223">
        <f t="shared" ca="1" si="1111"/>
        <v>8.2688664925495241E-4</v>
      </c>
    </row>
    <row r="443" spans="2:262">
      <c r="B443" s="230">
        <v>82</v>
      </c>
      <c r="C443" s="229">
        <f t="shared" si="1112"/>
        <v>1.601562500000001E-3</v>
      </c>
      <c r="D443" s="226">
        <f t="shared" ca="1" si="855"/>
        <v>54.012961305258663</v>
      </c>
      <c r="E443" s="225">
        <f ca="1">CJ361</f>
        <v>1.2961305258666561E-2</v>
      </c>
      <c r="F443" s="224">
        <v>82</v>
      </c>
      <c r="G443" s="223">
        <f t="shared" ca="1" si="856"/>
        <v>-2.1729954542473958E-3</v>
      </c>
      <c r="H443" s="223">
        <f t="shared" ca="1" si="857"/>
        <v>3.0167918309515966E-3</v>
      </c>
      <c r="I443" s="223">
        <f t="shared" ca="1" si="858"/>
        <v>-4.0669397203704468E-4</v>
      </c>
      <c r="J443" s="223">
        <f t="shared" ca="1" si="859"/>
        <v>-2.6690236725279331E-3</v>
      </c>
      <c r="K443" s="223">
        <f t="shared" ca="1" si="860"/>
        <v>2.6890033033876758E-3</v>
      </c>
      <c r="L443" s="223">
        <f t="shared" ca="1" si="861"/>
        <v>3.6962955529942798E-4</v>
      </c>
      <c r="M443" s="223">
        <f t="shared" ca="1" si="862"/>
        <v>-3.0050773014889541E-3</v>
      </c>
      <c r="N443" s="223">
        <f t="shared" ca="1" si="863"/>
        <v>2.2000426575072328E-3</v>
      </c>
      <c r="O443" s="223">
        <f t="shared" ca="1" si="864"/>
        <v>1.1237984135267366E-3</v>
      </c>
      <c r="P443" s="223">
        <f t="shared" ca="1" si="865"/>
        <v>-3.1610141288916814E-3</v>
      </c>
      <c r="Q443" s="223">
        <f t="shared" ca="1" si="866"/>
        <v>1.5792169688987146E-3</v>
      </c>
      <c r="R443" s="223">
        <f t="shared" ca="1" si="867"/>
        <v>1.8106096115233328E-3</v>
      </c>
      <c r="S443" s="223">
        <f t="shared" ca="1" si="868"/>
        <v>-3.1274876921399616E-3</v>
      </c>
      <c r="T443" s="223">
        <f t="shared" ca="1" si="869"/>
        <v>8.63736973306585E-4</v>
      </c>
      <c r="U443" s="223">
        <f t="shared" ca="1" si="870"/>
        <v>2.3888974074973849E-3</v>
      </c>
      <c r="V443" s="223">
        <f t="shared" ca="1" si="871"/>
        <v>-2.9065074818223954E-3</v>
      </c>
      <c r="W443" s="223">
        <f t="shared" ca="1" si="872"/>
        <v>9.6486748395383003E-5</v>
      </c>
      <c r="X443" s="223">
        <f t="shared" ca="1" si="873"/>
        <v>2.8240006803724512E-3</v>
      </c>
      <c r="Y443" s="223">
        <f t="shared" ca="1" si="874"/>
        <v>-2.5113184978830358E-3</v>
      </c>
      <c r="Z443" s="223">
        <f t="shared" ca="1" si="875"/>
        <v>-6.7654665038129416E-4</v>
      </c>
      <c r="AA443" s="223">
        <f t="shared" ca="1" si="876"/>
        <v>3.0898404305104705E-3</v>
      </c>
      <c r="AB443" s="223">
        <f t="shared" ca="1" si="877"/>
        <v>-1.9656073775218322E-3</v>
      </c>
      <c r="AC443" s="223">
        <f t="shared" ca="1" si="878"/>
        <v>-1.409029538623279E-3</v>
      </c>
      <c r="AD443" s="223">
        <f t="shared" ca="1" si="879"/>
        <v>3.1704828895860347E-3</v>
      </c>
      <c r="AE443" s="223">
        <f t="shared" ca="1" si="880"/>
        <v>-1.3020826775288681E-3</v>
      </c>
      <c r="AF443" s="223">
        <f t="shared" ca="1" si="881"/>
        <v>-2.0570587278964246E-3</v>
      </c>
      <c r="AG443" s="223">
        <f t="shared" ca="1" si="882"/>
        <v>3.0610945507235287E-3</v>
      </c>
      <c r="AH443" s="223">
        <f t="shared" ca="1" si="883"/>
        <v>-5.6051440537061763E-4</v>
      </c>
      <c r="AI443" s="223">
        <f t="shared" ca="1" si="884"/>
        <v>-2.5817929728090233E-3</v>
      </c>
      <c r="AJ443" s="223">
        <f t="shared" ca="1" si="885"/>
        <v>2.7682318767846366E-3</v>
      </c>
      <c r="AK443" s="223">
        <f t="shared" ca="1" si="886"/>
        <v>2.1464969537833708E-4</v>
      </c>
      <c r="AL443" s="223">
        <f t="shared" ca="1" si="887"/>
        <v>-2.951781017909169E-3</v>
      </c>
      <c r="AM443" s="223">
        <f t="shared" ca="1" si="888"/>
        <v>2.3094483224174304E-3</v>
      </c>
      <c r="AN443" s="223">
        <f t="shared" ca="1" si="889"/>
        <v>9.7694823138199023E-4</v>
      </c>
      <c r="AO443" s="223">
        <f t="shared" ca="1" si="890"/>
        <v>-3.1448467071075788E-3</v>
      </c>
      <c r="AP443" s="223">
        <f t="shared" ca="1" si="891"/>
        <v>1.7122422239805929E-3</v>
      </c>
      <c r="AQ443" s="223">
        <f t="shared" ca="1" si="892"/>
        <v>1.6806909390089911E-3</v>
      </c>
      <c r="AR443" s="223">
        <f t="shared" ca="1" si="893"/>
        <v>-3.1494181668914288E-3</v>
      </c>
      <c r="AS443" s="223">
        <f t="shared" ca="1" si="894"/>
        <v>1.0124086181836232E-3</v>
      </c>
      <c r="AT443" s="223">
        <f t="shared" ca="1" si="895"/>
        <v>2.283697244217188E-3</v>
      </c>
      <c r="AU443" s="223">
        <f t="shared" ca="1" si="896"/>
        <v>-2.965221395419132E-3</v>
      </c>
      <c r="AV443" s="223">
        <f t="shared" ca="1" si="897"/>
        <v>2.518937773026001E-4</v>
      </c>
      <c r="AW443" s="223">
        <f t="shared" ca="1" si="898"/>
        <v>2.7498244604408925E-3</v>
      </c>
      <c r="AX443" s="223">
        <f t="shared" ca="1" si="899"/>
        <v>-2.6032966855039541E-3</v>
      </c>
      <c r="AY443" s="223">
        <f t="shared" ca="1" si="900"/>
        <v>-5.2371894524612644E-4</v>
      </c>
      <c r="AZ443" s="223">
        <f t="shared" ca="1" si="901"/>
        <v>3.0511340906357858E-3</v>
      </c>
      <c r="BA443" s="223">
        <f t="shared" ca="1" si="902"/>
        <v>-2.085336897134069E-3</v>
      </c>
      <c r="BB443" s="223">
        <f t="shared" ca="1" si="903"/>
        <v>-1.267941266860249E-3</v>
      </c>
      <c r="BC443" s="223">
        <f t="shared" ca="1" si="904"/>
        <v>3.1695663907671517E-3</v>
      </c>
      <c r="BD443" s="223">
        <f t="shared" ca="1" si="905"/>
        <v>-1.4423872418156468E-3</v>
      </c>
      <c r="BE443" s="223">
        <f t="shared" ca="1" si="906"/>
        <v>-1.9361663668928841E-3</v>
      </c>
      <c r="BF443" s="223">
        <f t="shared" ca="1" si="907"/>
        <v>3.0980228256025553E-3</v>
      </c>
      <c r="BG443" s="223">
        <f t="shared" ca="1" si="908"/>
        <v>-7.129845104064008E-4</v>
      </c>
      <c r="BH443" s="223">
        <f t="shared" ca="1" si="909"/>
        <v>-2.4883425076802517E-3</v>
      </c>
      <c r="BI443" s="223">
        <f t="shared" ca="1" si="910"/>
        <v>2.8407915371219386E-3</v>
      </c>
      <c r="BJ443" s="223">
        <f t="shared" ca="1" si="911"/>
        <v>5.9152725540009398E-5</v>
      </c>
      <c r="BK443" s="223">
        <f t="shared" ca="1" si="912"/>
        <v>-2.8913736353117681E-3</v>
      </c>
      <c r="BL443" s="223">
        <f t="shared" ca="1" si="913"/>
        <v>2.4132903240351371E-3</v>
      </c>
      <c r="BM443" s="223">
        <f t="shared" ca="1" si="914"/>
        <v>8.277444953772537E-4</v>
      </c>
      <c r="BN443" s="223">
        <f t="shared" ca="1" si="915"/>
        <v>-3.1211030741500109E-3</v>
      </c>
      <c r="BO443" s="223">
        <f t="shared" ca="1" si="916"/>
        <v>1.841142537570234E-3</v>
      </c>
      <c r="BP443" s="223">
        <f t="shared" ca="1" si="917"/>
        <v>1.5467233348113998E-3</v>
      </c>
      <c r="BQ443" s="223">
        <f t="shared" ca="1" si="918"/>
        <v>-3.1637614174224011E-3</v>
      </c>
      <c r="BR443" s="223">
        <f t="shared" ca="1" si="919"/>
        <v>1.1586412820229039E-3</v>
      </c>
      <c r="BS443" s="223">
        <f t="shared" ca="1" si="920"/>
        <v>2.1729954542474023E-3</v>
      </c>
      <c r="BT443" s="223">
        <f t="shared" ca="1" si="921"/>
        <v>-3.0167918309515784E-3</v>
      </c>
      <c r="BU443" s="223">
        <f t="shared" ca="1" si="922"/>
        <v>4.0669397203702885E-4</v>
      </c>
      <c r="BV443" s="223">
        <f t="shared" ca="1" si="923"/>
        <v>2.669023672527969E-3</v>
      </c>
      <c r="BW443" s="223">
        <f t="shared" ca="1" si="924"/>
        <v>-2.6890033033876611E-3</v>
      </c>
      <c r="BX443" s="223">
        <f t="shared" ca="1" si="925"/>
        <v>-3.6962955529949975E-4</v>
      </c>
      <c r="BY443" s="223">
        <f t="shared" ca="1" si="926"/>
        <v>3.0050773014889641E-3</v>
      </c>
      <c r="BZ443" s="223">
        <f t="shared" ca="1" si="927"/>
        <v>-2.2000426575071725E-3</v>
      </c>
      <c r="CA443" s="223">
        <f t="shared" ca="1" si="928"/>
        <v>-1.1237984135267724E-3</v>
      </c>
      <c r="CB443" s="223">
        <f t="shared" ca="1" si="929"/>
        <v>3.1610141288916892E-3</v>
      </c>
      <c r="CC443" s="223">
        <f t="shared" ca="1" si="930"/>
        <v>-1.5792169688986714E-3</v>
      </c>
      <c r="CD443" s="223">
        <f t="shared" ca="1" si="931"/>
        <v>-1.8106096115233367E-3</v>
      </c>
      <c r="CE443" s="223">
        <f t="shared" ca="1" si="932"/>
        <v>3.1274876921399521E-3</v>
      </c>
      <c r="CF443" s="223">
        <f t="shared" ca="1" si="933"/>
        <v>-8.637369733065696E-4</v>
      </c>
      <c r="CG443" s="223">
        <f t="shared" ca="1" si="934"/>
        <v>-2.3888974074974321E-3</v>
      </c>
      <c r="CH443" s="223">
        <f t="shared" ca="1" si="935"/>
        <v>2.9065074818223841E-3</v>
      </c>
      <c r="CI443" s="223">
        <f t="shared" ca="1" si="936"/>
        <v>-9.6486748395310795E-5</v>
      </c>
      <c r="CJ443" s="223">
        <f t="shared" ca="1" si="937"/>
        <v>-2.8240006803724634E-3</v>
      </c>
      <c r="CK443" s="223">
        <f t="shared" ca="1" si="938"/>
        <v>2.5113184978829781E-3</v>
      </c>
      <c r="CL443" s="223">
        <f t="shared" ca="1" si="939"/>
        <v>6.7654665038134262E-4</v>
      </c>
      <c r="CM443" s="223">
        <f t="shared" ca="1" si="940"/>
        <v>-3.0898404305104922E-3</v>
      </c>
      <c r="CN443" s="223">
        <f t="shared" ca="1" si="941"/>
        <v>1.9656073775217932E-3</v>
      </c>
      <c r="CO443" s="223">
        <f t="shared" ca="1" si="942"/>
        <v>1.4090295386232834E-3</v>
      </c>
      <c r="CP443" s="223">
        <f t="shared" ca="1" si="943"/>
        <v>-3.1704828895860338E-3</v>
      </c>
      <c r="CQ443" s="223">
        <f t="shared" ca="1" si="944"/>
        <v>1.3020826775288433E-3</v>
      </c>
      <c r="CR443" s="223">
        <f t="shared" ca="1" si="945"/>
        <v>2.0570587278964801E-3</v>
      </c>
      <c r="CS443" s="223">
        <f t="shared" ca="1" si="946"/>
        <v>-3.0610945507235214E-3</v>
      </c>
      <c r="CT443" s="223">
        <f t="shared" ca="1" si="947"/>
        <v>5.605144053705465E-4</v>
      </c>
      <c r="CU443" s="223">
        <f t="shared" ca="1" si="948"/>
        <v>2.5817929728090389E-3</v>
      </c>
      <c r="CV443" s="223">
        <f t="shared" ca="1" si="949"/>
        <v>-2.7682318767845906E-3</v>
      </c>
      <c r="CW443" s="223">
        <f t="shared" ca="1" si="950"/>
        <v>-2.1464969537838673E-4</v>
      </c>
      <c r="CX443" s="223">
        <f t="shared" ca="1" si="951"/>
        <v>2.9517810179092037E-3</v>
      </c>
      <c r="CY443" s="223">
        <f t="shared" ca="1" si="952"/>
        <v>-2.3094483224173961E-3</v>
      </c>
      <c r="CZ443" s="223">
        <f t="shared" ca="1" si="953"/>
        <v>-9.7694823138199478E-4</v>
      </c>
      <c r="DA443" s="223">
        <f t="shared" ca="1" si="954"/>
        <v>3.1448467071075853E-3</v>
      </c>
      <c r="DB443" s="223">
        <f t="shared" ca="1" si="955"/>
        <v>-1.712242223980589E-3</v>
      </c>
      <c r="DC443" s="223">
        <f t="shared" ca="1" si="956"/>
        <v>-1.6806909390090336E-3</v>
      </c>
      <c r="DD443" s="223">
        <f t="shared" ca="1" si="957"/>
        <v>3.1494181668914227E-3</v>
      </c>
      <c r="DE443" s="223">
        <f t="shared" ca="1" si="958"/>
        <v>-1.0124086181835335E-3</v>
      </c>
      <c r="DF443" s="223">
        <f t="shared" ca="1" si="959"/>
        <v>-2.2836972442172227E-3</v>
      </c>
      <c r="DG443" s="223">
        <f t="shared" ca="1" si="960"/>
        <v>2.9652213954190982E-3</v>
      </c>
      <c r="DH443" s="223">
        <f t="shared" ca="1" si="961"/>
        <v>-2.5189377730255066E-4</v>
      </c>
      <c r="DI443" s="223">
        <f t="shared" ca="1" si="962"/>
        <v>-2.7498244604408952E-3</v>
      </c>
      <c r="DJ443" s="223">
        <f t="shared" ca="1" si="963"/>
        <v>2.6032966855039259E-3</v>
      </c>
      <c r="DK443" s="223">
        <f t="shared" ca="1" si="964"/>
        <v>5.2371894524613121E-4</v>
      </c>
      <c r="DL443" s="223">
        <f t="shared" ca="1" si="965"/>
        <v>-3.0511340906357988E-3</v>
      </c>
      <c r="DM443" s="223">
        <f t="shared" ca="1" si="966"/>
        <v>2.0853368971340655E-3</v>
      </c>
      <c r="DN443" s="223">
        <f t="shared" ca="1" si="967"/>
        <v>1.2679412668602941E-3</v>
      </c>
      <c r="DO443" s="223">
        <f t="shared" ca="1" si="968"/>
        <v>-3.169566390767153E-3</v>
      </c>
      <c r="DP443" s="223">
        <f t="shared" ca="1" si="969"/>
        <v>1.4423872418155624E-3</v>
      </c>
      <c r="DQ443" s="223">
        <f t="shared" ca="1" si="970"/>
        <v>1.9361663668929236E-3</v>
      </c>
      <c r="DR443" s="223">
        <f t="shared" ca="1" si="971"/>
        <v>-3.0980228256025349E-3</v>
      </c>
      <c r="DS443" s="223">
        <f t="shared" ca="1" si="972"/>
        <v>7.1298451040635244E-4</v>
      </c>
      <c r="DT443" s="223">
        <f t="shared" ca="1" si="973"/>
        <v>2.4883425076802548E-3</v>
      </c>
      <c r="DU443" s="223">
        <f t="shared" ca="1" si="974"/>
        <v>-2.8407915371219169E-3</v>
      </c>
      <c r="DV443" s="223">
        <f t="shared" ca="1" si="975"/>
        <v>-5.9152725540014169E-5</v>
      </c>
      <c r="DW443" s="223">
        <f t="shared" ca="1" si="976"/>
        <v>2.891373635311788E-3</v>
      </c>
      <c r="DX443" s="223">
        <f t="shared" ca="1" si="977"/>
        <v>-2.413290324035134E-3</v>
      </c>
      <c r="DY443" s="223">
        <f t="shared" ca="1" si="978"/>
        <v>-8.2774449537734553E-4</v>
      </c>
      <c r="DZ443" s="223">
        <f t="shared" ca="1" si="979"/>
        <v>3.1211030741500195E-3</v>
      </c>
      <c r="EA443" s="223">
        <f t="shared" ca="1" si="980"/>
        <v>-1.841142537570157E-3</v>
      </c>
      <c r="EB443" s="223">
        <f t="shared" ca="1" si="981"/>
        <v>-1.5467233348114432E-3</v>
      </c>
      <c r="EC443" s="223">
        <f t="shared" ca="1" si="982"/>
        <v>3.1637614174223946E-3</v>
      </c>
      <c r="ED443" s="223">
        <f t="shared" ca="1" si="983"/>
        <v>-1.1586412820228575E-3</v>
      </c>
      <c r="EE443" s="223">
        <f t="shared" ca="1" si="984"/>
        <v>-2.1729954542474388E-3</v>
      </c>
      <c r="EF443" s="223">
        <f t="shared" ca="1" si="985"/>
        <v>3.016791830951591E-3</v>
      </c>
      <c r="EG443" s="223">
        <f t="shared" ca="1" si="986"/>
        <v>-4.0669397203688996E-4</v>
      </c>
      <c r="EH443" s="223">
        <f t="shared" ca="1" si="987"/>
        <v>-2.6690236725279959E-3</v>
      </c>
      <c r="EI443" s="223">
        <f t="shared" ca="1" si="988"/>
        <v>2.689003303387635E-3</v>
      </c>
      <c r="EJ443" s="223">
        <f t="shared" ca="1" si="989"/>
        <v>3.6962955529945963E-4</v>
      </c>
      <c r="EK443" s="223">
        <f t="shared" ca="1" si="990"/>
        <v>-3.0050773014890092E-3</v>
      </c>
      <c r="EL443" s="223">
        <f t="shared" ca="1" si="991"/>
        <v>2.2000426575071366E-3</v>
      </c>
      <c r="EM443" s="223">
        <f t="shared" ca="1" si="992"/>
        <v>1.1237984135268192E-3</v>
      </c>
      <c r="EN443" s="223">
        <f t="shared" ca="1" si="993"/>
        <v>-3.1610141288916857E-3</v>
      </c>
      <c r="EO443" s="223">
        <f t="shared" ca="1" si="994"/>
        <v>1.5792169688987063E-3</v>
      </c>
      <c r="EP443" s="223">
        <f t="shared" ca="1" si="995"/>
        <v>1.8106096115234516E-3</v>
      </c>
      <c r="EQ443" s="223">
        <f t="shared" ca="1" si="996"/>
        <v>-3.1274876921399434E-3</v>
      </c>
      <c r="ER443" s="223">
        <f t="shared" ca="1" si="997"/>
        <v>8.6373697330652179E-4</v>
      </c>
      <c r="ES443" s="223">
        <f t="shared" ca="1" si="998"/>
        <v>2.3888974074974057E-3</v>
      </c>
      <c r="ET443" s="223">
        <f t="shared" ca="1" si="999"/>
        <v>-2.9065074818223281E-3</v>
      </c>
      <c r="EU443" s="223">
        <f t="shared" ca="1" si="1000"/>
        <v>9.6486748395260922E-5</v>
      </c>
      <c r="EV443" s="223">
        <f t="shared" ca="1" si="1001"/>
        <v>2.8240006803724859E-3</v>
      </c>
      <c r="EW443" s="223">
        <f t="shared" ca="1" si="1002"/>
        <v>-2.5113184978830024E-3</v>
      </c>
      <c r="EX443" s="223">
        <f t="shared" ca="1" si="1003"/>
        <v>-6.7654665038147945E-4</v>
      </c>
      <c r="EY443" s="223">
        <f t="shared" ca="1" si="1004"/>
        <v>3.0898404305105035E-3</v>
      </c>
      <c r="EZ443" s="223">
        <f t="shared" ca="1" si="1005"/>
        <v>-1.9656073775217542E-3</v>
      </c>
      <c r="FA443" s="223">
        <f t="shared" ca="1" si="1006"/>
        <v>-1.4090295386233278E-3</v>
      </c>
      <c r="FB443" s="223">
        <f t="shared" ca="1" si="1007"/>
        <v>3.1704828895860351E-3</v>
      </c>
      <c r="FC443" s="223">
        <f t="shared" ca="1" si="1008"/>
        <v>-1.3020826775287158E-3</v>
      </c>
      <c r="FD443" s="223">
        <f t="shared" ca="1" si="1009"/>
        <v>-2.0570587278965174E-3</v>
      </c>
      <c r="FE443" s="223">
        <f t="shared" ca="1" si="1010"/>
        <v>3.0610945507235088E-3</v>
      </c>
      <c r="FF443" s="223">
        <f t="shared" ca="1" si="1011"/>
        <v>-5.6051440537058619E-4</v>
      </c>
      <c r="FG443" s="223">
        <f t="shared" ca="1" si="1012"/>
        <v>-2.58179297280912E-3</v>
      </c>
      <c r="FH443" s="223">
        <f t="shared" ca="1" si="1013"/>
        <v>2.7682318767845663E-3</v>
      </c>
      <c r="FI443" s="223">
        <f t="shared" ca="1" si="1014"/>
        <v>2.1464969537843639E-4</v>
      </c>
      <c r="FJ443" s="223">
        <f t="shared" ca="1" si="1015"/>
        <v>-2.951781017909189E-3</v>
      </c>
      <c r="FK443" s="223">
        <f t="shared" ca="1" si="1016"/>
        <v>2.3094483224174239E-3</v>
      </c>
      <c r="FL443" s="223">
        <f t="shared" ca="1" si="1017"/>
        <v>9.769482313821277E-4</v>
      </c>
      <c r="FM443" s="223">
        <f t="shared" ca="1" si="1018"/>
        <v>-3.1448467071075914E-3</v>
      </c>
      <c r="FN443" s="223">
        <f t="shared" ca="1" si="1019"/>
        <v>1.7122422239805469E-3</v>
      </c>
      <c r="FO443" s="223">
        <f t="shared" ca="1" si="1020"/>
        <v>1.6806909390089991E-3</v>
      </c>
      <c r="FP443" s="223">
        <f t="shared" ca="1" si="1021"/>
        <v>-3.1494181668914067E-3</v>
      </c>
      <c r="FQ443" s="223">
        <f t="shared" ca="1" si="1022"/>
        <v>1.0124086181834862E-3</v>
      </c>
      <c r="FR443" s="223">
        <f t="shared" ca="1" si="1023"/>
        <v>2.2836972442172574E-3</v>
      </c>
      <c r="FS443" s="223">
        <f t="shared" ca="1" si="1024"/>
        <v>-2.9652213954191129E-3</v>
      </c>
      <c r="FT443" s="223">
        <f t="shared" ca="1" si="1025"/>
        <v>2.5189377730241113E-4</v>
      </c>
      <c r="FU443" s="223">
        <f t="shared" ca="1" si="1026"/>
        <v>2.7498244604409645E-3</v>
      </c>
      <c r="FV443" s="223">
        <f t="shared" ca="1" si="1027"/>
        <v>-2.6032966855038977E-3</v>
      </c>
      <c r="FW443" s="223">
        <f t="shared" ca="1" si="1028"/>
        <v>-5.2371894524618E-4</v>
      </c>
      <c r="FX443" s="223">
        <f t="shared" ca="1" si="1029"/>
        <v>3.051134090635788E-3</v>
      </c>
      <c r="FY443" s="223">
        <f t="shared" ca="1" si="1030"/>
        <v>-2.0853368971339601E-3</v>
      </c>
      <c r="FZ443" s="223">
        <f t="shared" ca="1" si="1031"/>
        <v>-1.2679412668603397E-3</v>
      </c>
      <c r="GA443" s="223">
        <f t="shared" ca="1" si="1032"/>
        <v>3.1695663907671551E-3</v>
      </c>
      <c r="GB443" s="223">
        <f t="shared" ca="1" si="1033"/>
        <v>-1.4423872418155982E-3</v>
      </c>
      <c r="GC443" s="223">
        <f t="shared" ca="1" si="1034"/>
        <v>-1.9361663668930344E-3</v>
      </c>
      <c r="GD443" s="223">
        <f t="shared" ca="1" si="1035"/>
        <v>3.098022825602524E-3</v>
      </c>
      <c r="GE443" s="223">
        <f t="shared" ca="1" si="1036"/>
        <v>-7.1298451040630408E-4</v>
      </c>
      <c r="GF443" s="223">
        <f t="shared" ca="1" si="1037"/>
        <v>-2.4883425076802856E-3</v>
      </c>
      <c r="GG443" s="223">
        <f t="shared" ca="1" si="1038"/>
        <v>2.8407915371219347E-3</v>
      </c>
      <c r="GH443" s="223">
        <f t="shared" ca="1" si="1039"/>
        <v>5.9152725540154031E-5</v>
      </c>
      <c r="GI443" s="223">
        <f t="shared" ca="1" si="1040"/>
        <v>-2.8913736353118084E-3</v>
      </c>
      <c r="GJ443" s="223">
        <f t="shared" ca="1" si="1041"/>
        <v>2.4132903240351015E-3</v>
      </c>
      <c r="GK443" s="223">
        <f t="shared" ca="1" si="1042"/>
        <v>8.2774449537730639E-4</v>
      </c>
      <c r="GL443" s="223">
        <f t="shared" ca="1" si="1043"/>
        <v>-3.1211030741500442E-3</v>
      </c>
      <c r="GM443" s="223">
        <f t="shared" ca="1" si="1044"/>
        <v>1.8411425375701165E-3</v>
      </c>
      <c r="GN443" s="223">
        <f t="shared" ca="1" si="1045"/>
        <v>1.5467233348114863E-3</v>
      </c>
      <c r="GO443" s="223">
        <f t="shared" ca="1" si="1046"/>
        <v>-3.1637614174223972E-3</v>
      </c>
      <c r="GP443" s="223">
        <f t="shared" ca="1" si="1047"/>
        <v>1.1586412820227274E-3</v>
      </c>
      <c r="GQ443" s="223">
        <f t="shared" ca="1" si="1048"/>
        <v>2.1729954542475402E-3</v>
      </c>
      <c r="GR443" s="223">
        <f t="shared" ca="1" si="1049"/>
        <v>-3.016791830951548E-3</v>
      </c>
      <c r="GS443" s="223">
        <f t="shared" ca="1" si="1050"/>
        <v>4.0669397203693008E-4</v>
      </c>
      <c r="GT443" s="223">
        <f t="shared" ca="1" si="1051"/>
        <v>2.6690236725279743E-3</v>
      </c>
      <c r="GU443" s="223">
        <f t="shared" ca="1" si="1052"/>
        <v>-2.6890033033875609E-3</v>
      </c>
      <c r="GV443" s="223">
        <f t="shared" ca="1" si="1053"/>
        <v>-3.6962955529959841E-4</v>
      </c>
      <c r="GW443" s="223">
        <f t="shared" ca="1" si="1054"/>
        <v>3.0050773014889962E-3</v>
      </c>
      <c r="GX443" s="223">
        <f t="shared" ca="1" si="1055"/>
        <v>-2.2000426575071656E-3</v>
      </c>
      <c r="GY443" s="223">
        <f t="shared" ca="1" si="1056"/>
        <v>-1.12379841352695E-3</v>
      </c>
      <c r="GZ443" s="223">
        <f t="shared" ca="1" si="1057"/>
        <v>3.161014128891697E-3</v>
      </c>
      <c r="HA443" s="223">
        <f t="shared" ca="1" si="1058"/>
        <v>-1.5792169688985851E-3</v>
      </c>
      <c r="HB443" s="223">
        <f t="shared" ca="1" si="1059"/>
        <v>-1.8106096115234182E-3</v>
      </c>
      <c r="HC443" s="223">
        <f t="shared" ca="1" si="1060"/>
        <v>3.1274876921399499E-3</v>
      </c>
      <c r="HD443" s="223">
        <f t="shared" ca="1" si="1061"/>
        <v>-8.6373697330638724E-4</v>
      </c>
      <c r="HE443" s="223">
        <f t="shared" ca="1" si="1062"/>
        <v>-2.3888974074974976E-3</v>
      </c>
      <c r="HF443" s="223">
        <f t="shared" ca="1" si="1063"/>
        <v>2.9065074818223442E-3</v>
      </c>
      <c r="HG443" s="223">
        <f t="shared" ca="1" si="1064"/>
        <v>-9.6486748395301254E-5</v>
      </c>
      <c r="HH443" s="223">
        <f t="shared" ca="1" si="1065"/>
        <v>-2.8240006803725497E-3</v>
      </c>
      <c r="HI443" s="223">
        <f t="shared" ca="1" si="1066"/>
        <v>2.511318497882917E-3</v>
      </c>
      <c r="HJ443" s="223">
        <f t="shared" ca="1" si="1067"/>
        <v>6.7654665038143977E-4</v>
      </c>
      <c r="HK443" s="223">
        <f t="shared" ca="1" si="1068"/>
        <v>-3.0898404305104944E-3</v>
      </c>
      <c r="HL443" s="223">
        <f t="shared" ca="1" si="1069"/>
        <v>1.9656073775217858E-3</v>
      </c>
      <c r="HM443" s="223">
        <f t="shared" ca="1" si="1070"/>
        <v>1.4090295386234536E-3</v>
      </c>
      <c r="HN443" s="223">
        <f t="shared" ca="1" si="1071"/>
        <v>-3.1704828895860321E-3</v>
      </c>
      <c r="HO443" s="223">
        <f t="shared" ca="1" si="1072"/>
        <v>1.3020826775287525E-3</v>
      </c>
      <c r="HP443" s="223">
        <f t="shared" ca="1" si="1073"/>
        <v>2.0570587278964871E-3</v>
      </c>
      <c r="HQ443" s="223">
        <f t="shared" ca="1" si="1074"/>
        <v>-3.0610945507234723E-3</v>
      </c>
      <c r="HR443" s="223">
        <f t="shared" ca="1" si="1075"/>
        <v>5.6051440537044882E-4</v>
      </c>
      <c r="HS443" s="223">
        <f t="shared" ca="1" si="1076"/>
        <v>2.5817929728090966E-3</v>
      </c>
      <c r="HT443" s="223">
        <f t="shared" ca="1" si="1077"/>
        <v>-2.7682318767845858E-3</v>
      </c>
      <c r="HU443" s="223">
        <f t="shared" ca="1" si="1078"/>
        <v>-2.1464969537857582E-4</v>
      </c>
      <c r="HV443" s="223">
        <f t="shared" ca="1" si="1079"/>
        <v>2.9517810179092402E-3</v>
      </c>
      <c r="HW443" s="223">
        <f t="shared" ca="1" si="1080"/>
        <v>-2.309448322417328E-3</v>
      </c>
      <c r="HX443" s="223">
        <f t="shared" ca="1" si="1081"/>
        <v>-9.7694823138208932E-4</v>
      </c>
      <c r="HY443" s="223">
        <f t="shared" ca="1" si="1082"/>
        <v>3.1448467071075862E-3</v>
      </c>
      <c r="HZ443" s="223">
        <f t="shared" ca="1" si="1083"/>
        <v>-1.7122422239804294E-3</v>
      </c>
      <c r="IA443" s="223">
        <f t="shared" ca="1" si="1084"/>
        <v>-1.6806909390091177E-3</v>
      </c>
      <c r="IB443" s="223">
        <f t="shared" ca="1" si="1085"/>
        <v>3.1494181668914115E-3</v>
      </c>
      <c r="IC443" s="223">
        <f t="shared" ca="1" si="1086"/>
        <v>-1.0124086181835246E-3</v>
      </c>
      <c r="ID443" s="223">
        <f t="shared" ca="1" si="1087"/>
        <v>-2.2836972442173541E-3</v>
      </c>
      <c r="IE443" s="223">
        <f t="shared" ca="1" si="1088"/>
        <v>-4.8395308050010102E-4</v>
      </c>
      <c r="IF443" s="223">
        <f t="shared" ca="1" si="1089"/>
        <v>-2.5189377730245135E-4</v>
      </c>
      <c r="IG443" s="223">
        <f t="shared" ca="1" si="1090"/>
        <v>-2.7498244604409446E-3</v>
      </c>
      <c r="IH443" s="223">
        <f t="shared" ca="1" si="1091"/>
        <v>2.6032966855039203E-3</v>
      </c>
      <c r="II443" s="223">
        <f t="shared" ca="1" si="1092"/>
        <v>5.2371894524631812E-4</v>
      </c>
      <c r="IJ443" s="223">
        <f t="shared" ca="1" si="1093"/>
        <v>-3.0511340906358262E-3</v>
      </c>
      <c r="IK443" s="223">
        <f t="shared" ca="1" si="1094"/>
        <v>2.0853368971339905E-3</v>
      </c>
      <c r="IL443" s="223">
        <f t="shared" ca="1" si="1095"/>
        <v>1.2679412668603028E-3</v>
      </c>
      <c r="IM443" s="223">
        <f t="shared" ca="1" si="1096"/>
        <v>-3.1695663907671586E-3</v>
      </c>
      <c r="IN443" s="223">
        <f t="shared" ca="1" si="1097"/>
        <v>1.4423872418154737E-3</v>
      </c>
      <c r="IO443" s="223">
        <f t="shared" ca="1" si="1098"/>
        <v>1.9361663668930025E-3</v>
      </c>
      <c r="IP443" s="223">
        <f t="shared" ca="1" si="1099"/>
        <v>-3.0980228256025331E-3</v>
      </c>
      <c r="IQ443" s="223">
        <f t="shared" ca="1" si="1100"/>
        <v>7.1298451040616769E-4</v>
      </c>
      <c r="IR443" s="223">
        <f t="shared" ca="1" si="1101"/>
        <v>2.4883425076803719E-3</v>
      </c>
      <c r="IS443" s="223">
        <f t="shared" ca="1" si="1102"/>
        <v>-2.8407915371218726E-3</v>
      </c>
      <c r="IT443" s="223">
        <f t="shared" ca="1" si="1103"/>
        <v>-5.9152725540113698E-5</v>
      </c>
      <c r="IU443" s="223">
        <f t="shared" ca="1" si="1104"/>
        <v>2.8913736353117919E-3</v>
      </c>
      <c r="IV443" s="223">
        <f t="shared" ca="1" si="1105"/>
        <v>-2.4132903240350109E-3</v>
      </c>
      <c r="IW443" s="223">
        <f t="shared" ca="1" si="1106"/>
        <v>-8.2774449537744137E-4</v>
      </c>
      <c r="IX443" s="223">
        <f t="shared" ca="1" si="1107"/>
        <v>3.1211030741500369E-3</v>
      </c>
      <c r="IY443" s="223">
        <f t="shared" ca="1" si="1108"/>
        <v>-1.8411425375701495E-3</v>
      </c>
      <c r="IZ443" s="223">
        <f t="shared" ca="1" si="1109"/>
        <v>-1.5467233348116088E-3</v>
      </c>
      <c r="JA443" s="223">
        <f t="shared" ca="1" si="1110"/>
        <v>3.1637614174223876E-3</v>
      </c>
      <c r="JB443" s="223">
        <f t="shared" ca="1" si="1111"/>
        <v>-1.1586412820227649E-3</v>
      </c>
    </row>
    <row r="444" spans="2:262">
      <c r="B444" s="230">
        <v>83</v>
      </c>
      <c r="C444" s="229">
        <f t="shared" si="1112"/>
        <v>1.621093750000001E-3</v>
      </c>
      <c r="D444" s="226">
        <f t="shared" ca="1" si="855"/>
        <v>54.019930072717443</v>
      </c>
      <c r="E444" s="225">
        <f ca="1">CK361</f>
        <v>1.9930072717443528E-2</v>
      </c>
      <c r="F444" s="224">
        <v>83</v>
      </c>
      <c r="G444" s="223">
        <f t="shared" ca="1" si="856"/>
        <v>-5.7336392608163316E-3</v>
      </c>
      <c r="H444" s="223">
        <f t="shared" ca="1" si="857"/>
        <v>8.8765231441399958E-3</v>
      </c>
      <c r="I444" s="223">
        <f t="shared" ca="1" si="858"/>
        <v>-2.2483314862770144E-3</v>
      </c>
      <c r="J444" s="223">
        <f t="shared" ca="1" si="859"/>
        <v>-6.854772526041341E-3</v>
      </c>
      <c r="K444" s="223">
        <f t="shared" ca="1" si="860"/>
        <v>8.4122982661036464E-3</v>
      </c>
      <c r="L444" s="223">
        <f t="shared" ca="1" si="861"/>
        <v>-7.0975669170666219E-4</v>
      </c>
      <c r="M444" s="223">
        <f t="shared" ca="1" si="862"/>
        <v>-7.7740689663246734E-3</v>
      </c>
      <c r="N444" s="223">
        <f t="shared" ca="1" si="863"/>
        <v>7.7003756612583586E-3</v>
      </c>
      <c r="O444" s="223">
        <f t="shared" ca="1" si="864"/>
        <v>8.4971668652797762E-4</v>
      </c>
      <c r="P444" s="223">
        <f t="shared" ca="1" si="865"/>
        <v>-8.4644601597774604E-3</v>
      </c>
      <c r="Q444" s="223">
        <f t="shared" ca="1" si="866"/>
        <v>6.7617176879639935E-3</v>
      </c>
      <c r="R444" s="223">
        <f t="shared" ca="1" si="867"/>
        <v>2.3841703989083336E-3</v>
      </c>
      <c r="S444" s="223">
        <f t="shared" ca="1" si="868"/>
        <v>-8.9056177343166572E-3</v>
      </c>
      <c r="T444" s="223">
        <f t="shared" ca="1" si="869"/>
        <v>5.6239628629351709E-3</v>
      </c>
      <c r="U444" s="223">
        <f t="shared" ca="1" si="870"/>
        <v>3.848422892851833E-3</v>
      </c>
      <c r="V444" s="223">
        <f t="shared" ca="1" si="871"/>
        <v>-9.0845519307918583E-3</v>
      </c>
      <c r="W444" s="223">
        <f t="shared" ca="1" si="872"/>
        <v>4.3206120529874856E-3</v>
      </c>
      <c r="X444" s="223">
        <f t="shared" ca="1" si="873"/>
        <v>5.1993596706610056E-3</v>
      </c>
      <c r="Y444" s="223">
        <f t="shared" ca="1" si="874"/>
        <v>-8.9959940827443585E-3</v>
      </c>
      <c r="Z444" s="223">
        <f t="shared" ca="1" si="875"/>
        <v>2.8900420515543396E-3</v>
      </c>
      <c r="AA444" s="223">
        <f t="shared" ca="1" si="876"/>
        <v>6.3972027836302521E-3</v>
      </c>
      <c r="AB444" s="223">
        <f t="shared" ca="1" si="877"/>
        <v>-8.642551750790586E-3</v>
      </c>
      <c r="AC444" s="223">
        <f t="shared" ca="1" si="878"/>
        <v>1.3743755849331706E-3</v>
      </c>
      <c r="AD444" s="223">
        <f t="shared" ca="1" si="879"/>
        <v>7.4066820824173225E-3</v>
      </c>
      <c r="AE444" s="223">
        <f t="shared" ca="1" si="880"/>
        <v>-8.0346319437423902E-3</v>
      </c>
      <c r="AF444" s="223">
        <f t="shared" ca="1" si="881"/>
        <v>-1.8175897939452399E-4</v>
      </c>
      <c r="AG444" s="223">
        <f t="shared" ca="1" si="882"/>
        <v>8.1980737365468619E-3</v>
      </c>
      <c r="AH444" s="223">
        <f t="shared" ca="1" si="883"/>
        <v>-7.1901346871961393E-3</v>
      </c>
      <c r="AI444" s="223">
        <f t="shared" ca="1" si="884"/>
        <v>-1.7325417023349473E-3</v>
      </c>
      <c r="AJ444" s="223">
        <f t="shared" ca="1" si="885"/>
        <v>8.7480754441338834E-3</v>
      </c>
      <c r="AK444" s="223">
        <f t="shared" ca="1" si="886"/>
        <v>-6.133925962376767E-3</v>
      </c>
      <c r="AL444" s="223">
        <f t="shared" ca="1" si="887"/>
        <v>-3.2323102282396125E-3</v>
      </c>
      <c r="AM444" s="223">
        <f t="shared" ca="1" si="888"/>
        <v>9.0404925615267667E-3</v>
      </c>
      <c r="AN444" s="223">
        <f t="shared" ca="1" si="889"/>
        <v>-4.8971055344016632E-3</v>
      </c>
      <c r="AO444" s="223">
        <f t="shared" ca="1" si="890"/>
        <v>-4.6369042999642287E-3</v>
      </c>
      <c r="AP444" s="223">
        <f t="shared" ca="1" si="891"/>
        <v>9.0667149499778308E-3</v>
      </c>
      <c r="AQ444" s="223">
        <f t="shared" ca="1" si="892"/>
        <v>-3.5160912285534529E-3</v>
      </c>
      <c r="AR444" s="223">
        <f t="shared" ca="1" si="893"/>
        <v>-5.9049660450641913E-3</v>
      </c>
      <c r="AS444" s="223">
        <f t="shared" ca="1" si="894"/>
        <v>8.8259704987266908E-3</v>
      </c>
      <c r="AT444" s="223">
        <f t="shared" ca="1" si="895"/>
        <v>-2.0315466177855046E-3</v>
      </c>
      <c r="AU444" s="223">
        <f t="shared" ca="1" si="896"/>
        <v>-6.9991577465710521E-3</v>
      </c>
      <c r="AV444" s="223">
        <f t="shared" ca="1" si="897"/>
        <v>8.3253478595816909E-3</v>
      </c>
      <c r="AW444" s="223">
        <f t="shared" ca="1" si="898"/>
        <v>-4.8718369539627786E-4</v>
      </c>
      <c r="AX444" s="223">
        <f t="shared" ca="1" si="899"/>
        <v>-7.8872612414353609E-3</v>
      </c>
      <c r="AY444" s="223">
        <f t="shared" ca="1" si="900"/>
        <v>7.5795877235862834E-3</v>
      </c>
      <c r="AZ444" s="223">
        <f t="shared" ca="1" si="901"/>
        <v>1.071524212164623E-3</v>
      </c>
      <c r="BA444" s="223">
        <f t="shared" ca="1" si="902"/>
        <v>-8.5431265751631687E-3</v>
      </c>
      <c r="BB444" s="223">
        <f t="shared" ca="1" si="903"/>
        <v>6.6106487855688264E-3</v>
      </c>
      <c r="BC444" s="223">
        <f t="shared" ca="1" si="904"/>
        <v>2.5986813944447354E-3</v>
      </c>
      <c r="BD444" s="223">
        <f t="shared" ca="1" si="905"/>
        <v>-8.9474419797788002E-3</v>
      </c>
      <c r="BE444" s="223">
        <f t="shared" ca="1" si="906"/>
        <v>5.4470611766268655E-3</v>
      </c>
      <c r="BF444" s="223">
        <f t="shared" ca="1" si="907"/>
        <v>4.0493211431124089E-3</v>
      </c>
      <c r="BG444" s="223">
        <f t="shared" ca="1" si="908"/>
        <v>-9.0883025033334369E-3</v>
      </c>
      <c r="BH444" s="223">
        <f t="shared" ca="1" si="909"/>
        <v>4.1230864025416786E-3</v>
      </c>
      <c r="BI444" s="223">
        <f t="shared" ca="1" si="910"/>
        <v>5.3807297838782426E-3</v>
      </c>
      <c r="BJ444" s="223">
        <f t="shared" ca="1" si="911"/>
        <v>-8.961560547824949E-3</v>
      </c>
      <c r="BK444" s="223">
        <f t="shared" ca="1" si="912"/>
        <v>2.6777085234973488E-3</v>
      </c>
      <c r="BL444" s="223">
        <f t="shared" ca="1" si="913"/>
        <v>6.553704368470711E-3</v>
      </c>
      <c r="BM444" s="223">
        <f t="shared" ca="1" si="914"/>
        <v>-8.570947994040002E-3</v>
      </c>
      <c r="BN444" s="223">
        <f t="shared" ca="1" si="915"/>
        <v>1.1534862795309206E-3</v>
      </c>
      <c r="BO444" s="223">
        <f t="shared" ca="1" si="916"/>
        <v>7.5337069942835143E-3</v>
      </c>
      <c r="BP444" s="223">
        <f t="shared" ca="1" si="917"/>
        <v>-7.9279663173869759E-3</v>
      </c>
      <c r="BQ444" s="223">
        <f t="shared" ca="1" si="918"/>
        <v>-4.0470003944891421E-4</v>
      </c>
      <c r="BR444" s="223">
        <f t="shared" ca="1" si="919"/>
        <v>8.2918817630827715E-3</v>
      </c>
      <c r="BS444" s="223">
        <f t="shared" ca="1" si="920"/>
        <v>-7.0515479302279572E-3</v>
      </c>
      <c r="BT444" s="223">
        <f t="shared" ca="1" si="921"/>
        <v>-1.9509700810167964E-3</v>
      </c>
      <c r="BU444" s="223">
        <f t="shared" ca="1" si="922"/>
        <v>8.8059044347125973E-3</v>
      </c>
      <c r="BV444" s="223">
        <f t="shared" ca="1" si="923"/>
        <v>-5.9674987223882741E-3</v>
      </c>
      <c r="BW444" s="223">
        <f t="shared" ca="1" si="924"/>
        <v>-3.4397943641422692E-3</v>
      </c>
      <c r="BX444" s="223">
        <f t="shared" ca="1" si="925"/>
        <v>9.0606397579891355E-3</v>
      </c>
      <c r="BY444" s="223">
        <f t="shared" ca="1" si="926"/>
        <v>-4.7077382140795227E-3</v>
      </c>
      <c r="BZ444" s="223">
        <f t="shared" ca="1" si="927"/>
        <v>-4.8273348817929329E-3</v>
      </c>
      <c r="CA444" s="223">
        <f t="shared" ca="1" si="928"/>
        <v>9.0485871238614995E-3</v>
      </c>
      <c r="CB444" s="223">
        <f t="shared" ca="1" si="929"/>
        <v>-3.3093596947169255E-3</v>
      </c>
      <c r="CC444" s="223">
        <f t="shared" ca="1" si="930"/>
        <v>-6.0727358985674142E-3</v>
      </c>
      <c r="CD444" s="223">
        <f t="shared" ca="1" si="931"/>
        <v>8.7701014187092502E-3</v>
      </c>
      <c r="CE444" s="223">
        <f t="shared" ca="1" si="932"/>
        <v>-1.8135380215758376E-3</v>
      </c>
      <c r="CF444" s="223">
        <f t="shared" ca="1" si="933"/>
        <v>-7.1393269361894529E-3</v>
      </c>
      <c r="CG444" s="223">
        <f t="shared" ca="1" si="934"/>
        <v>8.2333825748140271E-3</v>
      </c>
      <c r="CH444" s="223">
        <f t="shared" ca="1" si="935"/>
        <v>-2.64317237844969E-4</v>
      </c>
      <c r="CI444" s="223">
        <f t="shared" ca="1" si="936"/>
        <v>-7.9957025252979323E-3</v>
      </c>
      <c r="CJ444" s="223">
        <f t="shared" ca="1" si="937"/>
        <v>7.4542341256885226E-3</v>
      </c>
      <c r="CK444" s="223">
        <f t="shared" ca="1" si="938"/>
        <v>1.2926862916827976E-3</v>
      </c>
      <c r="CL444" s="223">
        <f t="shared" ca="1" si="939"/>
        <v>-8.6166469305480938E-3</v>
      </c>
      <c r="CM444" s="223">
        <f t="shared" ca="1" si="940"/>
        <v>6.4555978755332453E-3</v>
      </c>
      <c r="CN444" s="223">
        <f t="shared" ca="1" si="941"/>
        <v>2.811627041480171E-3</v>
      </c>
      <c r="CO444" s="223">
        <f t="shared" ca="1" si="942"/>
        <v>-8.9838766207587465E-3</v>
      </c>
      <c r="CP444" s="223">
        <f t="shared" ca="1" si="943"/>
        <v>5.2668783843443923E-3</v>
      </c>
      <c r="CQ444" s="223">
        <f t="shared" ca="1" si="944"/>
        <v>4.2477802337303593E-3</v>
      </c>
      <c r="CR444" s="223">
        <f t="shared" ca="1" si="945"/>
        <v>-9.0865786222805254E-3</v>
      </c>
      <c r="CS444" s="223">
        <f t="shared" ca="1" si="946"/>
        <v>3.9230771590189964E-3</v>
      </c>
      <c r="CT444" s="223">
        <f t="shared" ca="1" si="947"/>
        <v>5.5588587466722222E-3</v>
      </c>
      <c r="CU444" s="223">
        <f t="shared" ca="1" si="948"/>
        <v>-8.9217289039258824E-3</v>
      </c>
      <c r="CV444" s="223">
        <f t="shared" ca="1" si="949"/>
        <v>2.4637620439518972E-3</v>
      </c>
      <c r="CW444" s="223">
        <f t="shared" ca="1" si="950"/>
        <v>6.7062582468583494E-3</v>
      </c>
      <c r="CX444" s="223">
        <f t="shared" ca="1" si="951"/>
        <v>-8.4941814187062172E-3</v>
      </c>
      <c r="CY444" s="223">
        <f t="shared" ca="1" si="952"/>
        <v>9.3190215712557478E-4</v>
      </c>
      <c r="CZ444" s="223">
        <f t="shared" ca="1" si="953"/>
        <v>7.6561938827597641E-3</v>
      </c>
      <c r="DA444" s="223">
        <f t="shared" ca="1" si="954"/>
        <v>-7.816525180567753E-3</v>
      </c>
      <c r="DB444" s="223">
        <f t="shared" ca="1" si="955"/>
        <v>-6.2739732333218614E-4</v>
      </c>
      <c r="DC444" s="223">
        <f t="shared" ca="1" si="956"/>
        <v>8.380695070098006E-3</v>
      </c>
      <c r="DD444" s="223">
        <f t="shared" ca="1" si="957"/>
        <v>-6.9087135844609704E-3</v>
      </c>
      <c r="DE444" s="223">
        <f t="shared" ca="1" si="958"/>
        <v>-2.1682232682733132E-3</v>
      </c>
      <c r="DF444" s="223">
        <f t="shared" ca="1" si="959"/>
        <v>8.8584290777338169E-3</v>
      </c>
      <c r="DG444" s="223">
        <f t="shared" ca="1" si="960"/>
        <v>-5.7974768843085667E-3</v>
      </c>
      <c r="DH444" s="223">
        <f t="shared" ca="1" si="961"/>
        <v>-3.6452064965421661E-3</v>
      </c>
      <c r="DI444" s="223">
        <f t="shared" ca="1" si="962"/>
        <v>9.0753291638604391E-3</v>
      </c>
      <c r="DJ444" s="223">
        <f t="shared" ca="1" si="963"/>
        <v>-4.5155351282908929E-3</v>
      </c>
      <c r="DK444" s="223">
        <f t="shared" ca="1" si="964"/>
        <v>-5.014857657594525E-3</v>
      </c>
      <c r="DL444" s="223">
        <f t="shared" ca="1" si="965"/>
        <v>9.0250087672102235E-3</v>
      </c>
      <c r="DM444" s="223">
        <f t="shared" ca="1" si="966"/>
        <v>-3.100634726345231E-3</v>
      </c>
      <c r="DN444" s="223">
        <f t="shared" ca="1" si="967"/>
        <v>-6.2368477630397523E-3</v>
      </c>
      <c r="DO444" s="223">
        <f t="shared" ca="1" si="968"/>
        <v>8.7089495575323229E-3</v>
      </c>
      <c r="DP444" s="223">
        <f t="shared" ca="1" si="969"/>
        <v>-1.5944370178742752E-3</v>
      </c>
      <c r="DQ444" s="223">
        <f t="shared" ca="1" si="970"/>
        <v>-7.2751956622183617E-3</v>
      </c>
      <c r="DR444" s="223">
        <f t="shared" ca="1" si="971"/>
        <v>8.1364578082491375E-3</v>
      </c>
      <c r="DS444" s="223">
        <f t="shared" ca="1" si="972"/>
        <v>-4.1291565472652367E-5</v>
      </c>
      <c r="DT444" s="223">
        <f t="shared" ca="1" si="973"/>
        <v>-8.0993274969377773E-3</v>
      </c>
      <c r="DU444" s="223">
        <f t="shared" ca="1" si="974"/>
        <v>7.3243903758852882E-3</v>
      </c>
      <c r="DV444" s="223">
        <f t="shared" ca="1" si="975"/>
        <v>1.5130697053153874E-3</v>
      </c>
      <c r="DW444" s="223">
        <f t="shared" ca="1" si="976"/>
        <v>-8.6849769400192019E-3</v>
      </c>
      <c r="DX444" s="223">
        <f t="shared" ca="1" si="977"/>
        <v>6.2966583547278869E-3</v>
      </c>
      <c r="DY444" s="223">
        <f t="shared" ca="1" si="978"/>
        <v>3.0228790695192046E-3</v>
      </c>
      <c r="DZ444" s="223">
        <f t="shared" ca="1" si="979"/>
        <v>-9.0148997103911103E-3</v>
      </c>
      <c r="EA444" s="223">
        <f t="shared" ca="1" si="980"/>
        <v>5.0835230214645631E-3</v>
      </c>
      <c r="EB444" s="223">
        <f t="shared" ca="1" si="981"/>
        <v>4.4436806203701322E-3</v>
      </c>
      <c r="EC444" s="223">
        <f t="shared" ca="1" si="982"/>
        <v>-9.0793813260346273E-3</v>
      </c>
      <c r="ED444" s="223">
        <f t="shared" ca="1" si="983"/>
        <v>3.7207048005091421E-3</v>
      </c>
      <c r="EE444" s="223">
        <f t="shared" ca="1" si="984"/>
        <v>5.7336392608164219E-3</v>
      </c>
      <c r="EF444" s="223">
        <f t="shared" ca="1" si="985"/>
        <v>-8.876523144140027E-3</v>
      </c>
      <c r="EG444" s="223">
        <f t="shared" ca="1" si="986"/>
        <v>2.2483314862769173E-3</v>
      </c>
      <c r="EH444" s="223">
        <f t="shared" ca="1" si="987"/>
        <v>6.8547725260412334E-3</v>
      </c>
      <c r="EI444" s="223">
        <f t="shared" ca="1" si="988"/>
        <v>-8.4122982661036117E-3</v>
      </c>
      <c r="EJ444" s="223">
        <f t="shared" ca="1" si="989"/>
        <v>7.0975669170684347E-4</v>
      </c>
      <c r="EK444" s="223">
        <f t="shared" ca="1" si="990"/>
        <v>7.7740689663247046E-3</v>
      </c>
      <c r="EL444" s="223">
        <f t="shared" ca="1" si="991"/>
        <v>-7.7003756612584644E-3</v>
      </c>
      <c r="EM444" s="223">
        <f t="shared" ca="1" si="992"/>
        <v>-8.4971668652803704E-4</v>
      </c>
      <c r="EN444" s="223">
        <f t="shared" ca="1" si="993"/>
        <v>8.4644601597773893E-3</v>
      </c>
      <c r="EO444" s="223">
        <f t="shared" ca="1" si="994"/>
        <v>-6.7617176879639744E-3</v>
      </c>
      <c r="EP444" s="223">
        <f t="shared" ca="1" si="995"/>
        <v>-2.384170398908112E-3</v>
      </c>
      <c r="EQ444" s="223">
        <f t="shared" ca="1" si="996"/>
        <v>8.9056177343166624E-3</v>
      </c>
      <c r="ER444" s="223">
        <f t="shared" ca="1" si="997"/>
        <v>-5.6239628629353774E-3</v>
      </c>
      <c r="ES444" s="223">
        <f t="shared" ca="1" si="998"/>
        <v>-3.8484228928518291E-3</v>
      </c>
      <c r="ET444" s="223">
        <f t="shared" ca="1" si="999"/>
        <v>9.0845519307918513E-3</v>
      </c>
      <c r="EU444" s="223">
        <f t="shared" ca="1" si="1000"/>
        <v>-4.3206120529874891E-3</v>
      </c>
      <c r="EV444" s="223">
        <f t="shared" ca="1" si="1001"/>
        <v>-5.1993596706607897E-3</v>
      </c>
      <c r="EW444" s="223">
        <f t="shared" ca="1" si="1002"/>
        <v>8.9959940827443602E-3</v>
      </c>
      <c r="EX444" s="223">
        <f t="shared" ca="1" si="1003"/>
        <v>-2.8900420515545885E-3</v>
      </c>
      <c r="EY444" s="223">
        <f t="shared" ca="1" si="1004"/>
        <v>-6.3972027836302035E-3</v>
      </c>
      <c r="EZ444" s="223">
        <f t="shared" ca="1" si="1005"/>
        <v>8.6425517507906866E-3</v>
      </c>
      <c r="FA444" s="223">
        <f t="shared" ca="1" si="1006"/>
        <v>-1.3743755849332392E-3</v>
      </c>
      <c r="FB444" s="223">
        <f t="shared" ca="1" si="1007"/>
        <v>-7.4066820824171334E-3</v>
      </c>
      <c r="FC444" s="223">
        <f t="shared" ca="1" si="1008"/>
        <v>8.0346319437424214E-3</v>
      </c>
      <c r="FD444" s="223">
        <f t="shared" ca="1" si="1009"/>
        <v>1.8175897939419613E-4</v>
      </c>
      <c r="FE444" s="223">
        <f t="shared" ca="1" si="1010"/>
        <v>-8.1980737365468324E-3</v>
      </c>
      <c r="FF444" s="223">
        <f t="shared" ca="1" si="1011"/>
        <v>7.1901346871963787E-3</v>
      </c>
      <c r="FG444" s="223">
        <f t="shared" ca="1" si="1012"/>
        <v>1.7325417023348159E-3</v>
      </c>
      <c r="FH444" s="223">
        <f t="shared" ca="1" si="1013"/>
        <v>-8.7480754441337794E-3</v>
      </c>
      <c r="FI444" s="223">
        <f t="shared" ca="1" si="1014"/>
        <v>6.133925962376865E-3</v>
      </c>
      <c r="FJ444" s="223">
        <f t="shared" ca="1" si="1015"/>
        <v>3.2323102282392465E-3</v>
      </c>
      <c r="FK444" s="223">
        <f t="shared" ca="1" si="1016"/>
        <v>-9.0404925615267546E-3</v>
      </c>
      <c r="FL444" s="223">
        <f t="shared" ca="1" si="1017"/>
        <v>4.8971055344015583E-3</v>
      </c>
      <c r="FM444" s="223">
        <f t="shared" ca="1" si="1018"/>
        <v>4.6369042999641133E-3</v>
      </c>
      <c r="FN444" s="223">
        <f t="shared" ca="1" si="1019"/>
        <v>-9.0667149499778221E-3</v>
      </c>
      <c r="FO444" s="223">
        <f t="shared" ca="1" si="1020"/>
        <v>3.5160912285535756E-3</v>
      </c>
      <c r="FP444" s="223">
        <f t="shared" ca="1" si="1021"/>
        <v>5.904966045064285E-3</v>
      </c>
      <c r="FQ444" s="223">
        <f t="shared" ca="1" si="1022"/>
        <v>-8.8259704987267238E-3</v>
      </c>
      <c r="FR444" s="223">
        <f t="shared" ca="1" si="1023"/>
        <v>2.0315466177853827E-3</v>
      </c>
      <c r="FS444" s="223">
        <f t="shared" ca="1" si="1024"/>
        <v>6.9991577465708839E-3</v>
      </c>
      <c r="FT444" s="223">
        <f t="shared" ca="1" si="1025"/>
        <v>-8.3253478595816943E-3</v>
      </c>
      <c r="FU444" s="223">
        <f t="shared" ca="1" si="1026"/>
        <v>4.8718369539654067E-4</v>
      </c>
      <c r="FV444" s="223">
        <f t="shared" ca="1" si="1027"/>
        <v>7.8872612414353591E-3</v>
      </c>
      <c r="FW444" s="223">
        <f t="shared" ca="1" si="1028"/>
        <v>-7.5795877235864282E-3</v>
      </c>
      <c r="FX444" s="223">
        <f t="shared" ca="1" si="1029"/>
        <v>-1.0715242121646196E-3</v>
      </c>
      <c r="FY444" s="223">
        <f t="shared" ca="1" si="1030"/>
        <v>8.5431265751630785E-3</v>
      </c>
      <c r="FZ444" s="223">
        <f t="shared" ca="1" si="1031"/>
        <v>-6.610648785568829E-3</v>
      </c>
      <c r="GA444" s="223">
        <f t="shared" ca="1" si="1032"/>
        <v>-2.598681394444483E-3</v>
      </c>
      <c r="GB444" s="223">
        <f t="shared" ca="1" si="1033"/>
        <v>8.9474419797787984E-3</v>
      </c>
      <c r="GC444" s="223">
        <f t="shared" ca="1" si="1034"/>
        <v>-5.4470611766270754E-3</v>
      </c>
      <c r="GD444" s="223">
        <f t="shared" ca="1" si="1035"/>
        <v>-4.0493211431124046E-3</v>
      </c>
      <c r="GE444" s="223">
        <f t="shared" ca="1" si="1036"/>
        <v>9.0883025033334352E-3</v>
      </c>
      <c r="GF444" s="223">
        <f t="shared" ca="1" si="1037"/>
        <v>-4.1230864025416829E-3</v>
      </c>
      <c r="GG444" s="223">
        <f t="shared" ca="1" si="1038"/>
        <v>-5.380729783878031E-3</v>
      </c>
      <c r="GH444" s="223">
        <f t="shared" ca="1" si="1039"/>
        <v>8.9615605478249698E-3</v>
      </c>
      <c r="GI444" s="223">
        <f t="shared" ca="1" si="1040"/>
        <v>-2.6777085234977226E-3</v>
      </c>
      <c r="GJ444" s="223">
        <f t="shared" ca="1" si="1041"/>
        <v>-6.5537043684706182E-3</v>
      </c>
      <c r="GK444" s="223">
        <f t="shared" ca="1" si="1042"/>
        <v>8.5709479940401321E-3</v>
      </c>
      <c r="GL444" s="223">
        <f t="shared" ca="1" si="1043"/>
        <v>-1.1534862795310528E-3</v>
      </c>
      <c r="GM444" s="223">
        <f t="shared" ca="1" si="1044"/>
        <v>-7.533706994283294E-3</v>
      </c>
      <c r="GN444" s="223">
        <f t="shared" ca="1" si="1045"/>
        <v>7.9279663173870401E-3</v>
      </c>
      <c r="GO444" s="223">
        <f t="shared" ca="1" si="1046"/>
        <v>4.0470003944852303E-4</v>
      </c>
      <c r="GP444" s="223">
        <f t="shared" ca="1" si="1047"/>
        <v>-8.2918817630827178E-3</v>
      </c>
      <c r="GQ444" s="223">
        <f t="shared" ca="1" si="1048"/>
        <v>7.0515479302278791E-3</v>
      </c>
      <c r="GR444" s="223">
        <f t="shared" ca="1" si="1049"/>
        <v>1.9509700810166667E-3</v>
      </c>
      <c r="GS444" s="223">
        <f t="shared" ca="1" si="1050"/>
        <v>-8.8059044347126268E-3</v>
      </c>
      <c r="GT444" s="223">
        <f t="shared" ca="1" si="1051"/>
        <v>5.9674987223883747E-3</v>
      </c>
      <c r="GU444" s="223">
        <f t="shared" ca="1" si="1052"/>
        <v>3.4397943641423863E-3</v>
      </c>
      <c r="GV444" s="223">
        <f t="shared" ca="1" si="1053"/>
        <v>-9.0606397579891251E-3</v>
      </c>
      <c r="GW444" s="223">
        <f t="shared" ca="1" si="1054"/>
        <v>4.7077382140794169E-3</v>
      </c>
      <c r="GX444" s="223">
        <f t="shared" ca="1" si="1055"/>
        <v>4.8273348817928202E-3</v>
      </c>
      <c r="GY444" s="223">
        <f t="shared" ca="1" si="1056"/>
        <v>-9.0485871238614873E-3</v>
      </c>
      <c r="GZ444" s="223">
        <f t="shared" ca="1" si="1057"/>
        <v>3.3093596947170499E-3</v>
      </c>
      <c r="HA444" s="223">
        <f t="shared" ca="1" si="1058"/>
        <v>6.0727358985675061E-3</v>
      </c>
      <c r="HB444" s="223">
        <f t="shared" ca="1" si="1059"/>
        <v>-8.7701014187092849E-3</v>
      </c>
      <c r="HC444" s="223">
        <f t="shared" ca="1" si="1060"/>
        <v>1.8135380215757153E-3</v>
      </c>
      <c r="HD444" s="223">
        <f t="shared" ca="1" si="1061"/>
        <v>7.1393269361893705E-3</v>
      </c>
      <c r="HE444" s="223">
        <f t="shared" ca="1" si="1062"/>
        <v>-8.2333825748139751E-3</v>
      </c>
      <c r="HF444" s="223">
        <f t="shared" ca="1" si="1063"/>
        <v>2.6431723784510214E-4</v>
      </c>
      <c r="HG444" s="223">
        <f t="shared" ca="1" si="1064"/>
        <v>7.9957025252978681E-3</v>
      </c>
      <c r="HH444" s="223">
        <f t="shared" ca="1" si="1065"/>
        <v>-7.4542341256887464E-3</v>
      </c>
      <c r="HI444" s="223">
        <f t="shared" ca="1" si="1066"/>
        <v>-1.2926862916826649E-3</v>
      </c>
      <c r="HJ444" s="223">
        <f t="shared" ca="1" si="1067"/>
        <v>8.6166469305479707E-3</v>
      </c>
      <c r="HK444" s="223">
        <f t="shared" ca="1" si="1068"/>
        <v>-6.4555978755333398E-3</v>
      </c>
      <c r="HL444" s="223">
        <f t="shared" ca="1" si="1069"/>
        <v>-2.811627041479798E-3</v>
      </c>
      <c r="HM444" s="223">
        <f t="shared" ca="1" si="1070"/>
        <v>8.983876620758724E-3</v>
      </c>
      <c r="HN444" s="223">
        <f t="shared" ca="1" si="1071"/>
        <v>-5.2668783843447115E-3</v>
      </c>
      <c r="HO444" s="223">
        <f t="shared" ca="1" si="1072"/>
        <v>-4.2477802337302414E-3</v>
      </c>
      <c r="HP444" s="223">
        <f t="shared" ca="1" si="1073"/>
        <v>9.0865786222805323E-3</v>
      </c>
      <c r="HQ444" s="223">
        <f t="shared" ca="1" si="1074"/>
        <v>-3.923077159019117E-3</v>
      </c>
      <c r="HR444" s="223">
        <f t="shared" ca="1" si="1075"/>
        <v>-5.5588587466719125E-3</v>
      </c>
      <c r="HS444" s="223">
        <f t="shared" ca="1" si="1076"/>
        <v>8.9217289039259084E-3</v>
      </c>
      <c r="HT444" s="223">
        <f t="shared" ca="1" si="1077"/>
        <v>-2.4637620439522745E-3</v>
      </c>
      <c r="HU444" s="223">
        <f t="shared" ca="1" si="1078"/>
        <v>-6.7062582468582601E-3</v>
      </c>
      <c r="HV444" s="223">
        <f t="shared" ca="1" si="1079"/>
        <v>8.4941814187061739E-3</v>
      </c>
      <c r="HW444" s="223">
        <f t="shared" ca="1" si="1080"/>
        <v>-9.3190215712570749E-4</v>
      </c>
      <c r="HX444" s="223">
        <f t="shared" ca="1" si="1081"/>
        <v>-7.6561938827598318E-3</v>
      </c>
      <c r="HY444" s="223">
        <f t="shared" ca="1" si="1082"/>
        <v>7.8165251805678224E-3</v>
      </c>
      <c r="HZ444" s="223">
        <f t="shared" ca="1" si="1083"/>
        <v>6.2739732333231104E-4</v>
      </c>
      <c r="IA444" s="223">
        <f t="shared" ca="1" si="1084"/>
        <v>-8.380695070097954E-3</v>
      </c>
      <c r="IB444" s="223">
        <f t="shared" ca="1" si="1085"/>
        <v>6.9087135844608898E-3</v>
      </c>
      <c r="IC444" s="223">
        <f t="shared" ca="1" si="1086"/>
        <v>2.168223268273184E-3</v>
      </c>
      <c r="ID444" s="223">
        <f t="shared" ca="1" si="1087"/>
        <v>-8.8584290777338447E-3</v>
      </c>
      <c r="IE444" s="223">
        <f t="shared" ca="1" si="1088"/>
        <v>-4.2874491695717703E-3</v>
      </c>
      <c r="IF444" s="223">
        <f t="shared" ca="1" si="1089"/>
        <v>3.6452064965422802E-3</v>
      </c>
      <c r="IG444" s="223">
        <f t="shared" ca="1" si="1090"/>
        <v>-9.0753291638604322E-3</v>
      </c>
      <c r="IH444" s="223">
        <f t="shared" ca="1" si="1091"/>
        <v>4.5155351282907845E-3</v>
      </c>
      <c r="II444" s="223">
        <f t="shared" ca="1" si="1092"/>
        <v>5.014857657594414E-3</v>
      </c>
      <c r="IJ444" s="223">
        <f t="shared" ca="1" si="1093"/>
        <v>-9.0250087672102079E-3</v>
      </c>
      <c r="IK444" s="223">
        <f t="shared" ca="1" si="1094"/>
        <v>3.1006347263453568E-3</v>
      </c>
      <c r="IL444" s="223">
        <f t="shared" ca="1" si="1095"/>
        <v>6.2368477630396534E-3</v>
      </c>
      <c r="IM444" s="223">
        <f t="shared" ca="1" si="1096"/>
        <v>-8.708949557532434E-3</v>
      </c>
      <c r="IN444" s="223">
        <f t="shared" ca="1" si="1097"/>
        <v>1.5944370178744066E-3</v>
      </c>
      <c r="IO444" s="223">
        <f t="shared" ca="1" si="1098"/>
        <v>7.2751956622181275E-3</v>
      </c>
      <c r="IP444" s="223">
        <f t="shared" ca="1" si="1099"/>
        <v>-8.1364578082491965E-3</v>
      </c>
      <c r="IQ444" s="223">
        <f t="shared" ca="1" si="1100"/>
        <v>4.1291565473044415E-5</v>
      </c>
      <c r="IR444" s="223">
        <f t="shared" ca="1" si="1101"/>
        <v>8.0993274969377166E-3</v>
      </c>
      <c r="IS444" s="223">
        <f t="shared" ca="1" si="1102"/>
        <v>-7.3243903758855207E-3</v>
      </c>
      <c r="IT444" s="223">
        <f t="shared" ca="1" si="1103"/>
        <v>-1.5130697053152551E-3</v>
      </c>
      <c r="IU444" s="223">
        <f t="shared" ca="1" si="1104"/>
        <v>8.6849769400190856E-3</v>
      </c>
      <c r="IV444" s="223">
        <f t="shared" ca="1" si="1105"/>
        <v>-6.2966583547279841E-3</v>
      </c>
      <c r="IW444" s="223">
        <f t="shared" ca="1" si="1106"/>
        <v>-3.0228790695188338E-3</v>
      </c>
      <c r="IX444" s="223">
        <f t="shared" ca="1" si="1107"/>
        <v>9.0148997103910947E-3</v>
      </c>
      <c r="IY444" s="223">
        <f t="shared" ca="1" si="1108"/>
        <v>-5.0835230214644599E-3</v>
      </c>
      <c r="IZ444" s="223">
        <f t="shared" ca="1" si="1109"/>
        <v>-4.4436806203695641E-3</v>
      </c>
      <c r="JA444" s="223">
        <f t="shared" ca="1" si="1110"/>
        <v>9.0793813260346325E-3</v>
      </c>
      <c r="JB444" s="223">
        <f t="shared" ca="1" si="1111"/>
        <v>-3.7207048005092639E-3</v>
      </c>
    </row>
    <row r="445" spans="2:262">
      <c r="B445" s="230">
        <v>84</v>
      </c>
      <c r="C445" s="229">
        <f t="shared" si="1112"/>
        <v>1.640625000000001E-3</v>
      </c>
      <c r="D445" s="226">
        <f t="shared" ca="1" si="855"/>
        <v>54.010391215751753</v>
      </c>
      <c r="E445" s="225">
        <f ca="1">CL361</f>
        <v>1.0391215751751472E-2</v>
      </c>
      <c r="F445" s="224">
        <v>84</v>
      </c>
      <c r="G445" s="223">
        <f t="shared" ca="1" si="856"/>
        <v>-3.8902347753762331E-3</v>
      </c>
      <c r="H445" s="223">
        <f t="shared" ca="1" si="857"/>
        <v>5.4834723466457725E-3</v>
      </c>
      <c r="I445" s="223">
        <f t="shared" ca="1" si="858"/>
        <v>-1.2795471659925934E-3</v>
      </c>
      <c r="J445" s="223">
        <f t="shared" ca="1" si="859"/>
        <v>-4.2771236293180489E-3</v>
      </c>
      <c r="K445" s="223">
        <f t="shared" ca="1" si="860"/>
        <v>5.3119914097163861E-3</v>
      </c>
      <c r="L445" s="223">
        <f t="shared" ca="1" si="861"/>
        <v>-7.3098720385802248E-4</v>
      </c>
      <c r="M445" s="223">
        <f t="shared" ca="1" si="862"/>
        <v>-4.6228214445959218E-3</v>
      </c>
      <c r="N445" s="223">
        <f t="shared" ca="1" si="863"/>
        <v>5.0893530916815465E-3</v>
      </c>
      <c r="O445" s="223">
        <f t="shared" ca="1" si="864"/>
        <v>-1.7538743535204537E-4</v>
      </c>
      <c r="P445" s="223">
        <f t="shared" ca="1" si="865"/>
        <v>-4.9239989622710768E-3</v>
      </c>
      <c r="Q445" s="223">
        <f t="shared" ca="1" si="866"/>
        <v>4.8177015212504141E-3</v>
      </c>
      <c r="R445" s="223">
        <f t="shared" ca="1" si="867"/>
        <v>3.8190141003289655E-4</v>
      </c>
      <c r="S445" s="223">
        <f t="shared" ca="1" si="868"/>
        <v>-5.1777556782079239E-3</v>
      </c>
      <c r="T445" s="223">
        <f t="shared" ca="1" si="869"/>
        <v>4.4996528515460956E-3</v>
      </c>
      <c r="U445" s="223">
        <f t="shared" ca="1" si="870"/>
        <v>9.3551233607067443E-4</v>
      </c>
      <c r="V445" s="223">
        <f t="shared" ca="1" si="871"/>
        <v>-5.3816477765144593E-3</v>
      </c>
      <c r="W445" s="223">
        <f t="shared" ca="1" si="872"/>
        <v>4.1382700651209437E-3</v>
      </c>
      <c r="X445" s="223">
        <f t="shared" ca="1" si="873"/>
        <v>1.4801137669090288E-3</v>
      </c>
      <c r="Y445" s="223">
        <f t="shared" ca="1" si="874"/>
        <v>-5.5337116648252367E-3</v>
      </c>
      <c r="Z445" s="223">
        <f t="shared" ca="1" si="875"/>
        <v>3.7370334757601186E-3</v>
      </c>
      <c r="AA445" s="223">
        <f t="shared" ca="1" si="876"/>
        <v>2.0104608930595416E-3</v>
      </c>
      <c r="AB445" s="223">
        <f t="shared" ca="1" si="877"/>
        <v>-5.6324828847692347E-3</v>
      </c>
      <c r="AC445" s="223">
        <f t="shared" ca="1" si="878"/>
        <v>3.2998072111574215E-3</v>
      </c>
      <c r="AD445" s="223">
        <f t="shared" ca="1" si="879"/>
        <v>2.5214461817802112E-3</v>
      </c>
      <c r="AE445" s="223">
        <f t="shared" ca="1" si="880"/>
        <v>-5.6770102155045627E-3</v>
      </c>
      <c r="AF445" s="223">
        <f t="shared" ca="1" si="881"/>
        <v>2.8308019992531988E-3</v>
      </c>
      <c r="AG445" s="223">
        <f t="shared" ca="1" si="882"/>
        <v>3.0081485654076434E-3</v>
      </c>
      <c r="AH445" s="223">
        <f t="shared" ca="1" si="883"/>
        <v>-5.6668648344951221E-3</v>
      </c>
      <c r="AI445" s="223">
        <f t="shared" ca="1" si="884"/>
        <v>2.3345346166223874E-3</v>
      </c>
      <c r="AJ445" s="223">
        <f t="shared" ca="1" si="885"/>
        <v>3.4658808339288892E-3</v>
      </c>
      <c r="AK445" s="223">
        <f t="shared" ca="1" si="886"/>
        <v>-5.6021444473060575E-3</v>
      </c>
      <c r="AL445" s="223">
        <f t="shared" ca="1" si="887"/>
        <v>1.8157843894470293E-3</v>
      </c>
      <c r="AM445" s="223">
        <f t="shared" ca="1" si="888"/>
        <v>3.8902347753762135E-3</v>
      </c>
      <c r="AN445" s="223">
        <f t="shared" ca="1" si="889"/>
        <v>-5.4834723466457846E-3</v>
      </c>
      <c r="AO445" s="223">
        <f t="shared" ca="1" si="890"/>
        <v>1.2795471659925793E-3</v>
      </c>
      <c r="AP445" s="223">
        <f t="shared" ca="1" si="891"/>
        <v>4.2771236293180446E-3</v>
      </c>
      <c r="AQ445" s="223">
        <f t="shared" ca="1" si="892"/>
        <v>-5.3119914097163948E-3</v>
      </c>
      <c r="AR445" s="223">
        <f t="shared" ca="1" si="893"/>
        <v>7.3098720385798778E-4</v>
      </c>
      <c r="AS445" s="223">
        <f t="shared" ca="1" si="894"/>
        <v>4.6228214445959304E-3</v>
      </c>
      <c r="AT445" s="223">
        <f t="shared" ca="1" si="895"/>
        <v>-5.0893530916815491E-3</v>
      </c>
      <c r="AU445" s="223">
        <f t="shared" ca="1" si="896"/>
        <v>1.7538743535207117E-4</v>
      </c>
      <c r="AV445" s="223">
        <f t="shared" ca="1" si="897"/>
        <v>4.9239989622710534E-3</v>
      </c>
      <c r="AW445" s="223">
        <f t="shared" ca="1" si="898"/>
        <v>-4.8177015212504072E-3</v>
      </c>
      <c r="AX445" s="223">
        <f t="shared" ca="1" si="899"/>
        <v>-3.819014100328907E-4</v>
      </c>
      <c r="AY445" s="223">
        <f t="shared" ca="1" si="900"/>
        <v>5.1777556782079126E-3</v>
      </c>
      <c r="AZ445" s="223">
        <f t="shared" ca="1" si="901"/>
        <v>-4.4996528515460748E-3</v>
      </c>
      <c r="BA445" s="223">
        <f t="shared" ca="1" si="902"/>
        <v>-9.3551233607068874E-4</v>
      </c>
      <c r="BB445" s="223">
        <f t="shared" ca="1" si="903"/>
        <v>5.3816477765144576E-3</v>
      </c>
      <c r="BC445" s="223">
        <f t="shared" ca="1" si="904"/>
        <v>-4.1382700651209471E-3</v>
      </c>
      <c r="BD445" s="223">
        <f t="shared" ca="1" si="905"/>
        <v>-1.4801137669089846E-3</v>
      </c>
      <c r="BE445" s="223">
        <f t="shared" ca="1" si="906"/>
        <v>5.5337116648252358E-3</v>
      </c>
      <c r="BF445" s="223">
        <f t="shared" ca="1" si="907"/>
        <v>-3.737033475760123E-3</v>
      </c>
      <c r="BG445" s="223">
        <f t="shared" ca="1" si="908"/>
        <v>-2.0104608930595369E-3</v>
      </c>
      <c r="BH445" s="223">
        <f t="shared" ca="1" si="909"/>
        <v>5.6324828847692399E-3</v>
      </c>
      <c r="BI445" s="223">
        <f t="shared" ca="1" si="910"/>
        <v>-3.2998072111574254E-3</v>
      </c>
      <c r="BJ445" s="223">
        <f t="shared" ca="1" si="911"/>
        <v>-2.5214461817802064E-3</v>
      </c>
      <c r="BK445" s="223">
        <f t="shared" ca="1" si="912"/>
        <v>5.6770102155045627E-3</v>
      </c>
      <c r="BL445" s="223">
        <f t="shared" ca="1" si="913"/>
        <v>-2.8308019992532387E-3</v>
      </c>
      <c r="BM445" s="223">
        <f t="shared" ca="1" si="914"/>
        <v>-3.0081485654076395E-3</v>
      </c>
      <c r="BN445" s="223">
        <f t="shared" ca="1" si="915"/>
        <v>5.6668648344951221E-3</v>
      </c>
      <c r="BO445" s="223">
        <f t="shared" ca="1" si="916"/>
        <v>-2.3345346166223921E-3</v>
      </c>
      <c r="BP445" s="223">
        <f t="shared" ca="1" si="917"/>
        <v>-3.4658808339289165E-3</v>
      </c>
      <c r="BQ445" s="223">
        <f t="shared" ca="1" si="918"/>
        <v>5.6021444473060714E-3</v>
      </c>
      <c r="BR445" s="223">
        <f t="shared" ca="1" si="919"/>
        <v>-1.8157843894470347E-3</v>
      </c>
      <c r="BS445" s="223">
        <f t="shared" ca="1" si="920"/>
        <v>-3.8902347753762686E-3</v>
      </c>
      <c r="BT445" s="223">
        <f t="shared" ca="1" si="921"/>
        <v>5.4834723466457855E-3</v>
      </c>
      <c r="BU445" s="223">
        <f t="shared" ca="1" si="922"/>
        <v>-1.2795471659925845E-3</v>
      </c>
      <c r="BV445" s="223">
        <f t="shared" ca="1" si="923"/>
        <v>-4.2771236293179882E-3</v>
      </c>
      <c r="BW445" s="223">
        <f t="shared" ca="1" si="924"/>
        <v>5.3119914097163974E-3</v>
      </c>
      <c r="BX445" s="223">
        <f t="shared" ca="1" si="925"/>
        <v>-7.309872038579932E-4</v>
      </c>
      <c r="BY445" s="223">
        <f t="shared" ca="1" si="926"/>
        <v>-4.6228214445958801E-3</v>
      </c>
      <c r="BZ445" s="223">
        <f t="shared" ca="1" si="927"/>
        <v>5.0893530916815517E-3</v>
      </c>
      <c r="CA445" s="223">
        <f t="shared" ca="1" si="928"/>
        <v>-1.7538743535199615E-4</v>
      </c>
      <c r="CB445" s="223">
        <f t="shared" ca="1" si="929"/>
        <v>-4.9239989622710508E-3</v>
      </c>
      <c r="CC445" s="223">
        <f t="shared" ca="1" si="930"/>
        <v>4.8177015212504098E-3</v>
      </c>
      <c r="CD445" s="223">
        <f t="shared" ca="1" si="931"/>
        <v>3.8190141003296573E-4</v>
      </c>
      <c r="CE445" s="223">
        <f t="shared" ca="1" si="932"/>
        <v>-5.17775567820791E-3</v>
      </c>
      <c r="CF445" s="223">
        <f t="shared" ca="1" si="933"/>
        <v>4.4996528515460774E-3</v>
      </c>
      <c r="CG445" s="223">
        <f t="shared" ca="1" si="934"/>
        <v>9.3551233607060396E-4</v>
      </c>
      <c r="CH445" s="223">
        <f t="shared" ca="1" si="935"/>
        <v>-5.3816477765144559E-3</v>
      </c>
      <c r="CI445" s="223">
        <f t="shared" ca="1" si="936"/>
        <v>4.138270065120896E-3</v>
      </c>
      <c r="CJ445" s="223">
        <f t="shared" ca="1" si="937"/>
        <v>1.4801137669089789E-3</v>
      </c>
      <c r="CK445" s="223">
        <f t="shared" ca="1" si="938"/>
        <v>-5.533711664825235E-3</v>
      </c>
      <c r="CL445" s="223">
        <f t="shared" ca="1" si="939"/>
        <v>3.737033475760188E-3</v>
      </c>
      <c r="CM445" s="223">
        <f t="shared" ca="1" si="940"/>
        <v>2.0104608930595312E-3</v>
      </c>
      <c r="CN445" s="223">
        <f t="shared" ca="1" si="941"/>
        <v>-5.6324828847692382E-3</v>
      </c>
      <c r="CO445" s="223">
        <f t="shared" ca="1" si="942"/>
        <v>3.2998072111574961E-3</v>
      </c>
      <c r="CP445" s="223">
        <f t="shared" ca="1" si="943"/>
        <v>2.5214461817802008E-3</v>
      </c>
      <c r="CQ445" s="223">
        <f t="shared" ca="1" si="944"/>
        <v>-5.6770102155045644E-3</v>
      </c>
      <c r="CR445" s="223">
        <f t="shared" ca="1" si="945"/>
        <v>2.8308019992532435E-3</v>
      </c>
      <c r="CS445" s="223">
        <f t="shared" ca="1" si="946"/>
        <v>3.0081485654076343E-3</v>
      </c>
      <c r="CT445" s="223">
        <f t="shared" ca="1" si="947"/>
        <v>-5.6668648344951169E-3</v>
      </c>
      <c r="CU445" s="223">
        <f t="shared" ca="1" si="948"/>
        <v>2.3345346166223973E-3</v>
      </c>
      <c r="CV445" s="223">
        <f t="shared" ca="1" si="949"/>
        <v>3.4658808339289122E-3</v>
      </c>
      <c r="CW445" s="223">
        <f t="shared" ca="1" si="950"/>
        <v>-5.6021444473060723E-3</v>
      </c>
      <c r="CX445" s="223">
        <f t="shared" ca="1" si="951"/>
        <v>1.8157843894470399E-3</v>
      </c>
      <c r="CY445" s="223">
        <f t="shared" ca="1" si="952"/>
        <v>3.8902347753762643E-3</v>
      </c>
      <c r="CZ445" s="223">
        <f t="shared" ca="1" si="953"/>
        <v>-5.4834723466457881E-3</v>
      </c>
      <c r="DA445" s="223">
        <f t="shared" ca="1" si="954"/>
        <v>1.2795471659925899E-3</v>
      </c>
      <c r="DB445" s="223">
        <f t="shared" ca="1" si="955"/>
        <v>4.2771236293179847E-3</v>
      </c>
      <c r="DC445" s="223">
        <f t="shared" ca="1" si="956"/>
        <v>-5.3119914097163991E-3</v>
      </c>
      <c r="DD445" s="223">
        <f t="shared" ca="1" si="957"/>
        <v>7.3098720385799906E-4</v>
      </c>
      <c r="DE445" s="223">
        <f t="shared" ca="1" si="958"/>
        <v>4.6228214445958767E-3</v>
      </c>
      <c r="DF445" s="223">
        <f t="shared" ca="1" si="959"/>
        <v>-5.0893530916815543E-3</v>
      </c>
      <c r="DG445" s="223">
        <f t="shared" ca="1" si="960"/>
        <v>1.7538743535200178E-4</v>
      </c>
      <c r="DH445" s="223">
        <f t="shared" ca="1" si="961"/>
        <v>4.9239989622710482E-3</v>
      </c>
      <c r="DI445" s="223">
        <f t="shared" ca="1" si="962"/>
        <v>-4.8177015212504132E-3</v>
      </c>
      <c r="DJ445" s="223">
        <f t="shared" ca="1" si="963"/>
        <v>-3.8190141003295987E-4</v>
      </c>
      <c r="DK445" s="223">
        <f t="shared" ca="1" si="964"/>
        <v>5.1777556782079083E-3</v>
      </c>
      <c r="DL445" s="223">
        <f t="shared" ca="1" si="965"/>
        <v>-4.4996528515460809E-3</v>
      </c>
      <c r="DM445" s="223">
        <f t="shared" ca="1" si="966"/>
        <v>-9.3551233607059811E-4</v>
      </c>
      <c r="DN445" s="223">
        <f t="shared" ca="1" si="967"/>
        <v>5.3816477765144541E-3</v>
      </c>
      <c r="DO445" s="223">
        <f t="shared" ca="1" si="968"/>
        <v>-4.1382700651208994E-3</v>
      </c>
      <c r="DP445" s="223">
        <f t="shared" ca="1" si="969"/>
        <v>-1.480113766908974E-3</v>
      </c>
      <c r="DQ445" s="223">
        <f t="shared" ca="1" si="970"/>
        <v>5.5337116648252332E-3</v>
      </c>
      <c r="DR445" s="223">
        <f t="shared" ca="1" si="971"/>
        <v>-3.7370334757601919E-3</v>
      </c>
      <c r="DS445" s="223">
        <f t="shared" ca="1" si="972"/>
        <v>-2.010460893059526E-3</v>
      </c>
      <c r="DT445" s="223">
        <f t="shared" ca="1" si="973"/>
        <v>5.6324828847692373E-3</v>
      </c>
      <c r="DU445" s="223">
        <f t="shared" ca="1" si="974"/>
        <v>-3.2998072111575004E-3</v>
      </c>
      <c r="DV445" s="223">
        <f t="shared" ca="1" si="975"/>
        <v>-2.521446181780196E-3</v>
      </c>
      <c r="DW445" s="223">
        <f t="shared" ca="1" si="976"/>
        <v>5.6770102155045644E-3</v>
      </c>
      <c r="DX445" s="223">
        <f t="shared" ca="1" si="977"/>
        <v>-2.8308019992532483E-3</v>
      </c>
      <c r="DY445" s="223">
        <f t="shared" ca="1" si="978"/>
        <v>-3.0081485654076291E-3</v>
      </c>
      <c r="DZ445" s="223">
        <f t="shared" ca="1" si="979"/>
        <v>5.6668648344951177E-3</v>
      </c>
      <c r="EA445" s="223">
        <f t="shared" ca="1" si="980"/>
        <v>-2.3345346166222551E-3</v>
      </c>
      <c r="EB445" s="223">
        <f t="shared" ca="1" si="981"/>
        <v>-3.4658808339287804E-3</v>
      </c>
      <c r="EC445" s="223">
        <f t="shared" ca="1" si="982"/>
        <v>5.602144447306074E-3</v>
      </c>
      <c r="ED445" s="223">
        <f t="shared" ca="1" si="983"/>
        <v>-1.8157843894470451E-3</v>
      </c>
      <c r="EE445" s="223">
        <f t="shared" ca="1" si="984"/>
        <v>-3.89023477537626E-3</v>
      </c>
      <c r="EF445" s="223">
        <f t="shared" ca="1" si="985"/>
        <v>5.4834723466457465E-3</v>
      </c>
      <c r="EG445" s="223">
        <f t="shared" ca="1" si="986"/>
        <v>-1.2795471659927528E-3</v>
      </c>
      <c r="EH445" s="223">
        <f t="shared" ca="1" si="987"/>
        <v>-4.2771236293179804E-3</v>
      </c>
      <c r="EI445" s="223">
        <f t="shared" ca="1" si="988"/>
        <v>5.3119914097164E-3</v>
      </c>
      <c r="EJ445" s="223">
        <f t="shared" ca="1" si="989"/>
        <v>-7.3098720385800448E-4</v>
      </c>
      <c r="EK445" s="223">
        <f t="shared" ca="1" si="990"/>
        <v>-4.6228214445959677E-3</v>
      </c>
      <c r="EL445" s="223">
        <f t="shared" ca="1" si="991"/>
        <v>5.089353091681628E-3</v>
      </c>
      <c r="EM445" s="223">
        <f t="shared" ca="1" si="992"/>
        <v>-1.7538743535216875E-4</v>
      </c>
      <c r="EN445" s="223">
        <f t="shared" ca="1" si="993"/>
        <v>-4.9239989622710447E-3</v>
      </c>
      <c r="EO445" s="223">
        <f t="shared" ca="1" si="994"/>
        <v>4.8177015212504158E-3</v>
      </c>
      <c r="EP445" s="223">
        <f t="shared" ca="1" si="995"/>
        <v>3.8190141003295445E-4</v>
      </c>
      <c r="EQ445" s="223">
        <f t="shared" ca="1" si="996"/>
        <v>-5.1777556782079733E-3</v>
      </c>
      <c r="ER445" s="223">
        <f t="shared" ca="1" si="997"/>
        <v>4.4996528515461832E-3</v>
      </c>
      <c r="ES445" s="223">
        <f t="shared" ca="1" si="998"/>
        <v>9.3551233607059268E-4</v>
      </c>
      <c r="ET445" s="223">
        <f t="shared" ca="1" si="999"/>
        <v>-5.3816477765144524E-3</v>
      </c>
      <c r="EU445" s="223">
        <f t="shared" ca="1" si="1000"/>
        <v>4.1382700651209038E-3</v>
      </c>
      <c r="EV445" s="223">
        <f t="shared" ca="1" si="1001"/>
        <v>1.4801137669091242E-3</v>
      </c>
      <c r="EW445" s="223">
        <f t="shared" ca="1" si="1002"/>
        <v>-5.5337116648251959E-3</v>
      </c>
      <c r="EX445" s="223">
        <f t="shared" ca="1" si="1003"/>
        <v>3.7370334757601967E-3</v>
      </c>
      <c r="EY445" s="223">
        <f t="shared" ca="1" si="1004"/>
        <v>2.0104608930595217E-3</v>
      </c>
      <c r="EZ445" s="223">
        <f t="shared" ca="1" si="1005"/>
        <v>-5.6324828847692365E-3</v>
      </c>
      <c r="FA445" s="223">
        <f t="shared" ca="1" si="1006"/>
        <v>3.2998072111573738E-3</v>
      </c>
      <c r="FB445" s="223">
        <f t="shared" ca="1" si="1007"/>
        <v>2.5214461817803357E-3</v>
      </c>
      <c r="FC445" s="223">
        <f t="shared" ca="1" si="1008"/>
        <v>-5.6770102155045601E-3</v>
      </c>
      <c r="FD445" s="223">
        <f t="shared" ca="1" si="1009"/>
        <v>2.830801999253253E-3</v>
      </c>
      <c r="FE445" s="223">
        <f t="shared" ca="1" si="1010"/>
        <v>3.0081485654076248E-3</v>
      </c>
      <c r="FF445" s="223">
        <f t="shared" ca="1" si="1011"/>
        <v>-5.6668648344951186E-3</v>
      </c>
      <c r="FG445" s="223">
        <f t="shared" ca="1" si="1012"/>
        <v>2.3345346166222603E-3</v>
      </c>
      <c r="FH445" s="223">
        <f t="shared" ca="1" si="1013"/>
        <v>3.4658808339287756E-3</v>
      </c>
      <c r="FI445" s="223">
        <f t="shared" ca="1" si="1014"/>
        <v>-5.602144447306074E-3</v>
      </c>
      <c r="FJ445" s="223">
        <f t="shared" ca="1" si="1015"/>
        <v>1.8157843894470505E-3</v>
      </c>
      <c r="FK445" s="223">
        <f t="shared" ca="1" si="1016"/>
        <v>3.890234775376256E-3</v>
      </c>
      <c r="FL445" s="223">
        <f t="shared" ca="1" si="1017"/>
        <v>-5.4834723466457482E-3</v>
      </c>
      <c r="FM445" s="223">
        <f t="shared" ca="1" si="1018"/>
        <v>1.2795471659927582E-3</v>
      </c>
      <c r="FN445" s="223">
        <f t="shared" ca="1" si="1019"/>
        <v>4.2771236293179769E-3</v>
      </c>
      <c r="FO445" s="223">
        <f t="shared" ca="1" si="1020"/>
        <v>-5.3119914097164034E-3</v>
      </c>
      <c r="FP445" s="223">
        <f t="shared" ca="1" si="1021"/>
        <v>7.3098720385801012E-4</v>
      </c>
      <c r="FQ445" s="223">
        <f t="shared" ca="1" si="1022"/>
        <v>4.6228214445959643E-3</v>
      </c>
      <c r="FR445" s="223">
        <f t="shared" ca="1" si="1023"/>
        <v>-5.0893530916816306E-3</v>
      </c>
      <c r="FS445" s="223">
        <f t="shared" ca="1" si="1024"/>
        <v>1.7538743535217417E-4</v>
      </c>
      <c r="FT445" s="223">
        <f t="shared" ca="1" si="1025"/>
        <v>4.923998962271043E-3</v>
      </c>
      <c r="FU445" s="223">
        <f t="shared" ca="1" si="1026"/>
        <v>-4.8177015212504185E-3</v>
      </c>
      <c r="FV445" s="223">
        <f t="shared" ca="1" si="1027"/>
        <v>-3.8190141003294903E-4</v>
      </c>
      <c r="FW445" s="223">
        <f t="shared" ca="1" si="1028"/>
        <v>5.1777556782079707E-3</v>
      </c>
      <c r="FX445" s="223">
        <f t="shared" ca="1" si="1029"/>
        <v>-4.4996528515461858E-3</v>
      </c>
      <c r="FY445" s="223">
        <f t="shared" ca="1" si="1030"/>
        <v>-9.3551233607058748E-4</v>
      </c>
      <c r="FZ445" s="223">
        <f t="shared" ca="1" si="1031"/>
        <v>5.3816477765144506E-3</v>
      </c>
      <c r="GA445" s="223">
        <f t="shared" ca="1" si="1032"/>
        <v>-4.1382700651209072E-3</v>
      </c>
      <c r="GB445" s="223">
        <f t="shared" ca="1" si="1033"/>
        <v>-1.4801137669091186E-3</v>
      </c>
      <c r="GC445" s="223">
        <f t="shared" ca="1" si="1034"/>
        <v>5.5337116648251942E-3</v>
      </c>
      <c r="GD445" s="223">
        <f t="shared" ca="1" si="1035"/>
        <v>-3.7370334757602006E-3</v>
      </c>
      <c r="GE445" s="223">
        <f t="shared" ca="1" si="1036"/>
        <v>-2.0104608930595165E-3</v>
      </c>
      <c r="GF445" s="223">
        <f t="shared" ca="1" si="1037"/>
        <v>5.6324828847692356E-3</v>
      </c>
      <c r="GG445" s="223">
        <f t="shared" ca="1" si="1038"/>
        <v>-3.2998072111573781E-3</v>
      </c>
      <c r="GH445" s="223">
        <f t="shared" ca="1" si="1039"/>
        <v>-2.5214461817803305E-3</v>
      </c>
      <c r="GI445" s="223">
        <f t="shared" ca="1" si="1040"/>
        <v>5.6770102155045601E-3</v>
      </c>
      <c r="GJ445" s="223">
        <f t="shared" ca="1" si="1041"/>
        <v>-2.8308019992532578E-3</v>
      </c>
      <c r="GK445" s="223">
        <f t="shared" ca="1" si="1042"/>
        <v>-3.0081485654076204E-3</v>
      </c>
      <c r="GL445" s="223">
        <f t="shared" ca="1" si="1043"/>
        <v>5.6668648344951186E-3</v>
      </c>
      <c r="GM445" s="223">
        <f t="shared" ca="1" si="1044"/>
        <v>-2.3345346166222655E-3</v>
      </c>
      <c r="GN445" s="223">
        <f t="shared" ca="1" si="1045"/>
        <v>-3.4658808339287713E-3</v>
      </c>
      <c r="GO445" s="223">
        <f t="shared" ca="1" si="1046"/>
        <v>5.6021444473060757E-3</v>
      </c>
      <c r="GP445" s="223">
        <f t="shared" ca="1" si="1047"/>
        <v>-1.8157843894470557E-3</v>
      </c>
      <c r="GQ445" s="223">
        <f t="shared" ca="1" si="1048"/>
        <v>-3.8902347753762526E-3</v>
      </c>
      <c r="GR445" s="223">
        <f t="shared" ca="1" si="1049"/>
        <v>5.4834723466457491E-3</v>
      </c>
      <c r="GS445" s="223">
        <f t="shared" ca="1" si="1050"/>
        <v>-1.2795471659927636E-3</v>
      </c>
      <c r="GT445" s="223">
        <f t="shared" ca="1" si="1051"/>
        <v>-4.2771236293179735E-3</v>
      </c>
      <c r="GU445" s="223">
        <f t="shared" ca="1" si="1052"/>
        <v>5.3119914097164043E-3</v>
      </c>
      <c r="GV445" s="223">
        <f t="shared" ca="1" si="1053"/>
        <v>-7.3098720385801532E-4</v>
      </c>
      <c r="GW445" s="223">
        <f t="shared" ca="1" si="1054"/>
        <v>-4.6228214445959608E-3</v>
      </c>
      <c r="GX445" s="223">
        <f t="shared" ca="1" si="1055"/>
        <v>5.0893530916816341E-3</v>
      </c>
      <c r="GY445" s="223">
        <f t="shared" ca="1" si="1056"/>
        <v>-1.7538743535218003E-4</v>
      </c>
      <c r="GZ445" s="223">
        <f t="shared" ca="1" si="1057"/>
        <v>-4.9239989622710395E-3</v>
      </c>
      <c r="HA445" s="223">
        <f t="shared" ca="1" si="1058"/>
        <v>4.8177015212504219E-3</v>
      </c>
      <c r="HB445" s="223">
        <f t="shared" ca="1" si="1059"/>
        <v>3.8190141003294339E-4</v>
      </c>
      <c r="HC445" s="223">
        <f t="shared" ca="1" si="1060"/>
        <v>-5.1777556782079672E-3</v>
      </c>
      <c r="HD445" s="223">
        <f t="shared" ca="1" si="1061"/>
        <v>4.4996528515461893E-3</v>
      </c>
      <c r="HE445" s="223">
        <f t="shared" ca="1" si="1062"/>
        <v>9.3551233607058184E-4</v>
      </c>
      <c r="HF445" s="223">
        <f t="shared" ca="1" si="1063"/>
        <v>-5.3816477765144489E-3</v>
      </c>
      <c r="HG445" s="223">
        <f t="shared" ca="1" si="1064"/>
        <v>4.1382700651209116E-3</v>
      </c>
      <c r="HH445" s="223">
        <f t="shared" ca="1" si="1065"/>
        <v>1.4801137669091136E-3</v>
      </c>
      <c r="HI445" s="223">
        <f t="shared" ca="1" si="1066"/>
        <v>-5.5337116648251933E-3</v>
      </c>
      <c r="HJ445" s="223">
        <f t="shared" ca="1" si="1067"/>
        <v>3.7370334757602045E-3</v>
      </c>
      <c r="HK445" s="223">
        <f t="shared" ca="1" si="1068"/>
        <v>2.0104608930595108E-3</v>
      </c>
      <c r="HL445" s="223">
        <f t="shared" ca="1" si="1069"/>
        <v>-5.6324828847692356E-3</v>
      </c>
      <c r="HM445" s="223">
        <f t="shared" ca="1" si="1070"/>
        <v>3.2998072111573825E-3</v>
      </c>
      <c r="HN445" s="223">
        <f t="shared" ca="1" si="1071"/>
        <v>2.5214461817803253E-3</v>
      </c>
      <c r="HO445" s="223">
        <f t="shared" ca="1" si="1072"/>
        <v>-5.6770102155045583E-3</v>
      </c>
      <c r="HP445" s="223">
        <f t="shared" ca="1" si="1073"/>
        <v>2.8308019992532626E-3</v>
      </c>
      <c r="HQ445" s="223">
        <f t="shared" ca="1" si="1074"/>
        <v>3.0081485654076152E-3</v>
      </c>
      <c r="HR445" s="223">
        <f t="shared" ca="1" si="1075"/>
        <v>-5.6668648344951186E-3</v>
      </c>
      <c r="HS445" s="223">
        <f t="shared" ca="1" si="1076"/>
        <v>2.3345346166222707E-3</v>
      </c>
      <c r="HT445" s="223">
        <f t="shared" ca="1" si="1077"/>
        <v>3.4658808339287665E-3</v>
      </c>
      <c r="HU445" s="223">
        <f t="shared" ca="1" si="1078"/>
        <v>-5.6021444473060766E-3</v>
      </c>
      <c r="HV445" s="223">
        <f t="shared" ca="1" si="1079"/>
        <v>1.8157843894470609E-3</v>
      </c>
      <c r="HW445" s="223">
        <f t="shared" ca="1" si="1080"/>
        <v>3.8902347753762487E-3</v>
      </c>
      <c r="HX445" s="223">
        <f t="shared" ca="1" si="1081"/>
        <v>-5.4834723466457508E-3</v>
      </c>
      <c r="HY445" s="223">
        <f t="shared" ca="1" si="1082"/>
        <v>1.279547165992769E-3</v>
      </c>
      <c r="HZ445" s="223">
        <f t="shared" ca="1" si="1083"/>
        <v>4.27712362931797E-3</v>
      </c>
      <c r="IA445" s="223">
        <f t="shared" ca="1" si="1084"/>
        <v>-5.3119914097164069E-3</v>
      </c>
      <c r="IB445" s="223">
        <f t="shared" ca="1" si="1085"/>
        <v>7.3098720385802118E-4</v>
      </c>
      <c r="IC445" s="223">
        <f t="shared" ca="1" si="1086"/>
        <v>4.6228214445959573E-3</v>
      </c>
      <c r="ID445" s="223">
        <f t="shared" ca="1" si="1087"/>
        <v>-5.0893530916816358E-3</v>
      </c>
      <c r="IE445" s="223">
        <f t="shared" ca="1" si="1088"/>
        <v>-3.0085922880864384E-3</v>
      </c>
      <c r="IF445" s="223">
        <f t="shared" ca="1" si="1089"/>
        <v>4.9239989622710369E-3</v>
      </c>
      <c r="IG445" s="223">
        <f t="shared" ca="1" si="1090"/>
        <v>-4.8177015212504245E-3</v>
      </c>
      <c r="IH445" s="223">
        <f t="shared" ca="1" si="1091"/>
        <v>-3.8190141003293819E-4</v>
      </c>
      <c r="II445" s="223">
        <f t="shared" ca="1" si="1092"/>
        <v>5.1777556782079655E-3</v>
      </c>
      <c r="IJ445" s="223">
        <f t="shared" ca="1" si="1093"/>
        <v>-4.4996528515461936E-3</v>
      </c>
      <c r="IK445" s="223">
        <f t="shared" ca="1" si="1094"/>
        <v>-9.3551233607057664E-4</v>
      </c>
      <c r="IL445" s="223">
        <f t="shared" ca="1" si="1095"/>
        <v>5.3816477765144472E-3</v>
      </c>
      <c r="IM445" s="223">
        <f t="shared" ca="1" si="1096"/>
        <v>-4.1382700651209151E-3</v>
      </c>
      <c r="IN445" s="223">
        <f t="shared" ca="1" si="1097"/>
        <v>-1.4801137669091084E-3</v>
      </c>
      <c r="IO445" s="223">
        <f t="shared" ca="1" si="1098"/>
        <v>5.5337116648251925E-3</v>
      </c>
      <c r="IP445" s="223">
        <f t="shared" ca="1" si="1099"/>
        <v>-3.7370334757602089E-3</v>
      </c>
      <c r="IQ445" s="223">
        <f t="shared" ca="1" si="1100"/>
        <v>-2.0104608930595052E-3</v>
      </c>
      <c r="IR445" s="223">
        <f t="shared" ca="1" si="1101"/>
        <v>5.6324828847692347E-3</v>
      </c>
      <c r="IS445" s="223">
        <f t="shared" ca="1" si="1102"/>
        <v>-3.2998072111573868E-3</v>
      </c>
      <c r="IT445" s="223">
        <f t="shared" ca="1" si="1103"/>
        <v>-2.5214461817803209E-3</v>
      </c>
      <c r="IU445" s="223">
        <f t="shared" ca="1" si="1104"/>
        <v>5.6770102155045583E-3</v>
      </c>
      <c r="IV445" s="223">
        <f t="shared" ca="1" si="1105"/>
        <v>-2.8308019992529876E-3</v>
      </c>
      <c r="IW445" s="223">
        <f t="shared" ca="1" si="1106"/>
        <v>-3.0081485654076105E-3</v>
      </c>
      <c r="IX445" s="223">
        <f t="shared" ca="1" si="1107"/>
        <v>5.6668648344951411E-3</v>
      </c>
      <c r="IY445" s="223">
        <f t="shared" ca="1" si="1108"/>
        <v>-2.3345346166222755E-3</v>
      </c>
      <c r="IZ445" s="223">
        <f t="shared" ca="1" si="1109"/>
        <v>-3.4658808339287622E-3</v>
      </c>
      <c r="JA445" s="223">
        <f t="shared" ca="1" si="1110"/>
        <v>5.6021444473060246E-3</v>
      </c>
      <c r="JB445" s="223">
        <f t="shared" ca="1" si="1111"/>
        <v>-1.8157843894470664E-3</v>
      </c>
    </row>
    <row r="446" spans="2:262">
      <c r="B446" s="230">
        <v>85</v>
      </c>
      <c r="C446" s="229">
        <f t="shared" si="1112"/>
        <v>1.660156250000001E-3</v>
      </c>
      <c r="D446" s="226">
        <f t="shared" ca="1" si="855"/>
        <v>54.003460355241629</v>
      </c>
      <c r="E446" s="225">
        <f ca="1">CM361</f>
        <v>3.4603552416275067E-3</v>
      </c>
      <c r="F446" s="224">
        <v>85</v>
      </c>
      <c r="G446" s="223">
        <f t="shared" ca="1" si="856"/>
        <v>-5.4802689808702203E-4</v>
      </c>
      <c r="H446" s="223">
        <f t="shared" ca="1" si="857"/>
        <v>-4.3012783249777578E-5</v>
      </c>
      <c r="I446" s="223">
        <f t="shared" ca="1" si="858"/>
        <v>5.9042874430019585E-4</v>
      </c>
      <c r="J446" s="223">
        <f t="shared" ca="1" si="859"/>
        <v>-5.3902973816235818E-4</v>
      </c>
      <c r="K446" s="223">
        <f t="shared" ca="1" si="860"/>
        <v>-5.9055177303556029E-5</v>
      </c>
      <c r="L446" s="223">
        <f t="shared" ca="1" si="861"/>
        <v>5.9724611843182192E-4</v>
      </c>
      <c r="M446" s="223">
        <f t="shared" ca="1" si="862"/>
        <v>-5.2970788687904582E-4</v>
      </c>
      <c r="N446" s="223">
        <f t="shared" ca="1" si="863"/>
        <v>-7.5061998726741084E-5</v>
      </c>
      <c r="O446" s="223">
        <f t="shared" ca="1" si="864"/>
        <v>6.0370373383417575E-4</v>
      </c>
      <c r="P446" s="223">
        <f t="shared" ca="1" si="865"/>
        <v>-5.2006695937172986E-4</v>
      </c>
      <c r="Q446" s="223">
        <f t="shared" ca="1" si="866"/>
        <v>-9.1023605608641929E-5</v>
      </c>
      <c r="R446" s="223">
        <f t="shared" ca="1" si="867"/>
        <v>6.0979770068120406E-4</v>
      </c>
      <c r="S446" s="223">
        <f t="shared" ca="1" si="868"/>
        <v>-5.1011276297464577E-4</v>
      </c>
      <c r="T446" s="223">
        <f t="shared" ca="1" si="869"/>
        <v>-1.0693038327411604E-4</v>
      </c>
      <c r="U446" s="223">
        <f t="shared" ca="1" si="870"/>
        <v>6.1552434819514654E-4</v>
      </c>
      <c r="V446" s="223">
        <f t="shared" ca="1" si="871"/>
        <v>-4.9985129372349078E-4</v>
      </c>
      <c r="W446" s="223">
        <f t="shared" ca="1" si="872"/>
        <v>-1.2277275007509266E-4</v>
      </c>
      <c r="X446" s="223">
        <f t="shared" ca="1" si="873"/>
        <v>6.2088022685767498E-4</v>
      </c>
      <c r="Y446" s="223">
        <f t="shared" ca="1" si="874"/>
        <v>-4.8928873274363882E-4</v>
      </c>
      <c r="Z446" s="223">
        <f t="shared" ca="1" si="875"/>
        <v>-1.3854116316219282E-4</v>
      </c>
      <c r="AA446" s="223">
        <f t="shared" ca="1" si="876"/>
        <v>6.2586211048774995E-4</v>
      </c>
      <c r="AB446" s="223">
        <f t="shared" ca="1" si="877"/>
        <v>-4.784314425268694E-4</v>
      </c>
      <c r="AC446" s="223">
        <f t="shared" ca="1" si="878"/>
        <v>-1.5422612423298727E-4</v>
      </c>
      <c r="AD446" s="223">
        <f t="shared" ca="1" si="879"/>
        <v>6.3046699818496024E-4</v>
      </c>
      <c r="AE446" s="223">
        <f t="shared" ca="1" si="880"/>
        <v>-4.6728596309882244E-4</v>
      </c>
      <c r="AF446" s="223">
        <f t="shared" ca="1" si="881"/>
        <v>-1.6981818525343463E-4</v>
      </c>
      <c r="AG446" s="223">
        <f t="shared" ca="1" si="882"/>
        <v>6.3469211613714327E-4</v>
      </c>
      <c r="AH446" s="223">
        <f t="shared" ca="1" si="883"/>
        <v>-4.5585900807955572E-4</v>
      </c>
      <c r="AI446" s="223">
        <f t="shared" ca="1" si="884"/>
        <v>-1.8530795414899173E-4</v>
      </c>
      <c r="AJ446" s="223">
        <f t="shared" ca="1" si="885"/>
        <v>6.3853491929123088E-4</v>
      </c>
      <c r="AK446" s="223">
        <f t="shared" ca="1" si="886"/>
        <v>-4.4415746063948129E-4</v>
      </c>
      <c r="AL446" s="223">
        <f t="shared" ca="1" si="887"/>
        <v>-2.0068610046208458E-4</v>
      </c>
      <c r="AM446" s="223">
        <f t="shared" ca="1" si="888"/>
        <v>6.4199309288629608E-4</v>
      </c>
      <c r="AN446" s="223">
        <f t="shared" ca="1" si="889"/>
        <v>-4.3218836935324158E-4</v>
      </c>
      <c r="AO446" s="223">
        <f t="shared" ca="1" si="890"/>
        <v>-2.1594336097239137E-4</v>
      </c>
      <c r="AP446" s="223">
        <f t="shared" ca="1" si="891"/>
        <v>6.450645538478764E-4</v>
      </c>
      <c r="AQ446" s="223">
        <f t="shared" ca="1" si="892"/>
        <v>-4.1995894395386766E-4</v>
      </c>
      <c r="AR446" s="223">
        <f t="shared" ca="1" si="893"/>
        <v>-2.3107054527669952E-4</v>
      </c>
      <c r="AS446" s="223">
        <f t="shared" ca="1" si="894"/>
        <v>6.4774745204273436E-4</v>
      </c>
      <c r="AT446" s="223">
        <f t="shared" ca="1" si="895"/>
        <v>-4.0747655098992511E-4</v>
      </c>
      <c r="AU446" s="223">
        <f t="shared" ca="1" si="896"/>
        <v>-2.4605854132480839E-4</v>
      </c>
      <c r="AV446" s="223">
        <f t="shared" ca="1" si="897"/>
        <v>6.5004017139331908E-4</v>
      </c>
      <c r="AW446" s="223">
        <f t="shared" ca="1" si="898"/>
        <v>-3.9474870938820301E-4</v>
      </c>
      <c r="AX446" s="223">
        <f t="shared" ca="1" si="899"/>
        <v>-2.6089832090834479E-4</v>
      </c>
      <c r="AY446" s="223">
        <f t="shared" ca="1" si="900"/>
        <v>6.5194133085122517E-4</v>
      </c>
      <c r="AZ446" s="223">
        <f t="shared" ca="1" si="901"/>
        <v>-3.8178308592455058E-4</v>
      </c>
      <c r="BA446" s="223">
        <f t="shared" ca="1" si="902"/>
        <v>-2.7558094509899103E-4</v>
      </c>
      <c r="BB446" s="223">
        <f t="shared" ca="1" si="903"/>
        <v>6.5344978522908191E-4</v>
      </c>
      <c r="BC446" s="223">
        <f t="shared" ca="1" si="904"/>
        <v>-3.6858749060572632E-4</v>
      </c>
      <c r="BD446" s="223">
        <f t="shared" ca="1" si="905"/>
        <v>-2.9009756963293643E-4</v>
      </c>
      <c r="BE446" s="223">
        <f t="shared" ca="1" si="906"/>
        <v>6.5456462589037821E-4</v>
      </c>
      <c r="BF446" s="223">
        <f t="shared" ca="1" si="907"/>
        <v>-3.5516987196492741E-4</v>
      </c>
      <c r="BG446" s="223">
        <f t="shared" ca="1" si="908"/>
        <v>-3.0443945023838183E-4</v>
      </c>
      <c r="BH446" s="223">
        <f t="shared" ca="1" si="909"/>
        <v>6.5528518129678631E-4</v>
      </c>
      <c r="BI446" s="223">
        <f t="shared" ca="1" si="910"/>
        <v>-3.4153831227392152E-4</v>
      </c>
      <c r="BJ446" s="223">
        <f t="shared" ca="1" si="911"/>
        <v>-3.1859794790272783E-4</v>
      </c>
      <c r="BK446" s="223">
        <f t="shared" ca="1" si="912"/>
        <v>6.5561101741267195E-4</v>
      </c>
      <c r="BL446" s="223">
        <f t="shared" ca="1" si="913"/>
        <v>-3.27701022674542E-4</v>
      </c>
      <c r="BM446" s="223">
        <f t="shared" ca="1" si="914"/>
        <v>-3.3256453407641009E-4</v>
      </c>
      <c r="BN446" s="223">
        <f t="shared" ca="1" si="915"/>
        <v>6.5554193796654335E-4</v>
      </c>
      <c r="BO446" s="223">
        <f t="shared" ca="1" si="916"/>
        <v>-3.1366633823262565E-4</v>
      </c>
      <c r="BP446" s="223">
        <f t="shared" ca="1" si="917"/>
        <v>-3.463307958101534E-4</v>
      </c>
      <c r="BQ446" s="223">
        <f t="shared" ca="1" si="918"/>
        <v>6.5507798456927529E-4</v>
      </c>
      <c r="BR446" s="223">
        <f t="shared" ca="1" si="919"/>
        <v>-2.99442712917306E-4</v>
      </c>
      <c r="BS446" s="223">
        <f t="shared" ca="1" si="920"/>
        <v>-3.5988844082262736E-4</v>
      </c>
      <c r="BT446" s="223">
        <f t="shared" ca="1" si="921"/>
        <v>6.5421943668904727E-4</v>
      </c>
      <c r="BU446" s="223">
        <f t="shared" ca="1" si="922"/>
        <v>-2.8503871450860082E-4</v>
      </c>
      <c r="BV446" s="223">
        <f t="shared" ca="1" si="923"/>
        <v>-3.7322930249546118E-4</v>
      </c>
      <c r="BW446" s="223">
        <f t="shared" ca="1" si="924"/>
        <v>6.5296681148299695E-4</v>
      </c>
      <c r="BX446" s="223">
        <f t="shared" ca="1" si="925"/>
        <v>-2.7046301943657656E-4</v>
      </c>
      <c r="BY446" s="223">
        <f t="shared" ca="1" si="926"/>
        <v>-3.8634534479241409E-4</v>
      </c>
      <c r="BZ446" s="223">
        <f t="shared" ca="1" si="927"/>
        <v>6.5132086348571071E-4</v>
      </c>
      <c r="CA446" s="223">
        <f t="shared" ca="1" si="928"/>
        <v>-2.5572440755489048E-4</v>
      </c>
      <c r="CB446" s="223">
        <f t="shared" ca="1" si="929"/>
        <v>-3.9922866710003191E-4</v>
      </c>
      <c r="CC446" s="223">
        <f t="shared" ca="1" si="930"/>
        <v>6.4928258415471868E-4</v>
      </c>
      <c r="CD446" s="223">
        <f t="shared" ca="1" si="931"/>
        <v>-2.4083175685224472E-4</v>
      </c>
      <c r="CE446" s="223">
        <f t="shared" ca="1" si="932"/>
        <v>-4.1187150898672491E-4</v>
      </c>
      <c r="CF446" s="223">
        <f t="shared" ca="1" si="933"/>
        <v>6.4685320127326907E-4</v>
      </c>
      <c r="CG446" s="223">
        <f t="shared" ca="1" si="934"/>
        <v>-2.2579403810456792E-4</v>
      </c>
      <c r="CH446" s="223">
        <f t="shared" ca="1" si="935"/>
        <v>-4.2426625487727187E-4</v>
      </c>
      <c r="CI446" s="223">
        <f t="shared" ca="1" si="936"/>
        <v>6.4403417821077115E-4</v>
      </c>
      <c r="CJ446" s="223">
        <f t="shared" ca="1" si="937"/>
        <v>-2.1062030947130238E-4</v>
      </c>
      <c r="CK446" s="223">
        <f t="shared" ca="1" si="938"/>
        <v>-4.3640543864020359E-4</v>
      </c>
      <c r="CL446" s="223">
        <f t="shared" ca="1" si="939"/>
        <v>6.4082721304131165E-4</v>
      </c>
      <c r="CM446" s="223">
        <f t="shared" ca="1" si="940"/>
        <v>-1.9531971103921183E-4</v>
      </c>
      <c r="CN446" s="223">
        <f t="shared" ca="1" si="941"/>
        <v>-4.4828174808516296E-4</v>
      </c>
      <c r="CO446" s="223">
        <f t="shared" ca="1" si="942"/>
        <v>6.3723423752078535E-4</v>
      </c>
      <c r="CP446" s="223">
        <f t="shared" ca="1" si="943"/>
        <v>-1.7990145931668359E-4</v>
      </c>
      <c r="CQ446" s="223">
        <f t="shared" ca="1" si="944"/>
        <v>-4.5988802936739657E-4</v>
      </c>
      <c r="CR446" s="223">
        <f t="shared" ca="1" si="945"/>
        <v>6.3325741592329897E-4</v>
      </c>
      <c r="CS446" s="223">
        <f t="shared" ca="1" si="946"/>
        <v>-1.6437484168199394E-4</v>
      </c>
      <c r="CT446" s="223">
        <f t="shared" ca="1" si="947"/>
        <v>-4.7121729129707361E-4</v>
      </c>
      <c r="CU446" s="223">
        <f t="shared" ca="1" si="948"/>
        <v>6.2889914373748528E-4</v>
      </c>
      <c r="CV446" s="223">
        <f t="shared" ca="1" si="949"/>
        <v>-1.4874921078904615E-4</v>
      </c>
      <c r="CW446" s="223">
        <f t="shared" ca="1" si="950"/>
        <v>-4.8226270955042255E-4</v>
      </c>
      <c r="CX446" s="223">
        <f t="shared" ca="1" si="951"/>
        <v>6.2416204622353275E-4</v>
      </c>
      <c r="CY446" s="223">
        <f t="shared" ca="1" si="952"/>
        <v>-1.3303397893362845E-4</v>
      </c>
      <c r="CZ446" s="223">
        <f t="shared" ca="1" si="953"/>
        <v>-4.9301763078048991E-4</v>
      </c>
      <c r="DA446" s="223">
        <f t="shared" ca="1" si="954"/>
        <v>6.1904897683185691E-4</v>
      </c>
      <c r="DB446" s="223">
        <f t="shared" ca="1" si="955"/>
        <v>-1.1723861238374384E-4</v>
      </c>
      <c r="DC446" s="223">
        <f t="shared" ca="1" si="956"/>
        <v>-5.0347557662490426E-4</v>
      </c>
      <c r="DD446" s="223">
        <f t="shared" ca="1" si="957"/>
        <v>6.1356301548427599E-4</v>
      </c>
      <c r="DE446" s="223">
        <f t="shared" ca="1" si="958"/>
        <v>-1.0137262567759322E-4</v>
      </c>
      <c r="DF446" s="223">
        <f t="shared" ca="1" si="959"/>
        <v>-5.1363024760812373E-4</v>
      </c>
      <c r="DG446" s="223">
        <f t="shared" ca="1" si="960"/>
        <v>6.0770746671875986E-4</v>
      </c>
      <c r="DH446" s="223">
        <f t="shared" ca="1" si="961"/>
        <v>-8.5445575892319529E-5</v>
      </c>
      <c r="DI446" s="223">
        <f t="shared" ca="1" si="962"/>
        <v>-5.2347552693604474E-4</v>
      </c>
      <c r="DJ446" s="223">
        <f t="shared" ca="1" si="963"/>
        <v>6.0148585769893793E-4</v>
      </c>
      <c r="DK446" s="223">
        <f t="shared" ca="1" si="964"/>
        <v>-6.9467056887125657E-5</v>
      </c>
      <c r="DL446" s="223">
        <f t="shared" ca="1" si="965"/>
        <v>-5.3300548418056155E-4</v>
      </c>
      <c r="DM446" s="223">
        <f t="shared" ca="1" si="966"/>
        <v>5.9490193608945042E-4</v>
      </c>
      <c r="DN446" s="223">
        <f t="shared" ca="1" si="967"/>
        <v>-5.3446693524422152E-5</v>
      </c>
      <c r="DO446" s="223">
        <f t="shared" ca="1" si="968"/>
        <v>-5.4221437885176632E-4</v>
      </c>
      <c r="DP446" s="223">
        <f t="shared" ca="1" si="969"/>
        <v>5.8795966779847113E-4</v>
      </c>
      <c r="DQ446" s="223">
        <f t="shared" ca="1" si="970"/>
        <v>-3.7394135872021535E-5</v>
      </c>
      <c r="DR446" s="223">
        <f t="shared" ca="1" si="971"/>
        <v>-5.5109666385584209E-4</v>
      </c>
      <c r="DS446" s="223">
        <f t="shared" ca="1" si="972"/>
        <v>5.8066323458883786E-4</v>
      </c>
      <c r="DT446" s="223">
        <f t="shared" ca="1" si="973"/>
        <v>-2.1319053390428421E-5</v>
      </c>
      <c r="DU446" s="223">
        <f t="shared" ca="1" si="974"/>
        <v>-5.5964698883645273E-4</v>
      </c>
      <c r="DV446" s="223">
        <f t="shared" ca="1" si="975"/>
        <v>5.7301703155909376E-4</v>
      </c>
      <c r="DW446" s="223">
        <f t="shared" ca="1" si="976"/>
        <v>-5.2311291082622938E-6</v>
      </c>
      <c r="DX446" s="223">
        <f t="shared" ca="1" si="977"/>
        <v>-5.6786020339753688E-4</v>
      </c>
      <c r="DY446" s="223">
        <f t="shared" ca="1" si="978"/>
        <v>5.6502566449602594E-4</v>
      </c>
      <c r="DZ446" s="223">
        <f t="shared" ca="1" si="979"/>
        <v>1.0859946210511364E-5</v>
      </c>
      <c r="EA446" s="223">
        <f t="shared" ca="1" si="980"/>
        <v>-5.7573136020575477E-4</v>
      </c>
      <c r="EB446" s="223">
        <f t="shared" ca="1" si="981"/>
        <v>5.5669394710031704E-4</v>
      </c>
      <c r="EC446" s="223">
        <f t="shared" ca="1" si="982"/>
        <v>2.6944479903730136E-5</v>
      </c>
      <c r="ED446" s="223">
        <f t="shared" ca="1" si="983"/>
        <v>-5.8325571797055809E-4</v>
      </c>
      <c r="EE446" s="223">
        <f t="shared" ca="1" si="984"/>
        <v>5.480268980870217E-4</v>
      </c>
      <c r="EF446" s="223">
        <f t="shared" ca="1" si="985"/>
        <v>4.3012783249773946E-5</v>
      </c>
      <c r="EG446" s="223">
        <f t="shared" ca="1" si="986"/>
        <v>-5.9042874430019238E-4</v>
      </c>
      <c r="EH446" s="223">
        <f t="shared" ca="1" si="987"/>
        <v>5.390297381623649E-4</v>
      </c>
      <c r="EI446" s="223">
        <f t="shared" ca="1" si="988"/>
        <v>5.9055177303576846E-5</v>
      </c>
      <c r="EJ446" s="223">
        <f t="shared" ca="1" si="989"/>
        <v>-5.9724611843182908E-4</v>
      </c>
      <c r="EK446" s="223">
        <f t="shared" ca="1" si="990"/>
        <v>5.2970788687903779E-4</v>
      </c>
      <c r="EL446" s="223">
        <f t="shared" ca="1" si="991"/>
        <v>7.5061998726750137E-5</v>
      </c>
      <c r="EM446" s="223">
        <f t="shared" ca="1" si="992"/>
        <v>-6.0370373383417759E-4</v>
      </c>
      <c r="EN446" s="223">
        <f t="shared" ca="1" si="993"/>
        <v>5.2006695937172997E-4</v>
      </c>
      <c r="EO446" s="223">
        <f t="shared" ca="1" si="994"/>
        <v>9.1023605608639435E-5</v>
      </c>
      <c r="EP446" s="223">
        <f t="shared" ca="1" si="995"/>
        <v>-6.0979770068120146E-4</v>
      </c>
      <c r="EQ446" s="223">
        <f t="shared" ca="1" si="996"/>
        <v>5.1011276297465336E-4</v>
      </c>
      <c r="ER446" s="223">
        <f t="shared" ca="1" si="997"/>
        <v>1.0693038327413883E-4</v>
      </c>
      <c r="ES446" s="223">
        <f t="shared" ca="1" si="998"/>
        <v>-6.1552434819515294E-4</v>
      </c>
      <c r="ET446" s="223">
        <f t="shared" ca="1" si="999"/>
        <v>4.9985129372348189E-4</v>
      </c>
      <c r="EU446" s="223">
        <f t="shared" ca="1" si="1000"/>
        <v>1.2277275007510161E-4</v>
      </c>
      <c r="EV446" s="223">
        <f t="shared" ca="1" si="1001"/>
        <v>-6.208802268576765E-4</v>
      </c>
      <c r="EW446" s="223">
        <f t="shared" ca="1" si="1002"/>
        <v>4.8928873274363893E-4</v>
      </c>
      <c r="EX446" s="223">
        <f t="shared" ca="1" si="1003"/>
        <v>1.3854116316218811E-4</v>
      </c>
      <c r="EY446" s="223">
        <f t="shared" ca="1" si="1004"/>
        <v>-6.2586211048774854E-4</v>
      </c>
      <c r="EZ446" s="223">
        <f t="shared" ca="1" si="1005"/>
        <v>4.7843144252687585E-4</v>
      </c>
      <c r="FA446" s="223">
        <f t="shared" ca="1" si="1006"/>
        <v>1.5422612423300979E-4</v>
      </c>
      <c r="FB446" s="223">
        <f t="shared" ca="1" si="1007"/>
        <v>-6.3046699818496523E-4</v>
      </c>
      <c r="FC446" s="223">
        <f t="shared" ca="1" si="1008"/>
        <v>4.6728596309881279E-4</v>
      </c>
      <c r="FD446" s="223">
        <f t="shared" ca="1" si="1009"/>
        <v>1.6981818525344346E-4</v>
      </c>
      <c r="FE446" s="223">
        <f t="shared" ca="1" si="1010"/>
        <v>-6.3469211613714424E-4</v>
      </c>
      <c r="FF446" s="223">
        <f t="shared" ca="1" si="1011"/>
        <v>4.5585900807955252E-4</v>
      </c>
      <c r="FG446" s="223">
        <f t="shared" ca="1" si="1012"/>
        <v>1.8530795414899157E-4</v>
      </c>
      <c r="FH446" s="223">
        <f t="shared" ca="1" si="1013"/>
        <v>-6.3853491929122979E-4</v>
      </c>
      <c r="FI446" s="223">
        <f t="shared" ca="1" si="1014"/>
        <v>4.4415746063949165E-4</v>
      </c>
      <c r="FJ446" s="223">
        <f t="shared" ca="1" si="1015"/>
        <v>2.0068610046210665E-4</v>
      </c>
      <c r="FK446" s="223">
        <f t="shared" ca="1" si="1016"/>
        <v>-6.4199309288630075E-4</v>
      </c>
      <c r="FL446" s="223">
        <f t="shared" ca="1" si="1017"/>
        <v>4.3218836935323128E-4</v>
      </c>
      <c r="FM446" s="223">
        <f t="shared" ca="1" si="1018"/>
        <v>2.1594336097240441E-4</v>
      </c>
      <c r="FN446" s="223">
        <f t="shared" ca="1" si="1019"/>
        <v>-6.4506455384787727E-4</v>
      </c>
      <c r="FO446" s="223">
        <f t="shared" ca="1" si="1020"/>
        <v>4.1995894395386419E-4</v>
      </c>
      <c r="FP446" s="223">
        <f t="shared" ca="1" si="1021"/>
        <v>2.3107054527669497E-4</v>
      </c>
      <c r="FQ446" s="223">
        <f t="shared" ca="1" si="1022"/>
        <v>-6.477474520427336E-4</v>
      </c>
      <c r="FR446" s="223">
        <f t="shared" ca="1" si="1023"/>
        <v>4.0747655098993617E-4</v>
      </c>
      <c r="FS446" s="223">
        <f t="shared" ca="1" si="1024"/>
        <v>2.4605854132479527E-4</v>
      </c>
      <c r="FT446" s="223">
        <f t="shared" ca="1" si="1025"/>
        <v>-6.5004017139332201E-4</v>
      </c>
      <c r="FU446" s="223">
        <f t="shared" ca="1" si="1026"/>
        <v>3.9474870938819196E-4</v>
      </c>
      <c r="FV446" s="223">
        <f t="shared" ca="1" si="1027"/>
        <v>2.6089832090835736E-4</v>
      </c>
      <c r="FW446" s="223">
        <f t="shared" ca="1" si="1028"/>
        <v>-6.5194133085122571E-4</v>
      </c>
      <c r="FX446" s="223">
        <f t="shared" ca="1" si="1029"/>
        <v>3.817830859245469E-4</v>
      </c>
      <c r="FY446" s="223">
        <f t="shared" ca="1" si="1030"/>
        <v>2.7558094509898669E-4</v>
      </c>
      <c r="FZ446" s="223">
        <f t="shared" ca="1" si="1031"/>
        <v>-6.5344978522908158E-4</v>
      </c>
      <c r="GA446" s="223">
        <f t="shared" ca="1" si="1032"/>
        <v>3.6858749060573028E-4</v>
      </c>
      <c r="GB446" s="223">
        <f t="shared" ca="1" si="1033"/>
        <v>2.9009756963292374E-4</v>
      </c>
      <c r="GC446" s="223">
        <f t="shared" ca="1" si="1034"/>
        <v>-6.5456462589037951E-4</v>
      </c>
      <c r="GD446" s="223">
        <f t="shared" ca="1" si="1035"/>
        <v>3.5516987196491581E-4</v>
      </c>
      <c r="GE446" s="223">
        <f t="shared" ca="1" si="1036"/>
        <v>3.0443945023839398E-4</v>
      </c>
      <c r="GF446" s="223">
        <f t="shared" ca="1" si="1037"/>
        <v>-6.5528518129678653E-4</v>
      </c>
      <c r="GG446" s="223">
        <f t="shared" ca="1" si="1038"/>
        <v>3.4153831227391767E-4</v>
      </c>
      <c r="GH446" s="223">
        <f t="shared" ca="1" si="1039"/>
        <v>3.1859794790273178E-4</v>
      </c>
      <c r="GI446" s="223">
        <f t="shared" ca="1" si="1040"/>
        <v>-6.5561101741267195E-4</v>
      </c>
      <c r="GJ446" s="223">
        <f t="shared" ca="1" si="1041"/>
        <v>3.2770102267454617E-4</v>
      </c>
      <c r="GK446" s="223">
        <f t="shared" ca="1" si="1042"/>
        <v>3.3256453407639794E-4</v>
      </c>
      <c r="GL446" s="223">
        <f t="shared" ca="1" si="1043"/>
        <v>-6.5554193796654291E-4</v>
      </c>
      <c r="GM446" s="223">
        <f t="shared" ca="1" si="1044"/>
        <v>3.1366633823261356E-4</v>
      </c>
      <c r="GN446" s="223">
        <f t="shared" ca="1" si="1045"/>
        <v>3.4633079581015719E-4</v>
      </c>
      <c r="GO446" s="223">
        <f t="shared" ca="1" si="1046"/>
        <v>-6.5507798456927507E-4</v>
      </c>
      <c r="GP446" s="223">
        <f t="shared" ca="1" si="1047"/>
        <v>2.9944271291730199E-4</v>
      </c>
      <c r="GQ446" s="223">
        <f t="shared" ca="1" si="1048"/>
        <v>3.5988844082263127E-4</v>
      </c>
      <c r="GR446" s="223">
        <f t="shared" ca="1" si="1049"/>
        <v>-6.5421943668904695E-4</v>
      </c>
      <c r="GS446" s="223">
        <f t="shared" ca="1" si="1050"/>
        <v>2.8503871450861356E-4</v>
      </c>
      <c r="GT446" s="223">
        <f t="shared" ca="1" si="1051"/>
        <v>3.7322930249544968E-4</v>
      </c>
      <c r="GU446" s="223">
        <f t="shared" ca="1" si="1052"/>
        <v>-6.5296681148299489E-4</v>
      </c>
      <c r="GV446" s="223">
        <f t="shared" ca="1" si="1053"/>
        <v>2.7046301943655553E-4</v>
      </c>
      <c r="GW446" s="223">
        <f t="shared" ca="1" si="1054"/>
        <v>3.8634534479241772E-4</v>
      </c>
      <c r="GX446" s="223">
        <f t="shared" ca="1" si="1055"/>
        <v>-6.5132086348571017E-4</v>
      </c>
      <c r="GY446" s="223">
        <f t="shared" ca="1" si="1056"/>
        <v>2.557244075548863E-4</v>
      </c>
      <c r="GZ446" s="223">
        <f t="shared" ca="1" si="1057"/>
        <v>3.9922866710003548E-4</v>
      </c>
      <c r="HA446" s="223">
        <f t="shared" ca="1" si="1058"/>
        <v>-6.4928258415471803E-4</v>
      </c>
      <c r="HB446" s="223">
        <f t="shared" ca="1" si="1059"/>
        <v>2.4083175685225787E-4</v>
      </c>
      <c r="HC446" s="223">
        <f t="shared" ca="1" si="1060"/>
        <v>4.118715089867139E-4</v>
      </c>
      <c r="HD446" s="223">
        <f t="shared" ca="1" si="1061"/>
        <v>-6.4685320127326517E-4</v>
      </c>
      <c r="HE446" s="223">
        <f t="shared" ca="1" si="1062"/>
        <v>2.2579403810454618E-4</v>
      </c>
      <c r="HF446" s="223">
        <f t="shared" ca="1" si="1063"/>
        <v>4.2426625487727528E-4</v>
      </c>
      <c r="HG446" s="223">
        <f t="shared" ca="1" si="1064"/>
        <v>-6.4403417821077029E-4</v>
      </c>
      <c r="HH446" s="223">
        <f t="shared" ca="1" si="1065"/>
        <v>2.106203094712981E-4</v>
      </c>
      <c r="HI446" s="223">
        <f t="shared" ca="1" si="1066"/>
        <v>4.3640543864020706E-4</v>
      </c>
      <c r="HJ446" s="223">
        <f t="shared" ca="1" si="1067"/>
        <v>-6.4082721304131078E-4</v>
      </c>
      <c r="HK446" s="223">
        <f t="shared" ca="1" si="1068"/>
        <v>1.9531971103922539E-4</v>
      </c>
      <c r="HL446" s="223">
        <f t="shared" ca="1" si="1069"/>
        <v>4.4828174808515266E-4</v>
      </c>
      <c r="HM446" s="223">
        <f t="shared" ca="1" si="1070"/>
        <v>-6.3723423752077982E-4</v>
      </c>
      <c r="HN446" s="223">
        <f t="shared" ca="1" si="1071"/>
        <v>1.7990145931666136E-4</v>
      </c>
      <c r="HO446" s="223">
        <f t="shared" ca="1" si="1072"/>
        <v>4.59888029367413E-4</v>
      </c>
      <c r="HP446" s="223">
        <f t="shared" ca="1" si="1073"/>
        <v>-6.3325741592329778E-4</v>
      </c>
      <c r="HQ446" s="223">
        <f t="shared" ca="1" si="1074"/>
        <v>1.6437484168198955E-4</v>
      </c>
      <c r="HR446" s="223">
        <f t="shared" ca="1" si="1075"/>
        <v>4.712172912970768E-4</v>
      </c>
      <c r="HS446" s="223">
        <f t="shared" ca="1" si="1076"/>
        <v>-6.2889914373748398E-4</v>
      </c>
      <c r="HT446" s="223">
        <f t="shared" ca="1" si="1077"/>
        <v>1.4874921078905989E-4</v>
      </c>
      <c r="HU446" s="223">
        <f t="shared" ca="1" si="1078"/>
        <v>4.8226270955041301E-4</v>
      </c>
      <c r="HV446" s="223">
        <f t="shared" ca="1" si="1079"/>
        <v>-6.2416204622353698E-4</v>
      </c>
      <c r="HW446" s="223">
        <f t="shared" ca="1" si="1080"/>
        <v>1.3303397893360582E-4</v>
      </c>
      <c r="HX446" s="223">
        <f t="shared" ca="1" si="1081"/>
        <v>4.9301763078050519E-4</v>
      </c>
      <c r="HY446" s="223">
        <f t="shared" ca="1" si="1082"/>
        <v>-6.190489768318555E-4</v>
      </c>
      <c r="HZ446" s="223">
        <f t="shared" ca="1" si="1083"/>
        <v>1.1723861238373937E-4</v>
      </c>
      <c r="IA446" s="223">
        <f t="shared" ca="1" si="1084"/>
        <v>5.0347557662490708E-4</v>
      </c>
      <c r="IB446" s="223">
        <f t="shared" ca="1" si="1085"/>
        <v>-6.1356301548427447E-4</v>
      </c>
      <c r="IC446" s="223">
        <f t="shared" ca="1" si="1086"/>
        <v>1.0137262567760724E-4</v>
      </c>
      <c r="ID446" s="223">
        <f t="shared" ca="1" si="1087"/>
        <v>5.1363024760811506E-4</v>
      </c>
      <c r="IE446" s="223">
        <f t="shared" ca="1" si="1088"/>
        <v>-4.6083198714382348E-4</v>
      </c>
      <c r="IF446" s="223">
        <f t="shared" ca="1" si="1089"/>
        <v>8.5445575892296625E-5</v>
      </c>
      <c r="IG446" s="223">
        <f t="shared" ca="1" si="1090"/>
        <v>5.2347552693605872E-4</v>
      </c>
      <c r="IH446" s="223">
        <f t="shared" ca="1" si="1091"/>
        <v>-6.0148585769893609E-4</v>
      </c>
      <c r="II446" s="223">
        <f t="shared" ca="1" si="1092"/>
        <v>6.9467056887121239E-5</v>
      </c>
      <c r="IJ446" s="223">
        <f t="shared" ca="1" si="1093"/>
        <v>5.3300548418056405E-4</v>
      </c>
      <c r="IK446" s="223">
        <f t="shared" ca="1" si="1094"/>
        <v>-5.9490193608944858E-4</v>
      </c>
      <c r="IL446" s="223">
        <f t="shared" ca="1" si="1095"/>
        <v>5.3446693524417707E-5</v>
      </c>
      <c r="IM446" s="223">
        <f t="shared" ca="1" si="1096"/>
        <v>5.4221437885175841E-4</v>
      </c>
      <c r="IN446" s="223">
        <f t="shared" ca="1" si="1097"/>
        <v>-5.8795966779847742E-4</v>
      </c>
      <c r="IO446" s="223">
        <f t="shared" ca="1" si="1098"/>
        <v>3.7394135871998495E-5</v>
      </c>
      <c r="IP446" s="223">
        <f t="shared" ca="1" si="1099"/>
        <v>5.5109666385585467E-4</v>
      </c>
      <c r="IQ446" s="223">
        <f t="shared" ca="1" si="1100"/>
        <v>-5.806632345888358E-4</v>
      </c>
      <c r="IR446" s="223">
        <f t="shared" ca="1" si="1101"/>
        <v>2.1319053390461218E-5</v>
      </c>
      <c r="IS446" s="223">
        <f t="shared" ca="1" si="1102"/>
        <v>5.5964698883647452E-4</v>
      </c>
      <c r="IT446" s="223">
        <f t="shared" ca="1" si="1103"/>
        <v>-5.730170315590736E-4</v>
      </c>
      <c r="IU446" s="223">
        <f t="shared" ca="1" si="1104"/>
        <v>5.231129108220552E-6</v>
      </c>
      <c r="IV446" s="223">
        <f t="shared" ca="1" si="1105"/>
        <v>5.6786020339754848E-4</v>
      </c>
      <c r="IW446" s="223">
        <f t="shared" ca="1" si="1106"/>
        <v>-5.6502566449600491E-4</v>
      </c>
      <c r="IX446" s="223">
        <f t="shared" ca="1" si="1107"/>
        <v>-1.0859946210515863E-5</v>
      </c>
      <c r="IY446" s="223">
        <f t="shared" ca="1" si="1108"/>
        <v>5.7573136020575694E-4</v>
      </c>
      <c r="IZ446" s="223">
        <f t="shared" ca="1" si="1109"/>
        <v>-5.5669394710031466E-4</v>
      </c>
      <c r="JA446" s="223">
        <f t="shared" ca="1" si="1110"/>
        <v>-2.694447990373469E-5</v>
      </c>
      <c r="JB446" s="223">
        <f t="shared" ca="1" si="1111"/>
        <v>5.8325571797056015E-4</v>
      </c>
    </row>
    <row r="447" spans="2:262">
      <c r="B447" s="230">
        <v>86</v>
      </c>
      <c r="C447" s="229">
        <f t="shared" si="1112"/>
        <v>1.6796875000000011E-3</v>
      </c>
      <c r="D447" s="226">
        <f t="shared" ca="1" si="855"/>
        <v>53.985845118173685</v>
      </c>
      <c r="E447" s="225">
        <f ca="1">CN361</f>
        <v>-1.4154881826312386E-2</v>
      </c>
      <c r="F447" s="224">
        <v>86</v>
      </c>
      <c r="G447" s="223">
        <f t="shared" ca="1" si="856"/>
        <v>-1.8982540712093696E-3</v>
      </c>
      <c r="H447" s="223">
        <f t="shared" ca="1" si="857"/>
        <v>2.8234521231561261E-3</v>
      </c>
      <c r="I447" s="223">
        <f t="shared" ca="1" si="858"/>
        <v>-1.0048348980161151E-3</v>
      </c>
      <c r="J447" s="223">
        <f t="shared" ca="1" si="859"/>
        <v>-1.7902753660937248E-3</v>
      </c>
      <c r="K447" s="223">
        <f t="shared" ca="1" si="860"/>
        <v>2.8456058551567316E-3</v>
      </c>
      <c r="L447" s="223">
        <f t="shared" ca="1" si="861"/>
        <v>-1.1355921919630248E-3</v>
      </c>
      <c r="M447" s="223">
        <f t="shared" ca="1" si="862"/>
        <v>-1.6779837308115578E-3</v>
      </c>
      <c r="N447" s="223">
        <f t="shared" ca="1" si="863"/>
        <v>2.860904273406629E-3</v>
      </c>
      <c r="O447" s="223">
        <f t="shared" ca="1" si="864"/>
        <v>-1.2636137448533719E-3</v>
      </c>
      <c r="P447" s="223">
        <f t="shared" ca="1" si="865"/>
        <v>-1.56164968574785E-3</v>
      </c>
      <c r="Q447" s="223">
        <f t="shared" ca="1" si="866"/>
        <v>2.8693105226762711E-3</v>
      </c>
      <c r="R447" s="223">
        <f t="shared" ca="1" si="867"/>
        <v>-1.388591141552866E-3</v>
      </c>
      <c r="S447" s="223">
        <f t="shared" ca="1" si="868"/>
        <v>-1.4415534898068131E-3</v>
      </c>
      <c r="T447" s="223">
        <f t="shared" ca="1" si="869"/>
        <v>2.8708043515748667E-3</v>
      </c>
      <c r="U447" s="223">
        <f t="shared" ca="1" si="870"/>
        <v>-1.5102233005661401E-3</v>
      </c>
      <c r="V447" s="223">
        <f t="shared" ca="1" si="871"/>
        <v>-1.3179844652436677E-3</v>
      </c>
      <c r="W447" s="223">
        <f t="shared" ca="1" si="872"/>
        <v>2.8653821613377549E-3</v>
      </c>
      <c r="X447" s="223">
        <f t="shared" ca="1" si="873"/>
        <v>-1.6282171993684293E-3</v>
      </c>
      <c r="Y447" s="223">
        <f t="shared" ca="1" si="874"/>
        <v>-1.191240300661946E-3</v>
      </c>
      <c r="Z447" s="223">
        <f t="shared" ca="1" si="875"/>
        <v>2.8530570144961452E-3</v>
      </c>
      <c r="AA447" s="223">
        <f t="shared" ca="1" si="876"/>
        <v>-1.7422885803224397E-3</v>
      </c>
      <c r="AB447" s="223">
        <f t="shared" ca="1" si="877"/>
        <v>-1.061626333855602E-3</v>
      </c>
      <c r="AC447" s="223">
        <f t="shared" ca="1" si="878"/>
        <v>2.8338586034083353E-3</v>
      </c>
      <c r="AD447" s="223">
        <f t="shared" ca="1" si="879"/>
        <v>-1.8521626354799981E-3</v>
      </c>
      <c r="AE447" s="223">
        <f t="shared" ca="1" si="880"/>
        <v>-9.2945481622349658E-4</v>
      </c>
      <c r="AF447" s="223">
        <f t="shared" ca="1" si="881"/>
        <v>2.8078331787282132E-3</v>
      </c>
      <c r="AG447" s="223">
        <f t="shared" ca="1" si="882"/>
        <v>-1.9575746686183986E-3</v>
      </c>
      <c r="AH447" s="223">
        <f t="shared" ca="1" si="883"/>
        <v>-7.9504416052850093E-4</v>
      </c>
      <c r="AI447" s="223">
        <f t="shared" ca="1" si="884"/>
        <v>2.7750434379833983E-3</v>
      </c>
      <c r="AJ447" s="223">
        <f t="shared" ca="1" si="885"/>
        <v>-2.0582707329168076E-3</v>
      </c>
      <c r="AK447" s="223">
        <f t="shared" ca="1" si="886"/>
        <v>-6.5871817381312858E-4</v>
      </c>
      <c r="AL447" s="223">
        <f t="shared" ca="1" si="887"/>
        <v>2.7355683745313841E-3</v>
      </c>
      <c r="AM447" s="223">
        <f t="shared" ca="1" si="888"/>
        <v>-2.1540082427363963E-3</v>
      </c>
      <c r="AN447" s="223">
        <f t="shared" ca="1" si="889"/>
        <v>-5.2080527732016265E-4</v>
      </c>
      <c r="AO447" s="223">
        <f t="shared" ca="1" si="890"/>
        <v>2.6895030872576336E-3</v>
      </c>
      <c r="AP447" s="223">
        <f t="shared" ca="1" si="891"/>
        <v>-2.24455655803042E-3</v>
      </c>
      <c r="AQ447" s="223">
        <f t="shared" ca="1" si="892"/>
        <v>-3.8163771529697757E-4</v>
      </c>
      <c r="AR447" s="223">
        <f t="shared" ca="1" si="893"/>
        <v>2.6369585514740322E-3</v>
      </c>
      <c r="AS447" s="223">
        <f t="shared" ca="1" si="894"/>
        <v>-2.329697539976187E-3</v>
      </c>
      <c r="AT447" s="223">
        <f t="shared" ca="1" si="895"/>
        <v>-2.4155075459012648E-4</v>
      </c>
      <c r="AU447" s="223">
        <f t="shared" ca="1" si="896"/>
        <v>2.5780613515696397E-3</v>
      </c>
      <c r="AV447" s="223">
        <f t="shared" ca="1" si="897"/>
        <v>-2.4092260764907473E-3</v>
      </c>
      <c r="AW447" s="223">
        <f t="shared" ca="1" si="898"/>
        <v>-1.0088187695812053E-4</v>
      </c>
      <c r="AX447" s="223">
        <f t="shared" ca="1" si="899"/>
        <v>2.5129533760578117E-3</v>
      </c>
      <c r="AY447" s="223">
        <f t="shared" ca="1" si="900"/>
        <v>-2.4829505763637608E-3</v>
      </c>
      <c r="AZ447" s="223">
        <f t="shared" ca="1" si="901"/>
        <v>4.0030033951686441E-5</v>
      </c>
      <c r="BA447" s="223">
        <f t="shared" ca="1" si="902"/>
        <v>2.4417914757543201E-3</v>
      </c>
      <c r="BB447" s="223">
        <f t="shared" ca="1" si="903"/>
        <v>-2.5506934308175294E-3</v>
      </c>
      <c r="BC447" s="223">
        <f t="shared" ca="1" si="904"/>
        <v>1.8084550900348704E-4</v>
      </c>
      <c r="BD447" s="223">
        <f t="shared" ca="1" si="905"/>
        <v>2.3647470859100828E-3</v>
      </c>
      <c r="BE447" s="223">
        <f t="shared" ca="1" si="906"/>
        <v>-2.6122914413821011E-3</v>
      </c>
      <c r="BF447" s="223">
        <f t="shared" ca="1" si="907"/>
        <v>3.2122531138394301E-4</v>
      </c>
      <c r="BG447" s="223">
        <f t="shared" ca="1" si="908"/>
        <v>2.2820058132085068E-3</v>
      </c>
      <c r="BH447" s="223">
        <f t="shared" ca="1" si="909"/>
        <v>-2.6675962130546771E-3</v>
      </c>
      <c r="BI447" s="223">
        <f t="shared" ca="1" si="910"/>
        <v>4.6083125385322005E-4</v>
      </c>
      <c r="BJ447" s="223">
        <f t="shared" ca="1" si="911"/>
        <v>2.1937669886228097E-3</v>
      </c>
      <c r="BK447" s="223">
        <f t="shared" ca="1" si="912"/>
        <v>-2.7164745117961723E-3</v>
      </c>
      <c r="BL447" s="223">
        <f t="shared" ca="1" si="913"/>
        <v>5.9932701346791415E-4</v>
      </c>
      <c r="BM447" s="223">
        <f t="shared" ca="1" si="914"/>
        <v>2.100243187210226E-3</v>
      </c>
      <c r="BN447" s="223">
        <f t="shared" ca="1" si="915"/>
        <v>-2.7588085855036856E-3</v>
      </c>
      <c r="BO447" s="223">
        <f t="shared" ca="1" si="916"/>
        <v>7.3637894181227822E-4</v>
      </c>
      <c r="BP447" s="223">
        <f t="shared" ca="1" si="917"/>
        <v>2.0016597160000481E-3</v>
      </c>
      <c r="BQ447" s="223">
        <f t="shared" ca="1" si="918"/>
        <v>-2.7944964476856373E-3</v>
      </c>
      <c r="BR447" s="223">
        <f t="shared" ca="1" si="919"/>
        <v>8.7165686878671786E-4</v>
      </c>
      <c r="BS447" s="223">
        <f t="shared" ca="1" si="920"/>
        <v>1.8982540712094002E-3</v>
      </c>
      <c r="BT447" s="223">
        <f t="shared" ca="1" si="921"/>
        <v>-2.8234521231561161E-3</v>
      </c>
      <c r="BU447" s="223">
        <f t="shared" ca="1" si="922"/>
        <v>1.0048348980161248E-3</v>
      </c>
      <c r="BV447" s="223">
        <f t="shared" ca="1" si="923"/>
        <v>1.7902753660937283E-3</v>
      </c>
      <c r="BW447" s="223">
        <f t="shared" ca="1" si="924"/>
        <v>-2.845605855156729E-3</v>
      </c>
      <c r="BX447" s="223">
        <f t="shared" ca="1" si="925"/>
        <v>1.1355921919629923E-3</v>
      </c>
      <c r="BY447" s="223">
        <f t="shared" ca="1" si="926"/>
        <v>1.6779837308115992E-3</v>
      </c>
      <c r="BZ447" s="223">
        <f t="shared" ca="1" si="927"/>
        <v>-2.8609042734066303E-3</v>
      </c>
      <c r="CA447" s="223">
        <f t="shared" ca="1" si="928"/>
        <v>1.2636137448533676E-3</v>
      </c>
      <c r="CB447" s="223">
        <f t="shared" ca="1" si="929"/>
        <v>1.5616496857478628E-3</v>
      </c>
      <c r="CC447" s="223">
        <f t="shared" ca="1" si="930"/>
        <v>-2.8693105226762698E-3</v>
      </c>
      <c r="CD447" s="223">
        <f t="shared" ca="1" si="931"/>
        <v>1.3885911415528259E-3</v>
      </c>
      <c r="CE447" s="223">
        <f t="shared" ca="1" si="932"/>
        <v>1.4415534898068706E-3</v>
      </c>
      <c r="CF447" s="223">
        <f t="shared" ca="1" si="933"/>
        <v>-2.8708043515748662E-3</v>
      </c>
      <c r="CG447" s="223">
        <f t="shared" ca="1" si="934"/>
        <v>1.510223300566136E-3</v>
      </c>
      <c r="CH447" s="223">
        <f t="shared" ca="1" si="935"/>
        <v>1.3179844652436903E-3</v>
      </c>
      <c r="CI447" s="223">
        <f t="shared" ca="1" si="936"/>
        <v>-2.8653821613377579E-3</v>
      </c>
      <c r="CJ447" s="223">
        <f t="shared" ca="1" si="937"/>
        <v>1.6282171993683748E-3</v>
      </c>
      <c r="CK447" s="223">
        <f t="shared" ca="1" si="938"/>
        <v>1.1912403006619316E-3</v>
      </c>
      <c r="CL447" s="223">
        <f t="shared" ca="1" si="939"/>
        <v>-2.853057014496146E-3</v>
      </c>
      <c r="CM447" s="223">
        <f t="shared" ca="1" si="940"/>
        <v>1.7422885803224197E-3</v>
      </c>
      <c r="CN447" s="223">
        <f t="shared" ca="1" si="941"/>
        <v>1.0616263338556254E-3</v>
      </c>
      <c r="CO447" s="223">
        <f t="shared" ca="1" si="942"/>
        <v>-2.8338586034083431E-3</v>
      </c>
      <c r="CP447" s="223">
        <f t="shared" ca="1" si="943"/>
        <v>1.8521626354799474E-3</v>
      </c>
      <c r="CQ447" s="223">
        <f t="shared" ca="1" si="944"/>
        <v>9.2945481622350114E-4</v>
      </c>
      <c r="CR447" s="223">
        <f t="shared" ca="1" si="945"/>
        <v>-2.8078331787282185E-3</v>
      </c>
      <c r="CS447" s="223">
        <f t="shared" ca="1" si="946"/>
        <v>1.95757466861838E-3</v>
      </c>
      <c r="CT447" s="223">
        <f t="shared" ca="1" si="947"/>
        <v>7.9504416052854517E-4</v>
      </c>
      <c r="CU447" s="223">
        <f t="shared" ca="1" si="948"/>
        <v>-2.7750434379834152E-3</v>
      </c>
      <c r="CV447" s="223">
        <f t="shared" ca="1" si="949"/>
        <v>2.0582707329168184E-3</v>
      </c>
      <c r="CW447" s="223">
        <f t="shared" ca="1" si="950"/>
        <v>6.5871817381315352E-4</v>
      </c>
      <c r="CX447" s="223">
        <f t="shared" ca="1" si="951"/>
        <v>-2.7355683745313919E-3</v>
      </c>
      <c r="CY447" s="223">
        <f t="shared" ca="1" si="952"/>
        <v>2.1540082427363798E-3</v>
      </c>
      <c r="CZ447" s="223">
        <f t="shared" ca="1" si="953"/>
        <v>5.2080527732022771E-4</v>
      </c>
      <c r="DA447" s="223">
        <f t="shared" ca="1" si="954"/>
        <v>-2.689503087257628E-3</v>
      </c>
      <c r="DB447" s="223">
        <f t="shared" ca="1" si="955"/>
        <v>2.244556558030404E-3</v>
      </c>
      <c r="DC447" s="223">
        <f t="shared" ca="1" si="956"/>
        <v>3.8163771529700272E-4</v>
      </c>
      <c r="DD447" s="223">
        <f t="shared" ca="1" si="957"/>
        <v>-2.6369585514740418E-3</v>
      </c>
      <c r="DE447" s="223">
        <f t="shared" ca="1" si="958"/>
        <v>2.3296975399761484E-3</v>
      </c>
      <c r="DF447" s="223">
        <f t="shared" ca="1" si="959"/>
        <v>2.4155075459011098E-4</v>
      </c>
      <c r="DG447" s="223">
        <f t="shared" ca="1" si="960"/>
        <v>-2.5780613515696328E-3</v>
      </c>
      <c r="DH447" s="223">
        <f t="shared" ca="1" si="961"/>
        <v>2.4092260764907334E-3</v>
      </c>
      <c r="DI447" s="223">
        <f t="shared" ca="1" si="962"/>
        <v>1.0088187695814568E-4</v>
      </c>
      <c r="DJ447" s="223">
        <f t="shared" ca="1" si="963"/>
        <v>-2.5129533760578238E-3</v>
      </c>
      <c r="DK447" s="223">
        <f t="shared" ca="1" si="964"/>
        <v>2.4829505763637274E-3</v>
      </c>
      <c r="DL447" s="223">
        <f t="shared" ca="1" si="965"/>
        <v>-4.0030033951702162E-5</v>
      </c>
      <c r="DM447" s="223">
        <f t="shared" ca="1" si="966"/>
        <v>-2.4417914757543331E-3</v>
      </c>
      <c r="DN447" s="223">
        <f t="shared" ca="1" si="967"/>
        <v>2.5506934308175177E-3</v>
      </c>
      <c r="DO447" s="223">
        <f t="shared" ca="1" si="968"/>
        <v>-1.8084550900346167E-4</v>
      </c>
      <c r="DP447" s="223">
        <f t="shared" ca="1" si="969"/>
        <v>-2.3647470859101201E-3</v>
      </c>
      <c r="DQ447" s="223">
        <f t="shared" ca="1" si="970"/>
        <v>2.6122914413821072E-3</v>
      </c>
      <c r="DR447" s="223">
        <f t="shared" ca="1" si="971"/>
        <v>-3.2122531138391774E-4</v>
      </c>
      <c r="DS447" s="223">
        <f t="shared" ca="1" si="972"/>
        <v>-2.2820058132085219E-3</v>
      </c>
      <c r="DT447" s="223">
        <f t="shared" ca="1" si="973"/>
        <v>2.6675962130546676E-3</v>
      </c>
      <c r="DU447" s="223">
        <f t="shared" ca="1" si="974"/>
        <v>-4.6083125385315478E-4</v>
      </c>
      <c r="DV447" s="223">
        <f t="shared" ca="1" si="975"/>
        <v>-2.1937669886228518E-3</v>
      </c>
      <c r="DW447" s="223">
        <f t="shared" ca="1" si="976"/>
        <v>2.7164745117961775E-3</v>
      </c>
      <c r="DX447" s="223">
        <f t="shared" ca="1" si="977"/>
        <v>-5.9932701346780953E-4</v>
      </c>
      <c r="DY447" s="223">
        <f t="shared" ca="1" si="978"/>
        <v>-2.1002431872102429E-3</v>
      </c>
      <c r="DZ447" s="223">
        <f t="shared" ca="1" si="979"/>
        <v>2.7588085855037008E-3</v>
      </c>
      <c r="EA447" s="223">
        <f t="shared" ca="1" si="980"/>
        <v>-7.3637894181225383E-4</v>
      </c>
      <c r="EB447" s="223">
        <f t="shared" ca="1" si="981"/>
        <v>-2.0016597160000659E-3</v>
      </c>
      <c r="EC447" s="223">
        <f t="shared" ca="1" si="982"/>
        <v>2.794496447685613E-3</v>
      </c>
      <c r="ED447" s="223">
        <f t="shared" ca="1" si="983"/>
        <v>-8.7165686878669379E-4</v>
      </c>
      <c r="EE447" s="223">
        <f t="shared" ca="1" si="984"/>
        <v>-1.8982540712093577E-3</v>
      </c>
      <c r="EF447" s="223">
        <f t="shared" ca="1" si="985"/>
        <v>2.8234521231561113E-3</v>
      </c>
      <c r="EG447" s="223">
        <f t="shared" ca="1" si="986"/>
        <v>-1.004834898016101E-3</v>
      </c>
      <c r="EH447" s="223">
        <f t="shared" ca="1" si="987"/>
        <v>-1.790275366093812E-3</v>
      </c>
      <c r="EI447" s="223">
        <f t="shared" ca="1" si="988"/>
        <v>2.8456058551567256E-3</v>
      </c>
      <c r="EJ447" s="223">
        <f t="shared" ca="1" si="989"/>
        <v>-1.1355921919630439E-3</v>
      </c>
      <c r="EK447" s="223">
        <f t="shared" ca="1" si="990"/>
        <v>-1.6779837308116198E-3</v>
      </c>
      <c r="EL447" s="223">
        <f t="shared" ca="1" si="991"/>
        <v>2.8609042734066281E-3</v>
      </c>
      <c r="EM447" s="223">
        <f t="shared" ca="1" si="992"/>
        <v>-1.2636137448532717E-3</v>
      </c>
      <c r="EN447" s="223">
        <f t="shared" ca="1" si="993"/>
        <v>-1.5616496857478838E-3</v>
      </c>
      <c r="EO447" s="223">
        <f t="shared" ca="1" si="994"/>
        <v>2.8693105226762715E-3</v>
      </c>
      <c r="EP447" s="223">
        <f t="shared" ca="1" si="995"/>
        <v>-1.388591141552804E-3</v>
      </c>
      <c r="EQ447" s="223">
        <f t="shared" ca="1" si="996"/>
        <v>-1.4415534898068218E-3</v>
      </c>
      <c r="ER447" s="223">
        <f t="shared" ca="1" si="997"/>
        <v>2.8708043515748684E-3</v>
      </c>
      <c r="ES447" s="223">
        <f t="shared" ca="1" si="998"/>
        <v>-1.5102233005661143E-3</v>
      </c>
      <c r="ET447" s="223">
        <f t="shared" ca="1" si="999"/>
        <v>-1.3179844652436404E-3</v>
      </c>
      <c r="EU447" s="223">
        <f t="shared" ca="1" si="1000"/>
        <v>2.8653821613377592E-3</v>
      </c>
      <c r="EV447" s="223">
        <f t="shared" ca="1" si="1001"/>
        <v>-1.6282171993684212E-3</v>
      </c>
      <c r="EW447" s="223">
        <f t="shared" ca="1" si="1002"/>
        <v>-1.191240300662029E-3</v>
      </c>
      <c r="EX447" s="223">
        <f t="shared" ca="1" si="1003"/>
        <v>2.8530570144961491E-3</v>
      </c>
      <c r="EY447" s="223">
        <f t="shared" ca="1" si="1004"/>
        <v>-1.7422885803223347E-3</v>
      </c>
      <c r="EZ447" s="223">
        <f t="shared" ca="1" si="1005"/>
        <v>-1.0616263338556493E-3</v>
      </c>
      <c r="FA447" s="223">
        <f t="shared" ca="1" si="1006"/>
        <v>2.8338586034083336E-3</v>
      </c>
      <c r="FB447" s="223">
        <f t="shared" ca="1" si="1007"/>
        <v>-1.8521626354799281E-3</v>
      </c>
      <c r="FC447" s="223">
        <f t="shared" ca="1" si="1008"/>
        <v>-9.2945481622352531E-4</v>
      </c>
      <c r="FD447" s="223">
        <f t="shared" ca="1" si="1009"/>
        <v>2.8078331787282406E-3</v>
      </c>
      <c r="FE447" s="223">
        <f t="shared" ca="1" si="1010"/>
        <v>-1.9575746686183613E-3</v>
      </c>
      <c r="FF447" s="223">
        <f t="shared" ca="1" si="1011"/>
        <v>-7.9504416052849096E-4</v>
      </c>
      <c r="FG447" s="223">
        <f t="shared" ca="1" si="1012"/>
        <v>2.7750434379834217E-3</v>
      </c>
      <c r="FH447" s="223">
        <f t="shared" ca="1" si="1013"/>
        <v>-2.0582707329168007E-3</v>
      </c>
      <c r="FI447" s="223">
        <f t="shared" ca="1" si="1014"/>
        <v>-6.5871817381325738E-4</v>
      </c>
      <c r="FJ447" s="223">
        <f t="shared" ca="1" si="1015"/>
        <v>2.7355683745313992E-3</v>
      </c>
      <c r="FK447" s="223">
        <f t="shared" ca="1" si="1016"/>
        <v>-2.1540082427364171E-3</v>
      </c>
      <c r="FL447" s="223">
        <f t="shared" ca="1" si="1017"/>
        <v>-5.2080527732025254E-4</v>
      </c>
      <c r="FM447" s="223">
        <f t="shared" ca="1" si="1018"/>
        <v>2.6895030872576367E-3</v>
      </c>
      <c r="FN447" s="223">
        <f t="shared" ca="1" si="1019"/>
        <v>-2.2445565580303381E-3</v>
      </c>
      <c r="FO447" s="223">
        <f t="shared" ca="1" si="1020"/>
        <v>-3.8163771529702798E-4</v>
      </c>
      <c r="FP447" s="223">
        <f t="shared" ca="1" si="1021"/>
        <v>2.6369585514740197E-3</v>
      </c>
      <c r="FQ447" s="223">
        <f t="shared" ca="1" si="1022"/>
        <v>-2.3296975399761336E-3</v>
      </c>
      <c r="FR447" s="223">
        <f t="shared" ca="1" si="1023"/>
        <v>-2.4155075459013635E-4</v>
      </c>
      <c r="FS447" s="223">
        <f t="shared" ca="1" si="1024"/>
        <v>2.5780613515696796E-3</v>
      </c>
      <c r="FT447" s="223">
        <f t="shared" ca="1" si="1025"/>
        <v>-2.4092260764907196E-3</v>
      </c>
      <c r="FU447" s="223">
        <f t="shared" ca="1" si="1026"/>
        <v>-1.0088187695808952E-4</v>
      </c>
      <c r="FV447" s="223">
        <f t="shared" ca="1" si="1027"/>
        <v>2.5129533760578364E-3</v>
      </c>
      <c r="FW447" s="223">
        <f t="shared" ca="1" si="1028"/>
        <v>-2.4829505763637556E-3</v>
      </c>
      <c r="FX447" s="223">
        <f t="shared" ca="1" si="1029"/>
        <v>4.0030033951595043E-5</v>
      </c>
      <c r="FY447" s="223">
        <f t="shared" ca="1" si="1030"/>
        <v>2.4417914757543465E-3</v>
      </c>
      <c r="FZ447" s="223">
        <f t="shared" ca="1" si="1031"/>
        <v>-2.5506934308174686E-3</v>
      </c>
      <c r="GA447" s="223">
        <f t="shared" ca="1" si="1032"/>
        <v>1.8084550900343641E-4</v>
      </c>
      <c r="GB447" s="223">
        <f t="shared" ca="1" si="1033"/>
        <v>2.364747085910088E-3</v>
      </c>
      <c r="GC447" s="223">
        <f t="shared" ca="1" si="1034"/>
        <v>-2.6122914413820629E-3</v>
      </c>
      <c r="GD447" s="223">
        <f t="shared" ca="1" si="1035"/>
        <v>3.2122531138389259E-4</v>
      </c>
      <c r="GE447" s="223">
        <f t="shared" ca="1" si="1036"/>
        <v>2.2820058132085866E-3</v>
      </c>
      <c r="GF447" s="223">
        <f t="shared" ca="1" si="1037"/>
        <v>-2.6675962130546581E-3</v>
      </c>
      <c r="GG447" s="223">
        <f t="shared" ca="1" si="1038"/>
        <v>4.6083125385321024E-4</v>
      </c>
      <c r="GH447" s="223">
        <f t="shared" ca="1" si="1039"/>
        <v>2.1937669886228687E-3</v>
      </c>
      <c r="GI447" s="223">
        <f t="shared" ca="1" si="1040"/>
        <v>-2.7164745117961692E-3</v>
      </c>
      <c r="GJ447" s="223">
        <f t="shared" ca="1" si="1041"/>
        <v>5.9932701346778481E-4</v>
      </c>
      <c r="GK447" s="223">
        <f t="shared" ca="1" si="1042"/>
        <v>2.1002431872102602E-3</v>
      </c>
      <c r="GL447" s="223">
        <f t="shared" ca="1" si="1043"/>
        <v>-2.7588085855036943E-3</v>
      </c>
      <c r="GM447" s="223">
        <f t="shared" ca="1" si="1044"/>
        <v>7.3637894181222932E-4</v>
      </c>
      <c r="GN447" s="223">
        <f t="shared" ca="1" si="1045"/>
        <v>2.0016597160000841E-3</v>
      </c>
      <c r="GO447" s="223">
        <f t="shared" ca="1" si="1046"/>
        <v>-2.7944964476856069E-3</v>
      </c>
      <c r="GP447" s="223">
        <f t="shared" ca="1" si="1047"/>
        <v>8.7165686878666962E-4</v>
      </c>
      <c r="GQ447" s="223">
        <f t="shared" ca="1" si="1048"/>
        <v>1.898254071209377E-3</v>
      </c>
      <c r="GR447" s="223">
        <f t="shared" ca="1" si="1049"/>
        <v>-2.823452123156107E-3</v>
      </c>
      <c r="GS447" s="223">
        <f t="shared" ca="1" si="1050"/>
        <v>1.0048348980160773E-3</v>
      </c>
      <c r="GT447" s="223">
        <f t="shared" ca="1" si="1051"/>
        <v>1.7902753660938319E-3</v>
      </c>
      <c r="GU447" s="223">
        <f t="shared" ca="1" si="1052"/>
        <v>-2.8456058551567221E-3</v>
      </c>
      <c r="GV447" s="223">
        <f t="shared" ca="1" si="1053"/>
        <v>1.1355921919630209E-3</v>
      </c>
      <c r="GW447" s="223">
        <f t="shared" ca="1" si="1054"/>
        <v>1.6779837308116404E-3</v>
      </c>
      <c r="GX447" s="223">
        <f t="shared" ca="1" si="1055"/>
        <v>-2.8609042734066255E-3</v>
      </c>
      <c r="GY447" s="223">
        <f t="shared" ca="1" si="1056"/>
        <v>1.2636137448532488E-3</v>
      </c>
      <c r="GZ447" s="223">
        <f t="shared" ca="1" si="1057"/>
        <v>1.5616496857479051E-3</v>
      </c>
      <c r="HA447" s="223">
        <f t="shared" ca="1" si="1058"/>
        <v>-2.8693105226762711E-3</v>
      </c>
      <c r="HB447" s="223">
        <f t="shared" ca="1" si="1059"/>
        <v>1.3885911415527816E-3</v>
      </c>
      <c r="HC447" s="223">
        <f t="shared" ca="1" si="1060"/>
        <v>1.4415534898068435E-3</v>
      </c>
      <c r="HD447" s="223">
        <f t="shared" ca="1" si="1061"/>
        <v>-2.8708043515748684E-3</v>
      </c>
      <c r="HE447" s="223">
        <f t="shared" ca="1" si="1062"/>
        <v>1.5102233005660928E-3</v>
      </c>
      <c r="HF447" s="223">
        <f t="shared" ca="1" si="1063"/>
        <v>1.3179844652436625E-3</v>
      </c>
      <c r="HG447" s="223">
        <f t="shared" ca="1" si="1064"/>
        <v>-2.8653821613377605E-3</v>
      </c>
      <c r="HH447" s="223">
        <f t="shared" ca="1" si="1065"/>
        <v>1.6282171993684002E-3</v>
      </c>
      <c r="HI447" s="223">
        <f t="shared" ca="1" si="1066"/>
        <v>1.1912403006620518E-3</v>
      </c>
      <c r="HJ447" s="223">
        <f t="shared" ca="1" si="1067"/>
        <v>-2.8530570144961512E-3</v>
      </c>
      <c r="HK447" s="223">
        <f t="shared" ca="1" si="1068"/>
        <v>1.7422885803223145E-3</v>
      </c>
      <c r="HL447" s="223">
        <f t="shared" ca="1" si="1069"/>
        <v>1.0616263338556727E-3</v>
      </c>
      <c r="HM447" s="223">
        <f t="shared" ca="1" si="1070"/>
        <v>-2.8338586034083375E-3</v>
      </c>
      <c r="HN447" s="223">
        <f t="shared" ca="1" si="1071"/>
        <v>1.8521626354799088E-3</v>
      </c>
      <c r="HO447" s="223">
        <f t="shared" ca="1" si="1072"/>
        <v>9.2945481622354917E-4</v>
      </c>
      <c r="HP447" s="223">
        <f t="shared" ca="1" si="1073"/>
        <v>-2.8078331787282458E-3</v>
      </c>
      <c r="HQ447" s="223">
        <f t="shared" ca="1" si="1074"/>
        <v>1.9575746686183431E-3</v>
      </c>
      <c r="HR447" s="223">
        <f t="shared" ca="1" si="1075"/>
        <v>7.9504416052851535E-4</v>
      </c>
      <c r="HS447" s="223">
        <f t="shared" ca="1" si="1076"/>
        <v>-2.7750434379834282E-3</v>
      </c>
      <c r="HT447" s="223">
        <f t="shared" ca="1" si="1077"/>
        <v>2.0582707329167829E-3</v>
      </c>
      <c r="HU447" s="223">
        <f t="shared" ca="1" si="1078"/>
        <v>6.58718173813282E-4</v>
      </c>
      <c r="HV447" s="223">
        <f t="shared" ca="1" si="1079"/>
        <v>-2.735568374531407E-3</v>
      </c>
      <c r="HW447" s="223">
        <f t="shared" ca="1" si="1080"/>
        <v>2.1540082427364002E-3</v>
      </c>
      <c r="HX447" s="223">
        <f t="shared" ca="1" si="1081"/>
        <v>5.2080527732027747E-4</v>
      </c>
      <c r="HY447" s="223">
        <f t="shared" ca="1" si="1082"/>
        <v>-2.6895030872576458E-3</v>
      </c>
      <c r="HZ447" s="223">
        <f t="shared" ca="1" si="1083"/>
        <v>2.2445565580303216E-3</v>
      </c>
      <c r="IA447" s="223">
        <f t="shared" ca="1" si="1084"/>
        <v>3.8163771529705292E-4</v>
      </c>
      <c r="IB447" s="223">
        <f t="shared" ca="1" si="1085"/>
        <v>-2.6369585514740301E-3</v>
      </c>
      <c r="IC447" s="223">
        <f t="shared" ca="1" si="1086"/>
        <v>2.3296975399761184E-3</v>
      </c>
      <c r="ID447" s="223">
        <f t="shared" ca="1" si="1087"/>
        <v>2.4155075459016161E-4</v>
      </c>
      <c r="IE447" s="223">
        <f t="shared" ca="1" si="1088"/>
        <v>1.5342618341942088E-3</v>
      </c>
      <c r="IF447" s="223">
        <f t="shared" ca="1" si="1089"/>
        <v>2.4092260764907061E-3</v>
      </c>
      <c r="IG447" s="223">
        <f t="shared" ca="1" si="1090"/>
        <v>1.0088187695811478E-4</v>
      </c>
      <c r="IH447" s="223">
        <f t="shared" ca="1" si="1091"/>
        <v>-2.5129533760578486E-3</v>
      </c>
      <c r="II447" s="223">
        <f t="shared" ca="1" si="1092"/>
        <v>2.482950576363743E-3</v>
      </c>
      <c r="IJ447" s="223">
        <f t="shared" ca="1" si="1093"/>
        <v>-4.0030033951569781E-5</v>
      </c>
      <c r="IK447" s="223">
        <f t="shared" ca="1" si="1094"/>
        <v>-2.44179147575436E-3</v>
      </c>
      <c r="IL447" s="223">
        <f t="shared" ca="1" si="1095"/>
        <v>2.5506934308174569E-3</v>
      </c>
      <c r="IM447" s="223">
        <f t="shared" ca="1" si="1096"/>
        <v>-1.8084550900341115E-4</v>
      </c>
      <c r="IN447" s="223">
        <f t="shared" ca="1" si="1097"/>
        <v>-2.3647470859101023E-3</v>
      </c>
      <c r="IO447" s="223">
        <f t="shared" ca="1" si="1098"/>
        <v>2.6122914413820525E-3</v>
      </c>
      <c r="IP447" s="223">
        <f t="shared" ca="1" si="1099"/>
        <v>-3.2122531138370524E-4</v>
      </c>
      <c r="IQ447" s="223">
        <f t="shared" ca="1" si="1100"/>
        <v>-2.2820058132085033E-3</v>
      </c>
      <c r="IR447" s="223">
        <f t="shared" ca="1" si="1101"/>
        <v>2.667596213054649E-3</v>
      </c>
      <c r="IS447" s="223">
        <f t="shared" ca="1" si="1102"/>
        <v>-4.6083125385302414E-4</v>
      </c>
      <c r="IT447" s="223">
        <f t="shared" ca="1" si="1103"/>
        <v>-2.1937669886227793E-3</v>
      </c>
      <c r="IU447" s="223">
        <f t="shared" ca="1" si="1104"/>
        <v>2.716474511796161E-3</v>
      </c>
      <c r="IV447" s="223">
        <f t="shared" ca="1" si="1105"/>
        <v>-5.9932701346775987E-4</v>
      </c>
      <c r="IW447" s="223">
        <f t="shared" ca="1" si="1106"/>
        <v>-2.1002431872101665E-3</v>
      </c>
      <c r="IX447" s="223">
        <f t="shared" ca="1" si="1107"/>
        <v>2.7588085855036869E-3</v>
      </c>
      <c r="IY447" s="223">
        <f t="shared" ca="1" si="1108"/>
        <v>-7.3637894181220482E-4</v>
      </c>
      <c r="IZ447" s="223">
        <f t="shared" ca="1" si="1109"/>
        <v>-2.0016597160002194E-3</v>
      </c>
      <c r="JA447" s="223">
        <f t="shared" ca="1" si="1110"/>
        <v>2.7944964476856386E-3</v>
      </c>
      <c r="JB447" s="223">
        <f t="shared" ca="1" si="1111"/>
        <v>-8.7165686878664555E-4</v>
      </c>
    </row>
    <row r="448" spans="2:262">
      <c r="B448" s="230">
        <v>87</v>
      </c>
      <c r="C448" s="229">
        <f t="shared" si="1112"/>
        <v>1.6992187500000011E-3</v>
      </c>
      <c r="D448" s="226">
        <f t="shared" ca="1" si="855"/>
        <v>53.984354667212081</v>
      </c>
      <c r="E448" s="225">
        <f ca="1">CO361</f>
        <v>-1.5645332787916116E-2</v>
      </c>
      <c r="F448" s="224">
        <v>87</v>
      </c>
      <c r="G448" s="223">
        <f t="shared" ca="1" si="856"/>
        <v>-4.6548403836149848E-3</v>
      </c>
      <c r="H448" s="223">
        <f t="shared" ca="1" si="857"/>
        <v>7.7598216411121374E-3</v>
      </c>
      <c r="I448" s="223">
        <f t="shared" ca="1" si="858"/>
        <v>-3.6481318338717765E-3</v>
      </c>
      <c r="J448" s="223">
        <f t="shared" ca="1" si="859"/>
        <v>-3.8563379448006358E-3</v>
      </c>
      <c r="K448" s="223">
        <f t="shared" ca="1" si="860"/>
        <v>7.7743950777690541E-3</v>
      </c>
      <c r="L448" s="223">
        <f t="shared" ca="1" si="861"/>
        <v>-4.4622277805361783E-3</v>
      </c>
      <c r="M448" s="223">
        <f t="shared" ca="1" si="862"/>
        <v>-2.999832593807184E-3</v>
      </c>
      <c r="N448" s="223">
        <f t="shared" ca="1" si="863"/>
        <v>7.6720343760293313E-3</v>
      </c>
      <c r="O448" s="223">
        <f t="shared" ca="1" si="864"/>
        <v>-5.2092076679281915E-3</v>
      </c>
      <c r="P448" s="223">
        <f t="shared" ca="1" si="865"/>
        <v>-2.0982069683509281E-3</v>
      </c>
      <c r="Q448" s="223">
        <f t="shared" ca="1" si="866"/>
        <v>7.4542791361247385E-3</v>
      </c>
      <c r="R448" s="223">
        <f t="shared" ca="1" si="867"/>
        <v>-5.8778362232506185E-3</v>
      </c>
      <c r="S448" s="223">
        <f t="shared" ca="1" si="868"/>
        <v>-1.1650223570742412E-3</v>
      </c>
      <c r="T448" s="223">
        <f t="shared" ca="1" si="869"/>
        <v>7.1244045995505802E-3</v>
      </c>
      <c r="U448" s="223">
        <f t="shared" ca="1" si="870"/>
        <v>-6.4580566506702523E-3</v>
      </c>
      <c r="V448" s="223">
        <f t="shared" ca="1" si="871"/>
        <v>-2.1431472514134298E-4</v>
      </c>
      <c r="W448" s="223">
        <f t="shared" ca="1" si="872"/>
        <v>6.6873723863850026E-3</v>
      </c>
      <c r="X448" s="223">
        <f t="shared" ca="1" si="873"/>
        <v>-6.9411418948879967E-3</v>
      </c>
      <c r="Y448" s="223">
        <f t="shared" ca="1" si="874"/>
        <v>7.396163997423807E-4</v>
      </c>
      <c r="Z448" s="223">
        <f t="shared" ca="1" si="875"/>
        <v>6.1497558679046924E-3</v>
      </c>
      <c r="AA448" s="223">
        <f t="shared" ca="1" si="876"/>
        <v>-7.3198259041738463E-3</v>
      </c>
      <c r="AB448" s="223">
        <f t="shared" ca="1" si="877"/>
        <v>1.6824230055371258E-3</v>
      </c>
      <c r="AC448" s="223">
        <f t="shared" ca="1" si="878"/>
        <v>5.5196412969624976E-3</v>
      </c>
      <c r="AD448" s="223">
        <f t="shared" ca="1" si="879"/>
        <v>-7.5884129185480849E-3</v>
      </c>
      <c r="AE448" s="223">
        <f t="shared" ca="1" si="880"/>
        <v>2.5999244033249195E-3</v>
      </c>
      <c r="AF448" s="223">
        <f t="shared" ca="1" si="881"/>
        <v>4.806506183217628E-3</v>
      </c>
      <c r="AG448" s="223">
        <f t="shared" ca="1" si="882"/>
        <v>-7.742863139313042E-3</v>
      </c>
      <c r="AH448" s="223">
        <f t="shared" ca="1" si="883"/>
        <v>3.4783205180703644E-3</v>
      </c>
      <c r="AI448" s="223">
        <f t="shared" ca="1" si="884"/>
        <v>4.0210767425688122E-3</v>
      </c>
      <c r="AJ448" s="223">
        <f t="shared" ca="1" si="885"/>
        <v>-7.7808534913857454E-3</v>
      </c>
      <c r="AK448" s="223">
        <f t="shared" ca="1" si="886"/>
        <v>4.304399454594366E-3</v>
      </c>
      <c r="AL448" s="223">
        <f t="shared" ca="1" si="887"/>
        <v>3.1751665648831568E-3</v>
      </c>
      <c r="AM448" s="223">
        <f t="shared" ca="1" si="888"/>
        <v>-7.7018125645095083E-3</v>
      </c>
      <c r="AN448" s="223">
        <f t="shared" ca="1" si="889"/>
        <v>5.0657362167750609E-3</v>
      </c>
      <c r="AO448" s="223">
        <f t="shared" ca="1" si="890"/>
        <v>2.2814989266083754E-3</v>
      </c>
      <c r="AP448" s="223">
        <f t="shared" ca="1" si="891"/>
        <v>-7.5069292077960302E-3</v>
      </c>
      <c r="AQ448" s="223">
        <f t="shared" ca="1" si="892"/>
        <v>5.7508795910552043E-3</v>
      </c>
      <c r="AR448" s="223">
        <f t="shared" ca="1" si="893"/>
        <v>1.3535154208524241E-3</v>
      </c>
      <c r="AS448" s="223">
        <f t="shared" ca="1" si="894"/>
        <v>-7.1991346483282568E-3</v>
      </c>
      <c r="AT448" s="223">
        <f t="shared" ca="1" si="895"/>
        <v>6.3495243833523087E-3</v>
      </c>
      <c r="AU448" s="223">
        <f t="shared" ca="1" si="896"/>
        <v>4.0517378331109783E-4</v>
      </c>
      <c r="AV448" s="223">
        <f t="shared" ca="1" si="897"/>
        <v>-6.783058402776483E-3</v>
      </c>
      <c r="AW448" s="223">
        <f t="shared" ca="1" si="898"/>
        <v>6.8526664187700554E-3</v>
      </c>
      <c r="AX448" s="223">
        <f t="shared" ca="1" si="899"/>
        <v>-5.492620450679199E-4</v>
      </c>
      <c r="AY448" s="223">
        <f t="shared" ca="1" si="900"/>
        <v>-6.2649586451587452E-3</v>
      </c>
      <c r="AZ448" s="223">
        <f t="shared" ca="1" si="901"/>
        <v>7.2527379727699726E-3</v>
      </c>
      <c r="BA448" s="223">
        <f t="shared" ca="1" si="902"/>
        <v>-1.4954364610346973E-3</v>
      </c>
      <c r="BB448" s="223">
        <f t="shared" ca="1" si="903"/>
        <v>-5.6526280780780864E-3</v>
      </c>
      <c r="BC448" s="223">
        <f t="shared" ca="1" si="904"/>
        <v>7.5437215967921762E-3</v>
      </c>
      <c r="BD448" s="223">
        <f t="shared" ca="1" si="905"/>
        <v>-2.4191181206712899E-3</v>
      </c>
      <c r="BE448" s="223">
        <f t="shared" ca="1" si="906"/>
        <v>-4.9552767232223264E-3</v>
      </c>
      <c r="BF448" s="223">
        <f t="shared" ca="1" si="907"/>
        <v>7.7212406262831285E-3</v>
      </c>
      <c r="BG448" s="223">
        <f t="shared" ca="1" si="908"/>
        <v>-3.3064139920517023E-3</v>
      </c>
      <c r="BH448" s="223">
        <f t="shared" ca="1" si="909"/>
        <v>-4.183393394065032E-3</v>
      </c>
      <c r="BI448" s="223">
        <f t="shared" ca="1" si="910"/>
        <v>7.7826250098040773E-3</v>
      </c>
      <c r="BJ448" s="223">
        <f t="shared" ca="1" si="911"/>
        <v>-4.1439783193728862E-3</v>
      </c>
      <c r="BK448" s="223">
        <f t="shared" ca="1" si="912"/>
        <v>-3.348587934347543E-3</v>
      </c>
      <c r="BL448" s="223">
        <f t="shared" ca="1" si="913"/>
        <v>7.7269514690901367E-3</v>
      </c>
      <c r="BM448" s="223">
        <f t="shared" ca="1" si="914"/>
        <v>-4.9192133555450842E-3</v>
      </c>
      <c r="BN448" s="223">
        <f t="shared" ca="1" si="915"/>
        <v>-2.4634165952231745E-3</v>
      </c>
      <c r="BO448" s="223">
        <f t="shared" ca="1" si="916"/>
        <v>7.5550573860147345E-3</v>
      </c>
      <c r="BP448" s="223">
        <f t="shared" ca="1" si="917"/>
        <v>-5.6204588440333953E-3</v>
      </c>
      <c r="BQ448" s="223">
        <f t="shared" ca="1" si="918"/>
        <v>-1.5411931775523402E-3</v>
      </c>
      <c r="BR448" s="223">
        <f t="shared" ca="1" si="919"/>
        <v>7.2695282075867403E-3</v>
      </c>
      <c r="BS448" s="223">
        <f t="shared" ca="1" si="920"/>
        <v>-6.2371673999698438E-3</v>
      </c>
      <c r="BT448" s="223">
        <f t="shared" ca="1" si="921"/>
        <v>-5.9578877994432081E-4</v>
      </c>
      <c r="BU448" s="223">
        <f t="shared" ca="1" si="922"/>
        <v>6.8746585584210191E-3</v>
      </c>
      <c r="BV448" s="223">
        <f t="shared" ca="1" si="923"/>
        <v>-6.7600631526391185E-3</v>
      </c>
      <c r="BW448" s="223">
        <f t="shared" ca="1" si="924"/>
        <v>3.5857683547579596E-4</v>
      </c>
      <c r="BX448" s="223">
        <f t="shared" ca="1" si="925"/>
        <v>6.376387645586715E-3</v>
      </c>
      <c r="BY448" s="223">
        <f t="shared" ca="1" si="926"/>
        <v>-7.181281263208601E-3</v>
      </c>
      <c r="BZ448" s="223">
        <f t="shared" ca="1" si="927"/>
        <v>1.3075491215261122E-3</v>
      </c>
      <c r="CA448" s="223">
        <f t="shared" ca="1" si="928"/>
        <v>5.7822099274048543E-3</v>
      </c>
      <c r="CB448" s="223">
        <f t="shared" ca="1" si="929"/>
        <v>-7.4944862192242896E-3</v>
      </c>
      <c r="CC448" s="223">
        <f t="shared" ca="1" si="930"/>
        <v>2.2368546517185783E-3</v>
      </c>
      <c r="CD448" s="223">
        <f t="shared" ca="1" si="931"/>
        <v>5.1010623898187718E-3</v>
      </c>
      <c r="CE448" s="223">
        <f t="shared" ca="1" si="932"/>
        <v>-7.6949671266157253E-3</v>
      </c>
      <c r="CF448" s="223">
        <f t="shared" ca="1" si="933"/>
        <v>3.1325158058789103E-3</v>
      </c>
      <c r="CG448" s="223">
        <f t="shared" ca="1" si="934"/>
        <v>4.3431901258077742E-3</v>
      </c>
      <c r="CH448" s="223">
        <f t="shared" ca="1" si="935"/>
        <v>-7.7797085659275962E-3</v>
      </c>
      <c r="CI448" s="223">
        <f t="shared" ca="1" si="936"/>
        <v>3.9810610065652372E-3</v>
      </c>
      <c r="CJ448" s="223">
        <f t="shared" ca="1" si="937"/>
        <v>3.519992239652046E-3</v>
      </c>
      <c r="CK448" s="223">
        <f t="shared" ca="1" si="938"/>
        <v>-7.7474359470351218E-3</v>
      </c>
      <c r="CL448" s="223">
        <f t="shared" ca="1" si="939"/>
        <v>4.7697273441309612E-3</v>
      </c>
      <c r="CM448" s="223">
        <f t="shared" ca="1" si="940"/>
        <v>2.6438503937942981E-3</v>
      </c>
      <c r="CN448" s="223">
        <f t="shared" ca="1" si="941"/>
        <v>-7.5986346801658654E-3</v>
      </c>
      <c r="CO448" s="223">
        <f t="shared" ca="1" si="942"/>
        <v>5.4866525427664323E-3</v>
      </c>
      <c r="CP448" s="223">
        <f t="shared" ca="1" si="943"/>
        <v>1.7279425771109143E-3</v>
      </c>
      <c r="CQ448" s="223">
        <f t="shared" ca="1" si="944"/>
        <v>-7.33554287487814E-3</v>
      </c>
      <c r="CR448" s="223">
        <f t="shared" ca="1" si="945"/>
        <v>6.121053380168209E-3</v>
      </c>
      <c r="CS448" s="223">
        <f t="shared" ca="1" si="946"/>
        <v>7.860448956943716E-4</v>
      </c>
      <c r="CT448" s="223">
        <f t="shared" ca="1" si="947"/>
        <v>-6.962117676810005E-3</v>
      </c>
      <c r="CU448" s="223">
        <f t="shared" ca="1" si="948"/>
        <v>6.6633878772401258E-3</v>
      </c>
      <c r="CV448" s="223">
        <f t="shared" ca="1" si="949"/>
        <v>-1.676756326060326E-4</v>
      </c>
      <c r="CW448" s="223">
        <f t="shared" ca="1" si="950"/>
        <v>-6.4839757485256628E-3</v>
      </c>
      <c r="CX448" s="223">
        <f t="shared" ca="1" si="951"/>
        <v>7.1054988183397137E-3</v>
      </c>
      <c r="CY448" s="223">
        <f t="shared" ca="1" si="952"/>
        <v>-1.1188741633191305E-3</v>
      </c>
      <c r="CZ448" s="223">
        <f t="shared" ca="1" si="953"/>
        <v>-5.9083087896820317E-3</v>
      </c>
      <c r="DA448" s="223">
        <f t="shared" ca="1" si="954"/>
        <v>7.4407364433948311E-3</v>
      </c>
      <c r="DB448" s="223">
        <f t="shared" ca="1" si="955"/>
        <v>-2.0532437851647359E-3</v>
      </c>
      <c r="DC448" s="223">
        <f t="shared" ca="1" si="956"/>
        <v>-5.2437753671725111E-3</v>
      </c>
      <c r="DD448" s="223">
        <f t="shared" ca="1" si="957"/>
        <v>7.6640584664846014E-3</v>
      </c>
      <c r="DE448" s="223">
        <f t="shared" ca="1" si="958"/>
        <v>-2.9567307093170672E-3</v>
      </c>
      <c r="DF448" s="223">
        <f t="shared" ca="1" si="959"/>
        <v>-4.5003706822210679E-3</v>
      </c>
      <c r="DG448" s="223">
        <f t="shared" ca="1" si="960"/>
        <v>7.7721059165130283E-3</v>
      </c>
      <c r="DH448" s="223">
        <f t="shared" ca="1" si="961"/>
        <v>-3.815745651468693E-3</v>
      </c>
      <c r="DI448" s="223">
        <f t="shared" ca="1" si="962"/>
        <v>-3.689276233252371E-3</v>
      </c>
      <c r="DJ448" s="223">
        <f t="shared" ca="1" si="963"/>
        <v>7.7632536592608867E-3</v>
      </c>
      <c r="DK448" s="223">
        <f t="shared" ca="1" si="964"/>
        <v>-4.6173682273163274E-3</v>
      </c>
      <c r="DL448" s="223">
        <f t="shared" ca="1" si="965"/>
        <v>-2.8226916357479244E-3</v>
      </c>
      <c r="DM448" s="223">
        <f t="shared" ca="1" si="966"/>
        <v>7.6376348409169159E-3</v>
      </c>
      <c r="DN448" s="223">
        <f t="shared" ca="1" si="967"/>
        <v>-5.3495412871666986E-3</v>
      </c>
      <c r="DO448" s="223">
        <f t="shared" ca="1" si="968"/>
        <v>-1.9136511286729717E-3</v>
      </c>
      <c r="DP448" s="223">
        <f t="shared" ca="1" si="969"/>
        <v>7.3971388854353302E-3</v>
      </c>
      <c r="DQ448" s="223">
        <f t="shared" ca="1" si="970"/>
        <v>-6.001252266691421E-3</v>
      </c>
      <c r="DR448" s="223">
        <f t="shared" ca="1" si="971"/>
        <v>-9.7582752739136785E-4</v>
      </c>
      <c r="DS448" s="223">
        <f t="shared" ca="1" si="972"/>
        <v>7.04538307584092E-3</v>
      </c>
      <c r="DT448" s="223">
        <f t="shared" ca="1" si="973"/>
        <v>-6.5626988261440044E-3</v>
      </c>
      <c r="DU448" s="223">
        <f t="shared" ca="1" si="974"/>
        <v>-2.332657179501688E-5</v>
      </c>
      <c r="DV448" s="223">
        <f t="shared" ca="1" si="975"/>
        <v>6.5876581469249242E-3</v>
      </c>
      <c r="DW448" s="223">
        <f t="shared" ca="1" si="976"/>
        <v>-7.0254362866743738E-3</v>
      </c>
      <c r="DX448" s="223">
        <f t="shared" ca="1" si="977"/>
        <v>9.2952523715334563E-4</v>
      </c>
      <c r="DY448" s="223">
        <f t="shared" ca="1" si="978"/>
        <v>6.0308487076700607E-3</v>
      </c>
      <c r="DZ448" s="223">
        <f t="shared" ca="1" si="979"/>
        <v>-7.3825046461589282E-3</v>
      </c>
      <c r="EA448" s="223">
        <f t="shared" ca="1" si="980"/>
        <v>1.8683961213306526E-3</v>
      </c>
      <c r="EB448" s="223">
        <f t="shared" ca="1" si="981"/>
        <v>5.3833296903226168E-3</v>
      </c>
      <c r="EC448" s="223">
        <f t="shared" ca="1" si="982"/>
        <v>-7.6285332641108719E-3</v>
      </c>
      <c r="ED448" s="223">
        <f t="shared" ca="1" si="983"/>
        <v>2.7791645887352136E-3</v>
      </c>
      <c r="EE448" s="223">
        <f t="shared" ca="1" si="984"/>
        <v>4.6548403836152675E-3</v>
      </c>
      <c r="EF448" s="223">
        <f t="shared" ca="1" si="985"/>
        <v>-7.7598216411121339E-3</v>
      </c>
      <c r="EG448" s="223">
        <f t="shared" ca="1" si="986"/>
        <v>3.6481318338716234E-3</v>
      </c>
      <c r="EH448" s="223">
        <f t="shared" ca="1" si="987"/>
        <v>3.8563379448008995E-3</v>
      </c>
      <c r="EI448" s="223">
        <f t="shared" ca="1" si="988"/>
        <v>-7.7743950777690758E-3</v>
      </c>
      <c r="EJ448" s="223">
        <f t="shared" ca="1" si="989"/>
        <v>4.4622277805360759E-3</v>
      </c>
      <c r="EK448" s="223">
        <f t="shared" ca="1" si="990"/>
        <v>2.9998325938074125E-3</v>
      </c>
      <c r="EL448" s="223">
        <f t="shared" ca="1" si="991"/>
        <v>-7.6720343760293972E-3</v>
      </c>
      <c r="EM448" s="223">
        <f t="shared" ca="1" si="992"/>
        <v>5.2092076679281299E-3</v>
      </c>
      <c r="EN448" s="223">
        <f t="shared" ca="1" si="993"/>
        <v>2.0982069683511415E-3</v>
      </c>
      <c r="EO448" s="223">
        <f t="shared" ca="1" si="994"/>
        <v>-7.4542791361248339E-3</v>
      </c>
      <c r="EP448" s="223">
        <f t="shared" ca="1" si="995"/>
        <v>5.8778362232506003E-3</v>
      </c>
      <c r="EQ448" s="223">
        <f t="shared" ca="1" si="996"/>
        <v>1.1650223570744051E-3</v>
      </c>
      <c r="ER448" s="223">
        <f t="shared" ca="1" si="997"/>
        <v>-7.1244045995506921E-3</v>
      </c>
      <c r="ES448" s="223">
        <f t="shared" ca="1" si="998"/>
        <v>6.4580566506700042E-3</v>
      </c>
      <c r="ET448" s="223">
        <f t="shared" ca="1" si="999"/>
        <v>2.143147251414527E-4</v>
      </c>
      <c r="EU448" s="223">
        <f t="shared" ca="1" si="1000"/>
        <v>-6.6873723863851162E-3</v>
      </c>
      <c r="EV448" s="223">
        <f t="shared" ca="1" si="1001"/>
        <v>6.9411418948878223E-3</v>
      </c>
      <c r="EW448" s="223">
        <f t="shared" ca="1" si="1002"/>
        <v>-7.3961639974232606E-4</v>
      </c>
      <c r="EX448" s="223">
        <f t="shared" ca="1" si="1003"/>
        <v>-6.1497558679048277E-3</v>
      </c>
      <c r="EY448" s="223">
        <f t="shared" ca="1" si="1004"/>
        <v>7.3198259041737327E-3</v>
      </c>
      <c r="EZ448" s="223">
        <f t="shared" ca="1" si="1005"/>
        <v>-1.6824230055371258E-3</v>
      </c>
      <c r="FA448" s="223">
        <f t="shared" ca="1" si="1006"/>
        <v>-5.519641296962613E-3</v>
      </c>
      <c r="FB448" s="223">
        <f t="shared" ca="1" si="1007"/>
        <v>7.5884129185480251E-3</v>
      </c>
      <c r="FC448" s="223">
        <f t="shared" ca="1" si="1008"/>
        <v>-2.5999244033245543E-3</v>
      </c>
      <c r="FD448" s="223">
        <f t="shared" ca="1" si="1009"/>
        <v>-4.8065061832177156E-3</v>
      </c>
      <c r="FE448" s="223">
        <f t="shared" ca="1" si="1010"/>
        <v>7.7428631393130203E-3</v>
      </c>
      <c r="FF448" s="223">
        <f t="shared" ca="1" si="1011"/>
        <v>-3.4783205180700678E-3</v>
      </c>
      <c r="FG448" s="223">
        <f t="shared" ca="1" si="1012"/>
        <v>-4.0210767425688599E-3</v>
      </c>
      <c r="FH448" s="223">
        <f t="shared" ca="1" si="1013"/>
        <v>7.7808534913857506E-3</v>
      </c>
      <c r="FI448" s="223">
        <f t="shared" ca="1" si="1014"/>
        <v>-4.3043994545940894E-3</v>
      </c>
      <c r="FJ448" s="223">
        <f t="shared" ca="1" si="1015"/>
        <v>-3.1751665648831568E-3</v>
      </c>
      <c r="FK448" s="223">
        <f t="shared" ca="1" si="1016"/>
        <v>7.7018125645095248E-3</v>
      </c>
      <c r="FL448" s="223">
        <f t="shared" ca="1" si="1017"/>
        <v>-5.0657362167748927E-3</v>
      </c>
      <c r="FM448" s="223">
        <f t="shared" ca="1" si="1018"/>
        <v>-2.2814989266087987E-3</v>
      </c>
      <c r="FN448" s="223">
        <f t="shared" ca="1" si="1019"/>
        <v>7.5069292077960589E-3</v>
      </c>
      <c r="FO448" s="223">
        <f t="shared" ca="1" si="1020"/>
        <v>-5.750879591055056E-3</v>
      </c>
      <c r="FP448" s="223">
        <f t="shared" ca="1" si="1021"/>
        <v>-1.3535154208527502E-3</v>
      </c>
      <c r="FQ448" s="223">
        <f t="shared" ca="1" si="1022"/>
        <v>7.1991346483282568E-3</v>
      </c>
      <c r="FR448" s="223">
        <f t="shared" ca="1" si="1023"/>
        <v>-6.3495243833521803E-3</v>
      </c>
      <c r="FS448" s="223">
        <f t="shared" ca="1" si="1024"/>
        <v>-4.0517378331142917E-4</v>
      </c>
      <c r="FT448" s="223">
        <f t="shared" ca="1" si="1025"/>
        <v>6.7830584027766989E-3</v>
      </c>
      <c r="FU448" s="223">
        <f t="shared" ca="1" si="1026"/>
        <v>-6.8526664187700034E-3</v>
      </c>
      <c r="FV448" s="223">
        <f t="shared" ca="1" si="1027"/>
        <v>5.4926204506769915E-4</v>
      </c>
      <c r="FW448" s="223">
        <f t="shared" ca="1" si="1028"/>
        <v>6.2649586451589412E-3</v>
      </c>
      <c r="FX448" s="223">
        <f t="shared" ca="1" si="1029"/>
        <v>-7.2527379727699319E-3</v>
      </c>
      <c r="FY448" s="223">
        <f t="shared" ca="1" si="1030"/>
        <v>1.4954364610344803E-3</v>
      </c>
      <c r="FZ448" s="223">
        <f t="shared" ca="1" si="1031"/>
        <v>5.6526280780783145E-3</v>
      </c>
      <c r="GA448" s="223">
        <f t="shared" ca="1" si="1032"/>
        <v>-7.5437215967921762E-3</v>
      </c>
      <c r="GB448" s="223">
        <f t="shared" ca="1" si="1033"/>
        <v>2.4191181206711845E-3</v>
      </c>
      <c r="GC448" s="223">
        <f t="shared" ca="1" si="1034"/>
        <v>4.9552767232225832E-3</v>
      </c>
      <c r="GD448" s="223">
        <f t="shared" ca="1" si="1035"/>
        <v>-7.7212406262830739E-3</v>
      </c>
      <c r="GE448" s="223">
        <f t="shared" ca="1" si="1036"/>
        <v>3.306413992051603E-3</v>
      </c>
      <c r="GF448" s="223">
        <f t="shared" ca="1" si="1037"/>
        <v>4.1833933940652176E-3</v>
      </c>
      <c r="GG448" s="223">
        <f t="shared" ca="1" si="1038"/>
        <v>-7.7826250098040756E-3</v>
      </c>
      <c r="GH448" s="223">
        <f t="shared" ca="1" si="1039"/>
        <v>4.1439783193728862E-3</v>
      </c>
      <c r="GI448" s="223">
        <f t="shared" ca="1" si="1040"/>
        <v>3.3485879343477434E-3</v>
      </c>
      <c r="GJ448" s="223">
        <f t="shared" ca="1" si="1041"/>
        <v>-7.7269514690901774E-3</v>
      </c>
      <c r="GK448" s="223">
        <f t="shared" ca="1" si="1042"/>
        <v>4.9192133555450842E-3</v>
      </c>
      <c r="GL448" s="223">
        <f t="shared" ca="1" si="1043"/>
        <v>2.4634165952233849E-3</v>
      </c>
      <c r="GM448" s="223">
        <f t="shared" ca="1" si="1044"/>
        <v>-7.5550573860147874E-3</v>
      </c>
      <c r="GN448" s="223">
        <f t="shared" ca="1" si="1045"/>
        <v>5.6204588440330883E-3</v>
      </c>
      <c r="GO448" s="223">
        <f t="shared" ca="1" si="1046"/>
        <v>1.5411931775523402E-3</v>
      </c>
      <c r="GP448" s="223">
        <f t="shared" ca="1" si="1047"/>
        <v>-7.2695282075868192E-3</v>
      </c>
      <c r="GQ448" s="223">
        <f t="shared" ca="1" si="1048"/>
        <v>6.2371673999695783E-3</v>
      </c>
      <c r="GR448" s="223">
        <f t="shared" ca="1" si="1049"/>
        <v>5.9578877994432081E-4</v>
      </c>
      <c r="GS448" s="223">
        <f t="shared" ca="1" si="1050"/>
        <v>-6.8746585584211232E-3</v>
      </c>
      <c r="GT448" s="223">
        <f t="shared" ca="1" si="1051"/>
        <v>6.7600631526390093E-3</v>
      </c>
      <c r="GU448" s="223">
        <f t="shared" ca="1" si="1052"/>
        <v>-3.5857683547535447E-4</v>
      </c>
      <c r="GV448" s="223">
        <f t="shared" ca="1" si="1053"/>
        <v>-6.3763876455868417E-3</v>
      </c>
      <c r="GW448" s="223">
        <f t="shared" ca="1" si="1054"/>
        <v>7.181281263208516E-3</v>
      </c>
      <c r="GX448" s="223">
        <f t="shared" ca="1" si="1055"/>
        <v>-1.3075491215256763E-3</v>
      </c>
      <c r="GY448" s="223">
        <f t="shared" ca="1" si="1056"/>
        <v>-5.7822099274048543E-3</v>
      </c>
      <c r="GZ448" s="223">
        <f t="shared" ca="1" si="1057"/>
        <v>7.4944862192242298E-3</v>
      </c>
      <c r="HA448" s="223">
        <f t="shared" ca="1" si="1058"/>
        <v>-2.2368546517181546E-3</v>
      </c>
      <c r="HB448" s="223">
        <f t="shared" ca="1" si="1059"/>
        <v>-5.1010623898187718E-3</v>
      </c>
      <c r="HC448" s="223">
        <f t="shared" ca="1" si="1060"/>
        <v>7.6949671266156924E-3</v>
      </c>
      <c r="HD448" s="223">
        <f t="shared" ca="1" si="1061"/>
        <v>-3.1325158058787082E-3</v>
      </c>
      <c r="HE448" s="223">
        <f t="shared" ca="1" si="1062"/>
        <v>-4.3431901258081411E-3</v>
      </c>
      <c r="HF448" s="223">
        <f t="shared" ca="1" si="1063"/>
        <v>7.7797085659275893E-3</v>
      </c>
      <c r="HG448" s="223">
        <f t="shared" ca="1" si="1064"/>
        <v>-3.9810610065650473E-3</v>
      </c>
      <c r="HH448" s="223">
        <f t="shared" ca="1" si="1065"/>
        <v>-3.5199922396524407E-3</v>
      </c>
      <c r="HI448" s="223">
        <f t="shared" ca="1" si="1066"/>
        <v>7.7474359470351218E-3</v>
      </c>
      <c r="HJ448" s="223">
        <f t="shared" ca="1" si="1067"/>
        <v>-4.7697273441307869E-3</v>
      </c>
      <c r="HK448" s="223">
        <f t="shared" ca="1" si="1068"/>
        <v>-2.6438503937945062E-3</v>
      </c>
      <c r="HL448" s="223">
        <f t="shared" ca="1" si="1069"/>
        <v>7.5986346801658654E-3</v>
      </c>
      <c r="HM448" s="223">
        <f t="shared" ca="1" si="1070"/>
        <v>-5.4866525427662753E-3</v>
      </c>
      <c r="HN448" s="223">
        <f t="shared" ca="1" si="1071"/>
        <v>-1.7279425771111303E-3</v>
      </c>
      <c r="HO448" s="223">
        <f t="shared" ca="1" si="1072"/>
        <v>7.3355428748782892E-3</v>
      </c>
      <c r="HP448" s="223">
        <f t="shared" ca="1" si="1073"/>
        <v>-6.121053380168209E-3</v>
      </c>
      <c r="HQ448" s="223">
        <f t="shared" ca="1" si="1074"/>
        <v>-7.8604489569459148E-4</v>
      </c>
      <c r="HR448" s="223">
        <f t="shared" ca="1" si="1075"/>
        <v>6.9621176768102019E-3</v>
      </c>
      <c r="HS448" s="223">
        <f t="shared" ca="1" si="1076"/>
        <v>-6.6633878772401258E-3</v>
      </c>
      <c r="HT448" s="223">
        <f t="shared" ca="1" si="1077"/>
        <v>1.6767563260581143E-4</v>
      </c>
      <c r="HU448" s="223">
        <f t="shared" ca="1" si="1078"/>
        <v>6.4839757485257851E-3</v>
      </c>
      <c r="HV448" s="223">
        <f t="shared" ca="1" si="1079"/>
        <v>-7.1054988183395342E-3</v>
      </c>
      <c r="HW448" s="223">
        <f t="shared" ca="1" si="1080"/>
        <v>1.1188741633189117E-3</v>
      </c>
      <c r="HX448" s="223">
        <f t="shared" ca="1" si="1081"/>
        <v>5.9083087896821766E-3</v>
      </c>
      <c r="HY448" s="223">
        <f t="shared" ca="1" si="1082"/>
        <v>-7.4407364433947019E-3</v>
      </c>
      <c r="HZ448" s="223">
        <f t="shared" ca="1" si="1083"/>
        <v>2.0532437851647359E-3</v>
      </c>
      <c r="IA448" s="223">
        <f t="shared" ca="1" si="1084"/>
        <v>5.2437753671726751E-3</v>
      </c>
      <c r="IB448" s="223">
        <f t="shared" ca="1" si="1085"/>
        <v>-7.6640584664845243E-3</v>
      </c>
      <c r="IC448" s="223">
        <f t="shared" ca="1" si="1086"/>
        <v>2.9567307093170672E-3</v>
      </c>
      <c r="ID448" s="223">
        <f t="shared" ca="1" si="1087"/>
        <v>4.5003706822212483E-3</v>
      </c>
      <c r="IE448" s="223">
        <f t="shared" ca="1" si="1088"/>
        <v>5.9666618467421719E-3</v>
      </c>
      <c r="IF448" s="223">
        <f t="shared" ca="1" si="1089"/>
        <v>3.8157456514683078E-3</v>
      </c>
      <c r="IG448" s="223">
        <f t="shared" ca="1" si="1090"/>
        <v>3.6892762332525653E-3</v>
      </c>
      <c r="IH448" s="223">
        <f t="shared" ca="1" si="1091"/>
        <v>-7.7632536592609023E-3</v>
      </c>
      <c r="II448" s="223">
        <f t="shared" ca="1" si="1092"/>
        <v>4.6173682273159718E-3</v>
      </c>
      <c r="IJ448" s="223">
        <f t="shared" ca="1" si="1093"/>
        <v>2.8226916357479244E-3</v>
      </c>
      <c r="IK448" s="223">
        <f t="shared" ca="1" si="1094"/>
        <v>-7.6376348409169592E-3</v>
      </c>
      <c r="IL448" s="223">
        <f t="shared" ca="1" si="1095"/>
        <v>5.3495412871668591E-3</v>
      </c>
      <c r="IM448" s="223">
        <f t="shared" ca="1" si="1096"/>
        <v>1.9136511286734011E-3</v>
      </c>
      <c r="IN448" s="223">
        <f t="shared" ca="1" si="1097"/>
        <v>-7.3971388854353988E-3</v>
      </c>
      <c r="IO448" s="223">
        <f t="shared" ca="1" si="1098"/>
        <v>6.0012522666915624E-3</v>
      </c>
      <c r="IP448" s="223">
        <f t="shared" ca="1" si="1099"/>
        <v>9.7582752739180673E-4</v>
      </c>
      <c r="IQ448" s="223">
        <f t="shared" ca="1" si="1100"/>
        <v>-7.04538307584092E-3</v>
      </c>
      <c r="IR448" s="223">
        <f t="shared" ca="1" si="1101"/>
        <v>6.5626988261441232E-3</v>
      </c>
      <c r="IS448" s="223">
        <f t="shared" ca="1" si="1102"/>
        <v>2.3326571795459234E-5</v>
      </c>
      <c r="IT448" s="223">
        <f t="shared" ca="1" si="1103"/>
        <v>-6.5876581469250404E-3</v>
      </c>
      <c r="IU448" s="223">
        <f t="shared" ca="1" si="1104"/>
        <v>7.0254362866740867E-3</v>
      </c>
      <c r="IV448" s="223">
        <f t="shared" ca="1" si="1105"/>
        <v>-9.2952523715312575E-4</v>
      </c>
      <c r="IW448" s="223">
        <f t="shared" ca="1" si="1106"/>
        <v>-6.0308487076702021E-3</v>
      </c>
      <c r="IX448" s="223">
        <f t="shared" ca="1" si="1107"/>
        <v>7.3825046461587183E-3</v>
      </c>
      <c r="IY448" s="223">
        <f t="shared" ca="1" si="1108"/>
        <v>-1.8683961213304375E-3</v>
      </c>
      <c r="IZ448" s="223">
        <f t="shared" ca="1" si="1109"/>
        <v>-5.3833296903224564E-3</v>
      </c>
      <c r="JA448" s="223">
        <f t="shared" ca="1" si="1110"/>
        <v>7.6285332641107409E-3</v>
      </c>
      <c r="JB448" s="223">
        <f t="shared" ca="1" si="1111"/>
        <v>-2.7791645887350067E-3</v>
      </c>
    </row>
    <row r="449" spans="2:262">
      <c r="B449" s="230">
        <v>88</v>
      </c>
      <c r="C449" s="229">
        <f t="shared" si="1112"/>
        <v>1.7187500000000011E-3</v>
      </c>
      <c r="D449" s="226">
        <f t="shared" ca="1" si="855"/>
        <v>53.980787662868266</v>
      </c>
      <c r="E449" s="225">
        <f ca="1">CP361</f>
        <v>-1.9212337131736212E-2</v>
      </c>
      <c r="F449" s="224">
        <v>88</v>
      </c>
      <c r="G449" s="223">
        <f t="shared" ca="1" si="856"/>
        <v>-3.375628283285228E-3</v>
      </c>
      <c r="H449" s="223">
        <f t="shared" ca="1" si="857"/>
        <v>5.1177292968926221E-3</v>
      </c>
      <c r="I449" s="223">
        <f t="shared" ca="1" si="858"/>
        <v>-2.3108878327265277E-3</v>
      </c>
      <c r="J449" s="223">
        <f t="shared" ca="1" si="859"/>
        <v>-2.5500083134725416E-3</v>
      </c>
      <c r="K449" s="223">
        <f t="shared" ca="1" si="860"/>
        <v>5.1443052585622524E-3</v>
      </c>
      <c r="L449" s="223">
        <f t="shared" ca="1" si="861"/>
        <v>-3.1660374289742468E-3</v>
      </c>
      <c r="M449" s="223">
        <f t="shared" ca="1" si="862"/>
        <v>-1.6263929542342449E-3</v>
      </c>
      <c r="N449" s="223">
        <f t="shared" ca="1" si="863"/>
        <v>4.9731884541049636E-3</v>
      </c>
      <c r="O449" s="223">
        <f t="shared" ca="1" si="864"/>
        <v>-3.8995179823607326E-3</v>
      </c>
      <c r="P449" s="223">
        <f t="shared" ca="1" si="865"/>
        <v>-6.4027622585640319E-4</v>
      </c>
      <c r="Q449" s="223">
        <f t="shared" ca="1" si="866"/>
        <v>4.6109548063526387E-3</v>
      </c>
      <c r="R449" s="223">
        <f t="shared" ca="1" si="867"/>
        <v>-4.4831422465599754E-3</v>
      </c>
      <c r="S449" s="223">
        <f t="shared" ca="1" si="868"/>
        <v>3.7044595881005604E-4</v>
      </c>
      <c r="T449" s="223">
        <f t="shared" ca="1" si="869"/>
        <v>4.0715247512454304E-3</v>
      </c>
      <c r="U449" s="223">
        <f t="shared" ca="1" si="870"/>
        <v>-4.8944818683990567E-3</v>
      </c>
      <c r="V449" s="223">
        <f t="shared" ca="1" si="871"/>
        <v>1.3669321130279318E-3</v>
      </c>
      <c r="W449" s="223">
        <f t="shared" ca="1" si="872"/>
        <v>3.3756282832852471E-3</v>
      </c>
      <c r="X449" s="223">
        <f t="shared" ca="1" si="873"/>
        <v>-5.1177292968926187E-3</v>
      </c>
      <c r="Y449" s="223">
        <f t="shared" ca="1" si="874"/>
        <v>2.3108878327265051E-3</v>
      </c>
      <c r="Z449" s="223">
        <f t="shared" ca="1" si="875"/>
        <v>2.5500083134725642E-3</v>
      </c>
      <c r="AA449" s="223">
        <f t="shared" ca="1" si="876"/>
        <v>-5.1443052585622541E-3</v>
      </c>
      <c r="AB449" s="223">
        <f t="shared" ca="1" si="877"/>
        <v>3.1660374289742268E-3</v>
      </c>
      <c r="AC449" s="223">
        <f t="shared" ca="1" si="878"/>
        <v>1.6263929542342688E-3</v>
      </c>
      <c r="AD449" s="223">
        <f t="shared" ca="1" si="879"/>
        <v>-4.9731884541049706E-3</v>
      </c>
      <c r="AE449" s="223">
        <f t="shared" ca="1" si="880"/>
        <v>3.8995179823607161E-3</v>
      </c>
      <c r="AF449" s="223">
        <f t="shared" ca="1" si="881"/>
        <v>6.4027622585642813E-4</v>
      </c>
      <c r="AG449" s="223">
        <f t="shared" ca="1" si="882"/>
        <v>-4.61095480635265E-3</v>
      </c>
      <c r="AH449" s="223">
        <f t="shared" ca="1" si="883"/>
        <v>4.4831422465599624E-3</v>
      </c>
      <c r="AI449" s="223">
        <f t="shared" ca="1" si="884"/>
        <v>-3.7044595881003067E-4</v>
      </c>
      <c r="AJ449" s="223">
        <f t="shared" ca="1" si="885"/>
        <v>-4.071524751245446E-3</v>
      </c>
      <c r="AK449" s="223">
        <f t="shared" ca="1" si="886"/>
        <v>4.8944818683990489E-3</v>
      </c>
      <c r="AL449" s="223">
        <f t="shared" ca="1" si="887"/>
        <v>-1.3669321130279073E-3</v>
      </c>
      <c r="AM449" s="223">
        <f t="shared" ca="1" si="888"/>
        <v>-3.3756282832852666E-3</v>
      </c>
      <c r="AN449" s="223">
        <f t="shared" ca="1" si="889"/>
        <v>5.1177292968926161E-3</v>
      </c>
      <c r="AO449" s="223">
        <f t="shared" ca="1" si="890"/>
        <v>-2.3108878327264826E-3</v>
      </c>
      <c r="AP449" s="223">
        <f t="shared" ca="1" si="891"/>
        <v>-2.5500083134725859E-3</v>
      </c>
      <c r="AQ449" s="223">
        <f t="shared" ca="1" si="892"/>
        <v>5.1443052585622559E-3</v>
      </c>
      <c r="AR449" s="223">
        <f t="shared" ca="1" si="893"/>
        <v>-3.1660374289742069E-3</v>
      </c>
      <c r="AS449" s="223">
        <f t="shared" ca="1" si="894"/>
        <v>-1.6263929542342931E-3</v>
      </c>
      <c r="AT449" s="223">
        <f t="shared" ca="1" si="895"/>
        <v>4.9731884541049766E-3</v>
      </c>
      <c r="AU449" s="223">
        <f t="shared" ca="1" si="896"/>
        <v>-3.8995179823606992E-3</v>
      </c>
      <c r="AV449" s="223">
        <f t="shared" ca="1" si="897"/>
        <v>-6.4027622585645328E-4</v>
      </c>
      <c r="AW449" s="223">
        <f t="shared" ca="1" si="898"/>
        <v>4.6109548063526613E-3</v>
      </c>
      <c r="AX449" s="223">
        <f t="shared" ca="1" si="899"/>
        <v>-4.4831422465599503E-3</v>
      </c>
      <c r="AY449" s="223">
        <f t="shared" ca="1" si="900"/>
        <v>3.7044595881000552E-4</v>
      </c>
      <c r="AZ449" s="223">
        <f t="shared" ca="1" si="901"/>
        <v>4.0715247512454616E-3</v>
      </c>
      <c r="BA449" s="223">
        <f t="shared" ca="1" si="902"/>
        <v>-4.894481868399041E-3</v>
      </c>
      <c r="BB449" s="223">
        <f t="shared" ca="1" si="903"/>
        <v>1.366932113027883E-3</v>
      </c>
      <c r="BC449" s="223">
        <f t="shared" ca="1" si="904"/>
        <v>3.3756282832852853E-3</v>
      </c>
      <c r="BD449" s="223">
        <f t="shared" ca="1" si="905"/>
        <v>-5.1177292968926126E-3</v>
      </c>
      <c r="BE449" s="223">
        <f t="shared" ca="1" si="906"/>
        <v>2.31088783272646E-3</v>
      </c>
      <c r="BF449" s="223">
        <f t="shared" ca="1" si="907"/>
        <v>2.550008313472608E-3</v>
      </c>
      <c r="BG449" s="223">
        <f t="shared" ca="1" si="908"/>
        <v>-5.1443052585622576E-3</v>
      </c>
      <c r="BH449" s="223">
        <f t="shared" ca="1" si="909"/>
        <v>3.1660374289741869E-3</v>
      </c>
      <c r="BI449" s="223">
        <f t="shared" ca="1" si="910"/>
        <v>1.6263929542343172E-3</v>
      </c>
      <c r="BJ449" s="223">
        <f t="shared" ca="1" si="911"/>
        <v>-4.9731884541049836E-3</v>
      </c>
      <c r="BK449" s="223">
        <f t="shared" ca="1" si="912"/>
        <v>3.8995179823606832E-3</v>
      </c>
      <c r="BL449" s="223">
        <f t="shared" ca="1" si="913"/>
        <v>6.40276225856478E-4</v>
      </c>
      <c r="BM449" s="223">
        <f t="shared" ca="1" si="914"/>
        <v>-4.6109548063526734E-3</v>
      </c>
      <c r="BN449" s="223">
        <f t="shared" ca="1" si="915"/>
        <v>4.4831422465599381E-3</v>
      </c>
      <c r="BO449" s="223">
        <f t="shared" ca="1" si="916"/>
        <v>-3.7044595880998037E-4</v>
      </c>
      <c r="BP449" s="223">
        <f t="shared" ca="1" si="917"/>
        <v>-4.0715247512454773E-3</v>
      </c>
      <c r="BQ449" s="223">
        <f t="shared" ca="1" si="918"/>
        <v>4.8944818683990324E-3</v>
      </c>
      <c r="BR449" s="223">
        <f t="shared" ca="1" si="919"/>
        <v>-1.3669321130278585E-3</v>
      </c>
      <c r="BS449" s="223">
        <f t="shared" ca="1" si="920"/>
        <v>-3.3756282832853048E-3</v>
      </c>
      <c r="BT449" s="223">
        <f t="shared" ca="1" si="921"/>
        <v>5.1177292968926091E-3</v>
      </c>
      <c r="BU449" s="223">
        <f t="shared" ca="1" si="922"/>
        <v>-2.3108878327264375E-3</v>
      </c>
      <c r="BV449" s="223">
        <f t="shared" ca="1" si="923"/>
        <v>-2.5500083134726297E-3</v>
      </c>
      <c r="BW449" s="223">
        <f t="shared" ca="1" si="924"/>
        <v>5.1443052585622602E-3</v>
      </c>
      <c r="BX449" s="223">
        <f t="shared" ca="1" si="925"/>
        <v>-3.166037428974167E-3</v>
      </c>
      <c r="BY449" s="223">
        <f t="shared" ca="1" si="926"/>
        <v>-1.6263929542343408E-3</v>
      </c>
      <c r="BZ449" s="223">
        <f t="shared" ca="1" si="927"/>
        <v>4.9731884541049905E-3</v>
      </c>
      <c r="CA449" s="223">
        <f t="shared" ca="1" si="928"/>
        <v>-3.8995179823606663E-3</v>
      </c>
      <c r="CB449" s="223">
        <f t="shared" ca="1" si="929"/>
        <v>-6.4027622585650337E-4</v>
      </c>
      <c r="CC449" s="223">
        <f t="shared" ca="1" si="930"/>
        <v>4.6109548063526839E-3</v>
      </c>
      <c r="CD449" s="223">
        <f t="shared" ca="1" si="931"/>
        <v>-4.4831422465599251E-3</v>
      </c>
      <c r="CE449" s="223">
        <f t="shared" ca="1" si="932"/>
        <v>3.7044595880995511E-4</v>
      </c>
      <c r="CF449" s="223">
        <f t="shared" ca="1" si="933"/>
        <v>4.071524751245492E-3</v>
      </c>
      <c r="CG449" s="223">
        <f t="shared" ca="1" si="934"/>
        <v>-4.8944818683990254E-3</v>
      </c>
      <c r="CH449" s="223">
        <f t="shared" ca="1" si="935"/>
        <v>1.3669321130278342E-3</v>
      </c>
      <c r="CI449" s="223">
        <f t="shared" ca="1" si="936"/>
        <v>3.3756282832853235E-3</v>
      </c>
      <c r="CJ449" s="223">
        <f t="shared" ca="1" si="937"/>
        <v>-5.1177292968926065E-3</v>
      </c>
      <c r="CK449" s="223">
        <f t="shared" ca="1" si="938"/>
        <v>2.3108878327264149E-3</v>
      </c>
      <c r="CL449" s="223">
        <f t="shared" ca="1" si="939"/>
        <v>2.5500083134726518E-3</v>
      </c>
      <c r="CM449" s="223">
        <f t="shared" ca="1" si="940"/>
        <v>-5.1443052585622619E-3</v>
      </c>
      <c r="CN449" s="223">
        <f t="shared" ca="1" si="941"/>
        <v>3.166037428974147E-3</v>
      </c>
      <c r="CO449" s="223">
        <f t="shared" ca="1" si="942"/>
        <v>1.6263929542343649E-3</v>
      </c>
      <c r="CP449" s="223">
        <f t="shared" ca="1" si="943"/>
        <v>-4.9731884541049966E-3</v>
      </c>
      <c r="CQ449" s="223">
        <f t="shared" ca="1" si="944"/>
        <v>3.8995179823606493E-3</v>
      </c>
      <c r="CR449" s="223">
        <f t="shared" ca="1" si="945"/>
        <v>6.4027622585652853E-4</v>
      </c>
      <c r="CS449" s="223">
        <f t="shared" ca="1" si="946"/>
        <v>-4.6109548063526951E-3</v>
      </c>
      <c r="CT449" s="223">
        <f t="shared" ca="1" si="947"/>
        <v>4.483142246559913E-3</v>
      </c>
      <c r="CU449" s="223">
        <f t="shared" ca="1" si="948"/>
        <v>-3.7044595880992995E-4</v>
      </c>
      <c r="CV449" s="223">
        <f t="shared" ca="1" si="949"/>
        <v>-4.0715247512455076E-3</v>
      </c>
      <c r="CW449" s="223">
        <f t="shared" ca="1" si="950"/>
        <v>4.8944818683990168E-3</v>
      </c>
      <c r="CX449" s="223">
        <f t="shared" ca="1" si="951"/>
        <v>-1.3669321130278099E-3</v>
      </c>
      <c r="CY449" s="223">
        <f t="shared" ca="1" si="952"/>
        <v>-3.3756282832853425E-3</v>
      </c>
      <c r="CZ449" s="223">
        <f t="shared" ca="1" si="953"/>
        <v>5.1177292968926039E-3</v>
      </c>
      <c r="DA449" s="223">
        <f t="shared" ca="1" si="954"/>
        <v>-2.3108878327263924E-3</v>
      </c>
      <c r="DB449" s="223">
        <f t="shared" ca="1" si="955"/>
        <v>-2.5500083134726743E-3</v>
      </c>
      <c r="DC449" s="223">
        <f t="shared" ca="1" si="956"/>
        <v>5.1443052585622637E-3</v>
      </c>
      <c r="DD449" s="223">
        <f t="shared" ca="1" si="957"/>
        <v>-3.1660374289741271E-3</v>
      </c>
      <c r="DE449" s="223">
        <f t="shared" ca="1" si="958"/>
        <v>-1.6263929542343891E-3</v>
      </c>
      <c r="DF449" s="223">
        <f t="shared" ca="1" si="959"/>
        <v>4.9731884541050035E-3</v>
      </c>
      <c r="DG449" s="223">
        <f t="shared" ca="1" si="960"/>
        <v>-3.8995179823606337E-3</v>
      </c>
      <c r="DH449" s="223">
        <f t="shared" ca="1" si="961"/>
        <v>-6.4027622585655346E-4</v>
      </c>
      <c r="DI449" s="223">
        <f t="shared" ca="1" si="962"/>
        <v>4.6109548063527064E-3</v>
      </c>
      <c r="DJ449" s="223">
        <f t="shared" ca="1" si="963"/>
        <v>-4.4831422465599E-3</v>
      </c>
      <c r="DK449" s="223">
        <f t="shared" ca="1" si="964"/>
        <v>3.704459588099048E-4</v>
      </c>
      <c r="DL449" s="223">
        <f t="shared" ca="1" si="965"/>
        <v>4.0715247512455224E-3</v>
      </c>
      <c r="DM449" s="223">
        <f t="shared" ca="1" si="966"/>
        <v>-4.894481868399009E-3</v>
      </c>
      <c r="DN449" s="223">
        <f t="shared" ca="1" si="967"/>
        <v>1.3669321130277854E-3</v>
      </c>
      <c r="DO449" s="223">
        <f t="shared" ca="1" si="968"/>
        <v>3.3756282832853616E-3</v>
      </c>
      <c r="DP449" s="223">
        <f t="shared" ca="1" si="969"/>
        <v>-5.1177292968926005E-3</v>
      </c>
      <c r="DQ449" s="223">
        <f t="shared" ca="1" si="970"/>
        <v>2.3108878327263698E-3</v>
      </c>
      <c r="DR449" s="223">
        <f t="shared" ca="1" si="971"/>
        <v>2.550008313472696E-3</v>
      </c>
      <c r="DS449" s="223">
        <f t="shared" ca="1" si="972"/>
        <v>-5.1443052585622654E-3</v>
      </c>
      <c r="DT449" s="223">
        <f t="shared" ca="1" si="973"/>
        <v>3.1660374289741071E-3</v>
      </c>
      <c r="DU449" s="223">
        <f t="shared" ca="1" si="974"/>
        <v>1.6263929542344126E-3</v>
      </c>
      <c r="DV449" s="223">
        <f t="shared" ca="1" si="975"/>
        <v>-4.9731884541050105E-3</v>
      </c>
      <c r="DW449" s="223">
        <f t="shared" ca="1" si="976"/>
        <v>3.8995179823606168E-3</v>
      </c>
      <c r="DX449" s="223">
        <f t="shared" ca="1" si="977"/>
        <v>6.4027622585657883E-4</v>
      </c>
      <c r="DY449" s="223">
        <f t="shared" ca="1" si="978"/>
        <v>-4.6109548063527177E-3</v>
      </c>
      <c r="DZ449" s="223">
        <f t="shared" ca="1" si="979"/>
        <v>4.4831422465598878E-3</v>
      </c>
      <c r="EA449" s="223">
        <f t="shared" ca="1" si="980"/>
        <v>-3.7044595880987943E-4</v>
      </c>
      <c r="EB449" s="223">
        <f t="shared" ca="1" si="981"/>
        <v>-4.071524751245538E-3</v>
      </c>
      <c r="EC449" s="223">
        <f t="shared" ca="1" si="982"/>
        <v>4.8944818683990012E-3</v>
      </c>
      <c r="ED449" s="223">
        <f t="shared" ca="1" si="983"/>
        <v>-1.3669321130277612E-3</v>
      </c>
      <c r="EE449" s="223">
        <f t="shared" ca="1" si="984"/>
        <v>-3.3756282832853807E-3</v>
      </c>
      <c r="EF449" s="223">
        <f t="shared" ca="1" si="985"/>
        <v>5.117729296892597E-3</v>
      </c>
      <c r="EG449" s="223">
        <f t="shared" ca="1" si="986"/>
        <v>-2.3108878327263473E-3</v>
      </c>
      <c r="EH449" s="223">
        <f t="shared" ca="1" si="987"/>
        <v>-2.5500083134727181E-3</v>
      </c>
      <c r="EI449" s="223">
        <f t="shared" ca="1" si="988"/>
        <v>5.1443052585622671E-3</v>
      </c>
      <c r="EJ449" s="223">
        <f t="shared" ca="1" si="989"/>
        <v>-3.1660374289740872E-3</v>
      </c>
      <c r="EK449" s="223">
        <f t="shared" ca="1" si="990"/>
        <v>-1.6263929542344369E-3</v>
      </c>
      <c r="EL449" s="223">
        <f t="shared" ca="1" si="991"/>
        <v>4.9731884541050174E-3</v>
      </c>
      <c r="EM449" s="223">
        <f t="shared" ca="1" si="992"/>
        <v>-3.8995179823605999E-3</v>
      </c>
      <c r="EN449" s="223">
        <f t="shared" ca="1" si="993"/>
        <v>-6.4027622585660377E-4</v>
      </c>
      <c r="EO449" s="223">
        <f t="shared" ca="1" si="994"/>
        <v>4.6109548063527298E-3</v>
      </c>
      <c r="EP449" s="223">
        <f t="shared" ca="1" si="995"/>
        <v>-4.4831422465598748E-3</v>
      </c>
      <c r="EQ449" s="223">
        <f t="shared" ca="1" si="996"/>
        <v>3.7044595880985406E-4</v>
      </c>
      <c r="ER449" s="223">
        <f t="shared" ca="1" si="997"/>
        <v>4.0715247512455536E-3</v>
      </c>
      <c r="ES449" s="223">
        <f t="shared" ca="1" si="998"/>
        <v>-4.8944818683989933E-3</v>
      </c>
      <c r="ET449" s="223">
        <f t="shared" ca="1" si="999"/>
        <v>1.3669321130277366E-3</v>
      </c>
      <c r="EU449" s="223">
        <f t="shared" ca="1" si="1000"/>
        <v>3.3756282832853994E-3</v>
      </c>
      <c r="EV449" s="223">
        <f t="shared" ca="1" si="1001"/>
        <v>-5.1177292968925935E-3</v>
      </c>
      <c r="EW449" s="223">
        <f t="shared" ca="1" si="1002"/>
        <v>2.3108878327263243E-3</v>
      </c>
      <c r="EX449" s="223">
        <f t="shared" ca="1" si="1003"/>
        <v>2.5500083134727394E-3</v>
      </c>
      <c r="EY449" s="223">
        <f t="shared" ca="1" si="1004"/>
        <v>-5.1443052585622689E-3</v>
      </c>
      <c r="EZ449" s="223">
        <f t="shared" ca="1" si="1005"/>
        <v>3.1660374289740672E-3</v>
      </c>
      <c r="FA449" s="223">
        <f t="shared" ca="1" si="1006"/>
        <v>1.6263929542344609E-3</v>
      </c>
      <c r="FB449" s="223">
        <f t="shared" ca="1" si="1007"/>
        <v>-4.9731884541050235E-3</v>
      </c>
      <c r="FC449" s="223">
        <f t="shared" ca="1" si="1008"/>
        <v>3.8995179823605834E-3</v>
      </c>
      <c r="FD449" s="223">
        <f t="shared" ca="1" si="1009"/>
        <v>6.4027622585662871E-4</v>
      </c>
      <c r="FE449" s="223">
        <f t="shared" ca="1" si="1010"/>
        <v>-4.6109548063527411E-3</v>
      </c>
      <c r="FF449" s="223">
        <f t="shared" ca="1" si="1011"/>
        <v>4.4831422465598627E-3</v>
      </c>
      <c r="FG449" s="223">
        <f t="shared" ca="1" si="1012"/>
        <v>-3.7044595880982912E-4</v>
      </c>
      <c r="FH449" s="223">
        <f t="shared" ca="1" si="1013"/>
        <v>-4.0715247512455701E-3</v>
      </c>
      <c r="FI449" s="223">
        <f t="shared" ca="1" si="1014"/>
        <v>4.8944818683989855E-3</v>
      </c>
      <c r="FJ449" s="223">
        <f t="shared" ca="1" si="1015"/>
        <v>-1.3669321130277124E-3</v>
      </c>
      <c r="FK449" s="223">
        <f t="shared" ca="1" si="1016"/>
        <v>-3.3756282832854189E-3</v>
      </c>
      <c r="FL449" s="223">
        <f t="shared" ca="1" si="1017"/>
        <v>5.1177292968925909E-3</v>
      </c>
      <c r="FM449" s="223">
        <f t="shared" ca="1" si="1018"/>
        <v>-2.3108878327263017E-3</v>
      </c>
      <c r="FN449" s="223">
        <f t="shared" ca="1" si="1019"/>
        <v>-2.5500083134727611E-3</v>
      </c>
      <c r="FO449" s="223">
        <f t="shared" ca="1" si="1020"/>
        <v>5.1443052585622706E-3</v>
      </c>
      <c r="FP449" s="223">
        <f t="shared" ca="1" si="1021"/>
        <v>-3.1660374289740473E-3</v>
      </c>
      <c r="FQ449" s="223">
        <f t="shared" ca="1" si="1022"/>
        <v>-1.6263929542344846E-3</v>
      </c>
      <c r="FR449" s="223">
        <f t="shared" ca="1" si="1023"/>
        <v>4.9731884541050304E-3</v>
      </c>
      <c r="FS449" s="223">
        <f t="shared" ca="1" si="1024"/>
        <v>-3.8995179823605669E-3</v>
      </c>
      <c r="FT449" s="223">
        <f t="shared" ca="1" si="1025"/>
        <v>-6.4027622585665364E-4</v>
      </c>
      <c r="FU449" s="223">
        <f t="shared" ca="1" si="1026"/>
        <v>4.6109548063527524E-3</v>
      </c>
      <c r="FV449" s="223">
        <f t="shared" ca="1" si="1027"/>
        <v>-4.4831422465598505E-3</v>
      </c>
      <c r="FW449" s="223">
        <f t="shared" ca="1" si="1028"/>
        <v>3.7044595880980397E-4</v>
      </c>
      <c r="FX449" s="223">
        <f t="shared" ca="1" si="1029"/>
        <v>4.0715247512455857E-3</v>
      </c>
      <c r="FY449" s="223">
        <f t="shared" ca="1" si="1030"/>
        <v>-4.8944818683989777E-3</v>
      </c>
      <c r="FZ449" s="223">
        <f t="shared" ca="1" si="1031"/>
        <v>1.3669321130276881E-3</v>
      </c>
      <c r="GA449" s="223">
        <f t="shared" ca="1" si="1032"/>
        <v>3.3756282832854384E-3</v>
      </c>
      <c r="GB449" s="223">
        <f t="shared" ca="1" si="1033"/>
        <v>-5.1177292968925875E-3</v>
      </c>
      <c r="GC449" s="223">
        <f t="shared" ca="1" si="1034"/>
        <v>2.3108878327262792E-3</v>
      </c>
      <c r="GD449" s="223">
        <f t="shared" ca="1" si="1035"/>
        <v>2.5500083134727841E-3</v>
      </c>
      <c r="GE449" s="223">
        <f t="shared" ca="1" si="1036"/>
        <v>-5.1443052585622723E-3</v>
      </c>
      <c r="GF449" s="223">
        <f t="shared" ca="1" si="1037"/>
        <v>3.1660374289740273E-3</v>
      </c>
      <c r="GG449" s="223">
        <f t="shared" ca="1" si="1038"/>
        <v>1.6263929542345086E-3</v>
      </c>
      <c r="GH449" s="223">
        <f t="shared" ca="1" si="1039"/>
        <v>-4.9731884541050373E-3</v>
      </c>
      <c r="GI449" s="223">
        <f t="shared" ca="1" si="1040"/>
        <v>3.8995179823605505E-3</v>
      </c>
      <c r="GJ449" s="223">
        <f t="shared" ca="1" si="1041"/>
        <v>6.4027622585667902E-4</v>
      </c>
      <c r="GK449" s="223">
        <f t="shared" ca="1" si="1042"/>
        <v>-4.6109548063527628E-3</v>
      </c>
      <c r="GL449" s="223">
        <f t="shared" ca="1" si="1043"/>
        <v>4.4831422465598375E-3</v>
      </c>
      <c r="GM449" s="223">
        <f t="shared" ca="1" si="1044"/>
        <v>-3.7044595880977849E-4</v>
      </c>
      <c r="GN449" s="223">
        <f t="shared" ca="1" si="1045"/>
        <v>-4.0715247512456004E-3</v>
      </c>
      <c r="GO449" s="223">
        <f t="shared" ca="1" si="1046"/>
        <v>4.8944818683989691E-3</v>
      </c>
      <c r="GP449" s="223">
        <f t="shared" ca="1" si="1047"/>
        <v>-1.3669321130276636E-3</v>
      </c>
      <c r="GQ449" s="223">
        <f t="shared" ca="1" si="1048"/>
        <v>-3.3756282832854579E-3</v>
      </c>
      <c r="GR449" s="223">
        <f t="shared" ca="1" si="1049"/>
        <v>5.117729296892584E-3</v>
      </c>
      <c r="GS449" s="223">
        <f t="shared" ca="1" si="1050"/>
        <v>-2.3108878327262566E-3</v>
      </c>
      <c r="GT449" s="223">
        <f t="shared" ca="1" si="1051"/>
        <v>-2.5500083134728062E-3</v>
      </c>
      <c r="GU449" s="223">
        <f t="shared" ca="1" si="1052"/>
        <v>5.1443052585622749E-3</v>
      </c>
      <c r="GV449" s="223">
        <f t="shared" ca="1" si="1053"/>
        <v>-3.1660374289740074E-3</v>
      </c>
      <c r="GW449" s="223">
        <f t="shared" ca="1" si="1054"/>
        <v>-1.6263929542345327E-3</v>
      </c>
      <c r="GX449" s="223">
        <f t="shared" ca="1" si="1055"/>
        <v>4.9731884541050443E-3</v>
      </c>
      <c r="GY449" s="223">
        <f t="shared" ca="1" si="1056"/>
        <v>-3.8995179823605335E-3</v>
      </c>
      <c r="GZ449" s="223">
        <f t="shared" ca="1" si="1057"/>
        <v>-6.4027622585670395E-4</v>
      </c>
      <c r="HA449" s="223">
        <f t="shared" ca="1" si="1058"/>
        <v>4.6109548063527749E-3</v>
      </c>
      <c r="HB449" s="223">
        <f t="shared" ca="1" si="1059"/>
        <v>-4.4831422465598254E-3</v>
      </c>
      <c r="HC449" s="223">
        <f t="shared" ca="1" si="1060"/>
        <v>3.7044595880975355E-4</v>
      </c>
      <c r="HD449" s="223">
        <f t="shared" ca="1" si="1061"/>
        <v>4.071524751245616E-3</v>
      </c>
      <c r="HE449" s="223">
        <f t="shared" ca="1" si="1062"/>
        <v>-4.8944818683989613E-3</v>
      </c>
      <c r="HF449" s="223">
        <f t="shared" ca="1" si="1063"/>
        <v>1.3669321130276393E-3</v>
      </c>
      <c r="HG449" s="223">
        <f t="shared" ca="1" si="1064"/>
        <v>3.3756282832854761E-3</v>
      </c>
      <c r="HH449" s="223">
        <f t="shared" ca="1" si="1065"/>
        <v>-5.1177292968925814E-3</v>
      </c>
      <c r="HI449" s="223">
        <f t="shared" ca="1" si="1066"/>
        <v>2.3108878327262341E-3</v>
      </c>
      <c r="HJ449" s="223">
        <f t="shared" ca="1" si="1067"/>
        <v>2.5500083134728274E-3</v>
      </c>
      <c r="HK449" s="223">
        <f t="shared" ca="1" si="1068"/>
        <v>-5.1443052585622767E-3</v>
      </c>
      <c r="HL449" s="223">
        <f t="shared" ca="1" si="1069"/>
        <v>3.1660374289739874E-3</v>
      </c>
      <c r="HM449" s="223">
        <f t="shared" ca="1" si="1070"/>
        <v>1.626392954234557E-3</v>
      </c>
      <c r="HN449" s="223">
        <f t="shared" ca="1" si="1071"/>
        <v>-4.9731884541050504E-3</v>
      </c>
      <c r="HO449" s="223">
        <f t="shared" ca="1" si="1072"/>
        <v>3.8995179823605175E-3</v>
      </c>
      <c r="HP449" s="223">
        <f t="shared" ca="1" si="1073"/>
        <v>6.4027622585672911E-4</v>
      </c>
      <c r="HQ449" s="223">
        <f t="shared" ca="1" si="1074"/>
        <v>-4.6109548063527853E-3</v>
      </c>
      <c r="HR449" s="223">
        <f t="shared" ca="1" si="1075"/>
        <v>4.4831422465598124E-3</v>
      </c>
      <c r="HS449" s="223">
        <f t="shared" ca="1" si="1076"/>
        <v>-3.7044595880972807E-4</v>
      </c>
      <c r="HT449" s="223">
        <f t="shared" ca="1" si="1077"/>
        <v>-4.0715247512456317E-3</v>
      </c>
      <c r="HU449" s="223">
        <f t="shared" ca="1" si="1078"/>
        <v>4.8944818683989526E-3</v>
      </c>
      <c r="HV449" s="223">
        <f t="shared" ca="1" si="1079"/>
        <v>-1.366932113027615E-3</v>
      </c>
      <c r="HW449" s="223">
        <f t="shared" ca="1" si="1080"/>
        <v>-3.3756282832854956E-3</v>
      </c>
      <c r="HX449" s="223">
        <f t="shared" ca="1" si="1081"/>
        <v>5.1177292968925788E-3</v>
      </c>
      <c r="HY449" s="223">
        <f t="shared" ca="1" si="1082"/>
        <v>-2.3108878327262115E-3</v>
      </c>
      <c r="HZ449" s="223">
        <f t="shared" ca="1" si="1083"/>
        <v>-2.5500083134728495E-3</v>
      </c>
      <c r="IA449" s="223">
        <f t="shared" ca="1" si="1084"/>
        <v>5.1443052585622784E-3</v>
      </c>
      <c r="IB449" s="223">
        <f t="shared" ca="1" si="1085"/>
        <v>-3.1660374289739675E-3</v>
      </c>
      <c r="IC449" s="223">
        <f t="shared" ca="1" si="1086"/>
        <v>-1.6263929542345806E-3</v>
      </c>
      <c r="ID449" s="223">
        <f t="shared" ca="1" si="1087"/>
        <v>4.9731884541050573E-3</v>
      </c>
      <c r="IE449" s="223">
        <f t="shared" ca="1" si="1088"/>
        <v>2.9984925617786485E-3</v>
      </c>
      <c r="IF449" s="223">
        <f t="shared" ca="1" si="1089"/>
        <v>-6.4027622585675448E-4</v>
      </c>
      <c r="IG449" s="223">
        <f t="shared" ca="1" si="1090"/>
        <v>4.6109548063527975E-3</v>
      </c>
      <c r="IH449" s="223">
        <f t="shared" ca="1" si="1091"/>
        <v>-4.4831422465598002E-3</v>
      </c>
      <c r="II449" s="223">
        <f t="shared" ca="1" si="1092"/>
        <v>3.7044595880970303E-4</v>
      </c>
      <c r="IJ449" s="223">
        <f t="shared" ca="1" si="1093"/>
        <v>4.0715247512456464E-3</v>
      </c>
      <c r="IK449" s="223">
        <f t="shared" ca="1" si="1094"/>
        <v>-4.8944818683989456E-3</v>
      </c>
      <c r="IL449" s="223">
        <f t="shared" ca="1" si="1095"/>
        <v>1.3669321130275905E-3</v>
      </c>
      <c r="IM449" s="223">
        <f t="shared" ca="1" si="1096"/>
        <v>3.3756282832855143E-3</v>
      </c>
      <c r="IN449" s="223">
        <f t="shared" ca="1" si="1097"/>
        <v>-5.1177292968925753E-3</v>
      </c>
      <c r="IO449" s="223">
        <f t="shared" ca="1" si="1098"/>
        <v>2.310887832726189E-3</v>
      </c>
      <c r="IP449" s="223">
        <f t="shared" ca="1" si="1099"/>
        <v>2.5500083134728717E-3</v>
      </c>
      <c r="IQ449" s="223">
        <f t="shared" ca="1" si="1100"/>
        <v>-5.1443052585622793E-3</v>
      </c>
      <c r="IR449" s="223">
        <f t="shared" ca="1" si="1101"/>
        <v>3.1660374289739475E-3</v>
      </c>
      <c r="IS449" s="223">
        <f t="shared" ca="1" si="1102"/>
        <v>1.6263929542346047E-3</v>
      </c>
      <c r="IT449" s="223">
        <f t="shared" ca="1" si="1103"/>
        <v>-4.9731884541050642E-3</v>
      </c>
      <c r="IU449" s="223">
        <f t="shared" ca="1" si="1104"/>
        <v>3.8995179823604837E-3</v>
      </c>
      <c r="IV449" s="223">
        <f t="shared" ca="1" si="1105"/>
        <v>6.4027622585677941E-4</v>
      </c>
      <c r="IW449" s="223">
        <f t="shared" ca="1" si="1106"/>
        <v>-4.6109548063528079E-3</v>
      </c>
      <c r="IX449" s="223">
        <f t="shared" ca="1" si="1107"/>
        <v>4.4831422465597881E-3</v>
      </c>
      <c r="IY449" s="223">
        <f t="shared" ca="1" si="1108"/>
        <v>-3.7044595880967766E-4</v>
      </c>
      <c r="IZ449" s="223">
        <f t="shared" ca="1" si="1109"/>
        <v>-4.0715247512456629E-3</v>
      </c>
      <c r="JA449" s="223">
        <f t="shared" ca="1" si="1110"/>
        <v>4.894481868398937E-3</v>
      </c>
      <c r="JB449" s="223">
        <f t="shared" ca="1" si="1111"/>
        <v>-1.3669321130275662E-3</v>
      </c>
    </row>
    <row r="450" spans="2:262">
      <c r="B450" s="230">
        <v>89</v>
      </c>
      <c r="C450" s="229">
        <f t="shared" si="1112"/>
        <v>1.7382812500000011E-3</v>
      </c>
      <c r="D450" s="226">
        <f t="shared" ca="1" si="855"/>
        <v>53.995979750903537</v>
      </c>
      <c r="E450" s="225">
        <f ca="1">CQ361</f>
        <v>-4.020249096460652E-3</v>
      </c>
      <c r="F450" s="224">
        <v>89</v>
      </c>
      <c r="G450" s="223">
        <f t="shared" ca="1" si="856"/>
        <v>-7.8492055904281046E-4</v>
      </c>
      <c r="H450" s="223">
        <f t="shared" ca="1" si="857"/>
        <v>4.6863156276391756E-4</v>
      </c>
      <c r="I450" s="223">
        <f t="shared" ca="1" si="858"/>
        <v>2.4523677384999105E-4</v>
      </c>
      <c r="J450" s="223">
        <f t="shared" ca="1" si="859"/>
        <v>-7.5105024920333815E-4</v>
      </c>
      <c r="K450" s="223">
        <f t="shared" ca="1" si="860"/>
        <v>6.1968499746540195E-4</v>
      </c>
      <c r="L450" s="223">
        <f t="shared" ca="1" si="861"/>
        <v>3.7410853924688917E-5</v>
      </c>
      <c r="M450" s="223">
        <f t="shared" ca="1" si="862"/>
        <v>-6.6276794974094559E-4</v>
      </c>
      <c r="N450" s="223">
        <f t="shared" ca="1" si="863"/>
        <v>7.2584357501540627E-4</v>
      </c>
      <c r="O450" s="223">
        <f t="shared" ca="1" si="864"/>
        <v>-1.7312540262282201E-4</v>
      </c>
      <c r="P450" s="223">
        <f t="shared" ca="1" si="865"/>
        <v>-5.2646952506993773E-4</v>
      </c>
      <c r="Q450" s="223">
        <f t="shared" ca="1" si="866"/>
        <v>7.7941633275708914E-4</v>
      </c>
      <c r="R450" s="223">
        <f t="shared" ca="1" si="867"/>
        <v>-3.7111909278283875E-4</v>
      </c>
      <c r="S450" s="223">
        <f t="shared" ca="1" si="868"/>
        <v>-3.5202950552525166E-4</v>
      </c>
      <c r="T450" s="223">
        <f t="shared" ca="1" si="869"/>
        <v>7.7652203858726769E-4</v>
      </c>
      <c r="U450" s="223">
        <f t="shared" ca="1" si="870"/>
        <v>-5.4222599574481225E-4</v>
      </c>
      <c r="V450" s="223">
        <f t="shared" ca="1" si="871"/>
        <v>-1.5208569868814466E-4</v>
      </c>
      <c r="W450" s="223">
        <f t="shared" ca="1" si="872"/>
        <v>7.1737037794909276E-4</v>
      </c>
      <c r="X450" s="223">
        <f t="shared" ca="1" si="873"/>
        <v>-6.740497811190616E-4</v>
      </c>
      <c r="Y450" s="223">
        <f t="shared" ca="1" si="874"/>
        <v>5.8876392834430157E-5</v>
      </c>
      <c r="Z450" s="223">
        <f t="shared" ca="1" si="875"/>
        <v>6.0624676256866171E-4</v>
      </c>
      <c r="AA450" s="223">
        <f t="shared" ca="1" si="876"/>
        <v>-7.5704009664960103E-4</v>
      </c>
      <c r="AB450" s="223">
        <f t="shared" ca="1" si="877"/>
        <v>2.6557301519653252E-4</v>
      </c>
      <c r="AC450" s="223">
        <f t="shared" ca="1" si="878"/>
        <v>4.5120186151020116E-4</v>
      </c>
      <c r="AD450" s="223">
        <f t="shared" ca="1" si="879"/>
        <v>-7.8518447087764229E-4</v>
      </c>
      <c r="AE450" s="223">
        <f t="shared" ca="1" si="880"/>
        <v>4.5302943870066334E-4</v>
      </c>
      <c r="AF450" s="223">
        <f t="shared" ca="1" si="881"/>
        <v>2.6346834736309954E-4</v>
      </c>
      <c r="AG450" s="223">
        <f t="shared" ca="1" si="882"/>
        <v>-7.5644390388265436E-4</v>
      </c>
      <c r="AH450" s="223">
        <f t="shared" ca="1" si="883"/>
        <v>6.0766484504435085E-4</v>
      </c>
      <c r="AI450" s="223">
        <f t="shared" ca="1" si="884"/>
        <v>5.6647113056267745E-5</v>
      </c>
      <c r="AJ450" s="223">
        <f t="shared" ca="1" si="885"/>
        <v>-6.7290058848029741E-4</v>
      </c>
      <c r="AK450" s="223">
        <f t="shared" ca="1" si="886"/>
        <v>7.182762286574169E-4</v>
      </c>
      <c r="AL450" s="223">
        <f t="shared" ca="1" si="887"/>
        <v>-1.5427808384302106E-4</v>
      </c>
      <c r="AM450" s="223">
        <f t="shared" ca="1" si="888"/>
        <v>-5.4060705979129499E-4</v>
      </c>
      <c r="AN450" s="223">
        <f t="shared" ca="1" si="889"/>
        <v>7.7685003057531218E-4</v>
      </c>
      <c r="AO450" s="223">
        <f t="shared" ca="1" si="890"/>
        <v>-3.5402616242564456E-4</v>
      </c>
      <c r="AP450" s="223">
        <f t="shared" ca="1" si="891"/>
        <v>-3.691477019734993E-4</v>
      </c>
      <c r="AQ450" s="223">
        <f t="shared" ca="1" si="892"/>
        <v>7.7914270370446463E-4</v>
      </c>
      <c r="AR450" s="223">
        <f t="shared" ca="1" si="893"/>
        <v>-5.2812580017945953E-4</v>
      </c>
      <c r="AS450" s="223">
        <f t="shared" ca="1" si="894"/>
        <v>-1.7094438001958884E-4</v>
      </c>
      <c r="AT450" s="223">
        <f t="shared" ca="1" si="895"/>
        <v>7.2498814876370879E-4</v>
      </c>
      <c r="AU450" s="223">
        <f t="shared" ca="1" si="896"/>
        <v>-6.6396384945841967E-4</v>
      </c>
      <c r="AV450" s="223">
        <f t="shared" ca="1" si="897"/>
        <v>3.9643497883248802E-5</v>
      </c>
      <c r="AW450" s="223">
        <f t="shared" ca="1" si="898"/>
        <v>6.1830974782315219E-4</v>
      </c>
      <c r="AX450" s="223">
        <f t="shared" ca="1" si="899"/>
        <v>-7.5169913314339766E-4</v>
      </c>
      <c r="AY450" s="223">
        <f t="shared" ca="1" si="900"/>
        <v>2.4735928886817439E-4</v>
      </c>
      <c r="AZ450" s="223">
        <f t="shared" ca="1" si="901"/>
        <v>4.6683612363622099E-4</v>
      </c>
      <c r="BA450" s="223">
        <f t="shared" ca="1" si="902"/>
        <v>-7.8497541694715631E-4</v>
      </c>
      <c r="BB450" s="223">
        <f t="shared" ca="1" si="903"/>
        <v>4.371544266433948E-4</v>
      </c>
      <c r="BC450" s="223">
        <f t="shared" ca="1" si="904"/>
        <v>2.8154121739547777E-4</v>
      </c>
      <c r="BD450" s="223">
        <f t="shared" ca="1" si="905"/>
        <v>-7.6138190503953289E-4</v>
      </c>
      <c r="BE450" s="223">
        <f t="shared" ca="1" si="906"/>
        <v>5.9527865804269908E-4</v>
      </c>
      <c r="BF450" s="223">
        <f t="shared" ca="1" si="907"/>
        <v>7.5849250085113491E-5</v>
      </c>
      <c r="BG450" s="223">
        <f t="shared" ca="1" si="908"/>
        <v>-6.8262789706651753E-4</v>
      </c>
      <c r="BH450" s="223">
        <f t="shared" ca="1" si="909"/>
        <v>7.1027621955736602E-4</v>
      </c>
      <c r="BI450" s="223">
        <f t="shared" ca="1" si="910"/>
        <v>-1.3533783371433674E-4</v>
      </c>
      <c r="BJ450" s="223">
        <f t="shared" ca="1" si="911"/>
        <v>-5.5441895303443792E-4</v>
      </c>
      <c r="BK450" s="223">
        <f t="shared" ca="1" si="912"/>
        <v>7.7381578298340897E-4</v>
      </c>
      <c r="BL450" s="223">
        <f t="shared" ca="1" si="913"/>
        <v>-3.3671997994608605E-4</v>
      </c>
      <c r="BM450" s="223">
        <f t="shared" ca="1" si="914"/>
        <v>-3.8604353764938983E-4</v>
      </c>
      <c r="BN450" s="223">
        <f t="shared" ca="1" si="915"/>
        <v>7.8129404239097255E-4</v>
      </c>
      <c r="BO450" s="223">
        <f t="shared" ca="1" si="916"/>
        <v>-5.1370748137997849E-4</v>
      </c>
      <c r="BP450" s="223">
        <f t="shared" ca="1" si="917"/>
        <v>-1.8970009084853679E-4</v>
      </c>
      <c r="BQ450" s="223">
        <f t="shared" ca="1" si="918"/>
        <v>7.3216921382656059E-4</v>
      </c>
      <c r="BR450" s="223">
        <f t="shared" ca="1" si="919"/>
        <v>-6.5347797080206555E-4</v>
      </c>
      <c r="BS450" s="223">
        <f t="shared" ca="1" si="920"/>
        <v>2.0386723171308485E-5</v>
      </c>
      <c r="BT450" s="223">
        <f t="shared" ca="1" si="921"/>
        <v>6.3000028640563784E-4</v>
      </c>
      <c r="BU450" s="223">
        <f t="shared" ca="1" si="922"/>
        <v>-7.4590537418722824E-4</v>
      </c>
      <c r="BV450" s="223">
        <f t="shared" ca="1" si="923"/>
        <v>2.2899656255356691E-4</v>
      </c>
      <c r="BW450" s="223">
        <f t="shared" ca="1" si="924"/>
        <v>4.8218918113749379E-4</v>
      </c>
      <c r="BX450" s="223">
        <f t="shared" ca="1" si="925"/>
        <v>-7.8429352317762289E-4</v>
      </c>
      <c r="BY450" s="223">
        <f t="shared" ca="1" si="926"/>
        <v>4.210160891057824E-4</v>
      </c>
      <c r="BZ450" s="223">
        <f t="shared" ca="1" si="927"/>
        <v>2.9944449752600114E-4</v>
      </c>
      <c r="CA450" s="223">
        <f t="shared" ca="1" si="928"/>
        <v>-7.6586127820671597E-4</v>
      </c>
      <c r="CB450" s="223">
        <f t="shared" ca="1" si="929"/>
        <v>5.8253389743634137E-4</v>
      </c>
      <c r="CC450" s="223">
        <f t="shared" ca="1" si="930"/>
        <v>9.5005698361888611E-5</v>
      </c>
      <c r="CD450" s="223">
        <f t="shared" ca="1" si="931"/>
        <v>-6.9194401613265131E-4</v>
      </c>
      <c r="CE450" s="223">
        <f t="shared" ca="1" si="932"/>
        <v>7.0184836662158252E-4</v>
      </c>
      <c r="CF450" s="223">
        <f t="shared" ca="1" si="933"/>
        <v>-1.1631606113524155E-4</v>
      </c>
      <c r="CG450" s="223">
        <f t="shared" ca="1" si="934"/>
        <v>-5.6789688503133286E-4</v>
      </c>
      <c r="CH450" s="223">
        <f t="shared" ca="1" si="935"/>
        <v>7.7031541769867441E-4</v>
      </c>
      <c r="CI450" s="223">
        <f t="shared" ca="1" si="936"/>
        <v>-3.1921096994137906E-4</v>
      </c>
      <c r="CJ450" s="223">
        <f t="shared" ca="1" si="937"/>
        <v>-4.027068351332982E-4</v>
      </c>
      <c r="CK450" s="223">
        <f t="shared" ca="1" si="938"/>
        <v>7.8297475876080926E-4</v>
      </c>
      <c r="CL450" s="223">
        <f t="shared" ca="1" si="939"/>
        <v>-4.9897972440245716E-4</v>
      </c>
      <c r="CM450" s="223">
        <f t="shared" ca="1" si="940"/>
        <v>-2.0834153343609002E-4</v>
      </c>
      <c r="CN450" s="223">
        <f t="shared" ca="1" si="941"/>
        <v>7.3890924753258129E-4</v>
      </c>
      <c r="CO450" s="223">
        <f t="shared" ca="1" si="942"/>
        <v>-6.4259846145122172E-4</v>
      </c>
      <c r="CP450" s="223">
        <f t="shared" ca="1" si="943"/>
        <v>1.1176682596495172E-6</v>
      </c>
      <c r="CQ450" s="223">
        <f t="shared" ca="1" si="944"/>
        <v>6.4131133637282097E-4</v>
      </c>
      <c r="CR450" s="223">
        <f t="shared" ca="1" si="945"/>
        <v>-7.3966230972485035E-4</v>
      </c>
      <c r="CS450" s="223">
        <f t="shared" ca="1" si="946"/>
        <v>2.1049589727238887E-4</v>
      </c>
      <c r="CT450" s="223">
        <f t="shared" ca="1" si="947"/>
        <v>4.9725178590625553E-4</v>
      </c>
      <c r="CU450" s="223">
        <f t="shared" ca="1" si="948"/>
        <v>-7.8313920031634985E-4</v>
      </c>
      <c r="CV450" s="223">
        <f t="shared" ca="1" si="949"/>
        <v>4.046241472188985E-4</v>
      </c>
      <c r="CW450" s="223">
        <f t="shared" ca="1" si="950"/>
        <v>3.1716740348815557E-4</v>
      </c>
      <c r="CX450" s="223">
        <f t="shared" ca="1" si="951"/>
        <v>-7.6987932517731E-4</v>
      </c>
      <c r="CY450" s="223">
        <f t="shared" ca="1" si="952"/>
        <v>5.6943824019252106E-4</v>
      </c>
      <c r="CZ450" s="223">
        <f t="shared" ca="1" si="953"/>
        <v>1.1410491875848451E-4</v>
      </c>
      <c r="DA450" s="223">
        <f t="shared" ca="1" si="954"/>
        <v>-7.0084333399691502E-4</v>
      </c>
      <c r="DB450" s="223">
        <f t="shared" ca="1" si="955"/>
        <v>6.929977464735569E-4</v>
      </c>
      <c r="DC450" s="223">
        <f t="shared" ca="1" si="956"/>
        <v>-9.7224224110256153E-5</v>
      </c>
      <c r="DD450" s="223">
        <f t="shared" ca="1" si="957"/>
        <v>-5.8103273717970952E-4</v>
      </c>
      <c r="DE450" s="223">
        <f t="shared" ca="1" si="958"/>
        <v>7.6635104321026238E-4</v>
      </c>
      <c r="DF450" s="223">
        <f t="shared" ca="1" si="959"/>
        <v>-3.015096791844566E-4</v>
      </c>
      <c r="DG450" s="223">
        <f t="shared" ca="1" si="960"/>
        <v>-4.1912755707791975E-4</v>
      </c>
      <c r="DH450" s="223">
        <f t="shared" ca="1" si="961"/>
        <v>7.8418384041328056E-4</v>
      </c>
      <c r="DI450" s="223">
        <f t="shared" ca="1" si="962"/>
        <v>-4.8395140069702649E-4</v>
      </c>
      <c r="DJ450" s="223">
        <f t="shared" ca="1" si="963"/>
        <v>-2.2685747887429318E-4</v>
      </c>
      <c r="DK450" s="223">
        <f t="shared" ca="1" si="964"/>
        <v>7.4520418993747717E-4</v>
      </c>
      <c r="DL450" s="223">
        <f t="shared" ca="1" si="965"/>
        <v>-6.3133187481549072E-4</v>
      </c>
      <c r="DM450" s="223">
        <f t="shared" ca="1" si="966"/>
        <v>-1.8152059893576764E-5</v>
      </c>
      <c r="DN450" s="223">
        <f t="shared" ca="1" si="967"/>
        <v>6.5223608437116136E-4</v>
      </c>
      <c r="DO450" s="223">
        <f t="shared" ca="1" si="968"/>
        <v>-7.3297370034484965E-4</v>
      </c>
      <c r="DP450" s="223">
        <f t="shared" ca="1" si="969"/>
        <v>1.9186843713366394E-4</v>
      </c>
      <c r="DQ450" s="223">
        <f t="shared" ca="1" si="970"/>
        <v>5.1201486479262931E-4</v>
      </c>
      <c r="DR450" s="223">
        <f t="shared" ca="1" si="971"/>
        <v>-7.8151314368426865E-4</v>
      </c>
      <c r="DS450" s="223">
        <f t="shared" ca="1" si="972"/>
        <v>3.8798847487558203E-4</v>
      </c>
      <c r="DT450" s="223">
        <f t="shared" ca="1" si="973"/>
        <v>3.3469925966610181E-4</v>
      </c>
      <c r="DU450" s="223">
        <f t="shared" ca="1" si="974"/>
        <v>-7.7343362563005093E-4</v>
      </c>
      <c r="DV450" s="223">
        <f t="shared" ca="1" si="975"/>
        <v>5.5599957464546029E-4</v>
      </c>
      <c r="DW450" s="223">
        <f t="shared" ca="1" si="976"/>
        <v>1.3313540661865595E-4</v>
      </c>
      <c r="DX450" s="223">
        <f t="shared" ca="1" si="977"/>
        <v>-7.0932049004299939E-4</v>
      </c>
      <c r="DY450" s="223">
        <f t="shared" ca="1" si="978"/>
        <v>6.8372969039589963E-4</v>
      </c>
      <c r="DZ450" s="223">
        <f t="shared" ca="1" si="979"/>
        <v>-7.8073822848092516E-5</v>
      </c>
      <c r="EA450" s="223">
        <f t="shared" ca="1" si="980"/>
        <v>-5.938185969334228E-4</v>
      </c>
      <c r="EB450" s="223">
        <f t="shared" ca="1" si="981"/>
        <v>7.6192504750914169E-4</v>
      </c>
      <c r="EC450" s="223">
        <f t="shared" ca="1" si="982"/>
        <v>-2.836267702709457E-4</v>
      </c>
      <c r="ED450" s="223">
        <f t="shared" ca="1" si="983"/>
        <v>-4.3529581225432748E-4</v>
      </c>
      <c r="EE450" s="223">
        <f t="shared" ca="1" si="984"/>
        <v>7.8492055904280991E-4</v>
      </c>
      <c r="EF450" s="223">
        <f t="shared" ca="1" si="985"/>
        <v>-4.6863156276390672E-4</v>
      </c>
      <c r="EG450" s="223">
        <f t="shared" ca="1" si="986"/>
        <v>-2.4523677384999127E-4</v>
      </c>
      <c r="EH450" s="223">
        <f t="shared" ca="1" si="987"/>
        <v>7.5105024920333458E-4</v>
      </c>
      <c r="EI450" s="223">
        <f t="shared" ca="1" si="988"/>
        <v>-6.1968499746541724E-4</v>
      </c>
      <c r="EJ450" s="223">
        <f t="shared" ca="1" si="989"/>
        <v>-3.7410853924694663E-5</v>
      </c>
      <c r="EK450" s="223">
        <f t="shared" ca="1" si="990"/>
        <v>6.6276794974094201E-4</v>
      </c>
      <c r="EL450" s="223">
        <f t="shared" ca="1" si="991"/>
        <v>-7.2584357501541364E-4</v>
      </c>
      <c r="EM450" s="223">
        <f t="shared" ca="1" si="992"/>
        <v>1.731254026228109E-4</v>
      </c>
      <c r="EN450" s="223">
        <f t="shared" ca="1" si="993"/>
        <v>5.2646952506993784E-4</v>
      </c>
      <c r="EO450" s="223">
        <f t="shared" ca="1" si="994"/>
        <v>-7.7941633275709088E-4</v>
      </c>
      <c r="EP450" s="223">
        <f t="shared" ca="1" si="995"/>
        <v>3.7111909278286309E-4</v>
      </c>
      <c r="EQ450" s="223">
        <f t="shared" ca="1" si="996"/>
        <v>3.5202950552525687E-4</v>
      </c>
      <c r="ER450" s="223">
        <f t="shared" ca="1" si="997"/>
        <v>-7.7652203858726639E-4</v>
      </c>
      <c r="ES450" s="223">
        <f t="shared" ca="1" si="998"/>
        <v>5.4222599574482841E-4</v>
      </c>
      <c r="ET450" s="223">
        <f t="shared" ca="1" si="999"/>
        <v>1.5208569868815577E-4</v>
      </c>
      <c r="EU450" s="223">
        <f t="shared" ca="1" si="1000"/>
        <v>-7.1737037794909286E-4</v>
      </c>
      <c r="EV450" s="223">
        <f t="shared" ca="1" si="1001"/>
        <v>6.7404978111907017E-4</v>
      </c>
      <c r="EW450" s="223">
        <f t="shared" ca="1" si="1002"/>
        <v>-5.8876392834457804E-5</v>
      </c>
      <c r="EX450" s="223">
        <f t="shared" ca="1" si="1003"/>
        <v>-6.0624676256866539E-4</v>
      </c>
      <c r="EY450" s="223">
        <f t="shared" ca="1" si="1004"/>
        <v>7.5704009664960385E-4</v>
      </c>
      <c r="EZ450" s="223">
        <f t="shared" ca="1" si="1005"/>
        <v>-2.6557301519655345E-4</v>
      </c>
      <c r="FA450" s="223">
        <f t="shared" ca="1" si="1006"/>
        <v>-4.5120186151021048E-4</v>
      </c>
      <c r="FB450" s="223">
        <f t="shared" ca="1" si="1007"/>
        <v>7.851844708776424E-4</v>
      </c>
      <c r="FC450" s="223">
        <f t="shared" ca="1" si="1008"/>
        <v>-4.5302943870067689E-4</v>
      </c>
      <c r="FD450" s="223">
        <f t="shared" ca="1" si="1009"/>
        <v>-2.6346834736311548E-4</v>
      </c>
      <c r="FE450" s="223">
        <f t="shared" ca="1" si="1010"/>
        <v>7.5644390388265588E-4</v>
      </c>
      <c r="FF450" s="223">
        <f t="shared" ca="1" si="1011"/>
        <v>-6.076648450443579E-4</v>
      </c>
      <c r="FG450" s="223">
        <f t="shared" ca="1" si="1012"/>
        <v>-5.6647113056245682E-5</v>
      </c>
      <c r="FH450" s="223">
        <f t="shared" ca="1" si="1013"/>
        <v>6.7290058848030044E-4</v>
      </c>
      <c r="FI450" s="223">
        <f t="shared" ca="1" si="1014"/>
        <v>-7.1827622865741918E-4</v>
      </c>
      <c r="FJ450" s="223">
        <f t="shared" ca="1" si="1015"/>
        <v>1.5427808384303737E-4</v>
      </c>
      <c r="FK450" s="223">
        <f t="shared" ca="1" si="1016"/>
        <v>5.4060705979130724E-4</v>
      </c>
      <c r="FL450" s="223">
        <f t="shared" ca="1" si="1017"/>
        <v>-7.7685003057531132E-4</v>
      </c>
      <c r="FM450" s="223">
        <f t="shared" ca="1" si="1018"/>
        <v>3.5402616242564933E-4</v>
      </c>
      <c r="FN450" s="223">
        <f t="shared" ca="1" si="1019"/>
        <v>3.6914770197347474E-4</v>
      </c>
      <c r="FO450" s="223">
        <f t="shared" ca="1" si="1020"/>
        <v>-7.7914270370446539E-4</v>
      </c>
      <c r="FP450" s="223">
        <f t="shared" ca="1" si="1021"/>
        <v>5.2812580017946354E-4</v>
      </c>
      <c r="FQ450" s="223">
        <f t="shared" ca="1" si="1022"/>
        <v>1.7094438001957269E-4</v>
      </c>
      <c r="FR450" s="223">
        <f t="shared" ca="1" si="1023"/>
        <v>-7.249881487637153E-4</v>
      </c>
      <c r="FS450" s="223">
        <f t="shared" ca="1" si="1024"/>
        <v>6.6396384945841664E-4</v>
      </c>
      <c r="FT450" s="223">
        <f t="shared" ca="1" si="1025"/>
        <v>-3.9643497883265391E-5</v>
      </c>
      <c r="FU450" s="223">
        <f t="shared" ca="1" si="1026"/>
        <v>-6.1830974782313517E-4</v>
      </c>
      <c r="FV450" s="223">
        <f t="shared" ca="1" si="1027"/>
        <v>7.5169913314339603E-4</v>
      </c>
      <c r="FW450" s="223">
        <f t="shared" ca="1" si="1028"/>
        <v>-2.4735928886817959E-4</v>
      </c>
      <c r="FX450" s="223">
        <f t="shared" ca="1" si="1029"/>
        <v>-4.6683612363620765E-4</v>
      </c>
      <c r="FY450" s="223">
        <f t="shared" ca="1" si="1030"/>
        <v>7.8497541694715588E-4</v>
      </c>
      <c r="FZ450" s="223">
        <f t="shared" ca="1" si="1031"/>
        <v>-4.3715442664339925E-4</v>
      </c>
      <c r="GA450" s="223">
        <f t="shared" ca="1" si="1032"/>
        <v>-2.8154121739546237E-4</v>
      </c>
      <c r="GB450" s="223">
        <f t="shared" ca="1" si="1033"/>
        <v>7.6138190503952595E-4</v>
      </c>
      <c r="GC450" s="223">
        <f t="shared" ca="1" si="1034"/>
        <v>-5.952786580426954E-4</v>
      </c>
      <c r="GD450" s="223">
        <f t="shared" ca="1" si="1035"/>
        <v>-7.5849250085108125E-5</v>
      </c>
      <c r="GE450" s="223">
        <f t="shared" ca="1" si="1036"/>
        <v>6.8262789706650929E-4</v>
      </c>
      <c r="GF450" s="223">
        <f t="shared" ca="1" si="1037"/>
        <v>-7.1027621955735876E-4</v>
      </c>
      <c r="GG450" s="223">
        <f t="shared" ca="1" si="1038"/>
        <v>1.3533783371434216E-4</v>
      </c>
      <c r="GH450" s="223">
        <f t="shared" ca="1" si="1039"/>
        <v>5.5441895303442621E-4</v>
      </c>
      <c r="GI450" s="223">
        <f t="shared" ca="1" si="1040"/>
        <v>-7.7381578298341375E-4</v>
      </c>
      <c r="GJ450" s="223">
        <f t="shared" ca="1" si="1041"/>
        <v>3.3671997994608085E-4</v>
      </c>
      <c r="GK450" s="223">
        <f t="shared" ca="1" si="1042"/>
        <v>3.8604353764938506E-4</v>
      </c>
      <c r="GL450" s="223">
        <f t="shared" ca="1" si="1043"/>
        <v>-7.8129404239096983E-4</v>
      </c>
      <c r="GM450" s="223">
        <f t="shared" ca="1" si="1044"/>
        <v>5.1370748137996559E-4</v>
      </c>
      <c r="GN450" s="223">
        <f t="shared" ca="1" si="1045"/>
        <v>1.8970009084853155E-4</v>
      </c>
      <c r="GO450" s="223">
        <f t="shared" ca="1" si="1046"/>
        <v>-7.3216921382655864E-4</v>
      </c>
      <c r="GP450" s="223">
        <f t="shared" ca="1" si="1047"/>
        <v>6.5347797080205611E-4</v>
      </c>
      <c r="GQ450" s="223">
        <f t="shared" ca="1" si="1048"/>
        <v>-2.0386723171313906E-5</v>
      </c>
      <c r="GR450" s="223">
        <f t="shared" ca="1" si="1049"/>
        <v>-6.3000028640563459E-4</v>
      </c>
      <c r="GS450" s="223">
        <f t="shared" ca="1" si="1050"/>
        <v>7.459053741872368E-4</v>
      </c>
      <c r="GT450" s="223">
        <f t="shared" ca="1" si="1051"/>
        <v>-2.2899656255355081E-4</v>
      </c>
      <c r="GU450" s="223">
        <f t="shared" ca="1" si="1052"/>
        <v>-4.8218918113748956E-4</v>
      </c>
      <c r="GV450" s="223">
        <f t="shared" ca="1" si="1053"/>
        <v>7.8429352317762322E-4</v>
      </c>
      <c r="GW450" s="223">
        <f t="shared" ca="1" si="1054"/>
        <v>-4.210160891057682E-4</v>
      </c>
      <c r="GX450" s="223">
        <f t="shared" ca="1" si="1055"/>
        <v>-2.9944449752599615E-4</v>
      </c>
      <c r="GY450" s="223">
        <f t="shared" ca="1" si="1056"/>
        <v>7.6586127820671489E-4</v>
      </c>
      <c r="GZ450" s="223">
        <f t="shared" ca="1" si="1057"/>
        <v>-5.8253389743635991E-4</v>
      </c>
      <c r="HA450" s="223">
        <f t="shared" ca="1" si="1058"/>
        <v>-9.5005698361905471E-5</v>
      </c>
      <c r="HB450" s="223">
        <f t="shared" ca="1" si="1059"/>
        <v>6.9194401613264882E-4</v>
      </c>
      <c r="HC450" s="223">
        <f t="shared" ca="1" si="1060"/>
        <v>-7.0184836662159488E-4</v>
      </c>
      <c r="HD450" s="223">
        <f t="shared" ca="1" si="1061"/>
        <v>1.163160611352248E-4</v>
      </c>
      <c r="HE450" s="223">
        <f t="shared" ca="1" si="1062"/>
        <v>5.6789688503132917E-4</v>
      </c>
      <c r="HF450" s="223">
        <f t="shared" ca="1" si="1063"/>
        <v>-7.7031541769867538E-4</v>
      </c>
      <c r="HG450" s="223">
        <f t="shared" ca="1" si="1064"/>
        <v>3.1921096994140438E-4</v>
      </c>
      <c r="HH450" s="223">
        <f t="shared" ca="1" si="1065"/>
        <v>4.0270683513331267E-4</v>
      </c>
      <c r="HI450" s="223">
        <f t="shared" ca="1" si="1066"/>
        <v>-7.8297475876080882E-4</v>
      </c>
      <c r="HJ450" s="223">
        <f t="shared" ca="1" si="1067"/>
        <v>4.9897972440247852E-4</v>
      </c>
      <c r="HK450" s="223">
        <f t="shared" ca="1" si="1068"/>
        <v>2.0834153343610634E-4</v>
      </c>
      <c r="HL450" s="223">
        <f t="shared" ca="1" si="1069"/>
        <v>-7.3890924753257955E-4</v>
      </c>
      <c r="HM450" s="223">
        <f t="shared" ca="1" si="1070"/>
        <v>6.4259846145122475E-4</v>
      </c>
      <c r="HN450" s="223">
        <f t="shared" ca="1" si="1071"/>
        <v>-1.1176682596771644E-6</v>
      </c>
      <c r="HO450" s="223">
        <f t="shared" ca="1" si="1072"/>
        <v>-6.4131133637283073E-4</v>
      </c>
      <c r="HP450" s="223">
        <f t="shared" ca="1" si="1073"/>
        <v>7.3966230972485208E-4</v>
      </c>
      <c r="HQ450" s="223">
        <f t="shared" ca="1" si="1074"/>
        <v>-2.104958972724156E-4</v>
      </c>
      <c r="HR450" s="223">
        <f t="shared" ca="1" si="1075"/>
        <v>-4.9725178590626854E-4</v>
      </c>
      <c r="HS450" s="223">
        <f t="shared" ca="1" si="1076"/>
        <v>7.8313920031635028E-4</v>
      </c>
      <c r="HT450" s="223">
        <f t="shared" ca="1" si="1077"/>
        <v>-4.0462414721890316E-4</v>
      </c>
      <c r="HU450" s="223">
        <f t="shared" ca="1" si="1078"/>
        <v>-3.171674034881301E-4</v>
      </c>
      <c r="HV450" s="223">
        <f t="shared" ca="1" si="1079"/>
        <v>7.6987932517730891E-4</v>
      </c>
      <c r="HW450" s="223">
        <f t="shared" ca="1" si="1080"/>
        <v>-5.6943824019252474E-4</v>
      </c>
      <c r="HX450" s="223">
        <f t="shared" ca="1" si="1081"/>
        <v>-1.1410491875845713E-4</v>
      </c>
      <c r="HY450" s="223">
        <f t="shared" ca="1" si="1082"/>
        <v>7.0084333399692261E-4</v>
      </c>
      <c r="HZ450" s="223">
        <f t="shared" ca="1" si="1083"/>
        <v>-6.929977464735595E-4</v>
      </c>
      <c r="IA450" s="223">
        <f t="shared" ca="1" si="1084"/>
        <v>9.7224224110261574E-5</v>
      </c>
      <c r="IB450" s="223">
        <f t="shared" ca="1" si="1085"/>
        <v>5.8103273717969087E-4</v>
      </c>
      <c r="IC450" s="223">
        <f t="shared" ca="1" si="1086"/>
        <v>-7.6635104321026346E-4</v>
      </c>
      <c r="ID450" s="223">
        <f t="shared" ca="1" si="1087"/>
        <v>3.0150967918446143E-4</v>
      </c>
      <c r="IE450" s="223">
        <f t="shared" ca="1" si="1088"/>
        <v>5.4688453744565447E-4</v>
      </c>
      <c r="IF450" s="223">
        <f t="shared" ca="1" si="1089"/>
        <v>-7.8418384041328154E-4</v>
      </c>
      <c r="IG450" s="223">
        <f t="shared" ca="1" si="1090"/>
        <v>4.8395140069706585E-4</v>
      </c>
      <c r="IH450" s="223">
        <f t="shared" ca="1" si="1091"/>
        <v>2.2685747887428803E-4</v>
      </c>
      <c r="II450" s="223">
        <f t="shared" ca="1" si="1092"/>
        <v>-7.4520418993748259E-4</v>
      </c>
      <c r="IJ450" s="223">
        <f t="shared" ca="1" si="1093"/>
        <v>6.3133187481552054E-4</v>
      </c>
      <c r="IK450" s="223">
        <f t="shared" ca="1" si="1094"/>
        <v>1.8152059893571343E-5</v>
      </c>
      <c r="IL450" s="223">
        <f t="shared" ca="1" si="1095"/>
        <v>-6.5223608437117069E-4</v>
      </c>
      <c r="IM450" s="223">
        <f t="shared" ca="1" si="1096"/>
        <v>7.3297370034485962E-4</v>
      </c>
      <c r="IN450" s="223">
        <f t="shared" ca="1" si="1097"/>
        <v>-1.9186843713366915E-4</v>
      </c>
      <c r="IO450" s="223">
        <f t="shared" ca="1" si="1098"/>
        <v>-5.1201486479265912E-4</v>
      </c>
      <c r="IP450" s="223">
        <f t="shared" ca="1" si="1099"/>
        <v>7.8151314368427125E-4</v>
      </c>
      <c r="IQ450" s="223">
        <f t="shared" ca="1" si="1100"/>
        <v>-3.879884748755868E-4</v>
      </c>
      <c r="IR450" s="223">
        <f t="shared" ca="1" si="1101"/>
        <v>-3.3469925966613738E-4</v>
      </c>
      <c r="IS450" s="223">
        <f t="shared" ca="1" si="1102"/>
        <v>7.7343362563004996E-4</v>
      </c>
      <c r="IT450" s="223">
        <f t="shared" ca="1" si="1103"/>
        <v>-5.5599957464546408E-4</v>
      </c>
      <c r="IU450" s="223">
        <f t="shared" ca="1" si="1104"/>
        <v>-1.3313540661860667E-4</v>
      </c>
      <c r="IV450" s="223">
        <f t="shared" ca="1" si="1105"/>
        <v>7.0932049004299711E-4</v>
      </c>
      <c r="IW450" s="223">
        <f t="shared" ca="1" si="1106"/>
        <v>-6.8372969039590234E-4</v>
      </c>
      <c r="IX450" s="223">
        <f t="shared" ca="1" si="1107"/>
        <v>7.8073822848142281E-5</v>
      </c>
      <c r="IY450" s="223">
        <f t="shared" ca="1" si="1108"/>
        <v>5.9381859693341922E-4</v>
      </c>
      <c r="IZ450" s="223">
        <f t="shared" ca="1" si="1109"/>
        <v>-7.6192504750913236E-4</v>
      </c>
      <c r="JA450" s="223">
        <f t="shared" ca="1" si="1110"/>
        <v>2.8362677027099237E-4</v>
      </c>
      <c r="JB450" s="223">
        <f t="shared" ca="1" si="1111"/>
        <v>4.3529581225432303E-4</v>
      </c>
    </row>
    <row r="451" spans="2:262">
      <c r="B451" s="230">
        <v>90</v>
      </c>
      <c r="C451" s="229">
        <f t="shared" si="1112"/>
        <v>1.7578125000000011E-3</v>
      </c>
      <c r="D451" s="226">
        <f t="shared" ca="1" si="855"/>
        <v>54.003985826995979</v>
      </c>
      <c r="E451" s="225">
        <f ca="1">CR361</f>
        <v>3.985826995978662E-3</v>
      </c>
      <c r="F451" s="224">
        <v>90</v>
      </c>
      <c r="G451" s="223">
        <f t="shared" ca="1" si="856"/>
        <v>-1.636875601754319E-3</v>
      </c>
      <c r="H451" s="223">
        <f t="shared" ca="1" si="857"/>
        <v>2.6129616476345124E-3</v>
      </c>
      <c r="I451" s="223">
        <f t="shared" ca="1" si="858"/>
        <v>-1.476203270568245E-3</v>
      </c>
      <c r="J451" s="223">
        <f t="shared" ca="1" si="859"/>
        <v>-8.5421512450059535E-4</v>
      </c>
      <c r="K451" s="223">
        <f t="shared" ca="1" si="860"/>
        <v>2.4939139816720886E-3</v>
      </c>
      <c r="L451" s="223">
        <f t="shared" ca="1" si="861"/>
        <v>-2.1170305241914418E-3</v>
      </c>
      <c r="M451" s="223">
        <f t="shared" ca="1" si="862"/>
        <v>2.8313240028098388E-5</v>
      </c>
      <c r="N451" s="223">
        <f t="shared" ca="1" si="863"/>
        <v>2.0832981694061106E-3</v>
      </c>
      <c r="O451" s="223">
        <f t="shared" ca="1" si="864"/>
        <v>-2.5103517811592576E-3</v>
      </c>
      <c r="P451" s="223">
        <f t="shared" ca="1" si="865"/>
        <v>9.0753145072970773E-4</v>
      </c>
      <c r="Q451" s="223">
        <f t="shared" ca="1" si="866"/>
        <v>1.4291200731498613E-3</v>
      </c>
      <c r="R451" s="223">
        <f t="shared" ca="1" si="867"/>
        <v>-2.6101831179528062E-3</v>
      </c>
      <c r="S451" s="223">
        <f t="shared" ca="1" si="868"/>
        <v>1.6806484627748927E-3</v>
      </c>
      <c r="T451" s="223">
        <f t="shared" ca="1" si="869"/>
        <v>6.0786087721024173E-4</v>
      </c>
      <c r="U451" s="223">
        <f t="shared" ca="1" si="870"/>
        <v>-2.4048530663394966E-3</v>
      </c>
      <c r="V451" s="223">
        <f t="shared" ca="1" si="871"/>
        <v>2.2572777208396265E-3</v>
      </c>
      <c r="W451" s="223">
        <f t="shared" ca="1" si="872"/>
        <v>-2.8446447036135621E-4</v>
      </c>
      <c r="X451" s="223">
        <f t="shared" ca="1" si="873"/>
        <v>-1.9183671465454783E-3</v>
      </c>
      <c r="Y451" s="223">
        <f t="shared" ca="1" si="874"/>
        <v>2.5700044202779187E-3</v>
      </c>
      <c r="Z451" s="223">
        <f t="shared" ca="1" si="875"/>
        <v>-1.1435325448585832E-3</v>
      </c>
      <c r="AA451" s="223">
        <f t="shared" ca="1" si="876"/>
        <v>-1.2076013370044651E-3</v>
      </c>
      <c r="AB451" s="223">
        <f t="shared" ca="1" si="877"/>
        <v>2.582267097973981E-3</v>
      </c>
      <c r="AC451" s="223">
        <f t="shared" ca="1" si="878"/>
        <v>-1.8689080915491145E-3</v>
      </c>
      <c r="AD451" s="223">
        <f t="shared" ca="1" si="879"/>
        <v>-3.5565259738179228E-4</v>
      </c>
      <c r="AE451" s="223">
        <f t="shared" ca="1" si="880"/>
        <v>2.2926321013516482E-3</v>
      </c>
      <c r="AF451" s="223">
        <f t="shared" ca="1" si="881"/>
        <v>-2.3757860990826054E-3</v>
      </c>
      <c r="AG451" s="223">
        <f t="shared" ca="1" si="882"/>
        <v>5.3787615234094158E-4</v>
      </c>
      <c r="AH451" s="223">
        <f t="shared" ca="1" si="883"/>
        <v>1.7349611993774635E-3</v>
      </c>
      <c r="AI451" s="223">
        <f t="shared" ca="1" si="884"/>
        <v>-2.6049065119219793E-3</v>
      </c>
      <c r="AJ451" s="223">
        <f t="shared" ca="1" si="885"/>
        <v>1.3685207954620101E-3</v>
      </c>
      <c r="AK451" s="223">
        <f t="shared" ca="1" si="886"/>
        <v>9.7445273984170082E-4</v>
      </c>
      <c r="AL451" s="223">
        <f t="shared" ca="1" si="887"/>
        <v>-2.5294824342308804E-3</v>
      </c>
      <c r="AM451" s="223">
        <f t="shared" ca="1" si="888"/>
        <v>2.0391691137526449E-3</v>
      </c>
      <c r="AN451" s="223">
        <f t="shared" ca="1" si="889"/>
        <v>1.000191886210976E-4</v>
      </c>
      <c r="AO451" s="223">
        <f t="shared" ca="1" si="890"/>
        <v>-2.1583318359475931E-3</v>
      </c>
      <c r="AP451" s="223">
        <f t="shared" ca="1" si="891"/>
        <v>2.4714143584546348E-3</v>
      </c>
      <c r="AQ451" s="223">
        <f t="shared" ca="1" si="892"/>
        <v>-7.8610779294046966E-4</v>
      </c>
      <c r="AR451" s="223">
        <f t="shared" ca="1" si="893"/>
        <v>-1.5348466274331775E-3</v>
      </c>
      <c r="AS451" s="223">
        <f t="shared" ca="1" si="894"/>
        <v>2.614721929869483E-3</v>
      </c>
      <c r="AT451" s="223">
        <f t="shared" ca="1" si="895"/>
        <v>-1.5803294426955418E-3</v>
      </c>
      <c r="AU451" s="223">
        <f t="shared" ca="1" si="896"/>
        <v>-7.319196301041733E-4</v>
      </c>
      <c r="AV451" s="223">
        <f t="shared" ca="1" si="897"/>
        <v>2.4523374718903776E-3</v>
      </c>
      <c r="AW451" s="223">
        <f t="shared" ca="1" si="898"/>
        <v>-2.1897918226674862E-3</v>
      </c>
      <c r="AX451" s="223">
        <f t="shared" ca="1" si="899"/>
        <v>1.5657745960210516E-4</v>
      </c>
      <c r="AY451" s="223">
        <f t="shared" ca="1" si="900"/>
        <v>2.0032456550991523E-3</v>
      </c>
      <c r="AZ451" s="223">
        <f t="shared" ca="1" si="901"/>
        <v>-2.5432415465422207E-3</v>
      </c>
      <c r="BA451" s="223">
        <f t="shared" ca="1" si="902"/>
        <v>1.0267687857637661E-3</v>
      </c>
      <c r="BB451" s="223">
        <f t="shared" ca="1" si="903"/>
        <v>1.319950643434181E-3</v>
      </c>
      <c r="BC451" s="223">
        <f t="shared" ca="1" si="904"/>
        <v>-2.5993561462799436E-3</v>
      </c>
      <c r="BD451" s="223">
        <f t="shared" ca="1" si="905"/>
        <v>1.7769186534999954E-3</v>
      </c>
      <c r="BE451" s="223">
        <f t="shared" ca="1" si="906"/>
        <v>4.8233773422080915E-4</v>
      </c>
      <c r="BF451" s="223">
        <f t="shared" ca="1" si="907"/>
        <v>-2.3515751591115562E-3</v>
      </c>
      <c r="BG451" s="223">
        <f t="shared" ca="1" si="908"/>
        <v>2.3193256392680839E-3</v>
      </c>
      <c r="BH451" s="223">
        <f t="shared" ca="1" si="909"/>
        <v>-4.1166618129535702E-4</v>
      </c>
      <c r="BI451" s="223">
        <f t="shared" ca="1" si="910"/>
        <v>-1.8288671235066633E-3</v>
      </c>
      <c r="BJ451" s="223">
        <f t="shared" ca="1" si="911"/>
        <v>2.5905759282593638E-3</v>
      </c>
      <c r="BK451" s="223">
        <f t="shared" ca="1" si="912"/>
        <v>-1.2575414338912108E-3</v>
      </c>
      <c r="BL451" s="223">
        <f t="shared" ca="1" si="913"/>
        <v>-1.0923428131805264E-3</v>
      </c>
      <c r="BM451" s="223">
        <f t="shared" ca="1" si="914"/>
        <v>2.5589571420491144E-3</v>
      </c>
      <c r="BN451" s="223">
        <f t="shared" ca="1" si="915"/>
        <v>-1.9563951663086982E-3</v>
      </c>
      <c r="BO451" s="223">
        <f t="shared" ca="1" si="916"/>
        <v>-2.2811066228419885E-4</v>
      </c>
      <c r="BP451" s="223">
        <f t="shared" ca="1" si="917"/>
        <v>2.2281658920487507E-3</v>
      </c>
      <c r="BQ451" s="223">
        <f t="shared" ca="1" si="918"/>
        <v>-2.4265230820901501E-3</v>
      </c>
      <c r="BR451" s="223">
        <f t="shared" ca="1" si="919"/>
        <v>6.6279033262314497E-4</v>
      </c>
      <c r="BS451" s="223">
        <f t="shared" ca="1" si="920"/>
        <v>1.6368756017543127E-3</v>
      </c>
      <c r="BT451" s="223">
        <f t="shared" ca="1" si="921"/>
        <v>-2.6129616476345129E-3</v>
      </c>
      <c r="BU451" s="223">
        <f t="shared" ca="1" si="922"/>
        <v>1.4762032705682101E-3</v>
      </c>
      <c r="BV451" s="223">
        <f t="shared" ca="1" si="923"/>
        <v>8.5421512450062245E-4</v>
      </c>
      <c r="BW451" s="223">
        <f t="shared" ca="1" si="924"/>
        <v>-2.493913981672093E-3</v>
      </c>
      <c r="BX451" s="223">
        <f t="shared" ca="1" si="925"/>
        <v>2.1170305241914387E-3</v>
      </c>
      <c r="BY451" s="223">
        <f t="shared" ca="1" si="926"/>
        <v>-2.8313240028107062E-5</v>
      </c>
      <c r="BZ451" s="223">
        <f t="shared" ca="1" si="927"/>
        <v>-2.0832981694060971E-3</v>
      </c>
      <c r="CA451" s="223">
        <f t="shared" ca="1" si="928"/>
        <v>2.5103517811592459E-3</v>
      </c>
      <c r="CB451" s="223">
        <f t="shared" ca="1" si="929"/>
        <v>-9.075314507296855E-4</v>
      </c>
      <c r="CC451" s="223">
        <f t="shared" ca="1" si="930"/>
        <v>-1.4291200731498736E-3</v>
      </c>
      <c r="CD451" s="223">
        <f t="shared" ca="1" si="931"/>
        <v>2.6101831179528067E-3</v>
      </c>
      <c r="CE451" s="223">
        <f t="shared" ca="1" si="932"/>
        <v>-1.6806484627749031E-3</v>
      </c>
      <c r="CF451" s="223">
        <f t="shared" ca="1" si="933"/>
        <v>-6.0786087721021961E-4</v>
      </c>
      <c r="CG451" s="223">
        <f t="shared" ca="1" si="934"/>
        <v>2.4048530663395135E-3</v>
      </c>
      <c r="CH451" s="223">
        <f t="shared" ca="1" si="935"/>
        <v>-2.2572777208396148E-3</v>
      </c>
      <c r="CI451" s="223">
        <f t="shared" ca="1" si="936"/>
        <v>2.8446447036135106E-4</v>
      </c>
      <c r="CJ451" s="223">
        <f t="shared" ca="1" si="937"/>
        <v>1.9183671465454815E-3</v>
      </c>
      <c r="CK451" s="223">
        <f t="shared" ca="1" si="938"/>
        <v>-2.5700044202779213E-3</v>
      </c>
      <c r="CL451" s="223">
        <f t="shared" ca="1" si="939"/>
        <v>1.1435325448586121E-3</v>
      </c>
      <c r="CM451" s="223">
        <f t="shared" ca="1" si="940"/>
        <v>1.2076013370045028E-3</v>
      </c>
      <c r="CN451" s="223">
        <f t="shared" ca="1" si="941"/>
        <v>-2.5822670979739845E-3</v>
      </c>
      <c r="CO451" s="223">
        <f t="shared" ca="1" si="942"/>
        <v>1.868908091549111E-3</v>
      </c>
      <c r="CP451" s="223">
        <f t="shared" ca="1" si="943"/>
        <v>3.5565259738179749E-4</v>
      </c>
      <c r="CQ451" s="223">
        <f t="shared" ca="1" si="944"/>
        <v>-2.2926321013516421E-3</v>
      </c>
      <c r="CR451" s="223">
        <f t="shared" ca="1" si="945"/>
        <v>2.3757860990826188E-3</v>
      </c>
      <c r="CS451" s="223">
        <f t="shared" ca="1" si="946"/>
        <v>-5.3787615234091837E-4</v>
      </c>
      <c r="CT451" s="223">
        <f t="shared" ca="1" si="947"/>
        <v>-1.734961199377481E-3</v>
      </c>
      <c r="CU451" s="223">
        <f t="shared" ca="1" si="948"/>
        <v>2.6049065119219789E-3</v>
      </c>
      <c r="CV451" s="223">
        <f t="shared" ca="1" si="949"/>
        <v>-1.368520795462006E-3</v>
      </c>
      <c r="CW451" s="223">
        <f t="shared" ca="1" si="950"/>
        <v>-9.74452739841671E-4</v>
      </c>
      <c r="CX451" s="223">
        <f t="shared" ca="1" si="951"/>
        <v>2.5294824342308726E-3</v>
      </c>
      <c r="CY451" s="223">
        <f t="shared" ca="1" si="952"/>
        <v>-2.039169113752618E-3</v>
      </c>
      <c r="CZ451" s="223">
        <f t="shared" ca="1" si="953"/>
        <v>-1.0001918862110281E-4</v>
      </c>
      <c r="DA451" s="223">
        <f t="shared" ca="1" si="954"/>
        <v>2.1583318359475962E-3</v>
      </c>
      <c r="DB451" s="223">
        <f t="shared" ca="1" si="955"/>
        <v>-2.4714143584546331E-3</v>
      </c>
      <c r="DC451" s="223">
        <f t="shared" ca="1" si="956"/>
        <v>7.8610779294050013E-4</v>
      </c>
      <c r="DD451" s="223">
        <f t="shared" ca="1" si="957"/>
        <v>1.5348466274332118E-3</v>
      </c>
      <c r="DE451" s="223">
        <f t="shared" ca="1" si="958"/>
        <v>-2.6147219298694839E-3</v>
      </c>
      <c r="DF451" s="223">
        <f t="shared" ca="1" si="959"/>
        <v>1.5803294426955377E-3</v>
      </c>
      <c r="DG451" s="223">
        <f t="shared" ca="1" si="960"/>
        <v>7.3191963010417829E-4</v>
      </c>
      <c r="DH451" s="223">
        <f t="shared" ca="1" si="961"/>
        <v>-2.4523374718903794E-3</v>
      </c>
      <c r="DI451" s="223">
        <f t="shared" ca="1" si="962"/>
        <v>2.1897918226675035E-3</v>
      </c>
      <c r="DJ451" s="223">
        <f t="shared" ca="1" si="963"/>
        <v>-1.5657745960206309E-4</v>
      </c>
      <c r="DK451" s="223">
        <f t="shared" ca="1" si="964"/>
        <v>-2.0032456550991796E-3</v>
      </c>
      <c r="DL451" s="223">
        <f t="shared" ca="1" si="965"/>
        <v>2.5432415465422189E-3</v>
      </c>
      <c r="DM451" s="223">
        <f t="shared" ca="1" si="966"/>
        <v>-1.0267687857637613E-3</v>
      </c>
      <c r="DN451" s="223">
        <f t="shared" ca="1" si="967"/>
        <v>-1.3199506434341853E-3</v>
      </c>
      <c r="DO451" s="223">
        <f t="shared" ca="1" si="968"/>
        <v>2.5993561462799397E-3</v>
      </c>
      <c r="DP451" s="223">
        <f t="shared" ca="1" si="969"/>
        <v>-1.7769186534999644E-3</v>
      </c>
      <c r="DQ451" s="223">
        <f t="shared" ca="1" si="970"/>
        <v>-4.8233773422081425E-4</v>
      </c>
      <c r="DR451" s="223">
        <f t="shared" ca="1" si="971"/>
        <v>2.3515751591115588E-3</v>
      </c>
      <c r="DS451" s="223">
        <f t="shared" ca="1" si="972"/>
        <v>-2.319325639268047E-3</v>
      </c>
      <c r="DT451" s="223">
        <f t="shared" ca="1" si="973"/>
        <v>4.1166618129538846E-4</v>
      </c>
      <c r="DU451" s="223">
        <f t="shared" ca="1" si="974"/>
        <v>1.8288671235066935E-3</v>
      </c>
      <c r="DV451" s="223">
        <f t="shared" ca="1" si="975"/>
        <v>-2.5905759282593686E-3</v>
      </c>
      <c r="DW451" s="223">
        <f t="shared" ca="1" si="976"/>
        <v>1.257541433891206E-3</v>
      </c>
      <c r="DX451" s="223">
        <f t="shared" ca="1" si="977"/>
        <v>1.0923428131804633E-3</v>
      </c>
      <c r="DY451" s="223">
        <f t="shared" ca="1" si="978"/>
        <v>-2.5589571420491157E-3</v>
      </c>
      <c r="DZ451" s="223">
        <f t="shared" ca="1" si="979"/>
        <v>1.9563951663086458E-3</v>
      </c>
      <c r="EA451" s="223">
        <f t="shared" ca="1" si="980"/>
        <v>2.2811066228420394E-4</v>
      </c>
      <c r="EB451" s="223">
        <f t="shared" ca="1" si="981"/>
        <v>-2.2281658920487533E-3</v>
      </c>
      <c r="EC451" s="223">
        <f t="shared" ca="1" si="982"/>
        <v>2.4265230820901761E-3</v>
      </c>
      <c r="ED451" s="223">
        <f t="shared" ca="1" si="983"/>
        <v>-6.6279033262314009E-4</v>
      </c>
      <c r="EE451" s="223">
        <f t="shared" ca="1" si="984"/>
        <v>-1.6368756017543749E-3</v>
      </c>
      <c r="EF451" s="223">
        <f t="shared" ca="1" si="985"/>
        <v>2.6129616476345124E-3</v>
      </c>
      <c r="EG451" s="223">
        <f t="shared" ca="1" si="986"/>
        <v>-1.4762032705682058E-3</v>
      </c>
      <c r="EH451" s="223">
        <f t="shared" ca="1" si="987"/>
        <v>-8.5421512450055675E-4</v>
      </c>
      <c r="EI451" s="223">
        <f t="shared" ca="1" si="988"/>
        <v>2.4939139816720943E-3</v>
      </c>
      <c r="EJ451" s="223">
        <f t="shared" ca="1" si="989"/>
        <v>-2.1170305241913923E-3</v>
      </c>
      <c r="EK451" s="223">
        <f t="shared" ca="1" si="990"/>
        <v>2.8313240028102074E-5</v>
      </c>
      <c r="EL451" s="223">
        <f t="shared" ca="1" si="991"/>
        <v>2.0832981694061453E-3</v>
      </c>
      <c r="EM451" s="223">
        <f t="shared" ca="1" si="992"/>
        <v>-2.5103517811592654E-3</v>
      </c>
      <c r="EN451" s="223">
        <f t="shared" ca="1" si="993"/>
        <v>9.0753145072968062E-4</v>
      </c>
      <c r="EO451" s="223">
        <f t="shared" ca="1" si="994"/>
        <v>1.4291200731498157E-3</v>
      </c>
      <c r="EP451" s="223">
        <f t="shared" ca="1" si="995"/>
        <v>-2.6101831179528071E-3</v>
      </c>
      <c r="EQ451" s="223">
        <f t="shared" ca="1" si="996"/>
        <v>1.6806484627748422E-3</v>
      </c>
      <c r="ER451" s="223">
        <f t="shared" ca="1" si="997"/>
        <v>6.078608772102247E-4</v>
      </c>
      <c r="ES451" s="223">
        <f t="shared" ca="1" si="998"/>
        <v>-2.4048530663395157E-3</v>
      </c>
      <c r="ET451" s="223">
        <f t="shared" ca="1" si="999"/>
        <v>2.2572777208396495E-3</v>
      </c>
      <c r="EU451" s="223">
        <f t="shared" ca="1" si="1000"/>
        <v>-2.8446447036134607E-4</v>
      </c>
      <c r="EV451" s="223">
        <f t="shared" ca="1" si="1001"/>
        <v>-1.9183671465455357E-3</v>
      </c>
      <c r="EW451" s="223">
        <f t="shared" ca="1" si="1002"/>
        <v>2.57000442027792E-3</v>
      </c>
      <c r="EX451" s="223">
        <f t="shared" ca="1" si="1003"/>
        <v>-1.1435325448585407E-3</v>
      </c>
      <c r="EY451" s="223">
        <f t="shared" ca="1" si="1004"/>
        <v>-1.2076013370044417E-3</v>
      </c>
      <c r="EZ451" s="223">
        <f t="shared" ca="1" si="1005"/>
        <v>2.5822670979739853E-3</v>
      </c>
      <c r="FA451" s="223">
        <f t="shared" ca="1" si="1006"/>
        <v>-1.8689080915491596E-3</v>
      </c>
      <c r="FB451" s="223">
        <f t="shared" ca="1" si="1007"/>
        <v>-3.5565259738180248E-4</v>
      </c>
      <c r="FC451" s="223">
        <f t="shared" ca="1" si="1008"/>
        <v>2.2926321013516803E-3</v>
      </c>
      <c r="FD451" s="223">
        <f t="shared" ca="1" si="1009"/>
        <v>-2.3757860990826166E-3</v>
      </c>
      <c r="FE451" s="223">
        <f t="shared" ca="1" si="1010"/>
        <v>5.3787615234091328E-4</v>
      </c>
      <c r="FF451" s="223">
        <f t="shared" ca="1" si="1011"/>
        <v>1.734961199377429E-3</v>
      </c>
      <c r="FG451" s="223">
        <f t="shared" ca="1" si="1012"/>
        <v>-2.6049065119219785E-3</v>
      </c>
      <c r="FH451" s="223">
        <f t="shared" ca="1" si="1013"/>
        <v>1.3685207954619383E-3</v>
      </c>
      <c r="FI451" s="223">
        <f t="shared" ca="1" si="1014"/>
        <v>9.7445273984167588E-4</v>
      </c>
      <c r="FJ451" s="223">
        <f t="shared" ca="1" si="1015"/>
        <v>-2.5294824342308926E-3</v>
      </c>
      <c r="FK451" s="223">
        <f t="shared" ca="1" si="1016"/>
        <v>2.0391691137526613E-3</v>
      </c>
      <c r="FL451" s="223">
        <f t="shared" ca="1" si="1017"/>
        <v>1.000191886211079E-4</v>
      </c>
      <c r="FM451" s="223">
        <f t="shared" ca="1" si="1018"/>
        <v>-2.1583318359476404E-3</v>
      </c>
      <c r="FN451" s="223">
        <f t="shared" ca="1" si="1019"/>
        <v>2.4714143584546318E-3</v>
      </c>
      <c r="FO451" s="223">
        <f t="shared" ca="1" si="1020"/>
        <v>-7.8610779294042434E-4</v>
      </c>
      <c r="FP451" s="223">
        <f t="shared" ca="1" si="1021"/>
        <v>-1.5348466274331556E-3</v>
      </c>
      <c r="FQ451" s="223">
        <f t="shared" ca="1" si="1022"/>
        <v>2.6147219298694839E-3</v>
      </c>
      <c r="FR451" s="223">
        <f t="shared" ca="1" si="1023"/>
        <v>-1.5803294426955925E-3</v>
      </c>
      <c r="FS451" s="223">
        <f t="shared" ca="1" si="1024"/>
        <v>-7.3191963010418306E-4</v>
      </c>
      <c r="FT451" s="223">
        <f t="shared" ca="1" si="1025"/>
        <v>2.4523374718904071E-3</v>
      </c>
      <c r="FU451" s="223">
        <f t="shared" ca="1" si="1026"/>
        <v>-2.1897918226675009E-3</v>
      </c>
      <c r="FV451" s="223">
        <f t="shared" ca="1" si="1027"/>
        <v>1.5657745960205799E-4</v>
      </c>
      <c r="FW451" s="223">
        <f t="shared" ca="1" si="1028"/>
        <v>2.0032456550991349E-3</v>
      </c>
      <c r="FX451" s="223">
        <f t="shared" ca="1" si="1029"/>
        <v>-2.5432415465422181E-3</v>
      </c>
      <c r="FY451" s="223">
        <f t="shared" ca="1" si="1030"/>
        <v>1.0267687857636882E-3</v>
      </c>
      <c r="FZ451" s="223">
        <f t="shared" ca="1" si="1031"/>
        <v>1.3199506434341901E-3</v>
      </c>
      <c r="GA451" s="223">
        <f t="shared" ca="1" si="1032"/>
        <v>-2.5993561462799484E-3</v>
      </c>
      <c r="GB451" s="223">
        <f t="shared" ca="1" si="1033"/>
        <v>1.7769186535000151E-3</v>
      </c>
      <c r="GC451" s="223">
        <f t="shared" ca="1" si="1034"/>
        <v>4.8233773422081934E-4</v>
      </c>
      <c r="GD451" s="223">
        <f t="shared" ca="1" si="1035"/>
        <v>-2.3515751591115285E-3</v>
      </c>
      <c r="GE451" s="223">
        <f t="shared" ca="1" si="1036"/>
        <v>2.3193256392680791E-3</v>
      </c>
      <c r="GF451" s="223">
        <f t="shared" ca="1" si="1037"/>
        <v>-4.1166618129531013E-4</v>
      </c>
      <c r="GG451" s="223">
        <f t="shared" ca="1" si="1038"/>
        <v>-1.8288671235066442E-3</v>
      </c>
      <c r="GH451" s="223">
        <f t="shared" ca="1" si="1039"/>
        <v>2.5905759282593577E-3</v>
      </c>
      <c r="GI451" s="223">
        <f t="shared" ca="1" si="1040"/>
        <v>-1.2575414338912667E-3</v>
      </c>
      <c r="GJ451" s="223">
        <f t="shared" ca="1" si="1041"/>
        <v>-1.0923428131805355E-3</v>
      </c>
      <c r="GK451" s="223">
        <f t="shared" ca="1" si="1042"/>
        <v>2.5589571420491317E-3</v>
      </c>
      <c r="GL451" s="223">
        <f t="shared" ca="1" si="1043"/>
        <v>-1.9563951663086913E-3</v>
      </c>
      <c r="GM451" s="223">
        <f t="shared" ca="1" si="1044"/>
        <v>-2.281106622842832E-4</v>
      </c>
      <c r="GN451" s="223">
        <f t="shared" ca="1" si="1045"/>
        <v>2.2281658920487168E-3</v>
      </c>
      <c r="GO451" s="223">
        <f t="shared" ca="1" si="1046"/>
        <v>-2.4265230820901462E-3</v>
      </c>
      <c r="GP451" s="223">
        <f t="shared" ca="1" si="1047"/>
        <v>6.6279033262320699E-4</v>
      </c>
      <c r="GQ451" s="223">
        <f t="shared" ca="1" si="1048"/>
        <v>1.6368756017543209E-3</v>
      </c>
      <c r="GR451" s="223">
        <f t="shared" ca="1" si="1049"/>
        <v>-2.6129616476345094E-3</v>
      </c>
      <c r="GS451" s="223">
        <f t="shared" ca="1" si="1050"/>
        <v>1.4762032705682628E-3</v>
      </c>
      <c r="GT451" s="223">
        <f t="shared" ca="1" si="1051"/>
        <v>8.5421512450063188E-4</v>
      </c>
      <c r="GU451" s="223">
        <f t="shared" ca="1" si="1052"/>
        <v>-2.4939139816720734E-3</v>
      </c>
      <c r="GV451" s="223">
        <f t="shared" ca="1" si="1053"/>
        <v>2.1170305241914327E-3</v>
      </c>
      <c r="GW451" s="223">
        <f t="shared" ca="1" si="1054"/>
        <v>-2.8313240028022602E-5</v>
      </c>
      <c r="GX451" s="223">
        <f t="shared" ca="1" si="1055"/>
        <v>-2.0832981694061036E-3</v>
      </c>
      <c r="GY451" s="223">
        <f t="shared" ca="1" si="1056"/>
        <v>2.5103517811592428E-3</v>
      </c>
      <c r="GZ451" s="223">
        <f t="shared" ca="1" si="1057"/>
        <v>-9.0753145072974546E-4</v>
      </c>
      <c r="HA451" s="223">
        <f t="shared" ca="1" si="1058"/>
        <v>-1.4291200731498819E-3</v>
      </c>
      <c r="HB451" s="223">
        <f t="shared" ca="1" si="1059"/>
        <v>2.6101831179528119E-3</v>
      </c>
      <c r="HC451" s="223">
        <f t="shared" ca="1" si="1060"/>
        <v>-1.6806484627748951E-3</v>
      </c>
      <c r="HD451" s="223">
        <f t="shared" ca="1" si="1061"/>
        <v>-6.0786087721030179E-4</v>
      </c>
      <c r="HE451" s="223">
        <f t="shared" ca="1" si="1062"/>
        <v>2.4048530663394884E-3</v>
      </c>
      <c r="HF451" s="223">
        <f t="shared" ca="1" si="1063"/>
        <v>-2.2572777208396092E-3</v>
      </c>
      <c r="HG451" s="223">
        <f t="shared" ca="1" si="1064"/>
        <v>2.8446447036141486E-4</v>
      </c>
      <c r="HH451" s="223">
        <f t="shared" ca="1" si="1065"/>
        <v>1.9183671465454887E-3</v>
      </c>
      <c r="HI451" s="223">
        <f t="shared" ca="1" si="1066"/>
        <v>-2.5700044202779052E-3</v>
      </c>
      <c r="HJ451" s="223">
        <f t="shared" ca="1" si="1067"/>
        <v>1.1435325448586027E-3</v>
      </c>
      <c r="HK451" s="223">
        <f t="shared" ca="1" si="1068"/>
        <v>1.207601337004512E-3</v>
      </c>
      <c r="HL451" s="223">
        <f t="shared" ca="1" si="1069"/>
        <v>-2.5822670979739745E-3</v>
      </c>
      <c r="HM451" s="223">
        <f t="shared" ca="1" si="1070"/>
        <v>1.8689080915491037E-3</v>
      </c>
      <c r="HN451" s="223">
        <f t="shared" ca="1" si="1071"/>
        <v>3.5565259738188108E-4</v>
      </c>
      <c r="HO451" s="223">
        <f t="shared" ca="1" si="1072"/>
        <v>-2.2926321013516469E-3</v>
      </c>
      <c r="HP451" s="223">
        <f t="shared" ca="1" si="1073"/>
        <v>2.3757860990825832E-3</v>
      </c>
      <c r="HQ451" s="223">
        <f t="shared" ca="1" si="1074"/>
        <v>-5.3787615234098104E-4</v>
      </c>
      <c r="HR451" s="223">
        <f t="shared" ca="1" si="1075"/>
        <v>-1.7349611993774886E-3</v>
      </c>
      <c r="HS451" s="223">
        <f t="shared" ca="1" si="1076"/>
        <v>2.6049065119219841E-3</v>
      </c>
      <c r="HT451" s="223">
        <f t="shared" ca="1" si="1077"/>
        <v>-1.3685207954619971E-3</v>
      </c>
      <c r="HU451" s="223">
        <f t="shared" ca="1" si="1078"/>
        <v>-9.7445273984174939E-4</v>
      </c>
      <c r="HV451" s="223">
        <f t="shared" ca="1" si="1079"/>
        <v>2.5294824342308752E-3</v>
      </c>
      <c r="HW451" s="223">
        <f t="shared" ca="1" si="1080"/>
        <v>-2.0391691137526119E-3</v>
      </c>
      <c r="HX451" s="223">
        <f t="shared" ca="1" si="1081"/>
        <v>-1.0001918862103884E-4</v>
      </c>
      <c r="HY451" s="223">
        <f t="shared" ca="1" si="1082"/>
        <v>2.1583318359476014E-3</v>
      </c>
      <c r="HZ451" s="223">
        <f t="shared" ca="1" si="1083"/>
        <v>-2.4714143584546057E-3</v>
      </c>
      <c r="IA451" s="223">
        <f t="shared" ca="1" si="1084"/>
        <v>7.8610779294049037E-4</v>
      </c>
      <c r="IB451" s="223">
        <f t="shared" ca="1" si="1085"/>
        <v>1.5348466274332198E-3</v>
      </c>
      <c r="IC451" s="223">
        <f t="shared" ca="1" si="1086"/>
        <v>-2.614721929869483E-3</v>
      </c>
      <c r="ID451" s="223">
        <f t="shared" ca="1" si="1087"/>
        <v>1.5803294426955292E-3</v>
      </c>
      <c r="IE451" s="223">
        <f t="shared" ca="1" si="1088"/>
        <v>-2.0753051575196951E-3</v>
      </c>
      <c r="IF451" s="223">
        <f t="shared" ca="1" si="1089"/>
        <v>-2.4523374718904345E-3</v>
      </c>
      <c r="IG451" s="223">
        <f t="shared" ca="1" si="1090"/>
        <v>2.1897918226674571E-3</v>
      </c>
      <c r="IH451" s="223">
        <f t="shared" ca="1" si="1091"/>
        <v>-1.5657745960212706E-4</v>
      </c>
      <c r="II451" s="223">
        <f t="shared" ca="1" si="1092"/>
        <v>-2.0032456550990903E-3</v>
      </c>
      <c r="IJ451" s="223">
        <f t="shared" ca="1" si="1093"/>
        <v>2.5432415465421994E-3</v>
      </c>
      <c r="IK451" s="223">
        <f t="shared" ca="1" si="1094"/>
        <v>-1.0267687857637518E-3</v>
      </c>
      <c r="IL451" s="223">
        <f t="shared" ca="1" si="1095"/>
        <v>-1.3199506434341301E-3</v>
      </c>
      <c r="IM451" s="223">
        <f t="shared" ca="1" si="1096"/>
        <v>2.599356146279957E-3</v>
      </c>
      <c r="IN451" s="223">
        <f t="shared" ca="1" si="1097"/>
        <v>-1.776918653499957E-3</v>
      </c>
      <c r="IO451" s="223">
        <f t="shared" ca="1" si="1098"/>
        <v>-4.8233773422075115E-4</v>
      </c>
      <c r="IP451" s="223">
        <f t="shared" ca="1" si="1099"/>
        <v>2.3515751591114981E-3</v>
      </c>
      <c r="IQ451" s="223">
        <f t="shared" ca="1" si="1100"/>
        <v>-2.3193256392680423E-3</v>
      </c>
      <c r="IR451" s="223">
        <f t="shared" ca="1" si="1101"/>
        <v>4.1166618129537838E-4</v>
      </c>
      <c r="IS451" s="223">
        <f t="shared" ca="1" si="1102"/>
        <v>1.8288671235065944E-3</v>
      </c>
      <c r="IT451" s="223">
        <f t="shared" ca="1" si="1103"/>
        <v>-2.5905759282593469E-3</v>
      </c>
      <c r="IU451" s="223">
        <f t="shared" ca="1" si="1104"/>
        <v>1.2575414338911973E-3</v>
      </c>
      <c r="IV451" s="223">
        <f t="shared" ca="1" si="1105"/>
        <v>1.0923428131804729E-3</v>
      </c>
      <c r="IW451" s="223">
        <f t="shared" ca="1" si="1106"/>
        <v>-2.5589571420491478E-3</v>
      </c>
      <c r="IX451" s="223">
        <f t="shared" ca="1" si="1107"/>
        <v>1.9563951663086388E-3</v>
      </c>
      <c r="IY451" s="223">
        <f t="shared" ca="1" si="1108"/>
        <v>2.2811066228421424E-4</v>
      </c>
      <c r="IZ451" s="223">
        <f t="shared" ca="1" si="1109"/>
        <v>-2.2281658920486804E-3</v>
      </c>
      <c r="JA451" s="223">
        <f t="shared" ca="1" si="1110"/>
        <v>2.4265230820901167E-3</v>
      </c>
      <c r="JB451" s="223">
        <f t="shared" ca="1" si="1111"/>
        <v>-6.6279033262313012E-4</v>
      </c>
    </row>
    <row r="452" spans="2:262">
      <c r="B452" s="230">
        <v>91</v>
      </c>
      <c r="C452" s="229">
        <f t="shared" si="1112"/>
        <v>1.7773437500000011E-3</v>
      </c>
      <c r="D452" s="226">
        <f t="shared" ca="1" si="855"/>
        <v>54.018157127795533</v>
      </c>
      <c r="E452" s="225">
        <f ca="1">CS361</f>
        <v>1.8157127795533273E-2</v>
      </c>
      <c r="F452" s="224">
        <v>91</v>
      </c>
      <c r="G452" s="223">
        <f t="shared" ca="1" si="856"/>
        <v>-3.7139081058270079E-3</v>
      </c>
      <c r="H452" s="223">
        <f t="shared" ca="1" si="857"/>
        <v>6.6876733792392857E-3</v>
      </c>
      <c r="I452" s="223">
        <f t="shared" ca="1" si="858"/>
        <v>-4.515027754959192E-3</v>
      </c>
      <c r="J452" s="223">
        <f t="shared" ca="1" si="859"/>
        <v>-1.1320979648408436E-3</v>
      </c>
      <c r="K452" s="223">
        <f t="shared" ca="1" si="860"/>
        <v>5.9080326181634377E-3</v>
      </c>
      <c r="L452" s="223">
        <f t="shared" ca="1" si="861"/>
        <v>-6.137518644908988E-3</v>
      </c>
      <c r="M452" s="223">
        <f t="shared" ca="1" si="862"/>
        <v>1.6439580980877808E-3</v>
      </c>
      <c r="N452" s="223">
        <f t="shared" ca="1" si="863"/>
        <v>4.114688733840092E-3</v>
      </c>
      <c r="O452" s="223">
        <f t="shared" ca="1" si="864"/>
        <v>-6.7069310870170344E-3</v>
      </c>
      <c r="P452" s="223">
        <f t="shared" ca="1" si="865"/>
        <v>4.1379430273201963E-3</v>
      </c>
      <c r="Q452" s="223">
        <f t="shared" ca="1" si="866"/>
        <v>1.6153445461565949E-3</v>
      </c>
      <c r="R452" s="223">
        <f t="shared" ca="1" si="867"/>
        <v>-6.125565016255532E-3</v>
      </c>
      <c r="S452" s="223">
        <f t="shared" ca="1" si="868"/>
        <v>5.9219376701552537E-3</v>
      </c>
      <c r="T452" s="223">
        <f t="shared" ca="1" si="869"/>
        <v>-1.1611612480023677E-3</v>
      </c>
      <c r="U452" s="223">
        <f t="shared" ca="1" si="870"/>
        <v>-4.4931715070970889E-3</v>
      </c>
      <c r="V452" s="223">
        <f t="shared" ca="1" si="871"/>
        <v>6.6898433541281582E-3</v>
      </c>
      <c r="W452" s="223">
        <f t="shared" ca="1" si="872"/>
        <v>-3.7384344278939196E-3</v>
      </c>
      <c r="X452" s="223">
        <f t="shared" ca="1" si="873"/>
        <v>-2.0898374354190517E-3</v>
      </c>
      <c r="Y452" s="223">
        <f t="shared" ca="1" si="874"/>
        <v>6.3099024467895247E-3</v>
      </c>
      <c r="Z452" s="223">
        <f t="shared" ca="1" si="875"/>
        <v>-5.674265202074767E-3</v>
      </c>
      <c r="AA452" s="223">
        <f t="shared" ca="1" si="876"/>
        <v>6.7207196450800059E-4</v>
      </c>
      <c r="AB452" s="223">
        <f t="shared" ca="1" si="877"/>
        <v>4.8473053946569578E-3</v>
      </c>
      <c r="AC452" s="223">
        <f t="shared" ca="1" si="878"/>
        <v>-6.636502780477711E-3</v>
      </c>
      <c r="AD452" s="223">
        <f t="shared" ca="1" si="879"/>
        <v>3.318666928395113E-3</v>
      </c>
      <c r="AE452" s="223">
        <f t="shared" ca="1" si="880"/>
        <v>2.5530053145500055E-3</v>
      </c>
      <c r="AF452" s="223">
        <f t="shared" ca="1" si="881"/>
        <v>-6.4600459692579007E-3</v>
      </c>
      <c r="AG452" s="223">
        <f t="shared" ca="1" si="882"/>
        <v>5.3958433992310085E-3</v>
      </c>
      <c r="AH452" s="223">
        <f t="shared" ca="1" si="883"/>
        <v>-1.7934066480784208E-4</v>
      </c>
      <c r="AI452" s="223">
        <f t="shared" ca="1" si="884"/>
        <v>-5.1751713142999464E-3</v>
      </c>
      <c r="AJ452" s="223">
        <f t="shared" ca="1" si="885"/>
        <v>6.5471984232558615E-3</v>
      </c>
      <c r="AK452" s="223">
        <f t="shared" ca="1" si="886"/>
        <v>-2.8809152852734207E-3</v>
      </c>
      <c r="AL452" s="223">
        <f t="shared" ca="1" si="887"/>
        <v>-3.002338236682299E-3</v>
      </c>
      <c r="AM452" s="223">
        <f t="shared" ca="1" si="888"/>
        <v>6.5751819429035602E-3</v>
      </c>
      <c r="AN452" s="223">
        <f t="shared" ca="1" si="889"/>
        <v>-5.0881810534968387E-3</v>
      </c>
      <c r="AO452" s="223">
        <f t="shared" ca="1" si="890"/>
        <v>-3.1436249749345517E-4</v>
      </c>
      <c r="AP452" s="223">
        <f t="shared" ca="1" si="891"/>
        <v>5.4749925322003746E-3</v>
      </c>
      <c r="AQ452" s="223">
        <f t="shared" ca="1" si="892"/>
        <v>-6.4224142305119615E-3</v>
      </c>
      <c r="AR452" s="223">
        <f t="shared" ca="1" si="893"/>
        <v>2.4275517126107001E-3</v>
      </c>
      <c r="AS452" s="223">
        <f t="shared" ca="1" si="894"/>
        <v>3.435401227779604E-3</v>
      </c>
      <c r="AT452" s="223">
        <f t="shared" ca="1" si="895"/>
        <v>-6.6546864359096191E-3</v>
      </c>
      <c r="AU452" s="223">
        <f t="shared" ca="1" si="896"/>
        <v>4.752945413780402E-3</v>
      </c>
      <c r="AV452" s="223">
        <f t="shared" ca="1" si="897"/>
        <v>8.0636210218355039E-4</v>
      </c>
      <c r="AW452" s="223">
        <f t="shared" ca="1" si="898"/>
        <v>-5.7451442912011081E-3</v>
      </c>
      <c r="AX452" s="223">
        <f t="shared" ca="1" si="899"/>
        <v>6.2628264185981544E-3</v>
      </c>
      <c r="AY452" s="223">
        <f t="shared" ca="1" si="900"/>
        <v>-1.9610330268878999E-3</v>
      </c>
      <c r="AZ452" s="223">
        <f t="shared" ca="1" si="901"/>
        <v>-3.8498474819713292E-3</v>
      </c>
      <c r="BA452" s="223">
        <f t="shared" ca="1" si="902"/>
        <v>6.6981286065400337E-3</v>
      </c>
      <c r="BB452" s="223">
        <f t="shared" ca="1" si="903"/>
        <v>-4.3919531510590451E-3</v>
      </c>
      <c r="BC452" s="223">
        <f t="shared" ca="1" si="904"/>
        <v>-1.2939919607766826E-3</v>
      </c>
      <c r="BD452" s="223">
        <f t="shared" ca="1" si="905"/>
        <v>5.9841626155134678E-3</v>
      </c>
      <c r="BE452" s="223">
        <f t="shared" ca="1" si="906"/>
        <v>-6.069299807694245E-3</v>
      </c>
      <c r="BF452" s="223">
        <f t="shared" ca="1" si="907"/>
        <v>1.483887333283355E-3</v>
      </c>
      <c r="BG452" s="223">
        <f t="shared" ca="1" si="908"/>
        <v>4.2434310790974601E-3</v>
      </c>
      <c r="BH452" s="223">
        <f t="shared" ca="1" si="909"/>
        <v>-6.7052730379081951E-3</v>
      </c>
      <c r="BI452" s="223">
        <f t="shared" ca="1" si="910"/>
        <v>4.0071605136818454E-3</v>
      </c>
      <c r="BJ452" s="223">
        <f t="shared" ca="1" si="911"/>
        <v>1.7746095648195123E-3</v>
      </c>
      <c r="BK452" s="223">
        <f t="shared" ca="1" si="912"/>
        <v>-6.1907522441287961E-3</v>
      </c>
      <c r="BL452" s="223">
        <f t="shared" ca="1" si="913"/>
        <v>5.8428831352724479E-3</v>
      </c>
      <c r="BM452" s="223">
        <f t="shared" ca="1" si="914"/>
        <v>-9.9870032565195477E-4</v>
      </c>
      <c r="BN452" s="223">
        <f t="shared" ca="1" si="915"/>
        <v>-4.614019155543974E-3</v>
      </c>
      <c r="BO452" s="223">
        <f t="shared" ca="1" si="916"/>
        <v>6.6760810137215052E-3</v>
      </c>
      <c r="BP452" s="223">
        <f t="shared" ca="1" si="917"/>
        <v>-3.6006527262901263E-3</v>
      </c>
      <c r="BQ452" s="223">
        <f t="shared" ca="1" si="918"/>
        <v>-2.2456104058736718E-3</v>
      </c>
      <c r="BR452" s="223">
        <f t="shared" ca="1" si="919"/>
        <v>6.3637936499502355E-3</v>
      </c>
      <c r="BS452" s="223">
        <f t="shared" ca="1" si="920"/>
        <v>-5.5848033728978126E-3</v>
      </c>
      <c r="BT452" s="223">
        <f t="shared" ca="1" si="921"/>
        <v>5.08101274425646E-4</v>
      </c>
      <c r="BU452" s="223">
        <f t="shared" ca="1" si="922"/>
        <v>4.9596034624158217E-3</v>
      </c>
      <c r="BV452" s="223">
        <f t="shared" ca="1" si="923"/>
        <v>-6.6107107280883228E-3</v>
      </c>
      <c r="BW452" s="223">
        <f t="shared" ca="1" si="924"/>
        <v>3.1746326898044936E-3</v>
      </c>
      <c r="BX452" s="223">
        <f t="shared" ca="1" si="925"/>
        <v>2.7044420895730122E-3</v>
      </c>
      <c r="BY452" s="223">
        <f t="shared" ca="1" si="926"/>
        <v>-6.5023491066068147E-3</v>
      </c>
      <c r="BZ452" s="223">
        <f t="shared" ca="1" si="927"/>
        <v>5.2964590771635497E-3</v>
      </c>
      <c r="CA452" s="223">
        <f t="shared" ca="1" si="928"/>
        <v>-1.474877837018794E-5</v>
      </c>
      <c r="CB452" s="223">
        <f t="shared" ca="1" si="929"/>
        <v>-5.2783112484119264E-3</v>
      </c>
      <c r="CC452" s="223">
        <f t="shared" ca="1" si="930"/>
        <v>6.5095164282503448E-3</v>
      </c>
      <c r="CD452" s="223">
        <f t="shared" ca="1" si="931"/>
        <v>-2.7314090437144827E-3</v>
      </c>
      <c r="CE452" s="223">
        <f t="shared" ca="1" si="932"/>
        <v>-3.1486181672688335E-3</v>
      </c>
      <c r="CF452" s="223">
        <f t="shared" ca="1" si="933"/>
        <v>6.6056677700741737E-3</v>
      </c>
      <c r="CG452" s="223">
        <f t="shared" ca="1" si="934"/>
        <v>-4.9794128107910575E-3</v>
      </c>
      <c r="CH452" s="223">
        <f t="shared" ca="1" si="935"/>
        <v>-4.7868364259313076E-4</v>
      </c>
      <c r="CI452" s="223">
        <f t="shared" ca="1" si="936"/>
        <v>5.5684154084260518E-3</v>
      </c>
      <c r="CJ452" s="223">
        <f t="shared" ca="1" si="937"/>
        <v>-6.3730464948860725E-3</v>
      </c>
      <c r="CK452" s="223">
        <f t="shared" ca="1" si="938"/>
        <v>2.2733836553599732E-3</v>
      </c>
      <c r="CL452" s="223">
        <f t="shared" ca="1" si="939"/>
        <v>3.5757316103117026E-3</v>
      </c>
      <c r="CM452" s="223">
        <f t="shared" ca="1" si="940"/>
        <v>-6.6731897475631047E-3</v>
      </c>
      <c r="CN452" s="223">
        <f t="shared" ca="1" si="941"/>
        <v>4.6353826749673871E-3</v>
      </c>
      <c r="CO452" s="223">
        <f t="shared" ca="1" si="942"/>
        <v>9.6952203542302151E-4</v>
      </c>
      <c r="CP452" s="223">
        <f t="shared" ca="1" si="943"/>
        <v>-5.8283438428798264E-3</v>
      </c>
      <c r="CQ452" s="223">
        <f t="shared" ca="1" si="944"/>
        <v>6.2020404703886228E-3</v>
      </c>
      <c r="CR452" s="223">
        <f t="shared" ca="1" si="945"/>
        <v>-1.80303860400533E-3</v>
      </c>
      <c r="CS452" s="223">
        <f t="shared" ca="1" si="946"/>
        <v>-3.9834678539476982E-3</v>
      </c>
      <c r="CT452" s="223">
        <f t="shared" ca="1" si="947"/>
        <v>6.7045491316273589E-3</v>
      </c>
      <c r="CU452" s="223">
        <f t="shared" ca="1" si="948"/>
        <v>-4.2662329988065045E-3</v>
      </c>
      <c r="CV452" s="223">
        <f t="shared" ca="1" si="949"/>
        <v>-1.4551065043408378E-3</v>
      </c>
      <c r="CW452" s="223">
        <f t="shared" ca="1" si="950"/>
        <v>6.0566879770661483E-3</v>
      </c>
      <c r="CX452" s="223">
        <f t="shared" ca="1" si="951"/>
        <v>-5.997425051221029E-3</v>
      </c>
      <c r="CY452" s="223">
        <f t="shared" ca="1" si="952"/>
        <v>1.3229227302355964E-3</v>
      </c>
      <c r="CZ452" s="223">
        <f t="shared" ca="1" si="953"/>
        <v>4.3696173401449054E-3</v>
      </c>
      <c r="DA452" s="223">
        <f t="shared" ca="1" si="954"/>
        <v>-6.6995759830476261E-3</v>
      </c>
      <c r="DB452" s="223">
        <f t="shared" ca="1" si="955"/>
        <v>3.8739642363873382E-3</v>
      </c>
      <c r="DC452" s="223">
        <f t="shared" ca="1" si="956"/>
        <v>1.932805625037393E-3</v>
      </c>
      <c r="DD452" s="223">
        <f t="shared" ca="1" si="957"/>
        <v>-6.2522103943373495E-3</v>
      </c>
      <c r="DE452" s="223">
        <f t="shared" ca="1" si="958"/>
        <v>5.7603090660683313E-3</v>
      </c>
      <c r="DF452" s="223">
        <f t="shared" ca="1" si="959"/>
        <v>-8.356378235690378E-4</v>
      </c>
      <c r="DG452" s="223">
        <f t="shared" ca="1" si="960"/>
        <v>-4.7320874913807801E-3</v>
      </c>
      <c r="DH452" s="223">
        <f t="shared" ca="1" si="961"/>
        <v>6.6582972517469476E-3</v>
      </c>
      <c r="DI452" s="223">
        <f t="shared" ca="1" si="962"/>
        <v>-3.4607021261209309E-3</v>
      </c>
      <c r="DJ452" s="223">
        <f t="shared" ca="1" si="963"/>
        <v>-2.4000307045887095E-3</v>
      </c>
      <c r="DK452" s="223">
        <f t="shared" ca="1" si="964"/>
        <v>6.4138515417737595E-3</v>
      </c>
      <c r="DL452" s="223">
        <f t="shared" ca="1" si="965"/>
        <v>-5.49197746699835E-3</v>
      </c>
      <c r="DM452" s="223">
        <f t="shared" ca="1" si="966"/>
        <v>3.4382452313489733E-4</v>
      </c>
      <c r="DN452" s="223">
        <f t="shared" ca="1" si="967"/>
        <v>5.0689140505005368E-3</v>
      </c>
      <c r="DO452" s="223">
        <f t="shared" ca="1" si="968"/>
        <v>-6.58093663074671E-3</v>
      </c>
      <c r="DP452" s="223">
        <f t="shared" ca="1" si="969"/>
        <v>3.028686171188782E-3</v>
      </c>
      <c r="DQ452" s="223">
        <f t="shared" ca="1" si="970"/>
        <v>2.8542498098069057E-3</v>
      </c>
      <c r="DR452" s="223">
        <f t="shared" ca="1" si="971"/>
        <v>-6.5407354719924059E-3</v>
      </c>
      <c r="DS452" s="223">
        <f t="shared" ca="1" si="972"/>
        <v>5.193884366195398E-3</v>
      </c>
      <c r="DT452" s="223">
        <f t="shared" ca="1" si="973"/>
        <v>1.4985199217996828E-4</v>
      </c>
      <c r="DU452" s="223">
        <f t="shared" ca="1" si="974"/>
        <v>-5.3782717251965135E-3</v>
      </c>
      <c r="DV452" s="223">
        <f t="shared" ca="1" si="975"/>
        <v>6.467913343954898E-3</v>
      </c>
      <c r="DW452" s="223">
        <f t="shared" ca="1" si="976"/>
        <v>-2.5802575034814851E-3</v>
      </c>
      <c r="DX452" s="223">
        <f t="shared" ca="1" si="977"/>
        <v>-3.2930014880059042E-3</v>
      </c>
      <c r="DY452" s="223">
        <f t="shared" ca="1" si="978"/>
        <v>6.6321745899819359E-3</v>
      </c>
      <c r="DZ452" s="223">
        <f t="shared" ca="1" si="979"/>
        <v>-4.8676451560002946E-3</v>
      </c>
      <c r="EA452" s="223">
        <f t="shared" ca="1" si="980"/>
        <v>-6.4271644656564274E-4</v>
      </c>
      <c r="EB452" s="223">
        <f t="shared" ca="1" si="981"/>
        <v>5.6584840794261047E-3</v>
      </c>
      <c r="EC452" s="223">
        <f t="shared" ca="1" si="982"/>
        <v>-6.3198398743552495E-3</v>
      </c>
      <c r="ED452" s="223">
        <f t="shared" ca="1" si="983"/>
        <v>2.1178461968027265E-3</v>
      </c>
      <c r="EE452" s="223">
        <f t="shared" ca="1" si="984"/>
        <v>3.7139081058271267E-3</v>
      </c>
      <c r="EF452" s="223">
        <f t="shared" ca="1" si="985"/>
        <v>-6.6876733792392996E-3</v>
      </c>
      <c r="EG452" s="223">
        <f t="shared" ca="1" si="986"/>
        <v>4.515027754959022E-3</v>
      </c>
      <c r="EH452" s="223">
        <f t="shared" ca="1" si="987"/>
        <v>1.132097964841117E-3</v>
      </c>
      <c r="EI452" s="223">
        <f t="shared" ca="1" si="988"/>
        <v>-5.9080326181634099E-3</v>
      </c>
      <c r="EJ452" s="223">
        <f t="shared" ca="1" si="989"/>
        <v>6.1375186449089975E-3</v>
      </c>
      <c r="EK452" s="223">
        <f t="shared" ca="1" si="990"/>
        <v>-1.6439580980877545E-3</v>
      </c>
      <c r="EL452" s="223">
        <f t="shared" ca="1" si="991"/>
        <v>-4.114688733840151E-3</v>
      </c>
      <c r="EM452" s="223">
        <f t="shared" ca="1" si="992"/>
        <v>6.7069310870170352E-3</v>
      </c>
      <c r="EN452" s="223">
        <f t="shared" ca="1" si="993"/>
        <v>-4.1379430273200627E-3</v>
      </c>
      <c r="EO452" s="223">
        <f t="shared" ca="1" si="994"/>
        <v>-1.6153445461568063E-3</v>
      </c>
      <c r="EP452" s="223">
        <f t="shared" ca="1" si="995"/>
        <v>6.1255650162556309E-3</v>
      </c>
      <c r="EQ452" s="223">
        <f t="shared" ca="1" si="996"/>
        <v>-5.9219376701552971E-3</v>
      </c>
      <c r="ER452" s="223">
        <f t="shared" ca="1" si="997"/>
        <v>1.1611612480024115E-3</v>
      </c>
      <c r="ES452" s="223">
        <f t="shared" ca="1" si="998"/>
        <v>4.4931715070970907E-3</v>
      </c>
      <c r="ET452" s="223">
        <f t="shared" ca="1" si="999"/>
        <v>-6.6898433541281548E-3</v>
      </c>
      <c r="EU452" s="223">
        <f t="shared" ca="1" si="1000"/>
        <v>3.7384344278938381E-3</v>
      </c>
      <c r="EV452" s="223">
        <f t="shared" ca="1" si="1001"/>
        <v>2.0898374354191909E-3</v>
      </c>
      <c r="EW452" s="223">
        <f t="shared" ca="1" si="1002"/>
        <v>-6.3099024467895889E-3</v>
      </c>
      <c r="EX452" s="223">
        <f t="shared" ca="1" si="1003"/>
        <v>5.6742652020746387E-3</v>
      </c>
      <c r="EY452" s="223">
        <f t="shared" ca="1" si="1004"/>
        <v>-6.7207196450771284E-4</v>
      </c>
      <c r="EZ452" s="223">
        <f t="shared" ca="1" si="1005"/>
        <v>-4.8473053946569283E-3</v>
      </c>
      <c r="FA452" s="223">
        <f t="shared" ca="1" si="1006"/>
        <v>6.636502780477711E-3</v>
      </c>
      <c r="FB452" s="223">
        <f t="shared" ca="1" si="1007"/>
        <v>-3.3186669283951104E-3</v>
      </c>
      <c r="FC452" s="223">
        <f t="shared" ca="1" si="1008"/>
        <v>-2.5530053145500524E-3</v>
      </c>
      <c r="FD452" s="223">
        <f t="shared" ca="1" si="1009"/>
        <v>6.4600459692579276E-3</v>
      </c>
      <c r="FE452" s="223">
        <f t="shared" ca="1" si="1010"/>
        <v>-5.3958433992309226E-3</v>
      </c>
      <c r="FF452" s="223">
        <f t="shared" ca="1" si="1011"/>
        <v>1.7934066480764844E-4</v>
      </c>
      <c r="FG452" s="223">
        <f t="shared" ca="1" si="1012"/>
        <v>5.1751713143001312E-3</v>
      </c>
      <c r="FH452" s="223">
        <f t="shared" ca="1" si="1013"/>
        <v>-6.5471984232558815E-3</v>
      </c>
      <c r="FI452" s="223">
        <f t="shared" ca="1" si="1014"/>
        <v>2.8809152852734173E-3</v>
      </c>
      <c r="FJ452" s="223">
        <f t="shared" ca="1" si="1015"/>
        <v>3.002338236682302E-3</v>
      </c>
      <c r="FK452" s="223">
        <f t="shared" ca="1" si="1016"/>
        <v>-6.5751819429035602E-3</v>
      </c>
      <c r="FL452" s="223">
        <f t="shared" ca="1" si="1017"/>
        <v>5.0881810534967754E-3</v>
      </c>
      <c r="FM452" s="223">
        <f t="shared" ca="1" si="1018"/>
        <v>3.1436249749355362E-4</v>
      </c>
      <c r="FN452" s="223">
        <f t="shared" ca="1" si="1019"/>
        <v>-5.4749925322004865E-3</v>
      </c>
      <c r="FO452" s="223">
        <f t="shared" ca="1" si="1020"/>
        <v>6.422414230511906E-3</v>
      </c>
      <c r="FP452" s="223">
        <f t="shared" ca="1" si="1021"/>
        <v>-2.4275517126104303E-3</v>
      </c>
      <c r="FQ452" s="223">
        <f t="shared" ca="1" si="1022"/>
        <v>-3.4354012277795247E-3</v>
      </c>
      <c r="FR452" s="223">
        <f t="shared" ca="1" si="1023"/>
        <v>6.65468643590962E-3</v>
      </c>
      <c r="FS452" s="223">
        <f t="shared" ca="1" si="1024"/>
        <v>-4.7529454137804003E-3</v>
      </c>
      <c r="FT452" s="223">
        <f t="shared" ca="1" si="1025"/>
        <v>-8.0636210218364818E-4</v>
      </c>
      <c r="FU452" s="223">
        <f t="shared" ca="1" si="1026"/>
        <v>5.7451442912011593E-3</v>
      </c>
      <c r="FV452" s="223">
        <f t="shared" ca="1" si="1027"/>
        <v>-6.2628264185980841E-3</v>
      </c>
      <c r="FW452" s="223">
        <f t="shared" ca="1" si="1028"/>
        <v>1.9610330268877148E-3</v>
      </c>
      <c r="FX452" s="223">
        <f t="shared" ca="1" si="1029"/>
        <v>3.8498474819715659E-3</v>
      </c>
      <c r="FY452" s="223">
        <f t="shared" ca="1" si="1030"/>
        <v>-6.6981286065400294E-3</v>
      </c>
      <c r="FZ452" s="223">
        <f t="shared" ca="1" si="1031"/>
        <v>4.3919531510591145E-3</v>
      </c>
      <c r="GA452" s="223">
        <f t="shared" ca="1" si="1032"/>
        <v>1.2939919607766863E-3</v>
      </c>
      <c r="GB452" s="223">
        <f t="shared" ca="1" si="1033"/>
        <v>-5.9841626155134695E-3</v>
      </c>
      <c r="GC452" s="223">
        <f t="shared" ca="1" si="1034"/>
        <v>6.0692998076942034E-3</v>
      </c>
      <c r="GD452" s="223">
        <f t="shared" ca="1" si="1035"/>
        <v>-1.4838873332832588E-3</v>
      </c>
      <c r="GE452" s="223">
        <f t="shared" ca="1" si="1036"/>
        <v>-4.2434310790976102E-3</v>
      </c>
      <c r="GF452" s="223">
        <f t="shared" ca="1" si="1037"/>
        <v>6.7052730379081908E-3</v>
      </c>
      <c r="GG452" s="223">
        <f t="shared" ca="1" si="1038"/>
        <v>-4.0071605136816138E-3</v>
      </c>
      <c r="GH452" s="223">
        <f t="shared" ca="1" si="1039"/>
        <v>-1.7746095648194231E-3</v>
      </c>
      <c r="GI452" s="223">
        <f t="shared" ca="1" si="1040"/>
        <v>6.1907522441287969E-3</v>
      </c>
      <c r="GJ452" s="223">
        <f t="shared" ca="1" si="1041"/>
        <v>-5.8428831352724002E-3</v>
      </c>
      <c r="GK452" s="223">
        <f t="shared" ca="1" si="1042"/>
        <v>9.9870032565185741E-4</v>
      </c>
      <c r="GL452" s="223">
        <f t="shared" ca="1" si="1043"/>
        <v>4.614019155544046E-3</v>
      </c>
      <c r="GM452" s="223">
        <f t="shared" ca="1" si="1044"/>
        <v>-6.6760810137214965E-3</v>
      </c>
      <c r="GN452" s="223">
        <f t="shared" ca="1" si="1045"/>
        <v>3.6006527262898826E-3</v>
      </c>
      <c r="GO452" s="223">
        <f t="shared" ca="1" si="1046"/>
        <v>2.245610405873945E-3</v>
      </c>
      <c r="GP452" s="223">
        <f t="shared" ca="1" si="1047"/>
        <v>-6.3637936499503266E-3</v>
      </c>
      <c r="GQ452" s="223">
        <f t="shared" ca="1" si="1048"/>
        <v>5.5848033728978629E-3</v>
      </c>
      <c r="GR452" s="223">
        <f t="shared" ca="1" si="1049"/>
        <v>-5.0810127442573751E-4</v>
      </c>
      <c r="GS452" s="223">
        <f t="shared" ca="1" si="1050"/>
        <v>-4.9596034624158885E-3</v>
      </c>
      <c r="GT452" s="223">
        <f t="shared" ca="1" si="1051"/>
        <v>6.6107107280883063E-3</v>
      </c>
      <c r="GU452" s="223">
        <f t="shared" ca="1" si="1052"/>
        <v>-3.1746326898044065E-3</v>
      </c>
      <c r="GV452" s="223">
        <f t="shared" ca="1" si="1053"/>
        <v>-2.7044420895731029E-3</v>
      </c>
      <c r="GW452" s="223">
        <f t="shared" ca="1" si="1054"/>
        <v>6.5023491066068858E-3</v>
      </c>
      <c r="GX452" s="223">
        <f t="shared" ca="1" si="1055"/>
        <v>-5.2964590771633728E-3</v>
      </c>
      <c r="GY452" s="223">
        <f t="shared" ca="1" si="1056"/>
        <v>1.4748778370280314E-5</v>
      </c>
      <c r="GZ452" s="223">
        <f t="shared" ca="1" si="1057"/>
        <v>5.27831124841187E-3</v>
      </c>
      <c r="HA452" s="223">
        <f t="shared" ca="1" si="1058"/>
        <v>-6.5095164282503214E-3</v>
      </c>
      <c r="HB452" s="223">
        <f t="shared" ca="1" si="1059"/>
        <v>2.731409043714393E-3</v>
      </c>
      <c r="HC452" s="223">
        <f t="shared" ca="1" si="1060"/>
        <v>3.1486181672689207E-3</v>
      </c>
      <c r="HD452" s="223">
        <f t="shared" ca="1" si="1061"/>
        <v>-6.6056677700741919E-3</v>
      </c>
      <c r="HE452" s="223">
        <f t="shared" ca="1" si="1062"/>
        <v>4.979412810790864E-3</v>
      </c>
      <c r="HF452" s="223">
        <f t="shared" ca="1" si="1063"/>
        <v>4.7868364259341873E-4</v>
      </c>
      <c r="HG452" s="223">
        <f t="shared" ca="1" si="1064"/>
        <v>-5.5684154084262132E-3</v>
      </c>
      <c r="HH452" s="223">
        <f t="shared" ca="1" si="1065"/>
        <v>6.3730464948861002E-3</v>
      </c>
      <c r="HI452" s="223">
        <f t="shared" ca="1" si="1066"/>
        <v>-2.2733836553600595E-3</v>
      </c>
      <c r="HJ452" s="223">
        <f t="shared" ca="1" si="1067"/>
        <v>-3.5757316103117867E-3</v>
      </c>
      <c r="HK452" s="223">
        <f t="shared" ca="1" si="1068"/>
        <v>6.6731897475631151E-3</v>
      </c>
      <c r="HL452" s="223">
        <f t="shared" ca="1" si="1069"/>
        <v>-4.6353826749673159E-3</v>
      </c>
      <c r="HM452" s="223">
        <f t="shared" ca="1" si="1070"/>
        <v>-9.695220354231193E-4</v>
      </c>
      <c r="HN452" s="223">
        <f t="shared" ca="1" si="1071"/>
        <v>5.8283438428799704E-3</v>
      </c>
      <c r="HO452" s="223">
        <f t="shared" ca="1" si="1072"/>
        <v>-6.2020404703885135E-3</v>
      </c>
      <c r="HP452" s="223">
        <f t="shared" ca="1" si="1073"/>
        <v>1.8030386040054185E-3</v>
      </c>
      <c r="HQ452" s="223">
        <f t="shared" ca="1" si="1074"/>
        <v>3.9834678539476236E-3</v>
      </c>
      <c r="HR452" s="223">
        <f t="shared" ca="1" si="1075"/>
        <v>-6.7045491316273615E-3</v>
      </c>
      <c r="HS452" s="223">
        <f t="shared" ca="1" si="1076"/>
        <v>4.2662329988064291E-3</v>
      </c>
      <c r="HT452" s="223">
        <f t="shared" ca="1" si="1077"/>
        <v>1.4551065043409337E-3</v>
      </c>
      <c r="HU452" s="223">
        <f t="shared" ca="1" si="1078"/>
        <v>-6.0566879770661908E-3</v>
      </c>
      <c r="HV452" s="223">
        <f t="shared" ca="1" si="1079"/>
        <v>5.9974250512209847E-3</v>
      </c>
      <c r="HW452" s="223">
        <f t="shared" ca="1" si="1080"/>
        <v>-1.3229227302353128E-3</v>
      </c>
      <c r="HX452" s="223">
        <f t="shared" ca="1" si="1081"/>
        <v>-4.369617340145124E-3</v>
      </c>
      <c r="HY452" s="223">
        <f t="shared" ca="1" si="1082"/>
        <v>6.6995759830476296E-3</v>
      </c>
      <c r="HZ452" s="223">
        <f t="shared" ca="1" si="1083"/>
        <v>-3.8739642363874137E-3</v>
      </c>
      <c r="IA452" s="223">
        <f t="shared" ca="1" si="1084"/>
        <v>-1.932805625037488E-3</v>
      </c>
      <c r="IB452" s="223">
        <f t="shared" ca="1" si="1085"/>
        <v>6.2522103943375229E-3</v>
      </c>
      <c r="IC452" s="223">
        <f t="shared" ca="1" si="1086"/>
        <v>-5.760309066068477E-3</v>
      </c>
      <c r="ID452" s="223">
        <f t="shared" ca="1" si="1087"/>
        <v>8.3563782356931861E-4</v>
      </c>
      <c r="IE452" s="223">
        <f t="shared" ca="1" si="1088"/>
        <v>-7.2681426045333383E-3</v>
      </c>
      <c r="IF452" s="223">
        <f t="shared" ca="1" si="1089"/>
        <v>-6.6582972517469589E-3</v>
      </c>
      <c r="IG452" s="223">
        <f t="shared" ca="1" si="1090"/>
        <v>3.4607021261210099E-3</v>
      </c>
      <c r="IH452" s="223">
        <f t="shared" ca="1" si="1091"/>
        <v>2.400030704588624E-3</v>
      </c>
      <c r="II452" s="223">
        <f t="shared" ca="1" si="1092"/>
        <v>-6.4138515417737881E-3</v>
      </c>
      <c r="IJ452" s="223">
        <f t="shared" ca="1" si="1093"/>
        <v>5.4919774669982937E-3</v>
      </c>
      <c r="IK452" s="223">
        <f t="shared" ca="1" si="1094"/>
        <v>-3.4382452313479867E-4</v>
      </c>
      <c r="IL452" s="223">
        <f t="shared" ca="1" si="1095"/>
        <v>-5.0689140505006027E-3</v>
      </c>
      <c r="IM452" s="223">
        <f t="shared" ca="1" si="1096"/>
        <v>6.5809366307466909E-3</v>
      </c>
      <c r="IN452" s="223">
        <f t="shared" ca="1" si="1097"/>
        <v>-3.0286861711885239E-3</v>
      </c>
      <c r="IO452" s="223">
        <f t="shared" ca="1" si="1098"/>
        <v>-2.8542498098069954E-3</v>
      </c>
      <c r="IP452" s="223">
        <f t="shared" ca="1" si="1099"/>
        <v>6.5407354719925117E-3</v>
      </c>
      <c r="IQ452" s="223">
        <f t="shared" ca="1" si="1100"/>
        <v>-5.1938843661950953E-3</v>
      </c>
      <c r="IR452" s="223">
        <f t="shared" ca="1" si="1101"/>
        <v>-1.4985199218044837E-4</v>
      </c>
      <c r="IS452" s="223">
        <f t="shared" ca="1" si="1102"/>
        <v>5.3782717251967998E-3</v>
      </c>
      <c r="IT452" s="223">
        <f t="shared" ca="1" si="1103"/>
        <v>-6.4679133439549735E-3</v>
      </c>
      <c r="IU452" s="223">
        <f t="shared" ca="1" si="1104"/>
        <v>2.5802575034817457E-3</v>
      </c>
      <c r="IV452" s="223">
        <f t="shared" ca="1" si="1105"/>
        <v>3.2930014880056574E-3</v>
      </c>
      <c r="IW452" s="223">
        <f t="shared" ca="1" si="1106"/>
        <v>-6.6321745899818943E-3</v>
      </c>
      <c r="IX452" s="223">
        <f t="shared" ca="1" si="1107"/>
        <v>4.8676451560002269E-3</v>
      </c>
      <c r="IY452" s="223">
        <f t="shared" ca="1" si="1108"/>
        <v>6.4271644656574054E-4</v>
      </c>
      <c r="IZ452" s="223">
        <f t="shared" ca="1" si="1109"/>
        <v>-5.6584840794261576E-3</v>
      </c>
      <c r="JA452" s="223">
        <f t="shared" ca="1" si="1110"/>
        <v>6.3198398743552174E-3</v>
      </c>
      <c r="JB452" s="223">
        <f t="shared" ca="1" si="1111"/>
        <v>-2.1178461968026333E-3</v>
      </c>
    </row>
    <row r="453" spans="2:262">
      <c r="B453" s="230">
        <v>92</v>
      </c>
      <c r="C453" s="229">
        <f t="shared" si="1112"/>
        <v>1.7968750000000012E-3</v>
      </c>
      <c r="D453" s="226">
        <f t="shared" ca="1" si="855"/>
        <v>54.016535448582324</v>
      </c>
      <c r="E453" s="225">
        <f ca="1">CT361</f>
        <v>1.6535448582323205E-2</v>
      </c>
      <c r="F453" s="224">
        <v>92</v>
      </c>
      <c r="G453" s="223">
        <f t="shared" ca="1" si="856"/>
        <v>-2.8921660992493989E-3</v>
      </c>
      <c r="H453" s="223">
        <f t="shared" ca="1" si="857"/>
        <v>4.7105311897778449E-3</v>
      </c>
      <c r="I453" s="223">
        <f t="shared" ca="1" si="858"/>
        <v>-3.0844926040275045E-3</v>
      </c>
      <c r="J453" s="223">
        <f t="shared" ca="1" si="859"/>
        <v>-7.9696840368288096E-4</v>
      </c>
      <c r="K453" s="223">
        <f t="shared" ca="1" si="860"/>
        <v>4.0956754100015848E-3</v>
      </c>
      <c r="L453" s="223">
        <f t="shared" ca="1" si="861"/>
        <v>-4.3995695447554993E-3</v>
      </c>
      <c r="M453" s="223">
        <f t="shared" ca="1" si="862"/>
        <v>1.4864393348060071E-3</v>
      </c>
      <c r="N453" s="223">
        <f t="shared" ca="1" si="863"/>
        <v>2.5135952821202867E-3</v>
      </c>
      <c r="O453" s="223">
        <f t="shared" ca="1" si="864"/>
        <v>-4.6756552669710719E-3</v>
      </c>
      <c r="P453" s="223">
        <f t="shared" ca="1" si="865"/>
        <v>3.4188133187413585E-3</v>
      </c>
      <c r="Q453" s="223">
        <f t="shared" ca="1" si="866"/>
        <v>3.3791084853358961E-4</v>
      </c>
      <c r="R453" s="223">
        <f t="shared" ca="1" si="867"/>
        <v>-3.8475500646528446E-3</v>
      </c>
      <c r="S453" s="223">
        <f t="shared" ca="1" si="868"/>
        <v>4.5438089944647526E-3</v>
      </c>
      <c r="T453" s="223">
        <f t="shared" ca="1" si="869"/>
        <v>-1.9175737565687633E-3</v>
      </c>
      <c r="U453" s="223">
        <f t="shared" ca="1" si="870"/>
        <v>-2.1108171683534172E-3</v>
      </c>
      <c r="V453" s="223">
        <f t="shared" ca="1" si="871"/>
        <v>4.5957502279702035E-3</v>
      </c>
      <c r="W453" s="223">
        <f t="shared" ca="1" si="872"/>
        <v>-3.7202089922822837E-3</v>
      </c>
      <c r="X453" s="223">
        <f t="shared" ca="1" si="873"/>
        <v>1.2440097280794779E-4</v>
      </c>
      <c r="Y453" s="223">
        <f t="shared" ca="1" si="874"/>
        <v>3.5623707088966892E-3</v>
      </c>
      <c r="Z453" s="223">
        <f t="shared" ca="1" si="875"/>
        <v>-4.644289079658648E-3</v>
      </c>
      <c r="AA453" s="223">
        <f t="shared" ca="1" si="876"/>
        <v>2.3302408948033182E-3</v>
      </c>
      <c r="AB453" s="223">
        <f t="shared" ca="1" si="877"/>
        <v>1.6877107313652507E-3</v>
      </c>
      <c r="AC453" s="223">
        <f t="shared" ca="1" si="878"/>
        <v>-4.4715856019813555E-3</v>
      </c>
      <c r="AD453" s="223">
        <f t="shared" ca="1" si="879"/>
        <v>3.9857770195544174E-3</v>
      </c>
      <c r="AE453" s="223">
        <f t="shared" ca="1" si="880"/>
        <v>-5.8551474477685573E-4</v>
      </c>
      <c r="AF453" s="223">
        <f t="shared" ca="1" si="881"/>
        <v>-3.2428837758239405E-3</v>
      </c>
      <c r="AG453" s="223">
        <f t="shared" ca="1" si="882"/>
        <v>4.7000421221887736E-3</v>
      </c>
      <c r="AH453" s="223">
        <f t="shared" ca="1" si="883"/>
        <v>-2.7204665393816682E-3</v>
      </c>
      <c r="AI453" s="223">
        <f t="shared" ca="1" si="884"/>
        <v>-1.2483507174375055E-3</v>
      </c>
      <c r="AJ453" s="223">
        <f t="shared" ca="1" si="885"/>
        <v>4.3043571622281042E-3</v>
      </c>
      <c r="AK453" s="223">
        <f t="shared" ca="1" si="886"/>
        <v>-4.2129598352808892E-3</v>
      </c>
      <c r="AL453" s="223">
        <f t="shared" ca="1" si="887"/>
        <v>1.0409896896786447E-3</v>
      </c>
      <c r="AM453" s="223">
        <f t="shared" ca="1" si="888"/>
        <v>2.8921660992494371E-3</v>
      </c>
      <c r="AN453" s="223">
        <f t="shared" ca="1" si="889"/>
        <v>-4.7105311897778449E-3</v>
      </c>
      <c r="AO453" s="223">
        <f t="shared" ca="1" si="890"/>
        <v>3.0844926040274881E-3</v>
      </c>
      <c r="AP453" s="223">
        <f t="shared" ca="1" si="891"/>
        <v>7.9696840368291891E-4</v>
      </c>
      <c r="AQ453" s="223">
        <f t="shared" ca="1" si="892"/>
        <v>-4.0956754100016125E-3</v>
      </c>
      <c r="AR453" s="223">
        <f t="shared" ca="1" si="893"/>
        <v>4.3995695447554949E-3</v>
      </c>
      <c r="AS453" s="223">
        <f t="shared" ca="1" si="894"/>
        <v>-1.4864393348059787E-3</v>
      </c>
      <c r="AT453" s="223">
        <f t="shared" ca="1" si="895"/>
        <v>-2.5135952821203258E-3</v>
      </c>
      <c r="AU453" s="223">
        <f t="shared" ca="1" si="896"/>
        <v>4.675655266971071E-3</v>
      </c>
      <c r="AV453" s="223">
        <f t="shared" ca="1" si="897"/>
        <v>-3.4188133187413499E-3</v>
      </c>
      <c r="AW453" s="223">
        <f t="shared" ca="1" si="898"/>
        <v>-3.3791084853361975E-4</v>
      </c>
      <c r="AX453" s="223">
        <f t="shared" ca="1" si="899"/>
        <v>3.8475500646528819E-3</v>
      </c>
      <c r="AY453" s="223">
        <f t="shared" ca="1" si="900"/>
        <v>-4.54380899446475E-3</v>
      </c>
      <c r="AZ453" s="223">
        <f t="shared" ca="1" si="901"/>
        <v>1.9175737565687357E-3</v>
      </c>
      <c r="BA453" s="223">
        <f t="shared" ca="1" si="902"/>
        <v>2.1108171683534437E-3</v>
      </c>
      <c r="BB453" s="223">
        <f t="shared" ca="1" si="903"/>
        <v>-4.5957502279702026E-3</v>
      </c>
      <c r="BC453" s="223">
        <f t="shared" ca="1" si="904"/>
        <v>3.7202089922822651E-3</v>
      </c>
      <c r="BD453" s="223">
        <f t="shared" ca="1" si="905"/>
        <v>-1.2440097280791787E-4</v>
      </c>
      <c r="BE453" s="223">
        <f t="shared" ca="1" si="906"/>
        <v>-3.5623707088967313E-3</v>
      </c>
      <c r="BF453" s="223">
        <f t="shared" ca="1" si="907"/>
        <v>4.6442890796586488E-3</v>
      </c>
      <c r="BG453" s="223">
        <f t="shared" ca="1" si="908"/>
        <v>-2.3302408948032921E-3</v>
      </c>
      <c r="BH453" s="223">
        <f t="shared" ca="1" si="909"/>
        <v>-1.6877107313652794E-3</v>
      </c>
      <c r="BI453" s="223">
        <f t="shared" ca="1" si="910"/>
        <v>4.4715856019813755E-3</v>
      </c>
      <c r="BJ453" s="223">
        <f t="shared" ca="1" si="911"/>
        <v>-3.9857770195544009E-3</v>
      </c>
      <c r="BK453" s="223">
        <f t="shared" ca="1" si="912"/>
        <v>5.8551474477689226E-4</v>
      </c>
      <c r="BL453" s="223">
        <f t="shared" ca="1" si="913"/>
        <v>3.2428837758239864E-3</v>
      </c>
      <c r="BM453" s="223">
        <f t="shared" ca="1" si="914"/>
        <v>-4.7000421221887736E-3</v>
      </c>
      <c r="BN453" s="223">
        <f t="shared" ca="1" si="915"/>
        <v>2.7204665393815888E-3</v>
      </c>
      <c r="BO453" s="223">
        <f t="shared" ca="1" si="916"/>
        <v>1.2483507174375341E-3</v>
      </c>
      <c r="BP453" s="223">
        <f t="shared" ca="1" si="917"/>
        <v>-4.3043571622280894E-3</v>
      </c>
      <c r="BQ453" s="223">
        <f t="shared" ca="1" si="918"/>
        <v>4.2129598352808467E-3</v>
      </c>
      <c r="BR453" s="223">
        <f t="shared" ca="1" si="919"/>
        <v>-1.0409896896786154E-3</v>
      </c>
      <c r="BS453" s="223">
        <f t="shared" ca="1" si="920"/>
        <v>-2.892166099249408E-3</v>
      </c>
      <c r="BT453" s="223">
        <f t="shared" ca="1" si="921"/>
        <v>4.7105311897778475E-3</v>
      </c>
      <c r="BU453" s="223">
        <f t="shared" ca="1" si="922"/>
        <v>-3.0844926040274651E-3</v>
      </c>
      <c r="BV453" s="223">
        <f t="shared" ca="1" si="923"/>
        <v>-7.9696840368288216E-4</v>
      </c>
      <c r="BW453" s="223">
        <f t="shared" ca="1" si="924"/>
        <v>4.0956754100016273E-3</v>
      </c>
      <c r="BX453" s="223">
        <f t="shared" ca="1" si="925"/>
        <v>-4.3995695447554845E-3</v>
      </c>
      <c r="BY453" s="223">
        <f t="shared" ca="1" si="926"/>
        <v>1.4864393348058866E-3</v>
      </c>
      <c r="BZ453" s="223">
        <f t="shared" ca="1" si="927"/>
        <v>2.5135952821203509E-3</v>
      </c>
      <c r="CA453" s="223">
        <f t="shared" ca="1" si="928"/>
        <v>-4.6756552669710745E-3</v>
      </c>
      <c r="CB453" s="223">
        <f t="shared" ca="1" si="929"/>
        <v>3.4188133187412831E-3</v>
      </c>
      <c r="CC453" s="223">
        <f t="shared" ca="1" si="930"/>
        <v>3.3791084853364945E-4</v>
      </c>
      <c r="CD453" s="223">
        <f t="shared" ca="1" si="931"/>
        <v>-3.8475500646528607E-3</v>
      </c>
      <c r="CE453" s="223">
        <f t="shared" ca="1" si="932"/>
        <v>4.543808994464724E-3</v>
      </c>
      <c r="CF453" s="223">
        <f t="shared" ca="1" si="933"/>
        <v>-1.9175737565687084E-3</v>
      </c>
      <c r="CG453" s="223">
        <f t="shared" ca="1" si="934"/>
        <v>-2.1108171683534107E-3</v>
      </c>
      <c r="CH453" s="223">
        <f t="shared" ca="1" si="935"/>
        <v>4.5957502279702243E-3</v>
      </c>
      <c r="CI453" s="223">
        <f t="shared" ca="1" si="936"/>
        <v>-3.7202089922822464E-3</v>
      </c>
      <c r="CJ453" s="223">
        <f t="shared" ca="1" si="937"/>
        <v>1.2440097280795473E-4</v>
      </c>
      <c r="CK453" s="223">
        <f t="shared" ca="1" si="938"/>
        <v>3.5623707088967508E-3</v>
      </c>
      <c r="CL453" s="223">
        <f t="shared" ca="1" si="939"/>
        <v>-4.6442890796586436E-3</v>
      </c>
      <c r="CM453" s="223">
        <f t="shared" ca="1" si="940"/>
        <v>2.3302408948032071E-3</v>
      </c>
      <c r="CN453" s="223">
        <f t="shared" ca="1" si="941"/>
        <v>1.6877107313653071E-3</v>
      </c>
      <c r="CO453" s="223">
        <f t="shared" ca="1" si="942"/>
        <v>-4.4715856019813642E-3</v>
      </c>
      <c r="CP453" s="223">
        <f t="shared" ca="1" si="943"/>
        <v>3.9857770195543488E-3</v>
      </c>
      <c r="CQ453" s="223">
        <f t="shared" ca="1" si="944"/>
        <v>-5.8551474477679609E-4</v>
      </c>
      <c r="CR453" s="223">
        <f t="shared" ca="1" si="945"/>
        <v>-3.24288377582396E-3</v>
      </c>
      <c r="CS453" s="223">
        <f t="shared" ca="1" si="946"/>
        <v>4.7000421221887667E-3</v>
      </c>
      <c r="CT453" s="223">
        <f t="shared" ca="1" si="947"/>
        <v>-2.7204665393816192E-3</v>
      </c>
      <c r="CU453" s="223">
        <f t="shared" ca="1" si="948"/>
        <v>-1.2483507174374988E-3</v>
      </c>
      <c r="CV453" s="223">
        <f t="shared" ca="1" si="949"/>
        <v>4.3043571622281285E-3</v>
      </c>
      <c r="CW453" s="223">
        <f t="shared" ca="1" si="950"/>
        <v>-4.2129598352808623E-3</v>
      </c>
      <c r="CX453" s="223">
        <f t="shared" ca="1" si="951"/>
        <v>1.0409896896786514E-3</v>
      </c>
      <c r="CY453" s="223">
        <f t="shared" ca="1" si="952"/>
        <v>2.8921660992494848E-3</v>
      </c>
      <c r="CZ453" s="223">
        <f t="shared" ca="1" si="953"/>
        <v>-4.7105311897778467E-3</v>
      </c>
      <c r="DA453" s="223">
        <f t="shared" ca="1" si="954"/>
        <v>3.0844926040273918E-3</v>
      </c>
      <c r="DB453" s="223">
        <f t="shared" ca="1" si="955"/>
        <v>7.96968403682978E-4</v>
      </c>
      <c r="DC453" s="223">
        <f t="shared" ca="1" si="956"/>
        <v>-4.0956754100016091E-3</v>
      </c>
      <c r="DD453" s="223">
        <f t="shared" ca="1" si="957"/>
        <v>4.3995695447554498E-3</v>
      </c>
      <c r="DE453" s="223">
        <f t="shared" ca="1" si="958"/>
        <v>-1.4864393348059217E-3</v>
      </c>
      <c r="DF453" s="223">
        <f t="shared" ca="1" si="959"/>
        <v>-2.5135952821203201E-3</v>
      </c>
      <c r="DG453" s="223">
        <f t="shared" ca="1" si="960"/>
        <v>4.6756552669710866E-3</v>
      </c>
      <c r="DH453" s="223">
        <f t="shared" ca="1" si="961"/>
        <v>-3.4188133187413082E-3</v>
      </c>
      <c r="DI453" s="223">
        <f t="shared" ca="1" si="962"/>
        <v>-3.3791084853361281E-4</v>
      </c>
      <c r="DJ453" s="223">
        <f t="shared" ca="1" si="963"/>
        <v>3.8475500646529162E-3</v>
      </c>
      <c r="DK453" s="223">
        <f t="shared" ca="1" si="964"/>
        <v>-4.5438089944647327E-3</v>
      </c>
      <c r="DL453" s="223">
        <f t="shared" ca="1" si="965"/>
        <v>1.9175737565686197E-3</v>
      </c>
      <c r="DM453" s="223">
        <f t="shared" ca="1" si="966"/>
        <v>2.1108171683534975E-3</v>
      </c>
      <c r="DN453" s="223">
        <f t="shared" ca="1" si="967"/>
        <v>-4.5957502279702156E-3</v>
      </c>
      <c r="DO453" s="223">
        <f t="shared" ca="1" si="968"/>
        <v>3.720208992282187E-3</v>
      </c>
      <c r="DP453" s="223">
        <f t="shared" ca="1" si="969"/>
        <v>-1.244009728079917E-4</v>
      </c>
      <c r="DQ453" s="223">
        <f t="shared" ca="1" si="970"/>
        <v>-3.5623707088968141E-3</v>
      </c>
      <c r="DR453" s="223">
        <f t="shared" ca="1" si="971"/>
        <v>4.6442890796586271E-3</v>
      </c>
      <c r="DS453" s="223">
        <f t="shared" ca="1" si="972"/>
        <v>-2.3302408948032397E-3</v>
      </c>
      <c r="DT453" s="223">
        <f t="shared" ca="1" si="973"/>
        <v>-1.6877107313652728E-3</v>
      </c>
      <c r="DU453" s="223">
        <f t="shared" ca="1" si="974"/>
        <v>4.4715856019813521E-3</v>
      </c>
      <c r="DV453" s="223">
        <f t="shared" ca="1" si="975"/>
        <v>-3.9857770195542977E-3</v>
      </c>
      <c r="DW453" s="223">
        <f t="shared" ca="1" si="976"/>
        <v>5.8551474477669982E-4</v>
      </c>
      <c r="DX453" s="223">
        <f t="shared" ca="1" si="977"/>
        <v>3.2428837758240302E-3</v>
      </c>
      <c r="DY453" s="223">
        <f t="shared" ca="1" si="978"/>
        <v>-4.7000421221887693E-3</v>
      </c>
      <c r="DZ453" s="223">
        <f t="shared" ca="1" si="979"/>
        <v>2.7204665393816491E-3</v>
      </c>
      <c r="EA453" s="223">
        <f t="shared" ca="1" si="980"/>
        <v>1.2483507174374632E-3</v>
      </c>
      <c r="EB453" s="223">
        <f t="shared" ca="1" si="981"/>
        <v>-4.3043571622281684E-3</v>
      </c>
      <c r="EC453" s="223">
        <f t="shared" ca="1" si="982"/>
        <v>4.2129598352808198E-3</v>
      </c>
      <c r="ED453" s="223">
        <f t="shared" ca="1" si="983"/>
        <v>-1.0409896896785569E-3</v>
      </c>
      <c r="EE453" s="223">
        <f t="shared" ca="1" si="984"/>
        <v>-2.8921660992494557E-3</v>
      </c>
      <c r="EF453" s="223">
        <f t="shared" ca="1" si="985"/>
        <v>4.7105311897778458E-3</v>
      </c>
      <c r="EG453" s="223">
        <f t="shared" ca="1" si="986"/>
        <v>-3.0844926040273189E-3</v>
      </c>
      <c r="EH453" s="223">
        <f t="shared" ca="1" si="987"/>
        <v>-7.9696840368307341E-4</v>
      </c>
      <c r="EI453" s="223">
        <f t="shared" ca="1" si="988"/>
        <v>4.0956754100016576E-3</v>
      </c>
      <c r="EJ453" s="223">
        <f t="shared" ca="1" si="989"/>
        <v>-4.3995695447554628E-3</v>
      </c>
      <c r="EK453" s="223">
        <f t="shared" ca="1" si="990"/>
        <v>1.4864393348059568E-3</v>
      </c>
      <c r="EL453" s="223">
        <f t="shared" ca="1" si="991"/>
        <v>2.5135952821202893E-3</v>
      </c>
      <c r="EM453" s="223">
        <f t="shared" ca="1" si="992"/>
        <v>-4.6756552669710997E-3</v>
      </c>
      <c r="EN453" s="223">
        <f t="shared" ca="1" si="993"/>
        <v>3.4188133187412414E-3</v>
      </c>
      <c r="EO453" s="223">
        <f t="shared" ca="1" si="994"/>
        <v>3.3791084853370952E-4</v>
      </c>
      <c r="EP453" s="223">
        <f t="shared" ca="1" si="995"/>
        <v>-3.8475500646528954E-3</v>
      </c>
      <c r="EQ453" s="223">
        <f t="shared" ca="1" si="996"/>
        <v>4.5438089944647431E-3</v>
      </c>
      <c r="ER453" s="223">
        <f t="shared" ca="1" si="997"/>
        <v>-1.917573756568531E-3</v>
      </c>
      <c r="ES453" s="223">
        <f t="shared" ca="1" si="998"/>
        <v>-2.1108171683535838E-3</v>
      </c>
      <c r="ET453" s="223">
        <f t="shared" ca="1" si="999"/>
        <v>4.5957502279702373E-3</v>
      </c>
      <c r="EU453" s="223">
        <f t="shared" ca="1" si="1000"/>
        <v>-3.7202089922822095E-3</v>
      </c>
      <c r="EV453" s="223">
        <f t="shared" ca="1" si="1001"/>
        <v>1.2440097280789467E-4</v>
      </c>
      <c r="EW453" s="223">
        <f t="shared" ca="1" si="1002"/>
        <v>3.5623707088967027E-3</v>
      </c>
      <c r="EX453" s="223">
        <f t="shared" ca="1" si="1003"/>
        <v>-4.6442890796586107E-3</v>
      </c>
      <c r="EY453" s="223">
        <f t="shared" ca="1" si="1004"/>
        <v>2.3302408948031551E-3</v>
      </c>
      <c r="EZ453" s="223">
        <f t="shared" ca="1" si="1005"/>
        <v>1.6877107313653631E-3</v>
      </c>
      <c r="FA453" s="223">
        <f t="shared" ca="1" si="1006"/>
        <v>-4.4715856019813833E-3</v>
      </c>
      <c r="FB453" s="223">
        <f t="shared" ca="1" si="1007"/>
        <v>3.9857770195543887E-3</v>
      </c>
      <c r="FC453" s="223">
        <f t="shared" ca="1" si="1008"/>
        <v>-5.8551474477686939E-4</v>
      </c>
      <c r="FD453" s="223">
        <f t="shared" ca="1" si="1009"/>
        <v>-3.2428837758241005E-3</v>
      </c>
      <c r="FE453" s="223">
        <f t="shared" ca="1" si="1010"/>
        <v>4.7000421221887623E-3</v>
      </c>
      <c r="FF453" s="223">
        <f t="shared" ca="1" si="1011"/>
        <v>-2.7204665393815702E-3</v>
      </c>
      <c r="FG453" s="223">
        <f t="shared" ca="1" si="1012"/>
        <v>-1.2483507174375565E-3</v>
      </c>
      <c r="FH453" s="223">
        <f t="shared" ca="1" si="1013"/>
        <v>4.304357162228099E-3</v>
      </c>
      <c r="FI453" s="223">
        <f t="shared" ca="1" si="1014"/>
        <v>-4.2129598352807756E-3</v>
      </c>
      <c r="FJ453" s="223">
        <f t="shared" ca="1" si="1015"/>
        <v>1.0409896896784623E-3</v>
      </c>
      <c r="FK453" s="223">
        <f t="shared" ca="1" si="1016"/>
        <v>2.892166099249532E-3</v>
      </c>
      <c r="FL453" s="223">
        <f t="shared" ca="1" si="1017"/>
        <v>-4.7105311897778475E-3</v>
      </c>
      <c r="FM453" s="223">
        <f t="shared" ca="1" si="1018"/>
        <v>3.0844926040274482E-3</v>
      </c>
      <c r="FN453" s="223">
        <f t="shared" ca="1" si="1019"/>
        <v>7.9696840368290525E-4</v>
      </c>
      <c r="FO453" s="223">
        <f t="shared" ca="1" si="1020"/>
        <v>-4.0956754100017045E-3</v>
      </c>
      <c r="FP453" s="223">
        <f t="shared" ca="1" si="1021"/>
        <v>4.3995695447554281E-3</v>
      </c>
      <c r="FQ453" s="223">
        <f t="shared" ca="1" si="1022"/>
        <v>-1.4864393348058649E-3</v>
      </c>
      <c r="FR453" s="223">
        <f t="shared" ca="1" si="1023"/>
        <v>-2.5135952821203713E-3</v>
      </c>
      <c r="FS453" s="223">
        <f t="shared" ca="1" si="1024"/>
        <v>4.6756552669710771E-3</v>
      </c>
      <c r="FT453" s="223">
        <f t="shared" ca="1" si="1025"/>
        <v>-3.4188133187411747E-3</v>
      </c>
      <c r="FU453" s="223">
        <f t="shared" ca="1" si="1026"/>
        <v>-3.3791084853380623E-4</v>
      </c>
      <c r="FV453" s="223">
        <f t="shared" ca="1" si="1027"/>
        <v>3.8475500646529509E-3</v>
      </c>
      <c r="FW453" s="223">
        <f t="shared" ca="1" si="1028"/>
        <v>-4.5438089944647179E-3</v>
      </c>
      <c r="FX453" s="223">
        <f t="shared" ca="1" si="1029"/>
        <v>1.9175737565686871E-3</v>
      </c>
      <c r="FY453" s="223">
        <f t="shared" ca="1" si="1030"/>
        <v>2.1108171683534311E-3</v>
      </c>
      <c r="FZ453" s="223">
        <f t="shared" ca="1" si="1031"/>
        <v>-4.595750227970259E-3</v>
      </c>
      <c r="GA453" s="223">
        <f t="shared" ca="1" si="1032"/>
        <v>3.7202089922821501E-3</v>
      </c>
      <c r="GB453" s="223">
        <f t="shared" ca="1" si="1033"/>
        <v>-1.2440097280779785E-4</v>
      </c>
      <c r="GC453" s="223">
        <f t="shared" ca="1" si="1034"/>
        <v>-3.5623707088967664E-3</v>
      </c>
      <c r="GD453" s="223">
        <f t="shared" ca="1" si="1035"/>
        <v>4.6442890796586402E-3</v>
      </c>
      <c r="GE453" s="223">
        <f t="shared" ca="1" si="1036"/>
        <v>-2.330240894803071E-3</v>
      </c>
      <c r="GF453" s="223">
        <f t="shared" ca="1" si="1037"/>
        <v>-1.6877107313654537E-3</v>
      </c>
      <c r="GG453" s="223">
        <f t="shared" ca="1" si="1038"/>
        <v>4.4715856019814145E-3</v>
      </c>
      <c r="GH453" s="223">
        <f t="shared" ca="1" si="1039"/>
        <v>-3.9857770195543376E-3</v>
      </c>
      <c r="GI453" s="223">
        <f t="shared" ca="1" si="1040"/>
        <v>5.8551474477677311E-4</v>
      </c>
      <c r="GJ453" s="223">
        <f t="shared" ca="1" si="1041"/>
        <v>3.242883775823976E-3</v>
      </c>
      <c r="GK453" s="223">
        <f t="shared" ca="1" si="1042"/>
        <v>-4.7000421221887554E-3</v>
      </c>
      <c r="GL453" s="223">
        <f t="shared" ca="1" si="1043"/>
        <v>2.7204665393814908E-3</v>
      </c>
      <c r="GM453" s="223">
        <f t="shared" ca="1" si="1044"/>
        <v>1.2483507174376502E-3</v>
      </c>
      <c r="GN453" s="223">
        <f t="shared" ca="1" si="1045"/>
        <v>-4.3043571622281389E-3</v>
      </c>
      <c r="GO453" s="223">
        <f t="shared" ca="1" si="1046"/>
        <v>4.2129598352808519E-3</v>
      </c>
      <c r="GP453" s="223">
        <f t="shared" ca="1" si="1047"/>
        <v>-1.0409896896786289E-3</v>
      </c>
      <c r="GQ453" s="223">
        <f t="shared" ca="1" si="1048"/>
        <v>-2.8921660992496084E-3</v>
      </c>
      <c r="GR453" s="223">
        <f t="shared" ca="1" si="1049"/>
        <v>4.7105311897778501E-3</v>
      </c>
      <c r="GS453" s="223">
        <f t="shared" ca="1" si="1050"/>
        <v>-3.0844926040273749E-3</v>
      </c>
      <c r="GT453" s="223">
        <f t="shared" ca="1" si="1051"/>
        <v>-7.9696840368300044E-4</v>
      </c>
      <c r="GU453" s="223">
        <f t="shared" ca="1" si="1052"/>
        <v>4.0956754100016212E-3</v>
      </c>
      <c r="GV453" s="223">
        <f t="shared" ca="1" si="1053"/>
        <v>-4.3995695447553934E-3</v>
      </c>
      <c r="GW453" s="223">
        <f t="shared" ca="1" si="1054"/>
        <v>1.4864393348057727E-3</v>
      </c>
      <c r="GX453" s="223">
        <f t="shared" ca="1" si="1055"/>
        <v>2.5135952821204533E-3</v>
      </c>
      <c r="GY453" s="223">
        <f t="shared" ca="1" si="1056"/>
        <v>-4.6756552669710901E-3</v>
      </c>
      <c r="GZ453" s="223">
        <f t="shared" ca="1" si="1057"/>
        <v>3.4188133187412922E-3</v>
      </c>
      <c r="HA453" s="223">
        <f t="shared" ca="1" si="1058"/>
        <v>3.3791084853363558E-4</v>
      </c>
      <c r="HB453" s="223">
        <f t="shared" ca="1" si="1059"/>
        <v>-3.8475500646530068E-3</v>
      </c>
      <c r="HC453" s="223">
        <f t="shared" ca="1" si="1060"/>
        <v>4.5438089944646919E-3</v>
      </c>
      <c r="HD453" s="223">
        <f t="shared" ca="1" si="1061"/>
        <v>-1.9175737565685987E-3</v>
      </c>
      <c r="HE453" s="223">
        <f t="shared" ca="1" si="1062"/>
        <v>-2.1108171683535178E-3</v>
      </c>
      <c r="HF453" s="223">
        <f t="shared" ca="1" si="1063"/>
        <v>4.5957502279702208E-3</v>
      </c>
      <c r="HG453" s="223">
        <f t="shared" ca="1" si="1064"/>
        <v>-3.7202089922820907E-3</v>
      </c>
      <c r="HH453" s="223">
        <f t="shared" ca="1" si="1065"/>
        <v>1.2440097280770081E-4</v>
      </c>
      <c r="HI453" s="223">
        <f t="shared" ca="1" si="1066"/>
        <v>3.5623707088968297E-3</v>
      </c>
      <c r="HJ453" s="223">
        <f t="shared" ca="1" si="1067"/>
        <v>-4.6442890796586228E-3</v>
      </c>
      <c r="HK453" s="223">
        <f t="shared" ca="1" si="1068"/>
        <v>2.3302408948032197E-3</v>
      </c>
      <c r="HL453" s="223">
        <f t="shared" ca="1" si="1069"/>
        <v>1.6877107313652945E-3</v>
      </c>
      <c r="HM453" s="223">
        <f t="shared" ca="1" si="1070"/>
        <v>-4.471585601981444E-3</v>
      </c>
      <c r="HN453" s="223">
        <f t="shared" ca="1" si="1071"/>
        <v>3.9857770195542855E-3</v>
      </c>
      <c r="HO453" s="223">
        <f t="shared" ca="1" si="1072"/>
        <v>-5.8551474477667705E-4</v>
      </c>
      <c r="HP453" s="223">
        <f t="shared" ca="1" si="1073"/>
        <v>-3.2428837758240463E-3</v>
      </c>
      <c r="HQ453" s="223">
        <f t="shared" ca="1" si="1074"/>
        <v>4.7000421221887675E-3</v>
      </c>
      <c r="HR453" s="223">
        <f t="shared" ca="1" si="1075"/>
        <v>-2.7204665393814114E-3</v>
      </c>
      <c r="HS453" s="223">
        <f t="shared" ca="1" si="1076"/>
        <v>-1.2483507174377438E-3</v>
      </c>
      <c r="HT453" s="223">
        <f t="shared" ca="1" si="1077"/>
        <v>4.3043571622281779E-3</v>
      </c>
      <c r="HU453" s="223">
        <f t="shared" ca="1" si="1078"/>
        <v>-4.2129598352808094E-3</v>
      </c>
      <c r="HV453" s="223">
        <f t="shared" ca="1" si="1079"/>
        <v>1.0409896896785343E-3</v>
      </c>
      <c r="HW453" s="223">
        <f t="shared" ca="1" si="1080"/>
        <v>2.8921660992494739E-3</v>
      </c>
      <c r="HX453" s="223">
        <f t="shared" ca="1" si="1081"/>
        <v>-4.7105311897778527E-3</v>
      </c>
      <c r="HY453" s="223">
        <f t="shared" ca="1" si="1082"/>
        <v>3.0844926040273016E-3</v>
      </c>
      <c r="HZ453" s="223">
        <f t="shared" ca="1" si="1083"/>
        <v>7.9696840368283228E-4</v>
      </c>
      <c r="IA453" s="223">
        <f t="shared" ca="1" si="1084"/>
        <v>-4.095675410001668E-3</v>
      </c>
      <c r="IB453" s="223">
        <f t="shared" ca="1" si="1085"/>
        <v>4.3995695447553588E-3</v>
      </c>
      <c r="IC453" s="223">
        <f t="shared" ca="1" si="1086"/>
        <v>-1.4864393348059347E-3</v>
      </c>
      <c r="ID453" s="223">
        <f t="shared" ca="1" si="1087"/>
        <v>-2.5135952821205348E-3</v>
      </c>
      <c r="IE453" s="223">
        <f t="shared" ca="1" si="1088"/>
        <v>-3.4505281347701712E-3</v>
      </c>
      <c r="IF453" s="223">
        <f t="shared" ca="1" si="1089"/>
        <v>-3.4188133187412254E-3</v>
      </c>
      <c r="IG453" s="223">
        <f t="shared" ca="1" si="1090"/>
        <v>-3.3791084853399965E-4</v>
      </c>
      <c r="IH453" s="223">
        <f t="shared" ca="1" si="1091"/>
        <v>3.8475500646529088E-3</v>
      </c>
      <c r="II453" s="223">
        <f t="shared" ca="1" si="1092"/>
        <v>-4.5438089944646667E-3</v>
      </c>
      <c r="IJ453" s="223">
        <f t="shared" ca="1" si="1093"/>
        <v>1.9175737565687548E-3</v>
      </c>
      <c r="IK453" s="223">
        <f t="shared" ca="1" si="1094"/>
        <v>2.1108171683536046E-3</v>
      </c>
      <c r="IL453" s="223">
        <f t="shared" ca="1" si="1095"/>
        <v>-4.5957502279703015E-3</v>
      </c>
      <c r="IM453" s="223">
        <f t="shared" ca="1" si="1096"/>
        <v>3.7202089922821957E-3</v>
      </c>
      <c r="IN453" s="223">
        <f t="shared" ca="1" si="1097"/>
        <v>-1.2440097280760377E-4</v>
      </c>
      <c r="IO453" s="223">
        <f t="shared" ca="1" si="1098"/>
        <v>-3.5623707088967174E-3</v>
      </c>
      <c r="IP453" s="223">
        <f t="shared" ca="1" si="1099"/>
        <v>4.6442890796586063E-3</v>
      </c>
      <c r="IQ453" s="223">
        <f t="shared" ca="1" si="1100"/>
        <v>-2.3302408948029023E-3</v>
      </c>
      <c r="IR453" s="223">
        <f t="shared" ca="1" si="1101"/>
        <v>-1.6877107313653852E-3</v>
      </c>
      <c r="IS453" s="223">
        <f t="shared" ca="1" si="1102"/>
        <v>4.4715856019814752E-3</v>
      </c>
      <c r="IT453" s="223">
        <f t="shared" ca="1" si="1103"/>
        <v>-3.9857770195543766E-3</v>
      </c>
      <c r="IU453" s="223">
        <f t="shared" ca="1" si="1104"/>
        <v>5.8551474477658066E-4</v>
      </c>
      <c r="IV453" s="223">
        <f t="shared" ca="1" si="1105"/>
        <v>3.2428837758239227E-3</v>
      </c>
      <c r="IW453" s="223">
        <f t="shared" ca="1" si="1106"/>
        <v>-4.7000421221887606E-3</v>
      </c>
      <c r="IX453" s="223">
        <f t="shared" ca="1" si="1107"/>
        <v>2.7204665393813325E-3</v>
      </c>
      <c r="IY453" s="223">
        <f t="shared" ca="1" si="1108"/>
        <v>1.248350717437579E-3</v>
      </c>
      <c r="IZ453" s="223">
        <f t="shared" ca="1" si="1109"/>
        <v>-4.3043571622282169E-3</v>
      </c>
      <c r="JA453" s="223">
        <f t="shared" ca="1" si="1110"/>
        <v>4.2129598352808849E-3</v>
      </c>
      <c r="JB453" s="223">
        <f t="shared" ca="1" si="1111"/>
        <v>-1.0409896896784398E-3</v>
      </c>
    </row>
    <row r="454" spans="2:262">
      <c r="B454" s="230">
        <v>93</v>
      </c>
      <c r="C454" s="229">
        <f t="shared" si="1112"/>
        <v>1.8164062500000012E-3</v>
      </c>
      <c r="D454" s="226">
        <f t="shared" ca="1" si="855"/>
        <v>54.012129633838725</v>
      </c>
      <c r="E454" s="225">
        <f ca="1">CU361</f>
        <v>1.2129633838724754E-2</v>
      </c>
      <c r="F454" s="224">
        <v>93</v>
      </c>
      <c r="G454" s="223">
        <f t="shared" ca="1" si="856"/>
        <v>-9.3562163806074506E-4</v>
      </c>
      <c r="H454" s="223">
        <f t="shared" ca="1" si="857"/>
        <v>8.7702255359602447E-4</v>
      </c>
      <c r="I454" s="223">
        <f t="shared" ca="1" si="858"/>
        <v>-2.1007299127304678E-4</v>
      </c>
      <c r="J454" s="223">
        <f t="shared" ca="1" si="859"/>
        <v>-6.025946077207842E-4</v>
      </c>
      <c r="K454" s="223">
        <f t="shared" ca="1" si="860"/>
        <v>9.9726985742024771E-4</v>
      </c>
      <c r="L454" s="223">
        <f t="shared" ca="1" si="861"/>
        <v>-7.0018456820579661E-4</v>
      </c>
      <c r="M454" s="223">
        <f t="shared" ca="1" si="862"/>
        <v>-8.2586767405562218E-5</v>
      </c>
      <c r="N454" s="223">
        <f t="shared" ca="1" si="863"/>
        <v>8.0807143551910336E-4</v>
      </c>
      <c r="O454" s="223">
        <f t="shared" ca="1" si="864"/>
        <v>-9.7303386628994223E-4</v>
      </c>
      <c r="P454" s="223">
        <f t="shared" ca="1" si="865"/>
        <v>4.6304715795071052E-4</v>
      </c>
      <c r="Q454" s="223">
        <f t="shared" ca="1" si="866"/>
        <v>3.6813420912927986E-4</v>
      </c>
      <c r="R454" s="223">
        <f t="shared" ca="1" si="867"/>
        <v>-9.4395769388173336E-4</v>
      </c>
      <c r="S454" s="223">
        <f t="shared" ca="1" si="868"/>
        <v>8.650008519523652E-4</v>
      </c>
      <c r="T454" s="223">
        <f t="shared" ca="1" si="869"/>
        <v>-1.8603243737259619E-4</v>
      </c>
      <c r="U454" s="223">
        <f t="shared" ca="1" si="870"/>
        <v>-6.2197817995180457E-4</v>
      </c>
      <c r="V454" s="223">
        <f t="shared" ca="1" si="871"/>
        <v>9.9855094948127026E-4</v>
      </c>
      <c r="W454" s="223">
        <f t="shared" ca="1" si="872"/>
        <v>-6.8247454506194162E-4</v>
      </c>
      <c r="X454" s="223">
        <f t="shared" ca="1" si="873"/>
        <v>-1.0700327179788413E-4</v>
      </c>
      <c r="Y454" s="223">
        <f t="shared" ca="1" si="874"/>
        <v>8.2225780755309672E-4</v>
      </c>
      <c r="Z454" s="223">
        <f t="shared" ca="1" si="875"/>
        <v>-9.6714966780291208E-4</v>
      </c>
      <c r="AA454" s="223">
        <f t="shared" ca="1" si="876"/>
        <v>4.4117398860815877E-4</v>
      </c>
      <c r="AB454" s="223">
        <f t="shared" ca="1" si="877"/>
        <v>3.9082393105001686E-4</v>
      </c>
      <c r="AC454" s="223">
        <f t="shared" ca="1" si="878"/>
        <v>-9.5172514488477849E-4</v>
      </c>
      <c r="AD454" s="223">
        <f t="shared" ca="1" si="879"/>
        <v>8.5245810613995246E-4</v>
      </c>
      <c r="AE454" s="223">
        <f t="shared" ca="1" si="880"/>
        <v>-1.618798244880768E-4</v>
      </c>
      <c r="AF454" s="223">
        <f t="shared" ca="1" si="881"/>
        <v>-6.4098709578448558E-4</v>
      </c>
      <c r="AG454" s="223">
        <f t="shared" ca="1" si="882"/>
        <v>9.9923055178854979E-4</v>
      </c>
      <c r="AH454" s="223">
        <f t="shared" ca="1" si="883"/>
        <v>-6.6435342477150824E-4</v>
      </c>
      <c r="AI454" s="223">
        <f t="shared" ca="1" si="884"/>
        <v>-1.313553214203762E-4</v>
      </c>
      <c r="AJ454" s="223">
        <f t="shared" ca="1" si="885"/>
        <v>8.3594888223002166E-4</v>
      </c>
      <c r="AK454" s="223">
        <f t="shared" ca="1" si="886"/>
        <v>-9.6068289452005213E-4</v>
      </c>
      <c r="AL454" s="223">
        <f t="shared" ca="1" si="887"/>
        <v>4.1903507255142732E-4</v>
      </c>
      <c r="AM454" s="223">
        <f t="shared" ca="1" si="888"/>
        <v>4.1327823524853733E-4</v>
      </c>
      <c r="AN454" s="223">
        <f t="shared" ca="1" si="889"/>
        <v>-9.5891931224784013E-4</v>
      </c>
      <c r="AO454" s="223">
        <f t="shared" ca="1" si="890"/>
        <v>8.3940187143986442E-4</v>
      </c>
      <c r="AP454" s="223">
        <f t="shared" ca="1" si="891"/>
        <v>-1.3762970125035163E-4</v>
      </c>
      <c r="AQ454" s="223">
        <f t="shared" ca="1" si="892"/>
        <v>-6.5960990495872256E-4</v>
      </c>
      <c r="AR454" s="223">
        <f t="shared" ca="1" si="893"/>
        <v>9.993082549750688E-4</v>
      </c>
      <c r="AS454" s="223">
        <f t="shared" ca="1" si="894"/>
        <v>-6.4583212281977219E-4</v>
      </c>
      <c r="AT454" s="223">
        <f t="shared" ca="1" si="895"/>
        <v>-1.5562824750894357E-4</v>
      </c>
      <c r="AU454" s="223">
        <f t="shared" ca="1" si="896"/>
        <v>8.4913641255843328E-4</v>
      </c>
      <c r="AV454" s="223">
        <f t="shared" ca="1" si="897"/>
        <v>-9.5363744178378026E-4</v>
      </c>
      <c r="AW454" s="223">
        <f t="shared" ca="1" si="898"/>
        <v>3.9664374543572131E-4</v>
      </c>
      <c r="AX454" s="223">
        <f t="shared" ca="1" si="899"/>
        <v>4.3548359609161261E-4</v>
      </c>
      <c r="AY454" s="223">
        <f t="shared" ca="1" si="900"/>
        <v>-9.6553586247350603E-4</v>
      </c>
      <c r="AZ454" s="223">
        <f t="shared" ca="1" si="901"/>
        <v>8.2584001243967851E-4</v>
      </c>
      <c r="BA454" s="223">
        <f t="shared" ca="1" si="902"/>
        <v>-1.1329667502690631E-4</v>
      </c>
      <c r="BB454" s="223">
        <f t="shared" ca="1" si="903"/>
        <v>-6.7783538979060962E-4</v>
      </c>
      <c r="BC454" s="223">
        <f t="shared" ca="1" si="904"/>
        <v>9.9878401223533293E-4</v>
      </c>
      <c r="BD454" s="223">
        <f t="shared" ca="1" si="905"/>
        <v>-6.2692179574646277E-4</v>
      </c>
      <c r="BE454" s="223">
        <f t="shared" ca="1" si="906"/>
        <v>-1.7980742896052648E-4</v>
      </c>
      <c r="BF454" s="223">
        <f t="shared" ca="1" si="907"/>
        <v>8.6181245486317501E-4</v>
      </c>
      <c r="BG454" s="223">
        <f t="shared" ca="1" si="908"/>
        <v>-9.4601755351137828E-4</v>
      </c>
      <c r="BH454" s="223">
        <f t="shared" ca="1" si="909"/>
        <v>3.7401349495922993E-4</v>
      </c>
      <c r="BI454" s="223">
        <f t="shared" ca="1" si="910"/>
        <v>4.5742663790018274E-4</v>
      </c>
      <c r="BJ454" s="223">
        <f t="shared" ca="1" si="911"/>
        <v>-9.7157080999932905E-4</v>
      </c>
      <c r="BK454" s="223">
        <f t="shared" ca="1" si="912"/>
        <v>8.117806982961542E-4</v>
      </c>
      <c r="BL454" s="223">
        <f t="shared" ca="1" si="913"/>
        <v>-8.8895403122874459E-5</v>
      </c>
      <c r="BM454" s="223">
        <f t="shared" ca="1" si="914"/>
        <v>-6.9565257192957439E-4</v>
      </c>
      <c r="BN454" s="223">
        <f t="shared" ca="1" si="915"/>
        <v>9.9765813935356624E-4</v>
      </c>
      <c r="BO454" s="223">
        <f t="shared" ca="1" si="916"/>
        <v>-6.0763383442551144E-4</v>
      </c>
      <c r="BP454" s="223">
        <f t="shared" ca="1" si="917"/>
        <v>-2.0387830114033633E-4</v>
      </c>
      <c r="BQ454" s="223">
        <f t="shared" ca="1" si="918"/>
        <v>8.7396937357035048E-4</v>
      </c>
      <c r="BR454" s="223">
        <f t="shared" ca="1" si="919"/>
        <v>-9.3782781963861568E-4</v>
      </c>
      <c r="BS454" s="223">
        <f t="shared" ca="1" si="920"/>
        <v>3.5115795273864015E-4</v>
      </c>
      <c r="BT454" s="223">
        <f t="shared" ca="1" si="921"/>
        <v>4.7909414300636533E-4</v>
      </c>
      <c r="BU454" s="223">
        <f t="shared" ca="1" si="922"/>
        <v>-9.7702051959858084E-4</v>
      </c>
      <c r="BV454" s="223">
        <f t="shared" ca="1" si="923"/>
        <v>7.9723239781439486E-4</v>
      </c>
      <c r="BW454" s="223">
        <f t="shared" ca="1" si="924"/>
        <v>-6.4440583951986348E-5</v>
      </c>
      <c r="BX454" s="223">
        <f t="shared" ca="1" si="925"/>
        <v>-7.1305071897135414E-4</v>
      </c>
      <c r="BY454" s="223">
        <f t="shared" ca="1" si="926"/>
        <v>9.9593131451349232E-4</v>
      </c>
      <c r="BZ454" s="223">
        <f t="shared" ca="1" si="927"/>
        <v>-5.8797985720358305E-4</v>
      </c>
      <c r="CA454" s="223">
        <f t="shared" ca="1" si="928"/>
        <v>-2.2782636465505378E-4</v>
      </c>
      <c r="CB454" s="223">
        <f t="shared" ca="1" si="929"/>
        <v>8.8559984580671301E-4</v>
      </c>
      <c r="CC454" s="223">
        <f t="shared" ca="1" si="930"/>
        <v>-9.2907317335494876E-4</v>
      </c>
      <c r="CD454" s="223">
        <f t="shared" ca="1" si="931"/>
        <v>3.2809088609797582E-4</v>
      </c>
      <c r="CE454" s="223">
        <f t="shared" ca="1" si="932"/>
        <v>5.0047305971527242E-4</v>
      </c>
      <c r="CF454" s="223">
        <f t="shared" ca="1" si="933"/>
        <v>-9.8188170856997417E-4</v>
      </c>
      <c r="CG454" s="223">
        <f t="shared" ca="1" si="934"/>
        <v>7.8220387434664866E-4</v>
      </c>
      <c r="CH454" s="223">
        <f t="shared" ca="1" si="935"/>
        <v>-3.994694818294244E-5</v>
      </c>
      <c r="CI454" s="223">
        <f t="shared" ca="1" si="936"/>
        <v>-7.3001935092268928E-4</v>
      </c>
      <c r="CJ454" s="223">
        <f t="shared" ca="1" si="937"/>
        <v>9.9360457788982815E-4</v>
      </c>
      <c r="CK454" s="223">
        <f t="shared" ca="1" si="938"/>
        <v>-5.679717029016811E-4</v>
      </c>
      <c r="CL454" s="223">
        <f t="shared" ca="1" si="939"/>
        <v>-2.5163719408665178E-4</v>
      </c>
      <c r="CM454" s="223">
        <f t="shared" ca="1" si="940"/>
        <v>8.9669686581065971E-4</v>
      </c>
      <c r="CN454" s="223">
        <f t="shared" ca="1" si="941"/>
        <v>-9.1975888813192576E-4</v>
      </c>
      <c r="CO454" s="223">
        <f t="shared" ca="1" si="942"/>
        <v>3.048261897756073E-4</v>
      </c>
      <c r="CP454" s="223">
        <f t="shared" ca="1" si="943"/>
        <v>5.2155051016692451E-4</v>
      </c>
      <c r="CQ454" s="223">
        <f t="shared" ca="1" si="944"/>
        <v>-9.8615144871505166E-4</v>
      </c>
      <c r="CR454" s="223">
        <f t="shared" ca="1" si="945"/>
        <v>7.6670418051346485E-4</v>
      </c>
      <c r="CS454" s="223">
        <f t="shared" ca="1" si="946"/>
        <v>-1.5429249865997322E-5</v>
      </c>
      <c r="CT454" s="223">
        <f t="shared" ca="1" si="947"/>
        <v>-7.4654824651422948E-4</v>
      </c>
      <c r="CU454" s="223">
        <f t="shared" ca="1" si="948"/>
        <v>9.9067933102170804E-4</v>
      </c>
      <c r="CV454" s="223">
        <f t="shared" ca="1" si="949"/>
        <v>-5.4762142368375755E-4</v>
      </c>
      <c r="CW454" s="223">
        <f t="shared" ca="1" si="950"/>
        <v>-2.7529644668188019E-4</v>
      </c>
      <c r="CX454" s="223">
        <f t="shared" ca="1" si="951"/>
        <v>9.0725374915230986E-4</v>
      </c>
      <c r="CY454" s="223">
        <f t="shared" ca="1" si="952"/>
        <v>-9.0989057454670297E-4</v>
      </c>
      <c r="CZ454" s="223">
        <f t="shared" ca="1" si="953"/>
        <v>2.8137787755473068E-4</v>
      </c>
      <c r="DA454" s="223">
        <f t="shared" ca="1" si="954"/>
        <v>5.423137980932576E-4</v>
      </c>
      <c r="DB454" s="223">
        <f t="shared" ca="1" si="955"/>
        <v>-9.8982716810199628E-4</v>
      </c>
      <c r="DC454" s="223">
        <f t="shared" ca="1" si="956"/>
        <v>7.5074265275087363E-4</v>
      </c>
      <c r="DD454" s="223">
        <f t="shared" ca="1" si="957"/>
        <v>9.0977424541017907E-6</v>
      </c>
      <c r="DE454" s="223">
        <f t="shared" ca="1" si="958"/>
        <v>-7.6262744935728759E-4</v>
      </c>
      <c r="DF454" s="223">
        <f t="shared" ca="1" si="959"/>
        <v>9.8715733596847028E-4</v>
      </c>
      <c r="DG454" s="223">
        <f t="shared" ca="1" si="960"/>
        <v>-5.2694127779711448E-4</v>
      </c>
      <c r="DH454" s="223">
        <f t="shared" ca="1" si="961"/>
        <v>-2.9878987099159725E-4</v>
      </c>
      <c r="DI454" s="223">
        <f t="shared" ca="1" si="962"/>
        <v>9.1726413675986135E-4</v>
      </c>
      <c r="DJ454" s="223">
        <f t="shared" ca="1" si="963"/>
        <v>-8.9947417690236151E-4</v>
      </c>
      <c r="DK454" s="223">
        <f t="shared" ca="1" si="964"/>
        <v>2.5776007382178397E-4</v>
      </c>
      <c r="DL454" s="223">
        <f t="shared" ca="1" si="965"/>
        <v>5.6275041646606204E-4</v>
      </c>
      <c r="DM454" s="223">
        <f t="shared" ca="1" si="966"/>
        <v>-9.9290665261490179E-4</v>
      </c>
      <c r="DN454" s="223">
        <f t="shared" ca="1" si="967"/>
        <v>7.3432890568632251E-4</v>
      </c>
      <c r="DO454" s="223">
        <f t="shared" ca="1" si="968"/>
        <v>3.3619254634361479E-5</v>
      </c>
      <c r="DP454" s="223">
        <f t="shared" ca="1" si="969"/>
        <v>-7.7824727394133026E-4</v>
      </c>
      <c r="DQ454" s="223">
        <f t="shared" ca="1" si="970"/>
        <v>9.8304071424823057E-4</v>
      </c>
      <c r="DR454" s="223">
        <f t="shared" ca="1" si="971"/>
        <v>-5.0594372218833021E-4</v>
      </c>
      <c r="DS454" s="223">
        <f t="shared" ca="1" si="972"/>
        <v>-3.221033154555289E-4</v>
      </c>
      <c r="DT454" s="223">
        <f t="shared" ca="1" si="973"/>
        <v>9.2672199875014436E-4</v>
      </c>
      <c r="DU454" s="223">
        <f t="shared" ca="1" si="974"/>
        <v>-8.8851596964735903E-4</v>
      </c>
      <c r="DV454" s="223">
        <f t="shared" ca="1" si="975"/>
        <v>2.339870050586647E-4</v>
      </c>
      <c r="DW454" s="223">
        <f t="shared" ca="1" si="976"/>
        <v>5.828480550305801E-4</v>
      </c>
      <c r="DX454" s="223">
        <f t="shared" ca="1" si="977"/>
        <v>-9.9538804728743985E-4</v>
      </c>
      <c r="DY454" s="223">
        <f t="shared" ca="1" si="978"/>
        <v>7.1747282634731168E-4</v>
      </c>
      <c r="DZ454" s="223">
        <f t="shared" ca="1" si="979"/>
        <v>5.8120515832705915E-5</v>
      </c>
      <c r="EA454" s="223">
        <f t="shared" ca="1" si="980"/>
        <v>-7.9339831146812566E-4</v>
      </c>
      <c r="EB454" s="223">
        <f t="shared" ca="1" si="981"/>
        <v>9.7833194555999275E-4</v>
      </c>
      <c r="EC454" s="223">
        <f t="shared" ca="1" si="982"/>
        <v>-4.8464140499970474E-4</v>
      </c>
      <c r="ED454" s="223">
        <f t="shared" ca="1" si="983"/>
        <v>-3.4522273692642197E-4</v>
      </c>
      <c r="EE454" s="223">
        <f t="shared" ca="1" si="984"/>
        <v>9.3562163806074831E-4</v>
      </c>
      <c r="EF454" s="223">
        <f t="shared" ca="1" si="985"/>
        <v>-8.7702255359600582E-4</v>
      </c>
      <c r="EG454" s="223">
        <f t="shared" ca="1" si="986"/>
        <v>2.1007299127303566E-4</v>
      </c>
      <c r="EH454" s="223">
        <f t="shared" ca="1" si="987"/>
        <v>6.0259460772081727E-4</v>
      </c>
      <c r="EI454" s="223">
        <f t="shared" ca="1" si="988"/>
        <v>-9.972698574202488E-4</v>
      </c>
      <c r="EJ454" s="223">
        <f t="shared" ca="1" si="989"/>
        <v>7.0018456820576571E-4</v>
      </c>
      <c r="EK454" s="223">
        <f t="shared" ca="1" si="990"/>
        <v>8.258676740557886E-5</v>
      </c>
      <c r="EL454" s="223">
        <f t="shared" ca="1" si="991"/>
        <v>-8.0807143551913101E-4</v>
      </c>
      <c r="EM454" s="223">
        <f t="shared" ca="1" si="992"/>
        <v>9.7303386628993789E-4</v>
      </c>
      <c r="EN454" s="223">
        <f t="shared" ca="1" si="993"/>
        <v>-4.6304715795066585E-4</v>
      </c>
      <c r="EO454" s="223">
        <f t="shared" ca="1" si="994"/>
        <v>-3.681342091293003E-4</v>
      </c>
      <c r="EP454" s="223">
        <f t="shared" ca="1" si="995"/>
        <v>9.4395769388175006E-4</v>
      </c>
      <c r="EQ454" s="223">
        <f t="shared" ca="1" si="996"/>
        <v>-8.6500085195235241E-4</v>
      </c>
      <c r="ER454" s="223">
        <f t="shared" ca="1" si="997"/>
        <v>1.8603243737254322E-4</v>
      </c>
      <c r="ES454" s="223">
        <f t="shared" ca="1" si="998"/>
        <v>6.2197817995182745E-4</v>
      </c>
      <c r="ET454" s="223">
        <f t="shared" ca="1" si="999"/>
        <v>-9.9855094948127243E-4</v>
      </c>
      <c r="EU454" s="223">
        <f t="shared" ca="1" si="1000"/>
        <v>6.8247454506192037E-4</v>
      </c>
      <c r="EV454" s="223">
        <f t="shared" ca="1" si="1001"/>
        <v>1.0700327179794135E-4</v>
      </c>
      <c r="EW454" s="223">
        <f t="shared" ca="1" si="1002"/>
        <v>-8.2225780755311722E-4</v>
      </c>
      <c r="EX454" s="223">
        <f t="shared" ca="1" si="1003"/>
        <v>9.6714966780289582E-4</v>
      </c>
      <c r="EY454" s="223">
        <f t="shared" ca="1" si="1004"/>
        <v>-4.411739886081263E-4</v>
      </c>
      <c r="EZ454" s="223">
        <f t="shared" ca="1" si="1005"/>
        <v>-3.9082393105002407E-4</v>
      </c>
      <c r="FA454" s="223">
        <f t="shared" ca="1" si="1006"/>
        <v>9.5172514488478955E-4</v>
      </c>
      <c r="FB454" s="223">
        <f t="shared" ca="1" si="1007"/>
        <v>-8.5245810613994834E-4</v>
      </c>
      <c r="FC454" s="223">
        <f t="shared" ca="1" si="1008"/>
        <v>1.6187982448803402E-4</v>
      </c>
      <c r="FD454" s="223">
        <f t="shared" ca="1" si="1009"/>
        <v>6.4098709578449707E-4</v>
      </c>
      <c r="FE454" s="223">
        <f t="shared" ca="1" si="1010"/>
        <v>-9.9923055178855044E-4</v>
      </c>
      <c r="FF454" s="223">
        <f t="shared" ca="1" si="1011"/>
        <v>6.6435342477149696E-4</v>
      </c>
      <c r="FG454" s="223">
        <f t="shared" ca="1" si="1012"/>
        <v>1.3135532142042626E-4</v>
      </c>
      <c r="FH454" s="223">
        <f t="shared" ca="1" si="1013"/>
        <v>-8.3594888223003381E-4</v>
      </c>
      <c r="FI454" s="223">
        <f t="shared" ca="1" si="1014"/>
        <v>9.6068289452003815E-4</v>
      </c>
      <c r="FJ454" s="223">
        <f t="shared" ca="1" si="1015"/>
        <v>-4.1903507255140727E-4</v>
      </c>
      <c r="FK454" s="223">
        <f t="shared" ca="1" si="1016"/>
        <v>-4.132782352485833E-4</v>
      </c>
      <c r="FL454" s="223">
        <f t="shared" ca="1" si="1017"/>
        <v>9.589193122478462E-4</v>
      </c>
      <c r="FM454" s="223">
        <f t="shared" ca="1" si="1018"/>
        <v>-8.394018714398371E-4</v>
      </c>
      <c r="FN454" s="223">
        <f t="shared" ca="1" si="1019"/>
        <v>1.3762970125032984E-4</v>
      </c>
      <c r="FO454" s="223">
        <f t="shared" ca="1" si="1020"/>
        <v>6.5960990495876029E-4</v>
      </c>
      <c r="FP454" s="223">
        <f t="shared" ca="1" si="1021"/>
        <v>-9.9930825497506837E-4</v>
      </c>
      <c r="FQ454" s="223">
        <f t="shared" ca="1" si="1022"/>
        <v>6.4583212281972286E-4</v>
      </c>
      <c r="FR454" s="223">
        <f t="shared" ca="1" si="1023"/>
        <v>1.5562824750897937E-4</v>
      </c>
      <c r="FS454" s="223">
        <f t="shared" ca="1" si="1024"/>
        <v>-8.4913641255846732E-4</v>
      </c>
      <c r="FT454" s="223">
        <f t="shared" ca="1" si="1025"/>
        <v>9.5363744178376931E-4</v>
      </c>
      <c r="FU454" s="223">
        <f t="shared" ca="1" si="1026"/>
        <v>-3.9664374543571415E-4</v>
      </c>
      <c r="FV454" s="223">
        <f t="shared" ca="1" si="1027"/>
        <v>-4.3548359609164519E-4</v>
      </c>
      <c r="FW454" s="223">
        <f t="shared" ca="1" si="1028"/>
        <v>9.6553586247350798E-4</v>
      </c>
      <c r="FX454" s="223">
        <f t="shared" ca="1" si="1029"/>
        <v>-8.2584001243965813E-4</v>
      </c>
      <c r="FY454" s="223">
        <f t="shared" ca="1" si="1030"/>
        <v>1.1329667502689856E-4</v>
      </c>
      <c r="FZ454" s="223">
        <f t="shared" ca="1" si="1031"/>
        <v>6.778353897906363E-4</v>
      </c>
      <c r="GA454" s="223">
        <f t="shared" ca="1" si="1032"/>
        <v>-9.9878401223533228E-4</v>
      </c>
      <c r="GB454" s="223">
        <f t="shared" ca="1" si="1033"/>
        <v>6.2692179574642352E-4</v>
      </c>
      <c r="GC454" s="223">
        <f t="shared" ca="1" si="1034"/>
        <v>1.7980742896054816E-4</v>
      </c>
      <c r="GD454" s="223">
        <f t="shared" ca="1" si="1035"/>
        <v>-8.6181245486320059E-4</v>
      </c>
      <c r="GE454" s="223">
        <f t="shared" ca="1" si="1036"/>
        <v>9.4601755351137124E-4</v>
      </c>
      <c r="GF454" s="223">
        <f t="shared" ca="1" si="1037"/>
        <v>-3.7401349495918315E-4</v>
      </c>
      <c r="GG454" s="223">
        <f t="shared" ca="1" si="1038"/>
        <v>-4.5742663790020231E-4</v>
      </c>
      <c r="GH454" s="223">
        <f t="shared" ca="1" si="1039"/>
        <v>9.7157080999934098E-4</v>
      </c>
      <c r="GI454" s="223">
        <f t="shared" ca="1" si="1040"/>
        <v>-8.1178069829613295E-4</v>
      </c>
      <c r="GJ454" s="223">
        <f t="shared" ca="1" si="1041"/>
        <v>8.8895403122810058E-5</v>
      </c>
      <c r="GK454" s="223">
        <f t="shared" ca="1" si="1042"/>
        <v>6.9565257192960041E-4</v>
      </c>
      <c r="GL454" s="223">
        <f t="shared" ca="1" si="1043"/>
        <v>-9.9765813935356255E-4</v>
      </c>
      <c r="GM454" s="223">
        <f t="shared" ca="1" si="1044"/>
        <v>6.076338344254827E-4</v>
      </c>
      <c r="GN454" s="223">
        <f t="shared" ca="1" si="1045"/>
        <v>2.0387830114039965E-4</v>
      </c>
      <c r="GO454" s="223">
        <f t="shared" ca="1" si="1046"/>
        <v>-8.7396937357036783E-4</v>
      </c>
      <c r="GP454" s="223">
        <f t="shared" ca="1" si="1047"/>
        <v>9.3782781963859334E-4</v>
      </c>
      <c r="GQ454" s="223">
        <f t="shared" ca="1" si="1048"/>
        <v>-3.5115795273860627E-4</v>
      </c>
      <c r="GR454" s="223">
        <f t="shared" ca="1" si="1049"/>
        <v>-4.7909414300637226E-4</v>
      </c>
      <c r="GS454" s="223">
        <f t="shared" ca="1" si="1050"/>
        <v>9.7702051959858843E-4</v>
      </c>
      <c r="GT454" s="223">
        <f t="shared" ca="1" si="1051"/>
        <v>-7.9723239781439019E-4</v>
      </c>
      <c r="GU454" s="223">
        <f t="shared" ca="1" si="1052"/>
        <v>6.4440583951950081E-5</v>
      </c>
      <c r="GV454" s="223">
        <f t="shared" ca="1" si="1053"/>
        <v>7.1305071897135967E-4</v>
      </c>
      <c r="GW454" s="223">
        <f t="shared" ca="1" si="1054"/>
        <v>-9.9593131451348928E-4</v>
      </c>
      <c r="GX454" s="223">
        <f t="shared" ca="1" si="1055"/>
        <v>5.8797985720357654E-4</v>
      </c>
      <c r="GY454" s="223">
        <f t="shared" ca="1" si="1056"/>
        <v>2.2782636465508904E-4</v>
      </c>
      <c r="GZ454" s="223">
        <f t="shared" ca="1" si="1057"/>
        <v>-8.855998458067167E-4</v>
      </c>
      <c r="HA454" s="223">
        <f t="shared" ca="1" si="1058"/>
        <v>9.2907317335492502E-4</v>
      </c>
      <c r="HB454" s="223">
        <f t="shared" ca="1" si="1059"/>
        <v>-3.2809088609794151E-4</v>
      </c>
      <c r="HC454" s="223">
        <f t="shared" ca="1" si="1060"/>
        <v>-5.0047305971532836E-4</v>
      </c>
      <c r="HD454" s="223">
        <f t="shared" ca="1" si="1061"/>
        <v>9.8188170856998089E-4</v>
      </c>
      <c r="HE454" s="223">
        <f t="shared" ca="1" si="1062"/>
        <v>-7.8220387434660833E-4</v>
      </c>
      <c r="HF454" s="223">
        <f t="shared" ca="1" si="1063"/>
        <v>3.9946948182906119E-5</v>
      </c>
      <c r="HG454" s="223">
        <f t="shared" ca="1" si="1064"/>
        <v>7.300193509227333E-4</v>
      </c>
      <c r="HH454" s="223">
        <f t="shared" ca="1" si="1065"/>
        <v>-9.9360457788982425E-4</v>
      </c>
      <c r="HI454" s="223">
        <f t="shared" ca="1" si="1066"/>
        <v>5.6797170290162798E-4</v>
      </c>
      <c r="HJ454" s="223">
        <f t="shared" ca="1" si="1067"/>
        <v>2.5163719408668686E-4</v>
      </c>
      <c r="HK454" s="223">
        <f t="shared" ca="1" si="1068"/>
        <v>-8.9669686581068833E-4</v>
      </c>
      <c r="HL454" s="223">
        <f t="shared" ca="1" si="1069"/>
        <v>9.1975888813191167E-4</v>
      </c>
      <c r="HM454" s="223">
        <f t="shared" ca="1" si="1070"/>
        <v>-3.0482618977559998E-4</v>
      </c>
      <c r="HN454" s="223">
        <f t="shared" ca="1" si="1071"/>
        <v>-5.2155051016695552E-4</v>
      </c>
      <c r="HO454" s="223">
        <f t="shared" ca="1" si="1072"/>
        <v>9.8615144871505296E-4</v>
      </c>
      <c r="HP454" s="223">
        <f t="shared" ca="1" si="1073"/>
        <v>-7.6670418051344154E-4</v>
      </c>
      <c r="HQ454" s="223">
        <f t="shared" ca="1" si="1074"/>
        <v>1.5429249865989516E-5</v>
      </c>
      <c r="HR454" s="223">
        <f t="shared" ca="1" si="1075"/>
        <v>7.4654824651425354E-4</v>
      </c>
      <c r="HS454" s="223">
        <f t="shared" ca="1" si="1076"/>
        <v>-9.9067933102170696E-4</v>
      </c>
      <c r="HT454" s="223">
        <f t="shared" ca="1" si="1077"/>
        <v>5.476214236837273E-4</v>
      </c>
      <c r="HU454" s="223">
        <f t="shared" ca="1" si="1078"/>
        <v>2.7529644668188773E-4</v>
      </c>
      <c r="HV454" s="223">
        <f t="shared" ca="1" si="1079"/>
        <v>-9.0725374915232504E-4</v>
      </c>
      <c r="HW454" s="223">
        <f t="shared" ca="1" si="1080"/>
        <v>9.0989057454666459E-4</v>
      </c>
      <c r="HX454" s="223">
        <f t="shared" ca="1" si="1081"/>
        <v>-2.8137787755466861E-4</v>
      </c>
      <c r="HY454" s="223">
        <f t="shared" ca="1" si="1082"/>
        <v>-5.4231379809328807E-4</v>
      </c>
      <c r="HZ454" s="223">
        <f t="shared" ca="1" si="1083"/>
        <v>9.8982716810199758E-4</v>
      </c>
      <c r="IA454" s="223">
        <f t="shared" ca="1" si="1084"/>
        <v>-7.5074265275081216E-4</v>
      </c>
      <c r="IB454" s="223">
        <f t="shared" ca="1" si="1085"/>
        <v>-9.0977424541664634E-6</v>
      </c>
      <c r="IC454" s="223">
        <f t="shared" ca="1" si="1086"/>
        <v>7.6262744935731101E-4</v>
      </c>
      <c r="ID454" s="223">
        <f t="shared" ca="1" si="1087"/>
        <v>-9.8715733596846898E-4</v>
      </c>
      <c r="IE454" s="223">
        <f t="shared" ca="1" si="1088"/>
        <v>-2.8138282782715009E-4</v>
      </c>
      <c r="IF454" s="223">
        <f t="shared" ca="1" si="1089"/>
        <v>2.9878987099165894E-4</v>
      </c>
      <c r="IG454" s="223">
        <f t="shared" ca="1" si="1090"/>
        <v>-9.1726413675987577E-4</v>
      </c>
      <c r="IH454" s="223">
        <f t="shared" ca="1" si="1091"/>
        <v>8.9947417690235815E-4</v>
      </c>
      <c r="II454" s="223">
        <f t="shared" ca="1" si="1092"/>
        <v>-2.5776007382180392E-4</v>
      </c>
      <c r="IJ454" s="223">
        <f t="shared" ca="1" si="1093"/>
        <v>-5.6275041646611538E-4</v>
      </c>
      <c r="IK454" s="223">
        <f t="shared" ca="1" si="1094"/>
        <v>9.9290665261490591E-4</v>
      </c>
      <c r="IL454" s="223">
        <f t="shared" ca="1" si="1095"/>
        <v>-7.343289056863172E-4</v>
      </c>
      <c r="IM454" s="223">
        <f t="shared" ca="1" si="1096"/>
        <v>-3.3619254634340934E-5</v>
      </c>
      <c r="IN454" s="223">
        <f t="shared" ca="1" si="1097"/>
        <v>7.7824727394138859E-4</v>
      </c>
      <c r="IO454" s="223">
        <f t="shared" ca="1" si="1098"/>
        <v>-9.8304071424822406E-4</v>
      </c>
      <c r="IP454" s="223">
        <f t="shared" ca="1" si="1099"/>
        <v>5.0594372218829898E-4</v>
      </c>
      <c r="IQ454" s="223">
        <f t="shared" ca="1" si="1100"/>
        <v>3.2210331545550949E-4</v>
      </c>
      <c r="IR454" s="223">
        <f t="shared" ca="1" si="1101"/>
        <v>-9.2672199875017916E-4</v>
      </c>
      <c r="IS454" s="223">
        <f t="shared" ca="1" si="1102"/>
        <v>8.8851596964734244E-4</v>
      </c>
      <c r="IT454" s="223">
        <f t="shared" ca="1" si="1103"/>
        <v>-2.3398700505862947E-4</v>
      </c>
      <c r="IU454" s="223">
        <f t="shared" ca="1" si="1104"/>
        <v>-5.828480550305634E-4</v>
      </c>
      <c r="IV454" s="223">
        <f t="shared" ca="1" si="1105"/>
        <v>9.9538804728744809E-4</v>
      </c>
      <c r="IW454" s="223">
        <f t="shared" ca="1" si="1106"/>
        <v>-7.1747282634728642E-4</v>
      </c>
      <c r="IX454" s="223">
        <f t="shared" ca="1" si="1107"/>
        <v>-5.8120515832742073E-5</v>
      </c>
      <c r="IY454" s="223">
        <f t="shared" ca="1" si="1108"/>
        <v>7.9339831146811308E-4</v>
      </c>
      <c r="IZ454" s="223">
        <f t="shared" ca="1" si="1109"/>
        <v>-9.7833194555997389E-4</v>
      </c>
      <c r="JA454" s="223">
        <f t="shared" ca="1" si="1110"/>
        <v>4.8464140499967286E-4</v>
      </c>
      <c r="JB454" s="223">
        <f t="shared" ca="1" si="1111"/>
        <v>3.4522273692645601E-4</v>
      </c>
    </row>
    <row r="455" spans="2:262">
      <c r="B455" s="230">
        <v>94</v>
      </c>
      <c r="C455" s="229">
        <f t="shared" si="1112"/>
        <v>1.8359375000000012E-3</v>
      </c>
      <c r="D455" s="226">
        <f t="shared" ca="1" si="855"/>
        <v>53.99842643947229</v>
      </c>
      <c r="E455" s="225">
        <f ca="1">CV361</f>
        <v>-1.5735605277108701E-3</v>
      </c>
      <c r="F455" s="224">
        <v>94</v>
      </c>
      <c r="G455" s="223">
        <f t="shared" ca="1" si="856"/>
        <v>-1.3926770771880074E-3</v>
      </c>
      <c r="H455" s="223">
        <f t="shared" ca="1" si="857"/>
        <v>2.3800897829163495E-3</v>
      </c>
      <c r="I455" s="223">
        <f t="shared" ca="1" si="858"/>
        <v>-1.8040641369267342E-3</v>
      </c>
      <c r="J455" s="223">
        <f t="shared" ca="1" si="859"/>
        <v>4.298106962666217E-5</v>
      </c>
      <c r="K455" s="223">
        <f t="shared" ca="1" si="860"/>
        <v>1.7463354925333562E-3</v>
      </c>
      <c r="L455" s="223">
        <f t="shared" ca="1" si="861"/>
        <v>-2.388515545982572E-3</v>
      </c>
      <c r="M455" s="223">
        <f t="shared" ca="1" si="862"/>
        <v>1.461722514858464E-3</v>
      </c>
      <c r="N455" s="223">
        <f t="shared" ca="1" si="863"/>
        <v>4.2524985727315881E-4</v>
      </c>
      <c r="O455" s="223">
        <f t="shared" ca="1" si="864"/>
        <v>-2.0328832142568771E-3</v>
      </c>
      <c r="P455" s="223">
        <f t="shared" ca="1" si="865"/>
        <v>2.305151996111636E-3</v>
      </c>
      <c r="Q455" s="223">
        <f t="shared" ca="1" si="866"/>
        <v>-1.0632077162876152E-3</v>
      </c>
      <c r="R455" s="223">
        <f t="shared" ca="1" si="867"/>
        <v>-8.771386706408397E-4</v>
      </c>
      <c r="S455" s="223">
        <f t="shared" ca="1" si="868"/>
        <v>2.2413083741105472E-3</v>
      </c>
      <c r="T455" s="223">
        <f t="shared" ca="1" si="869"/>
        <v>-2.1332027477742582E-3</v>
      </c>
      <c r="U455" s="223">
        <f t="shared" ca="1" si="870"/>
        <v>6.2383444143358985E-4</v>
      </c>
      <c r="V455" s="223">
        <f t="shared" ca="1" si="871"/>
        <v>1.295319536800827E-3</v>
      </c>
      <c r="W455" s="223">
        <f t="shared" ca="1" si="872"/>
        <v>-2.3636013100873663E-3</v>
      </c>
      <c r="X455" s="223">
        <f t="shared" ca="1" si="873"/>
        <v>1.879275714153807E-3</v>
      </c>
      <c r="Y455" s="223">
        <f t="shared" ca="1" si="874"/>
        <v>-1.6048755884566566E-4</v>
      </c>
      <c r="Z455" s="223">
        <f t="shared" ca="1" si="875"/>
        <v>-1.6637219995851175E-3</v>
      </c>
      <c r="AA455" s="223">
        <f t="shared" ca="1" si="876"/>
        <v>2.3950623732404137E-3</v>
      </c>
      <c r="AB455" s="223">
        <f t="shared" ca="1" si="877"/>
        <v>-1.5531291687483769E-3</v>
      </c>
      <c r="AC455" s="223">
        <f t="shared" ca="1" si="878"/>
        <v>-3.0902677062625428E-4</v>
      </c>
      <c r="AD455" s="223">
        <f t="shared" ca="1" si="879"/>
        <v>1.9681885589514104E-3</v>
      </c>
      <c r="AE455" s="223">
        <f t="shared" ca="1" si="880"/>
        <v>-2.3344825325562857E-3</v>
      </c>
      <c r="AF455" s="223">
        <f t="shared" ca="1" si="881"/>
        <v>1.1672967403928325E-3</v>
      </c>
      <c r="AG455" s="223">
        <f t="shared" ca="1" si="882"/>
        <v>7.6666537460720022E-4</v>
      </c>
      <c r="AH455" s="223">
        <f t="shared" ca="1" si="883"/>
        <v>-2.1970187357700588E-3</v>
      </c>
      <c r="AI455" s="223">
        <f t="shared" ca="1" si="884"/>
        <v>2.1841898373389035E-3</v>
      </c>
      <c r="AJ455" s="223">
        <f t="shared" ca="1" si="885"/>
        <v>-7.3660575293153059E-4</v>
      </c>
      <c r="AK455" s="223">
        <f t="shared" ca="1" si="886"/>
        <v>-1.194841458192903E-3</v>
      </c>
      <c r="AL455" s="223">
        <f t="shared" ca="1" si="887"/>
        <v>2.3414187146753589E-3</v>
      </c>
      <c r="AM455" s="223">
        <f t="shared" ca="1" si="888"/>
        <v>-1.9499599515803666E-3</v>
      </c>
      <c r="AN455" s="223">
        <f t="shared" ca="1" si="889"/>
        <v>2.7760741947835139E-4</v>
      </c>
      <c r="AO455" s="223">
        <f t="shared" ca="1" si="890"/>
        <v>1.5771004546150475E-3</v>
      </c>
      <c r="AP455" s="223">
        <f t="shared" ca="1" si="891"/>
        <v>-2.3958392854584315E-3</v>
      </c>
      <c r="AQ455" s="223">
        <f t="shared" ca="1" si="892"/>
        <v>1.6407941984327391E-3</v>
      </c>
      <c r="AR455" s="223">
        <f t="shared" ca="1" si="893"/>
        <v>1.9205921142134599E-4</v>
      </c>
      <c r="AS455" s="223">
        <f t="shared" ca="1" si="894"/>
        <v>-1.8987523650144623E-3</v>
      </c>
      <c r="AT455" s="223">
        <f t="shared" ca="1" si="895"/>
        <v>2.3581890961034907E-3</v>
      </c>
      <c r="AU455" s="223">
        <f t="shared" ca="1" si="896"/>
        <v>-1.2685736444073021E-3</v>
      </c>
      <c r="AV455" s="223">
        <f t="shared" ca="1" si="897"/>
        <v>-6.5434511453420056E-4</v>
      </c>
      <c r="AW455" s="223">
        <f t="shared" ca="1" si="898"/>
        <v>2.147436286858984E-3</v>
      </c>
      <c r="AX455" s="223">
        <f t="shared" ca="1" si="899"/>
        <v>-2.2299150222729646E-3</v>
      </c>
      <c r="AY455" s="223">
        <f t="shared" ca="1" si="900"/>
        <v>8.476025166516154E-4</v>
      </c>
      <c r="AZ455" s="223">
        <f t="shared" ca="1" si="901"/>
        <v>1.0914849018564409E-3</v>
      </c>
      <c r="BA455" s="223">
        <f t="shared" ca="1" si="902"/>
        <v>-2.3135954364956407E-3</v>
      </c>
      <c r="BB455" s="223">
        <f t="shared" ca="1" si="903"/>
        <v>2.0159465646872499E-3</v>
      </c>
      <c r="BC455" s="223">
        <f t="shared" ca="1" si="904"/>
        <v>-3.9405849952197568E-4</v>
      </c>
      <c r="BD455" s="223">
        <f t="shared" ca="1" si="905"/>
        <v>-1.486679536512125E-3</v>
      </c>
      <c r="BE455" s="223">
        <f t="shared" ca="1" si="906"/>
        <v>2.3908444109870426E-3</v>
      </c>
      <c r="BF455" s="223">
        <f t="shared" ca="1" si="907"/>
        <v>-1.7245064111764657E-3</v>
      </c>
      <c r="BG455" s="223">
        <f t="shared" ca="1" si="908"/>
        <v>-7.4628964753740198E-5</v>
      </c>
      <c r="BH455" s="223">
        <f t="shared" ca="1" si="909"/>
        <v>1.8247419103191395E-3</v>
      </c>
      <c r="BI455" s="223">
        <f t="shared" ca="1" si="910"/>
        <v>-2.3762145755652085E-3</v>
      </c>
      <c r="BJ455" s="223">
        <f t="shared" ca="1" si="911"/>
        <v>1.3667944433984815E-3</v>
      </c>
      <c r="BK455" s="223">
        <f t="shared" ca="1" si="912"/>
        <v>5.4044847976637584E-4</v>
      </c>
      <c r="BL455" s="223">
        <f t="shared" ca="1" si="913"/>
        <v>-2.0926804758396615E-3</v>
      </c>
      <c r="BM455" s="223">
        <f t="shared" ca="1" si="914"/>
        <v>2.2702681466008935E-3</v>
      </c>
      <c r="BN455" s="223">
        <f t="shared" ca="1" si="915"/>
        <v>-9.5655733166787396E-4</v>
      </c>
      <c r="BO455" s="223">
        <f t="shared" ca="1" si="916"/>
        <v>-9.854988627885895E-4</v>
      </c>
      <c r="BP455" s="223">
        <f t="shared" ca="1" si="917"/>
        <v>2.2801985042623777E-3</v>
      </c>
      <c r="BQ455" s="223">
        <f t="shared" ca="1" si="918"/>
        <v>-2.0770765859437542E-3</v>
      </c>
      <c r="BR455" s="223">
        <f t="shared" ca="1" si="919"/>
        <v>5.0956025812480348E-4</v>
      </c>
      <c r="BS455" s="223">
        <f t="shared" ca="1" si="920"/>
        <v>1.3926770771880239E-3</v>
      </c>
      <c r="BT455" s="223">
        <f t="shared" ca="1" si="921"/>
        <v>-2.3800897829163482E-3</v>
      </c>
      <c r="BU455" s="223">
        <f t="shared" ca="1" si="922"/>
        <v>1.8040641369267234E-3</v>
      </c>
      <c r="BV455" s="223">
        <f t="shared" ca="1" si="923"/>
        <v>-4.2981069626682499E-5</v>
      </c>
      <c r="BW455" s="223">
        <f t="shared" ca="1" si="924"/>
        <v>-1.7463354925333656E-3</v>
      </c>
      <c r="BX455" s="223">
        <f t="shared" ca="1" si="925"/>
        <v>2.3885155459825742E-3</v>
      </c>
      <c r="BY455" s="223">
        <f t="shared" ca="1" si="926"/>
        <v>-1.4617225148584601E-3</v>
      </c>
      <c r="BZ455" s="223">
        <f t="shared" ca="1" si="927"/>
        <v>-4.2524985727313041E-4</v>
      </c>
      <c r="CA455" s="223">
        <f t="shared" ca="1" si="928"/>
        <v>2.0328832142568801E-3</v>
      </c>
      <c r="CB455" s="223">
        <f t="shared" ca="1" si="929"/>
        <v>-2.3051519961116433E-3</v>
      </c>
      <c r="CC455" s="223">
        <f t="shared" ca="1" si="930"/>
        <v>1.0632077162876178E-3</v>
      </c>
      <c r="CD455" s="223">
        <f t="shared" ca="1" si="931"/>
        <v>8.7713867064080501E-4</v>
      </c>
      <c r="CE455" s="223">
        <f t="shared" ca="1" si="932"/>
        <v>-2.2413083741105459E-3</v>
      </c>
      <c r="CF455" s="223">
        <f t="shared" ca="1" si="933"/>
        <v>2.133202747774279E-3</v>
      </c>
      <c r="CG455" s="223">
        <f t="shared" ca="1" si="934"/>
        <v>-6.2383444143360124E-4</v>
      </c>
      <c r="CH455" s="223">
        <f t="shared" ca="1" si="935"/>
        <v>-1.2953195368007884E-3</v>
      </c>
      <c r="CI455" s="223">
        <f t="shared" ca="1" si="936"/>
        <v>2.3636013100873645E-3</v>
      </c>
      <c r="CJ455" s="223">
        <f t="shared" ca="1" si="937"/>
        <v>-1.8792757141537929E-3</v>
      </c>
      <c r="CK455" s="223">
        <f t="shared" ca="1" si="938"/>
        <v>1.6048755884567732E-4</v>
      </c>
      <c r="CL455" s="223">
        <f t="shared" ca="1" si="939"/>
        <v>1.6637219995851334E-3</v>
      </c>
      <c r="CM455" s="223">
        <f t="shared" ca="1" si="940"/>
        <v>-2.3950623732404142E-3</v>
      </c>
      <c r="CN455" s="223">
        <f t="shared" ca="1" si="941"/>
        <v>1.5531291687483732E-3</v>
      </c>
      <c r="CO455" s="223">
        <f t="shared" ca="1" si="942"/>
        <v>3.0902677062622582E-4</v>
      </c>
      <c r="CP455" s="223">
        <f t="shared" ca="1" si="943"/>
        <v>-1.9681885589514134E-3</v>
      </c>
      <c r="CQ455" s="223">
        <f t="shared" ca="1" si="944"/>
        <v>2.3344825325562922E-3</v>
      </c>
      <c r="CR455" s="223">
        <f t="shared" ca="1" si="945"/>
        <v>-1.1672967403928277E-3</v>
      </c>
      <c r="CS455" s="223">
        <f t="shared" ca="1" si="946"/>
        <v>-7.6666537460717301E-4</v>
      </c>
      <c r="CT455" s="223">
        <f t="shared" ca="1" si="947"/>
        <v>2.1970187357700541E-3</v>
      </c>
      <c r="CU455" s="223">
        <f t="shared" ca="1" si="948"/>
        <v>-2.1841898373389222E-3</v>
      </c>
      <c r="CV455" s="223">
        <f t="shared" ca="1" si="949"/>
        <v>7.3660575293154175E-4</v>
      </c>
      <c r="CW455" s="223">
        <f t="shared" ca="1" si="950"/>
        <v>1.1948414581928633E-3</v>
      </c>
      <c r="CX455" s="223">
        <f t="shared" ca="1" si="951"/>
        <v>-2.3414187146753563E-3</v>
      </c>
      <c r="CY455" s="223">
        <f t="shared" ca="1" si="952"/>
        <v>1.9499599515803538E-3</v>
      </c>
      <c r="CZ455" s="223">
        <f t="shared" ca="1" si="953"/>
        <v>-2.7760741947836321E-4</v>
      </c>
      <c r="DA455" s="223">
        <f t="shared" ca="1" si="954"/>
        <v>-1.5771004546150642E-3</v>
      </c>
      <c r="DB455" s="223">
        <f t="shared" ca="1" si="955"/>
        <v>2.3958392854584315E-3</v>
      </c>
      <c r="DC455" s="223">
        <f t="shared" ca="1" si="956"/>
        <v>-1.6407941984327228E-3</v>
      </c>
      <c r="DD455" s="223">
        <f t="shared" ca="1" si="957"/>
        <v>-1.9205921142133417E-4</v>
      </c>
      <c r="DE455" s="223">
        <f t="shared" ca="1" si="958"/>
        <v>1.8987523650144762E-3</v>
      </c>
      <c r="DF455" s="223">
        <f t="shared" ca="1" si="959"/>
        <v>-2.3581890961034925E-3</v>
      </c>
      <c r="DG455" s="223">
        <f t="shared" ca="1" si="960"/>
        <v>1.2685736444073121E-3</v>
      </c>
      <c r="DH455" s="223">
        <f t="shared" ca="1" si="961"/>
        <v>6.5434511453415643E-4</v>
      </c>
      <c r="DI455" s="223">
        <f t="shared" ca="1" si="962"/>
        <v>-2.1474362868589784E-3</v>
      </c>
      <c r="DJ455" s="223">
        <f t="shared" ca="1" si="963"/>
        <v>2.2299150222729815E-3</v>
      </c>
      <c r="DK455" s="223">
        <f t="shared" ca="1" si="964"/>
        <v>-8.4760251665162625E-4</v>
      </c>
      <c r="DL455" s="223">
        <f t="shared" ca="1" si="965"/>
        <v>-1.0914849018564003E-3</v>
      </c>
      <c r="DM455" s="223">
        <f t="shared" ca="1" si="966"/>
        <v>2.3135954364956377E-3</v>
      </c>
      <c r="DN455" s="223">
        <f t="shared" ca="1" si="967"/>
        <v>-2.0159465646872382E-3</v>
      </c>
      <c r="DO455" s="223">
        <f t="shared" ca="1" si="968"/>
        <v>3.9405849952192011E-4</v>
      </c>
      <c r="DP455" s="223">
        <f t="shared" ca="1" si="969"/>
        <v>1.4866795365120887E-3</v>
      </c>
      <c r="DQ455" s="223">
        <f t="shared" ca="1" si="970"/>
        <v>-2.3908444109870418E-3</v>
      </c>
      <c r="DR455" s="223">
        <f t="shared" ca="1" si="971"/>
        <v>1.7245064111764501E-3</v>
      </c>
      <c r="DS455" s="223">
        <f t="shared" ca="1" si="972"/>
        <v>7.4628964753796576E-5</v>
      </c>
      <c r="DT455" s="223">
        <f t="shared" ca="1" si="973"/>
        <v>-1.8247419103191095E-3</v>
      </c>
      <c r="DU455" s="223">
        <f t="shared" ca="1" si="974"/>
        <v>2.3762145755652094E-3</v>
      </c>
      <c r="DV455" s="223">
        <f t="shared" ca="1" si="975"/>
        <v>-1.3667944433984911E-3</v>
      </c>
      <c r="DW455" s="223">
        <f t="shared" ca="1" si="976"/>
        <v>-5.4044847976643059E-4</v>
      </c>
      <c r="DX455" s="223">
        <f t="shared" ca="1" si="977"/>
        <v>2.0926804758396229E-3</v>
      </c>
      <c r="DY455" s="223">
        <f t="shared" ca="1" si="978"/>
        <v>-2.270268146600897E-3</v>
      </c>
      <c r="DZ455" s="223">
        <f t="shared" ca="1" si="979"/>
        <v>9.565573316678848E-4</v>
      </c>
      <c r="EA455" s="223">
        <f t="shared" ca="1" si="980"/>
        <v>9.854988627886409E-4</v>
      </c>
      <c r="EB455" s="223">
        <f t="shared" ca="1" si="981"/>
        <v>-2.2801985042623534E-3</v>
      </c>
      <c r="EC455" s="223">
        <f t="shared" ca="1" si="982"/>
        <v>2.0770765859437598E-3</v>
      </c>
      <c r="ED455" s="223">
        <f t="shared" ca="1" si="983"/>
        <v>-5.0956025812481497E-4</v>
      </c>
      <c r="EE455" s="223">
        <f t="shared" ca="1" si="984"/>
        <v>-1.3926770771880144E-3</v>
      </c>
      <c r="EF455" s="223">
        <f t="shared" ca="1" si="985"/>
        <v>2.3800897829163543E-3</v>
      </c>
      <c r="EG455" s="223">
        <f t="shared" ca="1" si="986"/>
        <v>-1.8040641369267761E-3</v>
      </c>
      <c r="EH455" s="223">
        <f t="shared" ca="1" si="987"/>
        <v>4.2981069626694154E-5</v>
      </c>
      <c r="EI455" s="223">
        <f t="shared" ca="1" si="988"/>
        <v>1.7463354925333577E-3</v>
      </c>
      <c r="EJ455" s="223">
        <f t="shared" ca="1" si="989"/>
        <v>-2.3885155459825694E-3</v>
      </c>
      <c r="EK455" s="223">
        <f t="shared" ca="1" si="990"/>
        <v>1.4617225148585229E-3</v>
      </c>
      <c r="EL455" s="223">
        <f t="shared" ca="1" si="991"/>
        <v>4.2524985727311886E-4</v>
      </c>
      <c r="EM455" s="223">
        <f t="shared" ca="1" si="992"/>
        <v>-2.0328832142568736E-3</v>
      </c>
      <c r="EN455" s="223">
        <f t="shared" ca="1" si="993"/>
        <v>2.3051519961116282E-3</v>
      </c>
      <c r="EO455" s="223">
        <f t="shared" ca="1" si="994"/>
        <v>-1.0632077162876896E-3</v>
      </c>
      <c r="EP455" s="223">
        <f t="shared" ca="1" si="995"/>
        <v>-8.7713867064079405E-4</v>
      </c>
      <c r="EQ455" s="223">
        <f t="shared" ca="1" si="996"/>
        <v>2.2413083741105416E-3</v>
      </c>
      <c r="ER455" s="223">
        <f t="shared" ca="1" si="997"/>
        <v>-2.1332027477742529E-3</v>
      </c>
      <c r="ES455" s="223">
        <f t="shared" ca="1" si="998"/>
        <v>6.2383444143367822E-4</v>
      </c>
      <c r="ET455" s="223">
        <f t="shared" ca="1" si="999"/>
        <v>1.2953195368007784E-3</v>
      </c>
      <c r="EU455" s="223">
        <f t="shared" ca="1" si="1000"/>
        <v>-2.3636013100873624E-3</v>
      </c>
      <c r="EV455" s="223">
        <f t="shared" ca="1" si="1001"/>
        <v>1.8792757141538002E-3</v>
      </c>
      <c r="EW455" s="223">
        <f t="shared" ca="1" si="1002"/>
        <v>-1.604875588456211E-4</v>
      </c>
      <c r="EX455" s="223">
        <f t="shared" ca="1" si="1003"/>
        <v>-1.6637219995850759E-3</v>
      </c>
      <c r="EY455" s="223">
        <f t="shared" ca="1" si="1004"/>
        <v>2.395062373240415E-3</v>
      </c>
      <c r="EZ455" s="223">
        <f t="shared" ca="1" si="1005"/>
        <v>-1.5531291687483819E-3</v>
      </c>
      <c r="FA455" s="223">
        <f t="shared" ca="1" si="1006"/>
        <v>-3.0902677062628171E-4</v>
      </c>
      <c r="FB455" s="223">
        <f t="shared" ca="1" si="1007"/>
        <v>1.9681885589513683E-3</v>
      </c>
      <c r="FC455" s="223">
        <f t="shared" ca="1" si="1008"/>
        <v>-2.3344825325562948E-3</v>
      </c>
      <c r="FD455" s="223">
        <f t="shared" ca="1" si="1009"/>
        <v>1.1672967403928379E-3</v>
      </c>
      <c r="FE455" s="223">
        <f t="shared" ca="1" si="1010"/>
        <v>7.6666537460722646E-4</v>
      </c>
      <c r="FF455" s="223">
        <f t="shared" ca="1" si="1011"/>
        <v>-2.1970187357700224E-3</v>
      </c>
      <c r="FG455" s="223">
        <f t="shared" ca="1" si="1012"/>
        <v>2.1841898373389269E-3</v>
      </c>
      <c r="FH455" s="223">
        <f t="shared" ca="1" si="1013"/>
        <v>-7.3660575293155303E-4</v>
      </c>
      <c r="FI455" s="223">
        <f t="shared" ca="1" si="1014"/>
        <v>-1.1948414581929121E-3</v>
      </c>
      <c r="FJ455" s="223">
        <f t="shared" ca="1" si="1015"/>
        <v>2.3414187146753394E-3</v>
      </c>
      <c r="FK455" s="223">
        <f t="shared" ca="1" si="1016"/>
        <v>-1.9499599515804002E-3</v>
      </c>
      <c r="FL455" s="223">
        <f t="shared" ca="1" si="1017"/>
        <v>2.7760741947837481E-4</v>
      </c>
      <c r="FM455" s="223">
        <f t="shared" ca="1" si="1018"/>
        <v>1.5771004546150554E-3</v>
      </c>
      <c r="FN455" s="223">
        <f t="shared" ca="1" si="1019"/>
        <v>-2.3958392854584324E-3</v>
      </c>
      <c r="FO455" s="223">
        <f t="shared" ca="1" si="1020"/>
        <v>1.6407941984327812E-3</v>
      </c>
      <c r="FP455" s="223">
        <f t="shared" ca="1" si="1021"/>
        <v>1.9205921142132252E-4</v>
      </c>
      <c r="FQ455" s="223">
        <f t="shared" ca="1" si="1022"/>
        <v>-1.8987523650144688E-3</v>
      </c>
      <c r="FR455" s="223">
        <f t="shared" ca="1" si="1023"/>
        <v>2.3581890961034825E-3</v>
      </c>
      <c r="FS455" s="223">
        <f t="shared" ca="1" si="1024"/>
        <v>-1.2685736444073799E-3</v>
      </c>
      <c r="FT455" s="223">
        <f t="shared" ca="1" si="1025"/>
        <v>-6.5434511453414516E-4</v>
      </c>
      <c r="FU455" s="223">
        <f t="shared" ca="1" si="1026"/>
        <v>2.1474362868589736E-3</v>
      </c>
      <c r="FV455" s="223">
        <f t="shared" ca="1" si="1027"/>
        <v>-2.2299150222729607E-3</v>
      </c>
      <c r="FW455" s="223">
        <f t="shared" ca="1" si="1028"/>
        <v>8.4760251665170095E-4</v>
      </c>
      <c r="FX455" s="223">
        <f t="shared" ca="1" si="1029"/>
        <v>1.0914849018563897E-3</v>
      </c>
      <c r="FY455" s="223">
        <f t="shared" ca="1" si="1030"/>
        <v>-2.3135954364956342E-3</v>
      </c>
      <c r="FZ455" s="223">
        <f t="shared" ca="1" si="1031"/>
        <v>2.0159465646872442E-3</v>
      </c>
      <c r="GA455" s="223">
        <f t="shared" ca="1" si="1032"/>
        <v>-3.9405849952193171E-4</v>
      </c>
      <c r="GB455" s="223">
        <f t="shared" ca="1" si="1033"/>
        <v>-1.4866795365120796E-3</v>
      </c>
      <c r="GC455" s="223">
        <f t="shared" ca="1" si="1034"/>
        <v>2.3908444109870404E-3</v>
      </c>
      <c r="GD455" s="223">
        <f t="shared" ca="1" si="1035"/>
        <v>-1.7245064111764581E-3</v>
      </c>
      <c r="GE455" s="223">
        <f t="shared" ca="1" si="1036"/>
        <v>-7.4628964753784867E-5</v>
      </c>
      <c r="GF455" s="223">
        <f t="shared" ca="1" si="1037"/>
        <v>1.8247419103191022E-3</v>
      </c>
      <c r="GG455" s="223">
        <f t="shared" ca="1" si="1038"/>
        <v>-2.3762145755652111E-3</v>
      </c>
      <c r="GH455" s="223">
        <f t="shared" ca="1" si="1039"/>
        <v>1.3667944433985008E-3</v>
      </c>
      <c r="GI455" s="223">
        <f t="shared" ca="1" si="1040"/>
        <v>5.404484797664191E-4</v>
      </c>
      <c r="GJ455" s="223">
        <f t="shared" ca="1" si="1041"/>
        <v>-2.0926804758396168E-3</v>
      </c>
      <c r="GK455" s="223">
        <f t="shared" ca="1" si="1042"/>
        <v>2.2702681466009009E-3</v>
      </c>
      <c r="GL455" s="223">
        <f t="shared" ca="1" si="1043"/>
        <v>-9.5655733166789554E-4</v>
      </c>
      <c r="GM455" s="223">
        <f t="shared" ca="1" si="1044"/>
        <v>-9.8549886278863005E-4</v>
      </c>
      <c r="GN455" s="223">
        <f t="shared" ca="1" si="1045"/>
        <v>2.2801985042623495E-3</v>
      </c>
      <c r="GO455" s="223">
        <f t="shared" ca="1" si="1046"/>
        <v>-2.0770765859437655E-3</v>
      </c>
      <c r="GP455" s="223">
        <f t="shared" ca="1" si="1047"/>
        <v>5.0956025812482636E-4</v>
      </c>
      <c r="GQ455" s="223">
        <f t="shared" ca="1" si="1048"/>
        <v>1.3926770771880048E-3</v>
      </c>
      <c r="GR455" s="223">
        <f t="shared" ca="1" si="1049"/>
        <v>-2.380089782916353E-3</v>
      </c>
      <c r="GS455" s="223">
        <f t="shared" ca="1" si="1050"/>
        <v>1.8040641369267839E-3</v>
      </c>
      <c r="GT455" s="223">
        <f t="shared" ca="1" si="1051"/>
        <v>-4.2981069626705918E-5</v>
      </c>
      <c r="GU455" s="223">
        <f t="shared" ca="1" si="1052"/>
        <v>-1.7463354925333495E-3</v>
      </c>
      <c r="GV455" s="223">
        <f t="shared" ca="1" si="1053"/>
        <v>2.3885155459825707E-3</v>
      </c>
      <c r="GW455" s="223">
        <f t="shared" ca="1" si="1054"/>
        <v>-1.4617225148585323E-3</v>
      </c>
      <c r="GX455" s="223">
        <f t="shared" ca="1" si="1055"/>
        <v>-4.2524985727310742E-4</v>
      </c>
      <c r="GY455" s="223">
        <f t="shared" ca="1" si="1056"/>
        <v>2.0328832142568675E-3</v>
      </c>
      <c r="GZ455" s="223">
        <f t="shared" ca="1" si="1057"/>
        <v>-2.3051519961116316E-3</v>
      </c>
      <c r="HA455" s="223">
        <f t="shared" ca="1" si="1058"/>
        <v>1.0632077162877002E-3</v>
      </c>
      <c r="HB455" s="223">
        <f t="shared" ca="1" si="1059"/>
        <v>8.7713867064078332E-4</v>
      </c>
      <c r="HC455" s="223">
        <f t="shared" ca="1" si="1060"/>
        <v>-2.2413083741105377E-3</v>
      </c>
      <c r="HD455" s="223">
        <f t="shared" ca="1" si="1061"/>
        <v>2.1332027477742582E-3</v>
      </c>
      <c r="HE455" s="223">
        <f t="shared" ca="1" si="1062"/>
        <v>-6.238344414336896E-4</v>
      </c>
      <c r="HF455" s="223">
        <f t="shared" ca="1" si="1063"/>
        <v>-1.2953195368007686E-3</v>
      </c>
      <c r="HG455" s="223">
        <f t="shared" ca="1" si="1064"/>
        <v>2.3636013100873602E-3</v>
      </c>
      <c r="HH455" s="223">
        <f t="shared" ca="1" si="1065"/>
        <v>-1.8792757141538074E-3</v>
      </c>
      <c r="HI455" s="223">
        <f t="shared" ca="1" si="1066"/>
        <v>1.6048755884563281E-4</v>
      </c>
      <c r="HJ455" s="223">
        <f t="shared" ca="1" si="1067"/>
        <v>1.6637219995850674E-3</v>
      </c>
      <c r="HK455" s="223">
        <f t="shared" ca="1" si="1068"/>
        <v>-2.3950623732404155E-3</v>
      </c>
      <c r="HL455" s="223">
        <f t="shared" ca="1" si="1069"/>
        <v>1.5531291687483906E-3</v>
      </c>
      <c r="HM455" s="223">
        <f t="shared" ca="1" si="1070"/>
        <v>3.0902677062626994E-4</v>
      </c>
      <c r="HN455" s="223">
        <f t="shared" ca="1" si="1071"/>
        <v>-1.9681885589513614E-3</v>
      </c>
      <c r="HO455" s="223">
        <f t="shared" ca="1" si="1072"/>
        <v>2.3344825325562978E-3</v>
      </c>
      <c r="HP455" s="223">
        <f t="shared" ca="1" si="1073"/>
        <v>-1.1672967403928483E-3</v>
      </c>
      <c r="HQ455" s="223">
        <f t="shared" ca="1" si="1074"/>
        <v>-7.6666537460721518E-4</v>
      </c>
      <c r="HR455" s="223">
        <f t="shared" ca="1" si="1075"/>
        <v>2.1970187357700176E-3</v>
      </c>
      <c r="HS455" s="223">
        <f t="shared" ca="1" si="1076"/>
        <v>-2.1841898373389321E-3</v>
      </c>
      <c r="HT455" s="223">
        <f t="shared" ca="1" si="1077"/>
        <v>7.3660575293156409E-4</v>
      </c>
      <c r="HU455" s="223">
        <f t="shared" ca="1" si="1078"/>
        <v>1.1948414581929017E-3</v>
      </c>
      <c r="HV455" s="223">
        <f t="shared" ca="1" si="1079"/>
        <v>-2.3414187146753658E-3</v>
      </c>
      <c r="HW455" s="223">
        <f t="shared" ca="1" si="1080"/>
        <v>1.9499599515803278E-3</v>
      </c>
      <c r="HX455" s="223">
        <f t="shared" ca="1" si="1081"/>
        <v>-2.7760741947825115E-4</v>
      </c>
      <c r="HY455" s="223">
        <f t="shared" ca="1" si="1082"/>
        <v>-1.5771004546149439E-3</v>
      </c>
      <c r="HZ455" s="223">
        <f t="shared" ca="1" si="1083"/>
        <v>2.3958392854584298E-3</v>
      </c>
      <c r="IA455" s="223">
        <f t="shared" ca="1" si="1084"/>
        <v>-1.6407941984327894E-3</v>
      </c>
      <c r="IB455" s="223">
        <f t="shared" ca="1" si="1085"/>
        <v>-1.9205921142131076E-4</v>
      </c>
      <c r="IC455" s="223">
        <f t="shared" ca="1" si="1086"/>
        <v>1.8987523650144617E-3</v>
      </c>
      <c r="ID455" s="223">
        <f t="shared" ca="1" si="1087"/>
        <v>-2.3581890961034847E-3</v>
      </c>
      <c r="IE455" s="223">
        <f t="shared" ca="1" si="1088"/>
        <v>2.0521741417771594E-3</v>
      </c>
      <c r="IF455" s="223">
        <f t="shared" ca="1" si="1089"/>
        <v>6.5434511453426496E-4</v>
      </c>
      <c r="IG455" s="223">
        <f t="shared" ca="1" si="1090"/>
        <v>-2.1474362868589077E-3</v>
      </c>
      <c r="IH455" s="223">
        <f t="shared" ca="1" si="1091"/>
        <v>2.2299150222730149E-3</v>
      </c>
      <c r="II455" s="223">
        <f t="shared" ca="1" si="1092"/>
        <v>-8.4760251665171201E-4</v>
      </c>
      <c r="IJ455" s="223">
        <f t="shared" ca="1" si="1093"/>
        <v>-1.0914849018563793E-3</v>
      </c>
      <c r="IK455" s="223">
        <f t="shared" ca="1" si="1094"/>
        <v>2.3135954364956316E-3</v>
      </c>
      <c r="IL455" s="223">
        <f t="shared" ca="1" si="1095"/>
        <v>-2.0159465646872503E-3</v>
      </c>
      <c r="IM455" s="223">
        <f t="shared" ca="1" si="1096"/>
        <v>3.9405849952194331E-4</v>
      </c>
      <c r="IN455" s="223">
        <f t="shared" ca="1" si="1097"/>
        <v>1.4866795365121772E-3</v>
      </c>
      <c r="IO455" s="223">
        <f t="shared" ca="1" si="1098"/>
        <v>-2.3908444109870496E-3</v>
      </c>
      <c r="IP455" s="223">
        <f t="shared" ca="1" si="1099"/>
        <v>1.7245064111765609E-3</v>
      </c>
      <c r="IQ455" s="223">
        <f t="shared" ca="1" si="1100"/>
        <v>7.4628964753636982E-5</v>
      </c>
      <c r="IR455" s="223">
        <f t="shared" ca="1" si="1101"/>
        <v>-1.8247419103190944E-3</v>
      </c>
      <c r="IS455" s="223">
        <f t="shared" ca="1" si="1102"/>
        <v>2.3762145755652124E-3</v>
      </c>
      <c r="IT455" s="223">
        <f t="shared" ca="1" si="1103"/>
        <v>-1.3667944433985104E-3</v>
      </c>
      <c r="IU455" s="223">
        <f t="shared" ca="1" si="1104"/>
        <v>-5.404484797664076E-4</v>
      </c>
      <c r="IV455" s="223">
        <f t="shared" ca="1" si="1105"/>
        <v>2.0926804758396775E-3</v>
      </c>
      <c r="IW455" s="223">
        <f t="shared" ca="1" si="1106"/>
        <v>-2.2702681466008614E-3</v>
      </c>
      <c r="IX455" s="223">
        <f t="shared" ca="1" si="1107"/>
        <v>9.5655733166803128E-4</v>
      </c>
      <c r="IY455" s="223">
        <f t="shared" ca="1" si="1108"/>
        <v>9.854988627884954E-4</v>
      </c>
      <c r="IZ455" s="223">
        <f t="shared" ca="1" si="1109"/>
        <v>-2.2801985042623465E-3</v>
      </c>
      <c r="JA455" s="223">
        <f t="shared" ca="1" si="1110"/>
        <v>2.0770765859437716E-3</v>
      </c>
      <c r="JB455" s="223">
        <f t="shared" ca="1" si="1111"/>
        <v>-5.0956025812483785E-4</v>
      </c>
    </row>
    <row r="456" spans="2:262">
      <c r="B456" s="230">
        <v>95</v>
      </c>
      <c r="C456" s="229">
        <f t="shared" si="1112"/>
        <v>1.8554687500000012E-3</v>
      </c>
      <c r="D456" s="226">
        <f t="shared" ca="1" si="855"/>
        <v>53.986569194329235</v>
      </c>
      <c r="E456" s="225">
        <f ca="1">CW361</f>
        <v>-1.3430805670766127E-2</v>
      </c>
      <c r="F456" s="224">
        <v>95</v>
      </c>
      <c r="G456" s="223">
        <f t="shared" ca="1" si="856"/>
        <v>-2.9031547933818921E-3</v>
      </c>
      <c r="H456" s="223">
        <f t="shared" ca="1" si="857"/>
        <v>5.6510713508633901E-3</v>
      </c>
      <c r="I456" s="223">
        <f t="shared" ca="1" si="858"/>
        <v>-4.8901308418628567E-3</v>
      </c>
      <c r="J456" s="223">
        <f t="shared" ca="1" si="859"/>
        <v>1.0928156182039019E-3</v>
      </c>
      <c r="K456" s="223">
        <f t="shared" ca="1" si="860"/>
        <v>3.3830494885158709E-3</v>
      </c>
      <c r="L456" s="223">
        <f t="shared" ca="1" si="861"/>
        <v>-5.7583151925712801E-3</v>
      </c>
      <c r="M456" s="223">
        <f t="shared" ca="1" si="862"/>
        <v>4.5581341007907865E-3</v>
      </c>
      <c r="N456" s="223">
        <f t="shared" ca="1" si="863"/>
        <v>-5.2772134911647974E-4</v>
      </c>
      <c r="O456" s="223">
        <f t="shared" ca="1" si="864"/>
        <v>-3.8303635677124723E-3</v>
      </c>
      <c r="P456" s="223">
        <f t="shared" ca="1" si="865"/>
        <v>5.810103311159426E-3</v>
      </c>
      <c r="Q456" s="223">
        <f t="shared" ca="1" si="866"/>
        <v>-4.1822400365985422E-3</v>
      </c>
      <c r="R456" s="223">
        <f t="shared" ca="1" si="867"/>
        <v>-4.2455165044767837E-5</v>
      </c>
      <c r="S456" s="223">
        <f t="shared" ca="1" si="868"/>
        <v>4.240789151862284E-3</v>
      </c>
      <c r="T456" s="223">
        <f t="shared" ca="1" si="869"/>
        <v>-5.8059369587355591E-3</v>
      </c>
      <c r="U456" s="223">
        <f t="shared" ca="1" si="870"/>
        <v>3.7660687146088738E-3</v>
      </c>
      <c r="V456" s="223">
        <f t="shared" ca="1" si="871"/>
        <v>6.1222281275828054E-4</v>
      </c>
      <c r="W456" s="223">
        <f t="shared" ca="1" si="872"/>
        <v>-4.610373618228485E-3</v>
      </c>
      <c r="X456" s="223">
        <f t="shared" ca="1" si="873"/>
        <v>5.7458562595510809E-3</v>
      </c>
      <c r="Y456" s="223">
        <f t="shared" ca="1" si="874"/>
        <v>-3.3136280921549606E-3</v>
      </c>
      <c r="Z456" s="223">
        <f t="shared" ca="1" si="875"/>
        <v>-1.1760944201098982E-3</v>
      </c>
      <c r="AA456" s="223">
        <f t="shared" ca="1" si="876"/>
        <v>4.9355576663645748E-3</v>
      </c>
      <c r="AB456" s="223">
        <f t="shared" ca="1" si="877"/>
        <v>-5.6304398235825885E-3</v>
      </c>
      <c r="AC456" s="223">
        <f t="shared" ca="1" si="878"/>
        <v>2.8292754197602223E-3</v>
      </c>
      <c r="AD456" s="223">
        <f t="shared" ca="1" si="879"/>
        <v>1.7286395952772491E-3</v>
      </c>
      <c r="AE456" s="223">
        <f t="shared" ca="1" si="880"/>
        <v>-5.213209596123306E-3</v>
      </c>
      <c r="AF456" s="223">
        <f t="shared" ca="1" si="881"/>
        <v>5.460799174201501E-3</v>
      </c>
      <c r="AG456" s="223">
        <f t="shared" ca="1" si="882"/>
        <v>-2.3176752784339226E-3</v>
      </c>
      <c r="AH456" s="223">
        <f t="shared" ca="1" si="883"/>
        <v>-2.2645370261715541E-3</v>
      </c>
      <c r="AI456" s="223">
        <f t="shared" ca="1" si="884"/>
        <v>5.4406554676411168E-3</v>
      </c>
      <c r="AJ456" s="223">
        <f t="shared" ca="1" si="885"/>
        <v>-5.2385680435963521E-3</v>
      </c>
      <c r="AK456" s="223">
        <f t="shared" ca="1" si="886"/>
        <v>1.7837546572061205E-3</v>
      </c>
      <c r="AL456" s="223">
        <f t="shared" ca="1" si="887"/>
        <v>2.7786257275819659E-3</v>
      </c>
      <c r="AM456" s="223">
        <f t="shared" ca="1" si="888"/>
        <v>-5.6157048528407303E-3</v>
      </c>
      <c r="AN456" s="223">
        <f t="shared" ca="1" si="889"/>
        <v>4.9658866390388376E-3</v>
      </c>
      <c r="AO456" s="223">
        <f t="shared" ca="1" si="890"/>
        <v>-1.2326555035299394E-3</v>
      </c>
      <c r="AP456" s="223">
        <f t="shared" ca="1" si="891"/>
        <v>-3.2659547442844329E-3</v>
      </c>
      <c r="AQ456" s="223">
        <f t="shared" ca="1" si="892"/>
        <v>5.7366719304509477E-3</v>
      </c>
      <c r="AR456" s="223">
        <f t="shared" ca="1" si="893"/>
        <v>-4.6453810315175226E-3</v>
      </c>
      <c r="AS456" s="223">
        <f t="shared" ca="1" si="894"/>
        <v>6.6968520351672338E-4</v>
      </c>
      <c r="AT456" s="223">
        <f t="shared" ca="1" si="895"/>
        <v>3.7218308314469692E-3</v>
      </c>
      <c r="AU456" s="223">
        <f t="shared" ca="1" si="896"/>
        <v>-5.8023917213870504E-3</v>
      </c>
      <c r="AV456" s="223">
        <f t="shared" ca="1" si="897"/>
        <v>4.2801378652392082E-3</v>
      </c>
      <c r="AW456" s="223">
        <f t="shared" ca="1" si="898"/>
        <v>-1.0026546890647072E-4</v>
      </c>
      <c r="AX456" s="223">
        <f t="shared" ca="1" si="899"/>
        <v>-4.1418636531429815E-3</v>
      </c>
      <c r="AY456" s="223">
        <f t="shared" ca="1" si="900"/>
        <v>5.8122313081362311E-3</v>
      </c>
      <c r="AZ456" s="223">
        <f t="shared" ca="1" si="901"/>
        <v>-3.8736746315571708E-3</v>
      </c>
      <c r="BA456" s="223">
        <f t="shared" ca="1" si="902"/>
        <v>-4.7011987698003196E-4</v>
      </c>
      <c r="BB456" s="223">
        <f t="shared" ca="1" si="903"/>
        <v>4.5220080636862413E-3</v>
      </c>
      <c r="BC456" s="223">
        <f t="shared" ca="1" si="904"/>
        <v>-5.7660959300992317E-3</v>
      </c>
      <c r="BD456" s="223">
        <f t="shared" ca="1" si="905"/>
        <v>3.4299057936074051E-3</v>
      </c>
      <c r="BE456" s="223">
        <f t="shared" ca="1" si="906"/>
        <v>1.0359777114575511E-3</v>
      </c>
      <c r="BF456" s="223">
        <f t="shared" ca="1" si="907"/>
        <v>-4.858603064595143E-3</v>
      </c>
      <c r="BG456" s="223">
        <f t="shared" ca="1" si="908"/>
        <v>5.6644298961867103E-3</v>
      </c>
      <c r="BH456" s="223">
        <f t="shared" ca="1" si="909"/>
        <v>-2.9531050878878369E-3</v>
      </c>
      <c r="BI456" s="223">
        <f t="shared" ca="1" si="910"/>
        <v>-1.5918585142507098E-3</v>
      </c>
      <c r="BJ456" s="223">
        <f t="shared" ca="1" si="911"/>
        <v>5.1484070620093896E-3</v>
      </c>
      <c r="BK456" s="223">
        <f t="shared" ca="1" si="912"/>
        <v>-5.5082123058815512E-3</v>
      </c>
      <c r="BL456" s="223">
        <f t="shared" ca="1" si="913"/>
        <v>2.4478643658405988E-3</v>
      </c>
      <c r="BM456" s="223">
        <f t="shared" ca="1" si="914"/>
        <v>2.132408849353176E-3</v>
      </c>
      <c r="BN456" s="223">
        <f t="shared" ca="1" si="915"/>
        <v>-5.3886290850109339E-3</v>
      </c>
      <c r="BO456" s="223">
        <f t="shared" ca="1" si="916"/>
        <v>5.2989476199755813E-3</v>
      </c>
      <c r="BP456" s="223">
        <f t="shared" ca="1" si="917"/>
        <v>-1.9190493718113869E-3</v>
      </c>
      <c r="BQ456" s="223">
        <f t="shared" ca="1" si="918"/>
        <v>-2.6524229215432711E-3</v>
      </c>
      <c r="BR456" s="223">
        <f t="shared" ca="1" si="919"/>
        <v>5.5769556641994608E-3</v>
      </c>
      <c r="BS456" s="223">
        <f t="shared" ca="1" si="920"/>
        <v>-5.0386511717898912E-3</v>
      </c>
      <c r="BT456" s="223">
        <f t="shared" ca="1" si="921"/>
        <v>1.3717528832726893E-3</v>
      </c>
      <c r="BU456" s="223">
        <f t="shared" ca="1" si="922"/>
        <v>3.1468927110368996E-3</v>
      </c>
      <c r="BV456" s="223">
        <f t="shared" ca="1" si="923"/>
        <v>-5.7115731116676831E-3</v>
      </c>
      <c r="BW456" s="223">
        <f t="shared" ca="1" si="924"/>
        <v>4.7298297584128712E-3</v>
      </c>
      <c r="BX456" s="223">
        <f t="shared" ca="1" si="925"/>
        <v>-8.1124566459151186E-4</v>
      </c>
      <c r="BY456" s="223">
        <f t="shared" ca="1" si="926"/>
        <v>-3.611056203456837E-3</v>
      </c>
      <c r="BZ456" s="223">
        <f t="shared" ca="1" si="927"/>
        <v>5.7911849878071143E-3</v>
      </c>
      <c r="CA456" s="223">
        <f t="shared" ca="1" si="928"/>
        <v>-4.3754574988744774E-3</v>
      </c>
      <c r="CB456" s="223">
        <f t="shared" ca="1" si="929"/>
        <v>2.429257066884898E-4</v>
      </c>
      <c r="CC456" s="223">
        <f t="shared" ca="1" si="930"/>
        <v>4.0404432506332385E-3</v>
      </c>
      <c r="CD456" s="223">
        <f t="shared" ca="1" si="931"/>
        <v>-5.8150245867302081E-3</v>
      </c>
      <c r="CE456" s="223">
        <f t="shared" ca="1" si="932"/>
        <v>3.9789471917534422E-3</v>
      </c>
      <c r="CF456" s="223">
        <f t="shared" ca="1" si="933"/>
        <v>3.277337585668057E-4</v>
      </c>
      <c r="CG456" s="223">
        <f t="shared" ca="1" si="934"/>
        <v>-4.4309186205752065E-3</v>
      </c>
      <c r="CH456" s="223">
        <f t="shared" ca="1" si="935"/>
        <v>5.7828623200672988E-3</v>
      </c>
      <c r="CI456" s="223">
        <f t="shared" ca="1" si="936"/>
        <v>-3.5441174480621519E-3</v>
      </c>
      <c r="CJ456" s="223">
        <f t="shared" ca="1" si="937"/>
        <v>-8.9523696856944187E-4</v>
      </c>
      <c r="CK456" s="223">
        <f t="shared" ca="1" si="938"/>
        <v>4.7787218220144232E-3</v>
      </c>
      <c r="CL456" s="223">
        <f t="shared" ca="1" si="939"/>
        <v>-5.6950079280280504E-3</v>
      </c>
      <c r="CM456" s="223">
        <f t="shared" ca="1" si="940"/>
        <v>3.0751559159342204E-3</v>
      </c>
      <c r="CN456" s="223">
        <f t="shared" ca="1" si="941"/>
        <v>1.4541185571786098E-3</v>
      </c>
      <c r="CO456" s="223">
        <f t="shared" ca="1" si="942"/>
        <v>-5.0805033199926601E-3</v>
      </c>
      <c r="CP456" s="223">
        <f t="shared" ca="1" si="943"/>
        <v>5.5523074964338483E-3</v>
      </c>
      <c r="CQ456" s="223">
        <f t="shared" ca="1" si="944"/>
        <v>-2.5765789512847605E-3</v>
      </c>
      <c r="CR456" s="223">
        <f t="shared" ca="1" si="945"/>
        <v>-1.9989961891799259E-3</v>
      </c>
      <c r="CS456" s="223">
        <f t="shared" ca="1" si="946"/>
        <v>5.3333567937136651E-3</v>
      </c>
      <c r="CT456" s="223">
        <f t="shared" ca="1" si="947"/>
        <v>-5.3561353084489519E-3</v>
      </c>
      <c r="CU456" s="223">
        <f t="shared" ca="1" si="948"/>
        <v>2.0531881228329526E-3</v>
      </c>
      <c r="CV456" s="223">
        <f t="shared" ca="1" si="949"/>
        <v>2.5246223951171211E-3</v>
      </c>
      <c r="CW456" s="223">
        <f t="shared" ca="1" si="950"/>
        <v>-5.5348471260018824E-3</v>
      </c>
      <c r="CX456" s="223">
        <f t="shared" ca="1" si="951"/>
        <v>5.1083806094823613E-3</v>
      </c>
      <c r="CY456" s="223">
        <f t="shared" ca="1" si="952"/>
        <v>-1.5100239703716191E-3</v>
      </c>
      <c r="CZ456" s="223">
        <f t="shared" ca="1" si="953"/>
        <v>-3.0259351072902036E-3</v>
      </c>
      <c r="DA456" s="223">
        <f t="shared" ca="1" si="954"/>
        <v>5.6830338548114392E-3</v>
      </c>
      <c r="DB456" s="223">
        <f t="shared" ca="1" si="955"/>
        <v>-4.8114294127215721E-3</v>
      </c>
      <c r="DC456" s="223">
        <f t="shared" ca="1" si="956"/>
        <v>9.5231746161237923E-4</v>
      </c>
      <c r="DD456" s="223">
        <f t="shared" ca="1" si="957"/>
        <v>3.4981064102358318E-3</v>
      </c>
      <c r="DE456" s="223">
        <f t="shared" ca="1" si="958"/>
        <v>-5.77648986093688E-3</v>
      </c>
      <c r="DF456" s="223">
        <f t="shared" ca="1" si="959"/>
        <v>4.468141520521318E-3</v>
      </c>
      <c r="DG456" s="223">
        <f t="shared" ca="1" si="960"/>
        <v>-3.8543961510829482E-4</v>
      </c>
      <c r="DH456" s="223">
        <f t="shared" ca="1" si="961"/>
        <v>-3.9365890361912773E-3</v>
      </c>
      <c r="DI456" s="223">
        <f t="shared" ca="1" si="962"/>
        <v>5.8143151119509134E-3</v>
      </c>
      <c r="DJ456" s="223">
        <f t="shared" ca="1" si="963"/>
        <v>-4.0818229829438198E-3</v>
      </c>
      <c r="DK456" s="223">
        <f t="shared" ca="1" si="964"/>
        <v>-1.8515022559217301E-4</v>
      </c>
      <c r="DL456" s="223">
        <f t="shared" ca="1" si="965"/>
        <v>4.3371601577698567E-3</v>
      </c>
      <c r="DM456" s="223">
        <f t="shared" ca="1" si="966"/>
        <v>-5.796145330008909E-3</v>
      </c>
      <c r="DN456" s="223">
        <f t="shared" ca="1" si="967"/>
        <v>3.6561942586892733E-3</v>
      </c>
      <c r="DO456" s="223">
        <f t="shared" ca="1" si="968"/>
        <v>7.5395696840661452E-4</v>
      </c>
      <c r="DP456" s="223">
        <f t="shared" ca="1" si="969"/>
        <v>-4.6959620560960858E-3</v>
      </c>
      <c r="DQ456" s="223">
        <f t="shared" ca="1" si="970"/>
        <v>5.7221555000435929E-3</v>
      </c>
      <c r="DR456" s="223">
        <f t="shared" ca="1" si="971"/>
        <v>-3.1953543850444695E-3</v>
      </c>
      <c r="DS456" s="223">
        <f t="shared" ca="1" si="972"/>
        <v>-1.3155026934604992E-3</v>
      </c>
      <c r="DT456" s="223">
        <f t="shared" ca="1" si="973"/>
        <v>5.0095392727481387E-3</v>
      </c>
      <c r="DU456" s="223">
        <f t="shared" ca="1" si="974"/>
        <v>-5.5930581845644901E-3</v>
      </c>
      <c r="DV456" s="223">
        <f t="shared" ca="1" si="975"/>
        <v>2.7037415019130154E-3</v>
      </c>
      <c r="DW456" s="223">
        <f t="shared" ca="1" si="976"/>
        <v>1.864379408449754E-3</v>
      </c>
      <c r="DX456" s="223">
        <f t="shared" ca="1" si="977"/>
        <v>-5.2748718877110518E-3</v>
      </c>
      <c r="DY456" s="223">
        <f t="shared" ca="1" si="978"/>
        <v>5.410096661291313E-3</v>
      </c>
      <c r="DZ456" s="223">
        <f t="shared" ca="1" si="979"/>
        <v>-2.1860901101029731E-3</v>
      </c>
      <c r="EA456" s="223">
        <f t="shared" ca="1" si="980"/>
        <v>-2.3953011305618641E-3</v>
      </c>
      <c r="EB456" s="223">
        <f t="shared" ca="1" si="981"/>
        <v>5.4894046028568649E-3</v>
      </c>
      <c r="EC456" s="223">
        <f t="shared" ca="1" si="982"/>
        <v>-5.1750329497103351E-3</v>
      </c>
      <c r="ED456" s="223">
        <f t="shared" ca="1" si="983"/>
        <v>1.6473854754942305E-3</v>
      </c>
      <c r="EE456" s="223">
        <f t="shared" ca="1" si="984"/>
        <v>2.9031547933818787E-3</v>
      </c>
      <c r="EF456" s="223">
        <f t="shared" ca="1" si="985"/>
        <v>-5.6510713508633814E-3</v>
      </c>
      <c r="EG456" s="223">
        <f t="shared" ca="1" si="986"/>
        <v>4.890130841862887E-3</v>
      </c>
      <c r="EH456" s="223">
        <f t="shared" ca="1" si="987"/>
        <v>-1.0928156182039772E-3</v>
      </c>
      <c r="EI456" s="223">
        <f t="shared" ca="1" si="988"/>
        <v>-3.3830494885157911E-3</v>
      </c>
      <c r="EJ456" s="223">
        <f t="shared" ca="1" si="989"/>
        <v>5.7583151925712627E-3</v>
      </c>
      <c r="EK456" s="223">
        <f t="shared" ca="1" si="990"/>
        <v>-4.5581341007908723E-3</v>
      </c>
      <c r="EL456" s="223">
        <f t="shared" ca="1" si="991"/>
        <v>5.2772134911663869E-4</v>
      </c>
      <c r="EM456" s="223">
        <f t="shared" ca="1" si="992"/>
        <v>3.8303635677125851E-3</v>
      </c>
      <c r="EN456" s="223">
        <f t="shared" ca="1" si="993"/>
        <v>-5.8101033111594312E-3</v>
      </c>
      <c r="EO456" s="223">
        <f t="shared" ca="1" si="994"/>
        <v>4.1822400365984658E-3</v>
      </c>
      <c r="EP456" s="223">
        <f t="shared" ca="1" si="995"/>
        <v>4.2455165044856307E-5</v>
      </c>
      <c r="EQ456" s="223">
        <f t="shared" ca="1" si="996"/>
        <v>-4.2407891518623309E-3</v>
      </c>
      <c r="ER456" s="223">
        <f t="shared" ca="1" si="997"/>
        <v>5.8059369587355565E-3</v>
      </c>
      <c r="ES456" s="223">
        <f t="shared" ca="1" si="998"/>
        <v>-3.7660687146088704E-3</v>
      </c>
      <c r="ET456" s="223">
        <f t="shared" ca="1" si="999"/>
        <v>-6.1222281275828596E-4</v>
      </c>
      <c r="EU456" s="223">
        <f t="shared" ca="1" si="1000"/>
        <v>4.6103736182284884E-3</v>
      </c>
      <c r="EV456" s="223">
        <f t="shared" ca="1" si="1001"/>
        <v>-5.7458562595510861E-3</v>
      </c>
      <c r="EW456" s="223">
        <f t="shared" ca="1" si="1002"/>
        <v>3.3136280921550239E-3</v>
      </c>
      <c r="EX456" s="223">
        <f t="shared" ca="1" si="1003"/>
        <v>1.1760944201098225E-3</v>
      </c>
      <c r="EY456" s="223">
        <f t="shared" ca="1" si="1004"/>
        <v>-4.935557666364534E-3</v>
      </c>
      <c r="EZ456" s="223">
        <f t="shared" ca="1" si="1005"/>
        <v>5.630439823582618E-3</v>
      </c>
      <c r="FA456" s="223">
        <f t="shared" ca="1" si="1006"/>
        <v>-2.8292754197603619E-3</v>
      </c>
      <c r="FB456" s="223">
        <f t="shared" ca="1" si="1007"/>
        <v>-1.7286395952774121E-3</v>
      </c>
      <c r="FC456" s="223">
        <f t="shared" ca="1" si="1008"/>
        <v>5.2132095961233815E-3</v>
      </c>
      <c r="FD456" s="223">
        <f t="shared" ca="1" si="1009"/>
        <v>-5.4607991742014568E-3</v>
      </c>
      <c r="FE456" s="223">
        <f t="shared" ca="1" si="1010"/>
        <v>2.3176752784338419E-3</v>
      </c>
      <c r="FF456" s="223">
        <f t="shared" ca="1" si="1011"/>
        <v>2.2645370261716352E-3</v>
      </c>
      <c r="FG456" s="223">
        <f t="shared" ca="1" si="1012"/>
        <v>-5.440655467641148E-3</v>
      </c>
      <c r="FH456" s="223">
        <f t="shared" ca="1" si="1013"/>
        <v>5.2385680435963495E-3</v>
      </c>
      <c r="FI456" s="223">
        <f t="shared" ca="1" si="1014"/>
        <v>-1.7837546572061151E-3</v>
      </c>
      <c r="FJ456" s="223">
        <f t="shared" ca="1" si="1015"/>
        <v>-2.7786257275819711E-3</v>
      </c>
      <c r="FK456" s="223">
        <f t="shared" ca="1" si="1016"/>
        <v>5.6157048528407321E-3</v>
      </c>
      <c r="FL456" s="223">
        <f t="shared" ca="1" si="1017"/>
        <v>-4.965886639038835E-3</v>
      </c>
      <c r="FM456" s="223">
        <f t="shared" ca="1" si="1018"/>
        <v>1.2326555035300146E-3</v>
      </c>
      <c r="FN456" s="223">
        <f t="shared" ca="1" si="1019"/>
        <v>3.2659547442843691E-3</v>
      </c>
      <c r="FO456" s="223">
        <f t="shared" ca="1" si="1020"/>
        <v>-5.7366719304509347E-3</v>
      </c>
      <c r="FP456" s="223">
        <f t="shared" ca="1" si="1021"/>
        <v>4.6453810315176189E-3</v>
      </c>
      <c r="FQ456" s="223">
        <f t="shared" ca="1" si="1022"/>
        <v>-6.6968520351688222E-4</v>
      </c>
      <c r="FR456" s="223">
        <f t="shared" ca="1" si="1023"/>
        <v>-3.7218308314468465E-3</v>
      </c>
      <c r="FS456" s="223">
        <f t="shared" ca="1" si="1024"/>
        <v>5.8023917213870617E-3</v>
      </c>
      <c r="FT456" s="223">
        <f t="shared" ca="1" si="1025"/>
        <v>-4.2801378652390929E-3</v>
      </c>
      <c r="FU456" s="223">
        <f t="shared" ca="1" si="1026"/>
        <v>1.0026546890638225E-4</v>
      </c>
      <c r="FV456" s="223">
        <f t="shared" ca="1" si="1027"/>
        <v>4.141863653143044E-3</v>
      </c>
      <c r="FW456" s="223">
        <f t="shared" ca="1" si="1028"/>
        <v>-5.8122313081362285E-3</v>
      </c>
      <c r="FX456" s="223">
        <f t="shared" ca="1" si="1029"/>
        <v>3.8736746315571665E-3</v>
      </c>
      <c r="FY456" s="223">
        <f t="shared" ca="1" si="1030"/>
        <v>4.701198769800376E-4</v>
      </c>
      <c r="FZ456" s="223">
        <f t="shared" ca="1" si="1031"/>
        <v>-4.5220080636862447E-3</v>
      </c>
      <c r="GA456" s="223">
        <f t="shared" ca="1" si="1032"/>
        <v>5.7660959300992309E-3</v>
      </c>
      <c r="GB456" s="223">
        <f t="shared" ca="1" si="1033"/>
        <v>-3.4299057936074007E-3</v>
      </c>
      <c r="GC456" s="223">
        <f t="shared" ca="1" si="1034"/>
        <v>-1.0359777114574754E-3</v>
      </c>
      <c r="GD456" s="223">
        <f t="shared" ca="1" si="1035"/>
        <v>4.8586030645951014E-3</v>
      </c>
      <c r="GE456" s="223">
        <f t="shared" ca="1" si="1036"/>
        <v>-5.6644298961867267E-3</v>
      </c>
      <c r="GF456" s="223">
        <f t="shared" ca="1" si="1037"/>
        <v>2.9531050878879748E-3</v>
      </c>
      <c r="GG456" s="223">
        <f t="shared" ca="1" si="1038"/>
        <v>1.591858514250556E-3</v>
      </c>
      <c r="GH456" s="223">
        <f t="shared" ca="1" si="1039"/>
        <v>-5.1484070620094694E-3</v>
      </c>
      <c r="GI456" s="223">
        <f t="shared" ca="1" si="1040"/>
        <v>5.5082123058814957E-3</v>
      </c>
      <c r="GJ456" s="223">
        <f t="shared" ca="1" si="1041"/>
        <v>-2.4478643658404436E-3</v>
      </c>
      <c r="GK456" s="223">
        <f t="shared" ca="1" si="1042"/>
        <v>-2.1324088493533348E-3</v>
      </c>
      <c r="GL456" s="223">
        <f t="shared" ca="1" si="1043"/>
        <v>5.3886290850109356E-3</v>
      </c>
      <c r="GM456" s="223">
        <f t="shared" ca="1" si="1044"/>
        <v>-5.2989476199755787E-3</v>
      </c>
      <c r="GN456" s="223">
        <f t="shared" ca="1" si="1045"/>
        <v>1.9190493718113815E-3</v>
      </c>
      <c r="GO456" s="223">
        <f t="shared" ca="1" si="1046"/>
        <v>2.6524229215432772E-3</v>
      </c>
      <c r="GP456" s="223">
        <f t="shared" ca="1" si="1047"/>
        <v>-5.5769556641994626E-3</v>
      </c>
      <c r="GQ456" s="223">
        <f t="shared" ca="1" si="1048"/>
        <v>5.0386511717898878E-3</v>
      </c>
      <c r="GR456" s="223">
        <f t="shared" ca="1" si="1049"/>
        <v>-1.3717528832726837E-3</v>
      </c>
      <c r="GS456" s="223">
        <f t="shared" ca="1" si="1050"/>
        <v>-3.1468927110369039E-3</v>
      </c>
      <c r="GT456" s="223">
        <f t="shared" ca="1" si="1051"/>
        <v>5.7115731116676848E-3</v>
      </c>
      <c r="GU456" s="223">
        <f t="shared" ca="1" si="1052"/>
        <v>-4.729829758412964E-3</v>
      </c>
      <c r="GV456" s="223">
        <f t="shared" ca="1" si="1053"/>
        <v>8.112456645916695E-4</v>
      </c>
      <c r="GW456" s="223">
        <f t="shared" ca="1" si="1054"/>
        <v>3.6110562034567121E-3</v>
      </c>
      <c r="GX456" s="223">
        <f t="shared" ca="1" si="1055"/>
        <v>-5.7911849878071004E-3</v>
      </c>
      <c r="GY456" s="223">
        <f t="shared" ca="1" si="1056"/>
        <v>4.3754574988743647E-3</v>
      </c>
      <c r="GZ456" s="223">
        <f t="shared" ca="1" si="1057"/>
        <v>-2.4292570668831915E-4</v>
      </c>
      <c r="HA456" s="223">
        <f t="shared" ca="1" si="1058"/>
        <v>-4.0404432506333616E-3</v>
      </c>
      <c r="HB456" s="223">
        <f t="shared" ca="1" si="1059"/>
        <v>5.8150245867302081E-3</v>
      </c>
      <c r="HC456" s="223">
        <f t="shared" ca="1" si="1060"/>
        <v>-3.9789471917534378E-3</v>
      </c>
      <c r="HD456" s="223">
        <f t="shared" ca="1" si="1061"/>
        <v>-3.2773375856681112E-4</v>
      </c>
      <c r="HE456" s="223">
        <f t="shared" ca="1" si="1062"/>
        <v>4.43091862057521E-3</v>
      </c>
      <c r="HF456" s="223">
        <f t="shared" ca="1" si="1063"/>
        <v>-5.7828623200672988E-3</v>
      </c>
      <c r="HG456" s="223">
        <f t="shared" ca="1" si="1064"/>
        <v>3.5441174480621467E-3</v>
      </c>
      <c r="HH456" s="223">
        <f t="shared" ca="1" si="1065"/>
        <v>8.9523696856944773E-4</v>
      </c>
      <c r="HI456" s="223">
        <f t="shared" ca="1" si="1066"/>
        <v>-4.7787218220144258E-3</v>
      </c>
      <c r="HJ456" s="223">
        <f t="shared" ca="1" si="1067"/>
        <v>5.6950079280280504E-3</v>
      </c>
      <c r="HK456" s="223">
        <f t="shared" ca="1" si="1068"/>
        <v>-3.0751559159343557E-3</v>
      </c>
      <c r="HL456" s="223">
        <f t="shared" ca="1" si="1069"/>
        <v>-1.4541185571784552E-3</v>
      </c>
      <c r="HM456" s="223">
        <f t="shared" ca="1" si="1070"/>
        <v>5.080503319992582E-3</v>
      </c>
      <c r="HN456" s="223">
        <f t="shared" ca="1" si="1071"/>
        <v>-5.552307496433798E-3</v>
      </c>
      <c r="HO456" s="223">
        <f t="shared" ca="1" si="1072"/>
        <v>2.576578951284607E-3</v>
      </c>
      <c r="HP456" s="223">
        <f t="shared" ca="1" si="1073"/>
        <v>1.9989961891800868E-3</v>
      </c>
      <c r="HQ456" s="223">
        <f t="shared" ca="1" si="1074"/>
        <v>-5.3333567937137337E-3</v>
      </c>
      <c r="HR456" s="223">
        <f t="shared" ca="1" si="1075"/>
        <v>5.3561353084489501E-3</v>
      </c>
      <c r="HS456" s="223">
        <f t="shared" ca="1" si="1076"/>
        <v>-2.0531881228332566E-3</v>
      </c>
      <c r="HT456" s="223">
        <f t="shared" ca="1" si="1077"/>
        <v>-2.5246223951171263E-3</v>
      </c>
      <c r="HU456" s="223">
        <f t="shared" ca="1" si="1078"/>
        <v>5.5348471260017818E-3</v>
      </c>
      <c r="HV456" s="223">
        <f t="shared" ca="1" si="1079"/>
        <v>-5.1083806094823596E-3</v>
      </c>
      <c r="HW456" s="223">
        <f t="shared" ca="1" si="1080"/>
        <v>1.5100239703712945E-3</v>
      </c>
      <c r="HX456" s="223">
        <f t="shared" ca="1" si="1081"/>
        <v>3.0259351072902084E-3</v>
      </c>
      <c r="HY456" s="223">
        <f t="shared" ca="1" si="1082"/>
        <v>-5.6830338548115112E-3</v>
      </c>
      <c r="HZ456" s="223">
        <f t="shared" ca="1" si="1083"/>
        <v>4.8114294127215686E-3</v>
      </c>
      <c r="IA456" s="223">
        <f t="shared" ca="1" si="1084"/>
        <v>-9.5231746161221042E-4</v>
      </c>
      <c r="IB456" s="223">
        <f t="shared" ca="1" si="1085"/>
        <v>-3.4981064102357056E-3</v>
      </c>
      <c r="IC456" s="223">
        <f t="shared" ca="1" si="1086"/>
        <v>5.7764898609368991E-3</v>
      </c>
      <c r="ID456" s="223">
        <f t="shared" ca="1" si="1087"/>
        <v>-4.4681415205214204E-3</v>
      </c>
      <c r="IE456" s="223">
        <f t="shared" ca="1" si="1088"/>
        <v>7.1826335068555479E-3</v>
      </c>
      <c r="IF456" s="223">
        <f t="shared" ca="1" si="1089"/>
        <v>3.9365890361911602E-3</v>
      </c>
      <c r="IG456" s="223">
        <f t="shared" ca="1" si="1090"/>
        <v>-5.814315111950916E-3</v>
      </c>
      <c r="IH456" s="223">
        <f t="shared" ca="1" si="1091"/>
        <v>4.0818229829440514E-3</v>
      </c>
      <c r="II456" s="223">
        <f t="shared" ca="1" si="1092"/>
        <v>1.8515022559217843E-4</v>
      </c>
      <c r="IJ456" s="223">
        <f t="shared" ca="1" si="1093"/>
        <v>-4.3371601577696399E-3</v>
      </c>
      <c r="IK456" s="223">
        <f t="shared" ca="1" si="1094"/>
        <v>5.796145330008909E-3</v>
      </c>
      <c r="IL456" s="223">
        <f t="shared" ca="1" si="1095"/>
        <v>-3.6561942586890114E-3</v>
      </c>
      <c r="IM456" s="223">
        <f t="shared" ca="1" si="1096"/>
        <v>-7.5395696840662037E-4</v>
      </c>
      <c r="IN456" s="223">
        <f t="shared" ca="1" si="1097"/>
        <v>4.6959620560962844E-3</v>
      </c>
      <c r="IO456" s="223">
        <f t="shared" ca="1" si="1098"/>
        <v>-5.7221555000435929E-3</v>
      </c>
      <c r="IP456" s="223">
        <f t="shared" ca="1" si="1099"/>
        <v>3.1953543850441884E-3</v>
      </c>
      <c r="IQ456" s="223">
        <f t="shared" ca="1" si="1100"/>
        <v>1.315502693460505E-3</v>
      </c>
      <c r="IR456" s="223">
        <f t="shared" ca="1" si="1101"/>
        <v>-5.0095392727483095E-3</v>
      </c>
      <c r="IS456" s="223">
        <f t="shared" ca="1" si="1102"/>
        <v>5.5930581845644884E-3</v>
      </c>
      <c r="IT456" s="223">
        <f t="shared" ca="1" si="1103"/>
        <v>-2.7037415019130102E-3</v>
      </c>
      <c r="IU456" s="223">
        <f t="shared" ca="1" si="1104"/>
        <v>-1.8643794084494455E-3</v>
      </c>
      <c r="IV456" s="223">
        <f t="shared" ca="1" si="1105"/>
        <v>5.2748718877110544E-3</v>
      </c>
      <c r="IW456" s="223">
        <f t="shared" ca="1" si="1106"/>
        <v>-5.410096661291431E-3</v>
      </c>
      <c r="IX456" s="223">
        <f t="shared" ca="1" si="1107"/>
        <v>2.1860901101029675E-3</v>
      </c>
      <c r="IY456" s="223">
        <f t="shared" ca="1" si="1108"/>
        <v>2.3953011305615684E-3</v>
      </c>
      <c r="IZ456" s="223">
        <f t="shared" ca="1" si="1109"/>
        <v>-5.4894046028568675E-3</v>
      </c>
      <c r="JA456" s="223">
        <f t="shared" ca="1" si="1110"/>
        <v>5.1750329497104825E-3</v>
      </c>
      <c r="JB456" s="223">
        <f t="shared" ca="1" si="1111"/>
        <v>-1.6473854754942251E-3</v>
      </c>
    </row>
    <row r="457" spans="2:262">
      <c r="B457" s="230">
        <v>96</v>
      </c>
      <c r="C457" s="229">
        <f t="shared" si="1112"/>
        <v>1.8750000000000012E-3</v>
      </c>
      <c r="D457" s="226">
        <f t="shared" ca="1" si="855"/>
        <v>53.982487326048272</v>
      </c>
      <c r="E457" s="225">
        <f ca="1">CX361</f>
        <v>-1.7512673951729441E-2</v>
      </c>
      <c r="F457" s="224">
        <v>96</v>
      </c>
      <c r="G457" s="223">
        <f t="shared" ca="1" si="856"/>
        <v>-2.4427465537630094E-3</v>
      </c>
      <c r="H457" s="223">
        <f t="shared" ca="1" si="857"/>
        <v>4.25654897079418E-3</v>
      </c>
      <c r="I457" s="223">
        <f t="shared" ca="1" si="858"/>
        <v>-3.5769227296393591E-3</v>
      </c>
      <c r="J457" s="223">
        <f t="shared" ca="1" si="859"/>
        <v>8.0198366502239244E-4</v>
      </c>
      <c r="K457" s="223">
        <f t="shared" ca="1" si="860"/>
        <v>2.4427465537630137E-3</v>
      </c>
      <c r="L457" s="223">
        <f t="shared" ca="1" si="861"/>
        <v>-4.2565489707941809E-3</v>
      </c>
      <c r="M457" s="223">
        <f t="shared" ca="1" si="862"/>
        <v>3.5769227296393604E-3</v>
      </c>
      <c r="N457" s="223">
        <f t="shared" ca="1" si="863"/>
        <v>-8.0198366502239082E-4</v>
      </c>
      <c r="O457" s="223">
        <f t="shared" ca="1" si="864"/>
        <v>-2.442746553763015E-3</v>
      </c>
      <c r="P457" s="223">
        <f t="shared" ca="1" si="865"/>
        <v>4.2565489707941818E-3</v>
      </c>
      <c r="Q457" s="223">
        <f t="shared" ca="1" si="866"/>
        <v>-3.5769227296393595E-3</v>
      </c>
      <c r="R457" s="223">
        <f t="shared" ca="1" si="867"/>
        <v>8.019836650223893E-4</v>
      </c>
      <c r="S457" s="223">
        <f t="shared" ca="1" si="868"/>
        <v>2.4427465537630168E-3</v>
      </c>
      <c r="T457" s="223">
        <f t="shared" ca="1" si="869"/>
        <v>-4.25654897079418E-3</v>
      </c>
      <c r="U457" s="223">
        <f t="shared" ca="1" si="870"/>
        <v>3.5769227296393582E-3</v>
      </c>
      <c r="V457" s="223">
        <f t="shared" ca="1" si="871"/>
        <v>-8.0198366502238767E-4</v>
      </c>
      <c r="W457" s="223">
        <f t="shared" ca="1" si="872"/>
        <v>-2.4427465537630176E-3</v>
      </c>
      <c r="X457" s="223">
        <f t="shared" ca="1" si="873"/>
        <v>4.2565489707941826E-3</v>
      </c>
      <c r="Y457" s="223">
        <f t="shared" ca="1" si="874"/>
        <v>-3.5769227296393487E-3</v>
      </c>
      <c r="Z457" s="223">
        <f t="shared" ca="1" si="875"/>
        <v>8.0198366502237097E-4</v>
      </c>
      <c r="AA457" s="223">
        <f t="shared" ca="1" si="876"/>
        <v>2.4427465537630064E-3</v>
      </c>
      <c r="AB457" s="223">
        <f t="shared" ca="1" si="877"/>
        <v>-4.25654897079418E-3</v>
      </c>
      <c r="AC457" s="223">
        <f t="shared" ca="1" si="878"/>
        <v>3.5769227296393569E-3</v>
      </c>
      <c r="AD457" s="223">
        <f t="shared" ca="1" si="879"/>
        <v>-8.0198366502238453E-4</v>
      </c>
      <c r="AE457" s="223">
        <f t="shared" ca="1" si="880"/>
        <v>-2.4427465537630202E-3</v>
      </c>
      <c r="AF457" s="223">
        <f t="shared" ca="1" si="881"/>
        <v>4.2565489707941835E-3</v>
      </c>
      <c r="AG457" s="223">
        <f t="shared" ca="1" si="882"/>
        <v>-3.5769227296393474E-3</v>
      </c>
      <c r="AH457" s="223">
        <f t="shared" ca="1" si="883"/>
        <v>8.0198366502239808E-4</v>
      </c>
      <c r="AI457" s="223">
        <f t="shared" ca="1" si="884"/>
        <v>2.4427465537630345E-3</v>
      </c>
      <c r="AJ457" s="223">
        <f t="shared" ca="1" si="885"/>
        <v>-4.2565489707941809E-3</v>
      </c>
      <c r="AK457" s="223">
        <f t="shared" ca="1" si="886"/>
        <v>3.5769227296393378E-3</v>
      </c>
      <c r="AL457" s="223">
        <f t="shared" ca="1" si="887"/>
        <v>-8.0198366502238149E-4</v>
      </c>
      <c r="AM457" s="223">
        <f t="shared" ca="1" si="888"/>
        <v>-2.4427465537629977E-3</v>
      </c>
      <c r="AN457" s="223">
        <f t="shared" ca="1" si="889"/>
        <v>4.2565489707941844E-3</v>
      </c>
      <c r="AO457" s="223">
        <f t="shared" ca="1" si="890"/>
        <v>-3.5769227296393626E-3</v>
      </c>
      <c r="AP457" s="223">
        <f t="shared" ca="1" si="891"/>
        <v>8.0198366502236479E-4</v>
      </c>
      <c r="AQ457" s="223">
        <f t="shared" ca="1" si="892"/>
        <v>2.4427465537630116E-3</v>
      </c>
      <c r="AR457" s="223">
        <f t="shared" ca="1" si="893"/>
        <v>-4.256548970794187E-3</v>
      </c>
      <c r="AS457" s="223">
        <f t="shared" ca="1" si="894"/>
        <v>3.576922729639353E-3</v>
      </c>
      <c r="AT457" s="223">
        <f t="shared" ca="1" si="895"/>
        <v>-8.019836650223481E-4</v>
      </c>
      <c r="AU457" s="223">
        <f t="shared" ca="1" si="896"/>
        <v>-2.4427465537630254E-3</v>
      </c>
      <c r="AV457" s="223">
        <f t="shared" ca="1" si="897"/>
        <v>4.2565489707941792E-3</v>
      </c>
      <c r="AW457" s="223">
        <f t="shared" ca="1" si="898"/>
        <v>-3.5769227296393435E-3</v>
      </c>
      <c r="AX457" s="223">
        <f t="shared" ca="1" si="899"/>
        <v>8.019836650223919E-4</v>
      </c>
      <c r="AY457" s="223">
        <f t="shared" ca="1" si="900"/>
        <v>2.4427465537630397E-3</v>
      </c>
      <c r="AZ457" s="223">
        <f t="shared" ca="1" si="901"/>
        <v>-4.2565489707941818E-3</v>
      </c>
      <c r="BA457" s="223">
        <f t="shared" ca="1" si="902"/>
        <v>3.5769227296393339E-3</v>
      </c>
      <c r="BB457" s="223">
        <f t="shared" ca="1" si="903"/>
        <v>-8.019836650223752E-4</v>
      </c>
      <c r="BC457" s="223">
        <f t="shared" ca="1" si="904"/>
        <v>-2.4427465537630033E-3</v>
      </c>
      <c r="BD457" s="223">
        <f t="shared" ca="1" si="905"/>
        <v>4.2565489707941852E-3</v>
      </c>
      <c r="BE457" s="223">
        <f t="shared" ca="1" si="906"/>
        <v>-3.5769227296393591E-3</v>
      </c>
      <c r="BF457" s="223">
        <f t="shared" ca="1" si="907"/>
        <v>8.0198366502235851E-4</v>
      </c>
      <c r="BG457" s="223">
        <f t="shared" ca="1" si="908"/>
        <v>2.4427465537630172E-3</v>
      </c>
      <c r="BH457" s="223">
        <f t="shared" ca="1" si="909"/>
        <v>-4.2565489707941887E-3</v>
      </c>
      <c r="BI457" s="223">
        <f t="shared" ca="1" si="910"/>
        <v>3.5769227296393149E-3</v>
      </c>
      <c r="BJ457" s="223">
        <f t="shared" ca="1" si="911"/>
        <v>-8.0198366502240231E-4</v>
      </c>
      <c r="BK457" s="223">
        <f t="shared" ca="1" si="912"/>
        <v>-2.4427465537630311E-3</v>
      </c>
      <c r="BL457" s="223">
        <f t="shared" ca="1" si="913"/>
        <v>4.2565489707941913E-3</v>
      </c>
      <c r="BM457" s="223">
        <f t="shared" ca="1" si="914"/>
        <v>-3.5769227296393747E-3</v>
      </c>
      <c r="BN457" s="223">
        <f t="shared" ca="1" si="915"/>
        <v>8.0198366502238561E-4</v>
      </c>
      <c r="BO457" s="223">
        <f t="shared" ca="1" si="916"/>
        <v>2.4427465537630449E-3</v>
      </c>
      <c r="BP457" s="223">
        <f t="shared" ca="1" si="917"/>
        <v>-4.2565489707941948E-3</v>
      </c>
      <c r="BQ457" s="223">
        <f t="shared" ca="1" si="918"/>
        <v>3.5769227296393652E-3</v>
      </c>
      <c r="BR457" s="223">
        <f t="shared" ca="1" si="919"/>
        <v>-8.0198366502236891E-4</v>
      </c>
      <c r="BS457" s="223">
        <f t="shared" ca="1" si="920"/>
        <v>-2.4427465537630593E-3</v>
      </c>
      <c r="BT457" s="223">
        <f t="shared" ca="1" si="921"/>
        <v>4.2565489707941748E-3</v>
      </c>
      <c r="BU457" s="223">
        <f t="shared" ca="1" si="922"/>
        <v>-3.5769227296393556E-3</v>
      </c>
      <c r="BV457" s="223">
        <f t="shared" ca="1" si="923"/>
        <v>8.0198366502235222E-4</v>
      </c>
      <c r="BW457" s="223">
        <f t="shared" ca="1" si="924"/>
        <v>2.4427465537630727E-3</v>
      </c>
      <c r="BX457" s="223">
        <f t="shared" ca="1" si="925"/>
        <v>-4.2565489707941783E-3</v>
      </c>
      <c r="BY457" s="223">
        <f t="shared" ca="1" si="926"/>
        <v>3.5769227296393461E-3</v>
      </c>
      <c r="BZ457" s="223">
        <f t="shared" ca="1" si="927"/>
        <v>-8.0198366502233552E-4</v>
      </c>
      <c r="CA457" s="223">
        <f t="shared" ca="1" si="928"/>
        <v>-2.4427465537629851E-3</v>
      </c>
      <c r="CB457" s="223">
        <f t="shared" ca="1" si="929"/>
        <v>4.2565489707941809E-3</v>
      </c>
      <c r="CC457" s="223">
        <f t="shared" ca="1" si="930"/>
        <v>-3.5769227296393365E-3</v>
      </c>
      <c r="CD457" s="223">
        <f t="shared" ca="1" si="931"/>
        <v>8.0198366502231882E-4</v>
      </c>
      <c r="CE457" s="223">
        <f t="shared" ca="1" si="932"/>
        <v>2.442746553762999E-3</v>
      </c>
      <c r="CF457" s="223">
        <f t="shared" ca="1" si="933"/>
        <v>-4.2565489707941844E-3</v>
      </c>
      <c r="CG457" s="223">
        <f t="shared" ca="1" si="934"/>
        <v>3.576922729639327E-3</v>
      </c>
      <c r="CH457" s="223">
        <f t="shared" ca="1" si="935"/>
        <v>-8.0198366502230213E-4</v>
      </c>
      <c r="CI457" s="223">
        <f t="shared" ca="1" si="936"/>
        <v>-2.4427465537630129E-3</v>
      </c>
      <c r="CJ457" s="223">
        <f t="shared" ca="1" si="937"/>
        <v>4.2565489707941878E-3</v>
      </c>
      <c r="CK457" s="223">
        <f t="shared" ca="1" si="938"/>
        <v>-3.5769227296393175E-3</v>
      </c>
      <c r="CL457" s="223">
        <f t="shared" ca="1" si="939"/>
        <v>8.0198366502240643E-4</v>
      </c>
      <c r="CM457" s="223">
        <f t="shared" ca="1" si="940"/>
        <v>2.4427465537630276E-3</v>
      </c>
      <c r="CN457" s="223">
        <f t="shared" ca="1" si="941"/>
        <v>-4.2565489707941905E-3</v>
      </c>
      <c r="CO457" s="223">
        <f t="shared" ca="1" si="942"/>
        <v>3.5769227296393079E-3</v>
      </c>
      <c r="CP457" s="223">
        <f t="shared" ca="1" si="943"/>
        <v>-8.0198366502238984E-4</v>
      </c>
      <c r="CQ457" s="223">
        <f t="shared" ca="1" si="944"/>
        <v>-2.4427465537630415E-3</v>
      </c>
      <c r="CR457" s="223">
        <f t="shared" ca="1" si="945"/>
        <v>4.2565489707941939E-3</v>
      </c>
      <c r="CS457" s="223">
        <f t="shared" ca="1" si="946"/>
        <v>-3.5769227296393673E-3</v>
      </c>
      <c r="CT457" s="223">
        <f t="shared" ca="1" si="947"/>
        <v>8.0198366502237314E-4</v>
      </c>
      <c r="CU457" s="223">
        <f t="shared" ca="1" si="948"/>
        <v>2.4427465537630554E-3</v>
      </c>
      <c r="CV457" s="223">
        <f t="shared" ca="1" si="949"/>
        <v>-4.2565489707941965E-3</v>
      </c>
      <c r="CW457" s="223">
        <f t="shared" ca="1" si="950"/>
        <v>3.5769227296393578E-3</v>
      </c>
      <c r="CX457" s="223">
        <f t="shared" ca="1" si="951"/>
        <v>-8.0198366502235645E-4</v>
      </c>
      <c r="CY457" s="223">
        <f t="shared" ca="1" si="952"/>
        <v>-2.4427465537630692E-3</v>
      </c>
      <c r="CZ457" s="223">
        <f t="shared" ca="1" si="953"/>
        <v>4.2565489707941774E-3</v>
      </c>
      <c r="DA457" s="223">
        <f t="shared" ca="1" si="954"/>
        <v>-3.5769227296393482E-3</v>
      </c>
      <c r="DB457" s="223">
        <f t="shared" ca="1" si="955"/>
        <v>8.0198366502233975E-4</v>
      </c>
      <c r="DC457" s="223">
        <f t="shared" ca="1" si="956"/>
        <v>2.4427465537630835E-3</v>
      </c>
      <c r="DD457" s="223">
        <f t="shared" ca="1" si="957"/>
        <v>-4.25654897079418E-3</v>
      </c>
      <c r="DE457" s="223">
        <f t="shared" ca="1" si="958"/>
        <v>3.5769227296393387E-3</v>
      </c>
      <c r="DF457" s="223">
        <f t="shared" ca="1" si="959"/>
        <v>-8.0198366502232305E-4</v>
      </c>
      <c r="DG457" s="223">
        <f t="shared" ca="1" si="960"/>
        <v>-2.4427465537629959E-3</v>
      </c>
      <c r="DH457" s="223">
        <f t="shared" ca="1" si="961"/>
        <v>4.2565489707941835E-3</v>
      </c>
      <c r="DI457" s="223">
        <f t="shared" ca="1" si="962"/>
        <v>-3.5769227296393296E-3</v>
      </c>
      <c r="DJ457" s="223">
        <f t="shared" ca="1" si="963"/>
        <v>8.0198366502230636E-4</v>
      </c>
      <c r="DK457" s="223">
        <f t="shared" ca="1" si="964"/>
        <v>2.4427465537630098E-3</v>
      </c>
      <c r="DL457" s="223">
        <f t="shared" ca="1" si="965"/>
        <v>-4.2565489707942095E-3</v>
      </c>
      <c r="DM457" s="223">
        <f t="shared" ca="1" si="966"/>
        <v>3.5769227296393192E-3</v>
      </c>
      <c r="DN457" s="223">
        <f t="shared" ca="1" si="967"/>
        <v>-8.0198366502241066E-4</v>
      </c>
      <c r="DO457" s="223">
        <f t="shared" ca="1" si="968"/>
        <v>-2.4427465537631256E-3</v>
      </c>
      <c r="DP457" s="223">
        <f t="shared" ca="1" si="969"/>
        <v>4.2565489707941896E-3</v>
      </c>
      <c r="DQ457" s="223">
        <f t="shared" ca="1" si="970"/>
        <v>-3.576922729639379E-3</v>
      </c>
      <c r="DR457" s="223">
        <f t="shared" ca="1" si="971"/>
        <v>8.0198366502227296E-4</v>
      </c>
      <c r="DS457" s="223">
        <f t="shared" ca="1" si="972"/>
        <v>2.442746553763038E-3</v>
      </c>
      <c r="DT457" s="223">
        <f t="shared" ca="1" si="973"/>
        <v>-4.2565489707941705E-3</v>
      </c>
      <c r="DU457" s="223">
        <f t="shared" ca="1" si="974"/>
        <v>3.5769227296393005E-3</v>
      </c>
      <c r="DV457" s="223">
        <f t="shared" ca="1" si="975"/>
        <v>-8.0198366502237726E-4</v>
      </c>
      <c r="DW457" s="223">
        <f t="shared" ca="1" si="976"/>
        <v>-2.4427465537629504E-3</v>
      </c>
      <c r="DX457" s="223">
        <f t="shared" ca="1" si="977"/>
        <v>4.2565489707941965E-3</v>
      </c>
      <c r="DY457" s="223">
        <f t="shared" ca="1" si="978"/>
        <v>-3.5769227296393604E-3</v>
      </c>
      <c r="DZ457" s="223">
        <f t="shared" ca="1" si="979"/>
        <v>8.0198366502223957E-4</v>
      </c>
      <c r="EA457" s="223">
        <f t="shared" ca="1" si="980"/>
        <v>2.4427465537630662E-3</v>
      </c>
      <c r="EB457" s="223">
        <f t="shared" ca="1" si="981"/>
        <v>-4.2565489707941766E-3</v>
      </c>
      <c r="EC457" s="223">
        <f t="shared" ca="1" si="982"/>
        <v>3.576922729639281E-3</v>
      </c>
      <c r="ED457" s="223">
        <f t="shared" ca="1" si="983"/>
        <v>-8.0198366502234387E-4</v>
      </c>
      <c r="EE457" s="223">
        <f t="shared" ca="1" si="984"/>
        <v>-2.4427465537629786E-3</v>
      </c>
      <c r="EF457" s="223">
        <f t="shared" ca="1" si="985"/>
        <v>4.2565489707942026E-3</v>
      </c>
      <c r="EG457" s="223">
        <f t="shared" ca="1" si="986"/>
        <v>-3.5769227296393409E-3</v>
      </c>
      <c r="EH457" s="223">
        <f t="shared" ca="1" si="987"/>
        <v>8.0198366502244817E-4</v>
      </c>
      <c r="EI457" s="223">
        <f t="shared" ca="1" si="988"/>
        <v>2.442746553763094E-3</v>
      </c>
      <c r="EJ457" s="223">
        <f t="shared" ca="1" si="989"/>
        <v>-4.2565489707941826E-3</v>
      </c>
      <c r="EK457" s="223">
        <f t="shared" ca="1" si="990"/>
        <v>3.5769227296392619E-3</v>
      </c>
      <c r="EL457" s="223">
        <f t="shared" ca="1" si="991"/>
        <v>-8.0198366502231048E-4</v>
      </c>
      <c r="EM457" s="223">
        <f t="shared" ca="1" si="992"/>
        <v>-2.4427465537630064E-3</v>
      </c>
      <c r="EN457" s="223">
        <f t="shared" ca="1" si="993"/>
        <v>4.2565489707942087E-3</v>
      </c>
      <c r="EO457" s="223">
        <f t="shared" ca="1" si="994"/>
        <v>-3.5769227296393218E-3</v>
      </c>
      <c r="EP457" s="223">
        <f t="shared" ca="1" si="995"/>
        <v>8.0198366502241478E-4</v>
      </c>
      <c r="EQ457" s="223">
        <f t="shared" ca="1" si="996"/>
        <v>2.4427465537631221E-3</v>
      </c>
      <c r="ER457" s="223">
        <f t="shared" ca="1" si="997"/>
        <v>-4.2565489707941887E-3</v>
      </c>
      <c r="ES457" s="223">
        <f t="shared" ca="1" si="998"/>
        <v>3.5769227296393816E-3</v>
      </c>
      <c r="ET457" s="223">
        <f t="shared" ca="1" si="999"/>
        <v>-8.0198366502227719E-4</v>
      </c>
      <c r="EU457" s="223">
        <f t="shared" ca="1" si="1000"/>
        <v>-2.4427465537630345E-3</v>
      </c>
      <c r="EV457" s="223">
        <f t="shared" ca="1" si="1001"/>
        <v>4.2565489707941696E-3</v>
      </c>
      <c r="EW457" s="223">
        <f t="shared" ca="1" si="1002"/>
        <v>-3.5769227296393027E-3</v>
      </c>
      <c r="EX457" s="223">
        <f t="shared" ca="1" si="1003"/>
        <v>8.0198366502238149E-4</v>
      </c>
      <c r="EY457" s="223">
        <f t="shared" ca="1" si="1004"/>
        <v>2.4427465537631499E-3</v>
      </c>
      <c r="EZ457" s="223">
        <f t="shared" ca="1" si="1005"/>
        <v>-4.2565489707941957E-3</v>
      </c>
      <c r="FA457" s="223">
        <f t="shared" ca="1" si="1006"/>
        <v>3.5769227296393626E-3</v>
      </c>
      <c r="FB457" s="223">
        <f t="shared" ca="1" si="1007"/>
        <v>-8.019836650222438E-4</v>
      </c>
      <c r="FC457" s="223">
        <f t="shared" ca="1" si="1008"/>
        <v>-2.4427465537630623E-3</v>
      </c>
      <c r="FD457" s="223">
        <f t="shared" ca="1" si="1009"/>
        <v>4.2565489707941757E-3</v>
      </c>
      <c r="FE457" s="223">
        <f t="shared" ca="1" si="1010"/>
        <v>-3.5769227296392836E-3</v>
      </c>
      <c r="FF457" s="223">
        <f t="shared" ca="1" si="1011"/>
        <v>8.019836650223481E-4</v>
      </c>
      <c r="FG457" s="223">
        <f t="shared" ca="1" si="1012"/>
        <v>2.4427465537629747E-3</v>
      </c>
      <c r="FH457" s="223">
        <f t="shared" ca="1" si="1013"/>
        <v>-4.2565489707942017E-3</v>
      </c>
      <c r="FI457" s="223">
        <f t="shared" ca="1" si="1014"/>
        <v>3.5769227296393435E-3</v>
      </c>
      <c r="FJ457" s="223">
        <f t="shared" ca="1" si="1015"/>
        <v>-8.019836650222104E-4</v>
      </c>
      <c r="FK457" s="223">
        <f t="shared" ca="1" si="1016"/>
        <v>-2.4427465537630909E-3</v>
      </c>
      <c r="FL457" s="223">
        <f t="shared" ca="1" si="1017"/>
        <v>4.2565489707941818E-3</v>
      </c>
      <c r="FM457" s="223">
        <f t="shared" ca="1" si="1018"/>
        <v>-3.5769227296392641E-3</v>
      </c>
      <c r="FN457" s="223">
        <f t="shared" ca="1" si="1019"/>
        <v>8.019836650223147E-4</v>
      </c>
      <c r="FO457" s="223">
        <f t="shared" ca="1" si="1020"/>
        <v>2.4427465537630033E-3</v>
      </c>
      <c r="FP457" s="223">
        <f t="shared" ca="1" si="1021"/>
        <v>-4.2565489707942078E-3</v>
      </c>
      <c r="FQ457" s="223">
        <f t="shared" ca="1" si="1022"/>
        <v>3.576922729639324E-3</v>
      </c>
      <c r="FR457" s="223">
        <f t="shared" ca="1" si="1023"/>
        <v>-8.0198366502241901E-4</v>
      </c>
      <c r="FS457" s="223">
        <f t="shared" ca="1" si="1024"/>
        <v>-2.4427465537631187E-3</v>
      </c>
      <c r="FT457" s="223">
        <f t="shared" ca="1" si="1025"/>
        <v>4.2565489707941887E-3</v>
      </c>
      <c r="FU457" s="223">
        <f t="shared" ca="1" si="1026"/>
        <v>-3.5769227296393842E-3</v>
      </c>
      <c r="FV457" s="223">
        <f t="shared" ca="1" si="1027"/>
        <v>8.0198366502228131E-4</v>
      </c>
      <c r="FW457" s="223">
        <f t="shared" ca="1" si="1028"/>
        <v>2.4427465537630311E-3</v>
      </c>
      <c r="FX457" s="223">
        <f t="shared" ca="1" si="1029"/>
        <v>-4.2565489707942139E-3</v>
      </c>
      <c r="FY457" s="223">
        <f t="shared" ca="1" si="1030"/>
        <v>3.5769227296393053E-3</v>
      </c>
      <c r="FZ457" s="223">
        <f t="shared" ca="1" si="1031"/>
        <v>-8.0198366502238561E-4</v>
      </c>
      <c r="GA457" s="223">
        <f t="shared" ca="1" si="1032"/>
        <v>-2.4427465537631469E-3</v>
      </c>
      <c r="GB457" s="223">
        <f t="shared" ca="1" si="1033"/>
        <v>4.2565489707941948E-3</v>
      </c>
      <c r="GC457" s="223">
        <f t="shared" ca="1" si="1034"/>
        <v>-3.5769227296393652E-3</v>
      </c>
      <c r="GD457" s="223">
        <f t="shared" ca="1" si="1035"/>
        <v>8.0198366502224792E-4</v>
      </c>
      <c r="GE457" s="223">
        <f t="shared" ca="1" si="1036"/>
        <v>2.4427465537630593E-3</v>
      </c>
      <c r="GF457" s="223">
        <f t="shared" ca="1" si="1037"/>
        <v>-4.2565489707941748E-3</v>
      </c>
      <c r="GG457" s="223">
        <f t="shared" ca="1" si="1038"/>
        <v>3.5769227296392862E-3</v>
      </c>
      <c r="GH457" s="223">
        <f t="shared" ca="1" si="1039"/>
        <v>-8.0198366502235222E-4</v>
      </c>
      <c r="GI457" s="223">
        <f t="shared" ca="1" si="1040"/>
        <v>-2.4427465537629712E-3</v>
      </c>
      <c r="GJ457" s="223">
        <f t="shared" ca="1" si="1041"/>
        <v>4.2565489707942009E-3</v>
      </c>
      <c r="GK457" s="223">
        <f t="shared" ca="1" si="1042"/>
        <v>-3.5769227296393461E-3</v>
      </c>
      <c r="GL457" s="223">
        <f t="shared" ca="1" si="1043"/>
        <v>8.0198366502221452E-4</v>
      </c>
      <c r="GM457" s="223">
        <f t="shared" ca="1" si="1044"/>
        <v>2.4427465537630866E-3</v>
      </c>
      <c r="GN457" s="223">
        <f t="shared" ca="1" si="1045"/>
        <v>-4.2565489707941809E-3</v>
      </c>
      <c r="GO457" s="223">
        <f t="shared" ca="1" si="1046"/>
        <v>3.5769227296392671E-3</v>
      </c>
      <c r="GP457" s="223">
        <f t="shared" ca="1" si="1047"/>
        <v>-8.0198366502231882E-4</v>
      </c>
      <c r="GQ457" s="223">
        <f t="shared" ca="1" si="1048"/>
        <v>-2.442746553762999E-3</v>
      </c>
      <c r="GR457" s="223">
        <f t="shared" ca="1" si="1049"/>
        <v>4.2565489707942069E-3</v>
      </c>
      <c r="GS457" s="223">
        <f t="shared" ca="1" si="1050"/>
        <v>-3.576922729639327E-3</v>
      </c>
      <c r="GT457" s="223">
        <f t="shared" ca="1" si="1051"/>
        <v>8.0198366502242313E-4</v>
      </c>
      <c r="GU457" s="223">
        <f t="shared" ca="1" si="1052"/>
        <v>2.4427465537631152E-3</v>
      </c>
      <c r="GV457" s="223">
        <f t="shared" ca="1" si="1053"/>
        <v>-4.2565489707941878E-3</v>
      </c>
      <c r="GW457" s="223">
        <f t="shared" ca="1" si="1054"/>
        <v>3.5769227296392481E-3</v>
      </c>
      <c r="GX457" s="223">
        <f t="shared" ca="1" si="1055"/>
        <v>-8.0198366502228554E-4</v>
      </c>
      <c r="GY457" s="223">
        <f t="shared" ca="1" si="1056"/>
        <v>-2.4427465537630276E-3</v>
      </c>
      <c r="GZ457" s="223">
        <f t="shared" ca="1" si="1057"/>
        <v>4.2565489707942139E-3</v>
      </c>
      <c r="HA457" s="223">
        <f t="shared" ca="1" si="1058"/>
        <v>-3.5769227296393079E-3</v>
      </c>
      <c r="HB457" s="223">
        <f t="shared" ca="1" si="1059"/>
        <v>8.0198366502238973E-4</v>
      </c>
      <c r="HC457" s="223">
        <f t="shared" ca="1" si="1060"/>
        <v>2.442746553763143E-3</v>
      </c>
      <c r="HD457" s="223">
        <f t="shared" ca="1" si="1061"/>
        <v>-4.2565489707941939E-3</v>
      </c>
      <c r="HE457" s="223">
        <f t="shared" ca="1" si="1062"/>
        <v>3.5769227296393673E-3</v>
      </c>
      <c r="HF457" s="223">
        <f t="shared" ca="1" si="1063"/>
        <v>-8.0198366502225215E-4</v>
      </c>
      <c r="HG457" s="223">
        <f t="shared" ca="1" si="1064"/>
        <v>-2.4427465537630554E-3</v>
      </c>
      <c r="HH457" s="223">
        <f t="shared" ca="1" si="1065"/>
        <v>4.256548970794174E-3</v>
      </c>
      <c r="HI457" s="223">
        <f t="shared" ca="1" si="1066"/>
        <v>-3.5769227296392884E-3</v>
      </c>
      <c r="HJ457" s="223">
        <f t="shared" ca="1" si="1067"/>
        <v>8.0198366502235645E-4</v>
      </c>
      <c r="HK457" s="223">
        <f t="shared" ca="1" si="1068"/>
        <v>2.4427465537631711E-3</v>
      </c>
      <c r="HL457" s="223">
        <f t="shared" ca="1" si="1069"/>
        <v>-4.2565489707942E-3</v>
      </c>
      <c r="HM457" s="223">
        <f t="shared" ca="1" si="1070"/>
        <v>3.5769227296393482E-3</v>
      </c>
      <c r="HN457" s="223">
        <f t="shared" ca="1" si="1071"/>
        <v>-8.0198366502221875E-4</v>
      </c>
      <c r="HO457" s="223">
        <f t="shared" ca="1" si="1072"/>
        <v>-2.4427465537630835E-3</v>
      </c>
      <c r="HP457" s="223">
        <f t="shared" ca="1" si="1073"/>
        <v>4.25654897079418E-3</v>
      </c>
      <c r="HQ457" s="223">
        <f t="shared" ca="1" si="1074"/>
        <v>-3.5769227296394081E-3</v>
      </c>
      <c r="HR457" s="223">
        <f t="shared" ca="1" si="1075"/>
        <v>8.0198366502208106E-4</v>
      </c>
      <c r="HS457" s="223">
        <f t="shared" ca="1" si="1076"/>
        <v>2.4427465537631989E-3</v>
      </c>
      <c r="HT457" s="223">
        <f t="shared" ca="1" si="1077"/>
        <v>-4.2565489707942061E-3</v>
      </c>
      <c r="HU457" s="223">
        <f t="shared" ca="1" si="1078"/>
        <v>3.5769227296393296E-3</v>
      </c>
      <c r="HV457" s="223">
        <f t="shared" ca="1" si="1079"/>
        <v>-8.0198366502242735E-4</v>
      </c>
      <c r="HW457" s="223">
        <f t="shared" ca="1" si="1080"/>
        <v>-2.4427465537629083E-3</v>
      </c>
      <c r="HX457" s="223">
        <f t="shared" ca="1" si="1081"/>
        <v>4.2565489707942321E-3</v>
      </c>
      <c r="HY457" s="223">
        <f t="shared" ca="1" si="1082"/>
        <v>-3.5769227296392502E-3</v>
      </c>
      <c r="HZ457" s="223">
        <f t="shared" ca="1" si="1083"/>
        <v>8.0198366502228966E-4</v>
      </c>
      <c r="IA457" s="223">
        <f t="shared" ca="1" si="1084"/>
        <v>2.4427465537630237E-3</v>
      </c>
      <c r="IB457" s="223">
        <f t="shared" ca="1" si="1085"/>
        <v>-4.256548970794167E-3</v>
      </c>
      <c r="IC457" s="223">
        <f t="shared" ca="1" si="1086"/>
        <v>3.5769227296391713E-3</v>
      </c>
      <c r="ID457" s="223">
        <f t="shared" ca="1" si="1087"/>
        <v>-8.0198366502215197E-4</v>
      </c>
      <c r="IE457" s="223">
        <f t="shared" ca="1" si="1088"/>
        <v>3.5769227296393018E-3</v>
      </c>
      <c r="IF457" s="223">
        <f t="shared" ca="1" si="1089"/>
        <v>4.2565489707941931E-3</v>
      </c>
      <c r="IG457" s="223">
        <f t="shared" ca="1" si="1090"/>
        <v>-3.5769227296393699E-3</v>
      </c>
      <c r="IH457" s="223">
        <f t="shared" ca="1" si="1091"/>
        <v>8.0198366502249826E-4</v>
      </c>
      <c r="II457" s="223">
        <f t="shared" ca="1" si="1092"/>
        <v>2.4427465537632553E-3</v>
      </c>
      <c r="IJ457" s="223">
        <f t="shared" ca="1" si="1093"/>
        <v>-4.2565489707942191E-3</v>
      </c>
      <c r="IK457" s="223">
        <f t="shared" ca="1" si="1094"/>
        <v>3.576922729639291E-3</v>
      </c>
      <c r="IL457" s="223">
        <f t="shared" ca="1" si="1095"/>
        <v>-8.0198366502236057E-4</v>
      </c>
      <c r="IM457" s="223">
        <f t="shared" ca="1" si="1096"/>
        <v>-2.4427465537629643E-3</v>
      </c>
      <c r="IN457" s="223">
        <f t="shared" ca="1" si="1097"/>
        <v>4.256548970794154E-3</v>
      </c>
      <c r="IO457" s="223">
        <f t="shared" ca="1" si="1098"/>
        <v>-3.5769227296392116E-3</v>
      </c>
      <c r="IP457" s="223">
        <f t="shared" ca="1" si="1099"/>
        <v>8.0198366502222287E-4</v>
      </c>
      <c r="IQ457" s="223">
        <f t="shared" ca="1" si="1100"/>
        <v>2.4427465537630801E-3</v>
      </c>
      <c r="IR457" s="223">
        <f t="shared" ca="1" si="1101"/>
        <v>-4.25654897079418E-3</v>
      </c>
      <c r="IS457" s="223">
        <f t="shared" ca="1" si="1102"/>
        <v>3.5769227296394107E-3</v>
      </c>
      <c r="IT457" s="223">
        <f t="shared" ca="1" si="1103"/>
        <v>-8.0198366502208529E-4</v>
      </c>
      <c r="IU457" s="223">
        <f t="shared" ca="1" si="1104"/>
        <v>-2.4427465537631954E-3</v>
      </c>
      <c r="IV457" s="223">
        <f t="shared" ca="1" si="1105"/>
        <v>4.2565489707942052E-3</v>
      </c>
      <c r="IW457" s="223">
        <f t="shared" ca="1" si="1106"/>
        <v>-3.5769227296393313E-3</v>
      </c>
      <c r="IX457" s="223">
        <f t="shared" ca="1" si="1107"/>
        <v>8.0198366502243147E-4</v>
      </c>
      <c r="IY457" s="223">
        <f t="shared" ca="1" si="1108"/>
        <v>2.4427465537629049E-3</v>
      </c>
      <c r="IZ457" s="223">
        <f t="shared" ca="1" si="1109"/>
        <v>-4.2565489707942312E-3</v>
      </c>
      <c r="JA457" s="223">
        <f t="shared" ca="1" si="1110"/>
        <v>3.5769227296392524E-3</v>
      </c>
      <c r="JB457" s="223">
        <f t="shared" ca="1" si="1111"/>
        <v>-8.0198366502229378E-4</v>
      </c>
    </row>
    <row r="458" spans="2:262">
      <c r="B458" s="230">
        <v>97</v>
      </c>
      <c r="C458" s="229">
        <f t="shared" si="1112"/>
        <v>1.8945312500000012E-3</v>
      </c>
      <c r="D458" s="226">
        <f t="shared" ca="1" si="855"/>
        <v>53.983018892075648</v>
      </c>
      <c r="E458" s="225">
        <f ca="1">CY361</f>
        <v>-1.698110792435447E-2</v>
      </c>
      <c r="F458" s="224">
        <v>97</v>
      </c>
      <c r="G458" s="223">
        <f t="shared" ca="1" si="856"/>
        <v>-1.0143646496382221E-3</v>
      </c>
      <c r="H458" s="223">
        <f t="shared" ca="1" si="857"/>
        <v>1.179173877245586E-3</v>
      </c>
      <c r="I458" s="223">
        <f t="shared" ca="1" si="858"/>
        <v>-6.9366183213715132E-4</v>
      </c>
      <c r="J458" s="223">
        <f t="shared" ca="1" si="859"/>
        <v>-1.7440876028538242E-4</v>
      </c>
      <c r="K458" s="223">
        <f t="shared" ca="1" si="860"/>
        <v>9.4629190389289091E-4</v>
      </c>
      <c r="L458" s="223">
        <f t="shared" ca="1" si="861"/>
        <v>-1.1962895417446497E-3</v>
      </c>
      <c r="M458" s="223">
        <f t="shared" ca="1" si="862"/>
        <v>7.8652651805492639E-4</v>
      </c>
      <c r="N458" s="223">
        <f t="shared" ca="1" si="863"/>
        <v>5.7010469014138045E-5</v>
      </c>
      <c r="O458" s="223">
        <f t="shared" ca="1" si="864"/>
        <v>-8.6910584981729553E-4</v>
      </c>
      <c r="P458" s="223">
        <f t="shared" ca="1" si="865"/>
        <v>1.2018842839983277E-3</v>
      </c>
      <c r="Q458" s="223">
        <f t="shared" ca="1" si="866"/>
        <v>-8.7181652364470407E-4</v>
      </c>
      <c r="R458" s="223">
        <f t="shared" ca="1" si="867"/>
        <v>6.0936864238804965E-5</v>
      </c>
      <c r="S458" s="223">
        <f t="shared" ca="1" si="868"/>
        <v>7.8354983130637565E-4</v>
      </c>
      <c r="T458" s="223">
        <f t="shared" ca="1" si="869"/>
        <v>-1.1959042235803209E-3</v>
      </c>
      <c r="U458" s="223">
        <f t="shared" ca="1" si="870"/>
        <v>9.4871045952839295E-4</v>
      </c>
      <c r="V458" s="223">
        <f t="shared" ca="1" si="871"/>
        <v>-1.7829734217764988E-4</v>
      </c>
      <c r="W458" s="223">
        <f t="shared" ca="1" si="872"/>
        <v>-6.9044779958806759E-4</v>
      </c>
      <c r="X458" s="223">
        <f t="shared" ca="1" si="873"/>
        <v>1.1784069517414854E-3</v>
      </c>
      <c r="Y458" s="223">
        <f t="shared" ca="1" si="874"/>
        <v>-1.016467795068932E-3</v>
      </c>
      <c r="Z458" s="223">
        <f t="shared" ca="1" si="875"/>
        <v>2.9394071924408223E-4</v>
      </c>
      <c r="AA458" s="223">
        <f t="shared" ca="1" si="876"/>
        <v>5.9069637812256596E-4</v>
      </c>
      <c r="AB458" s="223">
        <f t="shared" ca="1" si="877"/>
        <v>-1.1495609767746165E-3</v>
      </c>
      <c r="AC458" s="223">
        <f t="shared" ca="1" si="878"/>
        <v>1.074435990085139E-3</v>
      </c>
      <c r="AD458" s="223">
        <f t="shared" ca="1" si="879"/>
        <v>-4.0675328649985226E-4</v>
      </c>
      <c r="AE458" s="223">
        <f t="shared" ca="1" si="880"/>
        <v>-4.8525622762825754E-4</v>
      </c>
      <c r="AF458" s="223">
        <f t="shared" ca="1" si="881"/>
        <v>1.1096441011874503E-3</v>
      </c>
      <c r="AG458" s="223">
        <f t="shared" ca="1" si="882"/>
        <v>-1.1220567791703686E-3</v>
      </c>
      <c r="AH458" s="223">
        <f t="shared" ca="1" si="883"/>
        <v>5.1564859725265646E-4</v>
      </c>
      <c r="AI458" s="223">
        <f t="shared" ca="1" si="884"/>
        <v>3.7514279439385172E-4</v>
      </c>
      <c r="AJ458" s="223">
        <f t="shared" ca="1" si="885"/>
        <v>-1.059040746312687E-3</v>
      </c>
      <c r="AK458" s="223">
        <f t="shared" ca="1" si="886"/>
        <v>1.1588715480935611E-3</v>
      </c>
      <c r="AL458" s="223">
        <f t="shared" ca="1" si="887"/>
        <v>-6.1957793013173667E-4</v>
      </c>
      <c r="AM458" s="223">
        <f t="shared" ca="1" si="888"/>
        <v>-2.6141653097552976E-4</v>
      </c>
      <c r="AN458" s="223">
        <f t="shared" ca="1" si="889"/>
        <v>9.9823825012036347E-4</v>
      </c>
      <c r="AO458" s="223">
        <f t="shared" ca="1" si="890"/>
        <v>-1.1845257505049796E-3</v>
      </c>
      <c r="AP458" s="223">
        <f t="shared" ca="1" si="891"/>
        <v>7.1754038884789813E-4</v>
      </c>
      <c r="AQ458" s="223">
        <f t="shared" ca="1" si="892"/>
        <v>1.4517268345908471E-4</v>
      </c>
      <c r="AR458" s="223">
        <f t="shared" ca="1" si="893"/>
        <v>-9.278221738868547E-4</v>
      </c>
      <c r="AS458" s="223">
        <f t="shared" ca="1" si="894"/>
        <v>1.1987723224113961E-3</v>
      </c>
      <c r="AT458" s="223">
        <f t="shared" ca="1" si="895"/>
        <v>-8.0859254137196496E-4</v>
      </c>
      <c r="AU458" s="223">
        <f t="shared" ca="1" si="896"/>
        <v>-2.7530743641484331E-5</v>
      </c>
      <c r="AV458" s="223">
        <f t="shared" ca="1" si="897"/>
        <v>8.4847066291961182E-4</v>
      </c>
      <c r="AW458" s="223">
        <f t="shared" ca="1" si="898"/>
        <v>-1.2014740615373788E-3</v>
      </c>
      <c r="AX458" s="223">
        <f t="shared" ca="1" si="899"/>
        <v>8.9185750570097483E-4</v>
      </c>
      <c r="AY458" s="223">
        <f t="shared" ca="1" si="900"/>
        <v>-9.0376332287235952E-5</v>
      </c>
      <c r="AZ458" s="223">
        <f t="shared" ca="1" si="901"/>
        <v>-7.6094791564722069E-4</v>
      </c>
      <c r="BA458" s="223">
        <f t="shared" ca="1" si="902"/>
        <v>1.192604948658225E-3</v>
      </c>
      <c r="BB458" s="223">
        <f t="shared" ca="1" si="903"/>
        <v>-9.6653339471119049E-4</v>
      </c>
      <c r="BC458" s="223">
        <f t="shared" ca="1" si="904"/>
        <v>2.0741303473128446E-4</v>
      </c>
      <c r="BD458" s="223">
        <f t="shared" ca="1" si="905"/>
        <v>6.6609682397068956E-4</v>
      </c>
      <c r="BE458" s="223">
        <f t="shared" ca="1" si="906"/>
        <v>-1.1722503981793139E-3</v>
      </c>
      <c r="BF458" s="223">
        <f t="shared" ca="1" si="907"/>
        <v>1.0319010387694371E-3</v>
      </c>
      <c r="BG458" s="223">
        <f t="shared" ca="1" si="908"/>
        <v>-3.2245223626738937E-4</v>
      </c>
      <c r="BH458" s="223">
        <f t="shared" ca="1" si="909"/>
        <v>-5.6483085575377177E-4</v>
      </c>
      <c r="BI458" s="223">
        <f t="shared" ca="1" si="910"/>
        <v>1.1406064355486798E-3</v>
      </c>
      <c r="BJ458" s="223">
        <f t="shared" ca="1" si="911"/>
        <v>-1.0873309117298306E-3</v>
      </c>
      <c r="BK458" s="223">
        <f t="shared" ca="1" si="912"/>
        <v>4.3438604649790008E-4</v>
      </c>
      <c r="BL458" s="223">
        <f t="shared" ca="1" si="913"/>
        <v>4.5812525762797655E-4</v>
      </c>
      <c r="BM458" s="223">
        <f t="shared" ca="1" si="914"/>
        <v>-1.0979778094248082E-3</v>
      </c>
      <c r="BN458" s="223">
        <f t="shared" ca="1" si="915"/>
        <v>1.1322891936147432E-3</v>
      </c>
      <c r="BO458" s="223">
        <f t="shared" ca="1" si="916"/>
        <v>-5.4213648164108457E-4</v>
      </c>
      <c r="BP458" s="223">
        <f t="shared" ca="1" si="917"/>
        <v>-3.4700766283448281E-4</v>
      </c>
      <c r="BQ458" s="223">
        <f t="shared" ca="1" si="918"/>
        <v>1.0447750567804661E-3</v>
      </c>
      <c r="BR458" s="223">
        <f t="shared" ca="1" si="919"/>
        <v>-1.1663429115929087E-3</v>
      </c>
      <c r="BS458" s="223">
        <f t="shared" ca="1" si="920"/>
        <v>6.4466584610411732E-4</v>
      </c>
      <c r="BT458" s="223">
        <f t="shared" ca="1" si="921"/>
        <v>2.3254819455424171E-4</v>
      </c>
      <c r="BU458" s="223">
        <f t="shared" ca="1" si="922"/>
        <v>-9.8151054920717095E-4</v>
      </c>
      <c r="BV458" s="223">
        <f t="shared" ca="1" si="923"/>
        <v>1.1891641097445417E-3</v>
      </c>
      <c r="BW458" s="223">
        <f t="shared" ca="1" si="924"/>
        <v>-7.4098672605894117E-4</v>
      </c>
      <c r="BX458" s="223">
        <f t="shared" ca="1" si="925"/>
        <v>-1.1584916003663611E-4</v>
      </c>
      <c r="BY458" s="223">
        <f t="shared" ca="1" si="926"/>
        <v>9.0879355849676519E-4</v>
      </c>
      <c r="BZ458" s="223">
        <f t="shared" ca="1" si="927"/>
        <v>-1.200533007456106E-3</v>
      </c>
      <c r="CA458" s="223">
        <f t="shared" ca="1" si="928"/>
        <v>8.3017149877729734E-4</v>
      </c>
      <c r="CB458" s="223">
        <f t="shared" ca="1" si="929"/>
        <v>-1.9655652217153373E-6</v>
      </c>
      <c r="CC458" s="223">
        <f t="shared" ca="1" si="930"/>
        <v>-8.2732438902094084E-4</v>
      </c>
      <c r="CD458" s="223">
        <f t="shared" ca="1" si="931"/>
        <v>1.200340116027769E-3</v>
      </c>
      <c r="CE458" s="223">
        <f t="shared" ca="1" si="932"/>
        <v>-9.1136126614452305E-4</v>
      </c>
      <c r="CF458" s="223">
        <f t="shared" ca="1" si="933"/>
        <v>1.1976136101249444E-4</v>
      </c>
      <c r="CG458" s="223">
        <f t="shared" ca="1" si="934"/>
        <v>7.3788763341735536E-4</v>
      </c>
      <c r="CH458" s="223">
        <f t="shared" ca="1" si="935"/>
        <v>-1.1885872931094311E-3</v>
      </c>
      <c r="CI458" s="223">
        <f t="shared" ca="1" si="936"/>
        <v>9.8377412631803045E-4</v>
      </c>
      <c r="CJ458" s="223">
        <f t="shared" ca="1" si="937"/>
        <v>-2.3640378942847007E-4</v>
      </c>
      <c r="CK458" s="223">
        <f t="shared" ca="1" si="938"/>
        <v>-6.4134461653352342E-4</v>
      </c>
      <c r="CL458" s="223">
        <f t="shared" ca="1" si="939"/>
        <v>1.1653877248105407E-3</v>
      </c>
      <c r="CM458" s="223">
        <f t="shared" ca="1" si="940"/>
        <v>-1.0467127038694356E-3</v>
      </c>
      <c r="CN458" s="223">
        <f t="shared" ca="1" si="941"/>
        <v>3.5076952012082642E-4</v>
      </c>
      <c r="CO458" s="223">
        <f t="shared" ca="1" si="942"/>
        <v>5.3862510039784264E-4</v>
      </c>
      <c r="CP458" s="223">
        <f t="shared" ca="1" si="943"/>
        <v>-1.1309648356560018E-3</v>
      </c>
      <c r="CQ458" s="223">
        <f t="shared" ca="1" si="944"/>
        <v>1.0995708658912292E-3</v>
      </c>
      <c r="CR458" s="223">
        <f t="shared" ca="1" si="945"/>
        <v>-4.617571485842941E-4</v>
      </c>
      <c r="CS458" s="223">
        <f t="shared" ca="1" si="946"/>
        <v>-4.307183301028993E-4</v>
      </c>
      <c r="CT458" s="223">
        <f t="shared" ca="1" si="947"/>
        <v>1.0856501368858174E-3</v>
      </c>
      <c r="CU458" s="223">
        <f t="shared" ca="1" si="948"/>
        <v>-1.1418395593879101E-3</v>
      </c>
      <c r="CV458" s="223">
        <f t="shared" ca="1" si="949"/>
        <v>5.6829780328476048E-4</v>
      </c>
      <c r="CW458" s="223">
        <f t="shared" ca="1" si="950"/>
        <v>3.1866350683450748E-4</v>
      </c>
      <c r="CX458" s="223">
        <f t="shared" ca="1" si="951"/>
        <v>-1.0298800338206879E-3</v>
      </c>
      <c r="CY458" s="223">
        <f t="shared" ca="1" si="952"/>
        <v>1.1731117137346878E-3</v>
      </c>
      <c r="CZ458" s="223">
        <f t="shared" ca="1" si="953"/>
        <v>-6.6936543947638551E-4</v>
      </c>
      <c r="DA458" s="223">
        <f t="shared" ca="1" si="954"/>
        <v>-2.0353977979607459E-4</v>
      </c>
      <c r="DB458" s="223">
        <f t="shared" ca="1" si="955"/>
        <v>9.6419162304016968E-4</v>
      </c>
      <c r="DC458" s="223">
        <f t="shared" ca="1" si="956"/>
        <v>-1.1930861609900994E-3</v>
      </c>
      <c r="DD458" s="223">
        <f t="shared" ca="1" si="957"/>
        <v>7.639867205735118E-4</v>
      </c>
      <c r="DE458" s="223">
        <f t="shared" ca="1" si="958"/>
        <v>8.6455853412043465E-5</v>
      </c>
      <c r="DF458" s="223">
        <f t="shared" ca="1" si="959"/>
        <v>-8.8921751984901711E-4</v>
      </c>
      <c r="DG458" s="223">
        <f t="shared" ca="1" si="960"/>
        <v>1.2015705363079441E-3</v>
      </c>
      <c r="DH458" s="223">
        <f t="shared" ca="1" si="961"/>
        <v>-8.5125039191389067E-4</v>
      </c>
      <c r="DI458" s="223">
        <f t="shared" ca="1" si="962"/>
        <v>3.1460690101922629E-5</v>
      </c>
      <c r="DJ458" s="223">
        <f t="shared" ca="1" si="963"/>
        <v>8.0567976584600045E-4</v>
      </c>
      <c r="DK458" s="223">
        <f t="shared" ca="1" si="964"/>
        <v>-1.1984831305158739E-3</v>
      </c>
      <c r="DL458" s="223">
        <f t="shared" ca="1" si="965"/>
        <v>9.3031605663933823E-4</v>
      </c>
      <c r="DM458" s="223">
        <f t="shared" ca="1" si="966"/>
        <v>-1.4907424997201066E-4</v>
      </c>
      <c r="DN458" s="223">
        <f t="shared" ca="1" si="967"/>
        <v>-7.1438287526852926E-4</v>
      </c>
      <c r="DO458" s="223">
        <f t="shared" ca="1" si="968"/>
        <v>1.1838536770194075E-3</v>
      </c>
      <c r="DP458" s="223">
        <f t="shared" ca="1" si="969"/>
        <v>-1.0004222691768414E-3</v>
      </c>
      <c r="DQ458" s="223">
        <f t="shared" ca="1" si="970"/>
        <v>2.6525214332266109E-4</v>
      </c>
      <c r="DR458" s="223">
        <f t="shared" ca="1" si="971"/>
        <v>6.1620608708076296E-4</v>
      </c>
      <c r="DS458" s="223">
        <f t="shared" ca="1" si="972"/>
        <v>-1.1578230654530047E-3</v>
      </c>
      <c r="DT458" s="223">
        <f t="shared" ca="1" si="973"/>
        <v>1.0608938683757656E-3</v>
      </c>
      <c r="DU458" s="223">
        <f t="shared" ca="1" si="974"/>
        <v>-3.7887551353147633E-4</v>
      </c>
      <c r="DV458" s="223">
        <f t="shared" ca="1" si="975"/>
        <v>-5.120948974219545E-4</v>
      </c>
      <c r="DW458" s="223">
        <f t="shared" ca="1" si="976"/>
        <v>1.1206419848358001E-3</v>
      </c>
      <c r="DX458" s="223">
        <f t="shared" ca="1" si="977"/>
        <v>-1.1111484796786173E-3</v>
      </c>
      <c r="DY458" s="223">
        <f t="shared" ca="1" si="978"/>
        <v>4.8885010543056162E-4</v>
      </c>
      <c r="DZ458" s="223">
        <f t="shared" ca="1" si="979"/>
        <v>4.0305195396136365E-4</v>
      </c>
      <c r="EA458" s="223">
        <f t="shared" ca="1" si="980"/>
        <v>-1.0726685092994261E-3</v>
      </c>
      <c r="EB458" s="223">
        <f t="shared" ca="1" si="981"/>
        <v>1.150702123706623E-3</v>
      </c>
      <c r="EC458" s="223">
        <f t="shared" ca="1" si="982"/>
        <v>-5.9411680358176125E-4</v>
      </c>
      <c r="ED458" s="223">
        <f t="shared" ca="1" si="983"/>
        <v>-2.901273998535783E-4</v>
      </c>
      <c r="EE458" s="223">
        <f t="shared" ca="1" si="984"/>
        <v>1.0143646496382495E-3</v>
      </c>
      <c r="EF458" s="223">
        <f t="shared" ca="1" si="985"/>
        <v>-1.1791738772455851E-3</v>
      </c>
      <c r="EG458" s="223">
        <f t="shared" ca="1" si="986"/>
        <v>6.9366183213712758E-4</v>
      </c>
      <c r="EH458" s="223">
        <f t="shared" ca="1" si="987"/>
        <v>1.7440876028543457E-4</v>
      </c>
      <c r="EI458" s="223">
        <f t="shared" ca="1" si="988"/>
        <v>-9.4629190389289579E-4</v>
      </c>
      <c r="EJ458" s="223">
        <f t="shared" ca="1" si="989"/>
        <v>1.1962895417446467E-3</v>
      </c>
      <c r="EK458" s="223">
        <f t="shared" ca="1" si="990"/>
        <v>-7.865265180548866E-4</v>
      </c>
      <c r="EL458" s="223">
        <f t="shared" ca="1" si="991"/>
        <v>-5.7010469014148046E-5</v>
      </c>
      <c r="EM458" s="223">
        <f t="shared" ca="1" si="992"/>
        <v>8.6910584981732025E-4</v>
      </c>
      <c r="EN458" s="223">
        <f t="shared" ca="1" si="993"/>
        <v>-1.201884283998328E-3</v>
      </c>
      <c r="EO458" s="223">
        <f t="shared" ca="1" si="994"/>
        <v>8.7181652364469692E-4</v>
      </c>
      <c r="EP458" s="223">
        <f t="shared" ca="1" si="995"/>
        <v>-6.0936864238769349E-5</v>
      </c>
      <c r="EQ458" s="223">
        <f t="shared" ca="1" si="996"/>
        <v>-7.8354983130642217E-4</v>
      </c>
      <c r="ER458" s="223">
        <f t="shared" ca="1" si="997"/>
        <v>1.1959042235803216E-3</v>
      </c>
      <c r="ES458" s="223">
        <f t="shared" ca="1" si="998"/>
        <v>-9.4871045952837105E-4</v>
      </c>
      <c r="ET458" s="223">
        <f t="shared" ca="1" si="999"/>
        <v>1.7829734217765687E-4</v>
      </c>
      <c r="EU458" s="223">
        <f t="shared" ca="1" si="1000"/>
        <v>6.9044779958808288E-4</v>
      </c>
      <c r="EV458" s="223">
        <f t="shared" ca="1" si="1001"/>
        <v>-1.1784069517414941E-3</v>
      </c>
      <c r="EW458" s="223">
        <f t="shared" ca="1" si="1002"/>
        <v>1.0164677950689359E-3</v>
      </c>
      <c r="EX458" s="223">
        <f t="shared" ca="1" si="1003"/>
        <v>-2.9394071924406434E-4</v>
      </c>
      <c r="EY458" s="223">
        <f t="shared" ca="1" si="1004"/>
        <v>-5.9069637812260455E-4</v>
      </c>
      <c r="EZ458" s="223">
        <f t="shared" ca="1" si="1005"/>
        <v>1.1495609767746145E-3</v>
      </c>
      <c r="FA458" s="223">
        <f t="shared" ca="1" si="1006"/>
        <v>-1.0744359900851307E-3</v>
      </c>
      <c r="FB458" s="223">
        <f t="shared" ca="1" si="1007"/>
        <v>4.0675328649981068E-4</v>
      </c>
      <c r="FC458" s="223">
        <f t="shared" ca="1" si="1008"/>
        <v>4.852562276282589E-4</v>
      </c>
      <c r="FD458" s="223">
        <f t="shared" ca="1" si="1009"/>
        <v>-1.1096441011874609E-3</v>
      </c>
      <c r="FE458" s="223">
        <f t="shared" ca="1" si="1010"/>
        <v>1.1220567791703528E-3</v>
      </c>
      <c r="FF458" s="223">
        <f t="shared" ca="1" si="1011"/>
        <v>-5.1564859725266275E-4</v>
      </c>
      <c r="FG458" s="223">
        <f t="shared" ca="1" si="1012"/>
        <v>-3.7514279439387747E-4</v>
      </c>
      <c r="FH458" s="223">
        <f t="shared" ca="1" si="1013"/>
        <v>1.0590407463127081E-3</v>
      </c>
      <c r="FI458" s="223">
        <f t="shared" ca="1" si="1014"/>
        <v>-1.1588715480935583E-3</v>
      </c>
      <c r="FJ458" s="223">
        <f t="shared" ca="1" si="1015"/>
        <v>6.1957793013171336E-4</v>
      </c>
      <c r="FK458" s="223">
        <f t="shared" ca="1" si="1016"/>
        <v>2.6141653097557286E-4</v>
      </c>
      <c r="FL458" s="223">
        <f t="shared" ca="1" si="1017"/>
        <v>-9.9823825012036911E-4</v>
      </c>
      <c r="FM458" s="223">
        <f t="shared" ca="1" si="1018"/>
        <v>1.1845257505049751E-3</v>
      </c>
      <c r="FN458" s="223">
        <f t="shared" ca="1" si="1019"/>
        <v>-7.1754038884784912E-4</v>
      </c>
      <c r="FO458" s="223">
        <f t="shared" ca="1" si="1020"/>
        <v>-1.4517268345909468E-4</v>
      </c>
      <c r="FP458" s="223">
        <f t="shared" ca="1" si="1021"/>
        <v>9.2782217388687194E-4</v>
      </c>
      <c r="FQ458" s="223">
        <f t="shared" ca="1" si="1022"/>
        <v>-1.1987723224113915E-3</v>
      </c>
      <c r="FR458" s="223">
        <f t="shared" ca="1" si="1023"/>
        <v>8.0859254137195748E-4</v>
      </c>
      <c r="FS458" s="223">
        <f t="shared" ca="1" si="1024"/>
        <v>2.7530743641511382E-5</v>
      </c>
      <c r="FT458" s="223">
        <f t="shared" ca="1" si="1025"/>
        <v>-8.4847066291965519E-4</v>
      </c>
      <c r="FU458" s="223">
        <f t="shared" ca="1" si="1026"/>
        <v>1.201474061537379E-3</v>
      </c>
      <c r="FV458" s="223">
        <f t="shared" ca="1" si="1027"/>
        <v>-8.9185750570095661E-4</v>
      </c>
      <c r="FW458" s="223">
        <f t="shared" ca="1" si="1028"/>
        <v>9.0376332287174911E-5</v>
      </c>
      <c r="FX458" s="223">
        <f t="shared" ca="1" si="1029"/>
        <v>7.6094791564722839E-4</v>
      </c>
      <c r="FY458" s="223">
        <f t="shared" ca="1" si="1030"/>
        <v>-1.1926049486582304E-3</v>
      </c>
      <c r="FZ458" s="223">
        <f t="shared" ca="1" si="1031"/>
        <v>9.6653339471115406E-4</v>
      </c>
      <c r="GA458" s="223">
        <f t="shared" ca="1" si="1032"/>
        <v>-2.0741303473127465E-4</v>
      </c>
      <c r="GB458" s="223">
        <f t="shared" ca="1" si="1033"/>
        <v>-6.660968239707262E-4</v>
      </c>
      <c r="GC458" s="223">
        <f t="shared" ca="1" si="1034"/>
        <v>1.1722503981793121E-3</v>
      </c>
      <c r="GD458" s="223">
        <f t="shared" ca="1" si="1035"/>
        <v>-1.0319010387694232E-3</v>
      </c>
      <c r="GE458" s="223">
        <f t="shared" ca="1" si="1036"/>
        <v>3.2245223626734671E-4</v>
      </c>
      <c r="GF458" s="223">
        <f t="shared" ca="1" si="1037"/>
        <v>5.6483085575376548E-4</v>
      </c>
      <c r="GG458" s="223">
        <f t="shared" ca="1" si="1038"/>
        <v>-1.1406064355486882E-3</v>
      </c>
      <c r="GH458" s="223">
        <f t="shared" ca="1" si="1039"/>
        <v>1.0873309117298189E-3</v>
      </c>
      <c r="GI458" s="223">
        <f t="shared" ca="1" si="1040"/>
        <v>-4.3438604649790669E-4</v>
      </c>
      <c r="GJ458" s="223">
        <f t="shared" ca="1" si="1041"/>
        <v>-4.5812525762800154E-4</v>
      </c>
      <c r="GK458" s="223">
        <f t="shared" ca="1" si="1042"/>
        <v>1.0979778094248329E-3</v>
      </c>
      <c r="GL458" s="223">
        <f t="shared" ca="1" si="1043"/>
        <v>-1.1322891936147456E-3</v>
      </c>
      <c r="GM458" s="223">
        <f t="shared" ca="1" si="1044"/>
        <v>5.4213648164106029E-4</v>
      </c>
      <c r="GN458" s="223">
        <f t="shared" ca="1" si="1045"/>
        <v>3.4700766283454141E-4</v>
      </c>
      <c r="GO458" s="223">
        <f t="shared" ca="1" si="1046"/>
        <v>-1.0447750567804627E-3</v>
      </c>
      <c r="GP458" s="223">
        <f t="shared" ca="1" si="1047"/>
        <v>1.1663429115929022E-3</v>
      </c>
      <c r="GQ458" s="223">
        <f t="shared" ca="1" si="1048"/>
        <v>-6.4466584610406582E-4</v>
      </c>
      <c r="GR458" s="223">
        <f t="shared" ca="1" si="1049"/>
        <v>-2.3254819455423479E-4</v>
      </c>
      <c r="GS458" s="223">
        <f t="shared" ca="1" si="1050"/>
        <v>9.8151054920718656E-4</v>
      </c>
      <c r="GT458" s="223">
        <f t="shared" ca="1" si="1051"/>
        <v>-1.1891641097445326E-3</v>
      </c>
      <c r="GU458" s="223">
        <f t="shared" ca="1" si="1052"/>
        <v>7.4098672605894681E-4</v>
      </c>
      <c r="GV458" s="223">
        <f t="shared" ca="1" si="1053"/>
        <v>1.1584916003666302E-4</v>
      </c>
      <c r="GW458" s="223">
        <f t="shared" ca="1" si="1054"/>
        <v>-9.0879355849680541E-4</v>
      </c>
      <c r="GX458" s="223">
        <f t="shared" ca="1" si="1055"/>
        <v>1.2005330074561047E-3</v>
      </c>
      <c r="GY458" s="223">
        <f t="shared" ca="1" si="1056"/>
        <v>-8.3017149877727772E-4</v>
      </c>
      <c r="GZ458" s="223">
        <f t="shared" ca="1" si="1057"/>
        <v>1.9655652216541341E-6</v>
      </c>
      <c r="HA458" s="223">
        <f t="shared" ca="1" si="1058"/>
        <v>8.2732438902096046E-4</v>
      </c>
      <c r="HB458" s="223">
        <f t="shared" ca="1" si="1059"/>
        <v>-1.2003401160277706E-3</v>
      </c>
      <c r="HC458" s="223">
        <f t="shared" ca="1" si="1060"/>
        <v>9.1136126614448315E-4</v>
      </c>
      <c r="HD458" s="223">
        <f t="shared" ca="1" si="1061"/>
        <v>-1.1976136101246739E-4</v>
      </c>
      <c r="HE458" s="223">
        <f t="shared" ca="1" si="1062"/>
        <v>-7.3788763341737671E-4</v>
      </c>
      <c r="HF458" s="223">
        <f t="shared" ca="1" si="1063"/>
        <v>1.1885872931094302E-3</v>
      </c>
      <c r="HG458" s="223">
        <f t="shared" ca="1" si="1064"/>
        <v>-9.8377412631801484E-4</v>
      </c>
      <c r="HH458" s="223">
        <f t="shared" ca="1" si="1065"/>
        <v>2.3640378942844345E-4</v>
      </c>
      <c r="HI458" s="223">
        <f t="shared" ca="1" si="1066"/>
        <v>6.4134461653351745E-4</v>
      </c>
      <c r="HJ458" s="223">
        <f t="shared" ca="1" si="1067"/>
        <v>-1.1653877248105472E-3</v>
      </c>
      <c r="HK458" s="223">
        <f t="shared" ca="1" si="1068"/>
        <v>1.0467127038694224E-3</v>
      </c>
      <c r="HL458" s="223">
        <f t="shared" ca="1" si="1069"/>
        <v>-3.5076952012083325E-4</v>
      </c>
      <c r="HM458" s="223">
        <f t="shared" ca="1" si="1070"/>
        <v>-5.3862510039786693E-4</v>
      </c>
      <c r="HN458" s="223">
        <f t="shared" ca="1" si="1071"/>
        <v>1.1309648356560107E-3</v>
      </c>
      <c r="HO458" s="223">
        <f t="shared" ca="1" si="1072"/>
        <v>-1.0995708658912042E-3</v>
      </c>
      <c r="HP458" s="223">
        <f t="shared" ca="1" si="1073"/>
        <v>4.6175714858420611E-4</v>
      </c>
      <c r="HQ458" s="223">
        <f t="shared" ca="1" si="1074"/>
        <v>4.3071833010289268E-4</v>
      </c>
      <c r="HR458" s="223">
        <f t="shared" ca="1" si="1075"/>
        <v>-1.0856501368858146E-3</v>
      </c>
      <c r="HS458" s="223">
        <f t="shared" ca="1" si="1076"/>
        <v>1.1418395593879016E-3</v>
      </c>
      <c r="HT458" s="223">
        <f t="shared" ca="1" si="1077"/>
        <v>-5.6829780328470649E-4</v>
      </c>
      <c r="HU458" s="223">
        <f t="shared" ca="1" si="1078"/>
        <v>-3.1866350683456651E-4</v>
      </c>
      <c r="HV458" s="223">
        <f t="shared" ca="1" si="1079"/>
        <v>1.0298800338207372E-3</v>
      </c>
      <c r="HW458" s="223">
        <f t="shared" ca="1" si="1080"/>
        <v>-1.1731117137346893E-3</v>
      </c>
      <c r="HX458" s="223">
        <f t="shared" ca="1" si="1081"/>
        <v>6.6936543947639126E-4</v>
      </c>
      <c r="HY458" s="223">
        <f t="shared" ca="1" si="1082"/>
        <v>2.0353977979610128E-4</v>
      </c>
      <c r="HZ458" s="223">
        <f t="shared" ca="1" si="1083"/>
        <v>-9.6419162304020633E-4</v>
      </c>
      <c r="IA458" s="223">
        <f t="shared" ca="1" si="1084"/>
        <v>1.1930861609900922E-3</v>
      </c>
      <c r="IB458" s="223">
        <f t="shared" ca="1" si="1085"/>
        <v>-7.6398672057354368E-4</v>
      </c>
      <c r="IC458" s="223">
        <f t="shared" ca="1" si="1086"/>
        <v>-8.6455853412036445E-5</v>
      </c>
      <c r="ID458" s="223">
        <f t="shared" ca="1" si="1087"/>
        <v>8.8921751984903544E-4</v>
      </c>
      <c r="IE458" s="223">
        <f t="shared" ca="1" si="1088"/>
        <v>-9.2190761040957992E-5</v>
      </c>
      <c r="IF458" s="223">
        <f t="shared" ca="1" si="1089"/>
        <v>8.5125039191384741E-4</v>
      </c>
      <c r="IG458" s="223">
        <f t="shared" ca="1" si="1090"/>
        <v>-3.1460690101827273E-5</v>
      </c>
      <c r="IH458" s="223">
        <f t="shared" ca="1" si="1091"/>
        <v>-8.0567976584596977E-4</v>
      </c>
      <c r="II458" s="223">
        <f t="shared" ca="1" si="1092"/>
        <v>1.1984831305158711E-3</v>
      </c>
      <c r="IJ458" s="223">
        <f t="shared" ca="1" si="1093"/>
        <v>-9.3031605663932131E-4</v>
      </c>
      <c r="IK458" s="223">
        <f t="shared" ca="1" si="1094"/>
        <v>1.4907424997198378E-4</v>
      </c>
      <c r="IL458" s="223">
        <f t="shared" ca="1" si="1095"/>
        <v>7.1438287526855116E-4</v>
      </c>
      <c r="IM458" s="223">
        <f t="shared" ca="1" si="1096"/>
        <v>-1.1838536770194241E-3</v>
      </c>
      <c r="IN458" s="223">
        <f t="shared" ca="1" si="1097"/>
        <v>1.0004222691768641E-3</v>
      </c>
      <c r="IO458" s="223">
        <f t="shared" ca="1" si="1098"/>
        <v>-2.6525214332263463E-4</v>
      </c>
      <c r="IP458" s="223">
        <f t="shared" ca="1" si="1099"/>
        <v>-6.1620608708078627E-4</v>
      </c>
      <c r="IQ458" s="223">
        <f t="shared" ca="1" si="1100"/>
        <v>1.157823065453012E-3</v>
      </c>
      <c r="IR458" s="223">
        <f t="shared" ca="1" si="1101"/>
        <v>-1.0608938683757208E-3</v>
      </c>
      <c r="IS458" s="223">
        <f t="shared" ca="1" si="1102"/>
        <v>3.7887551353138574E-4</v>
      </c>
      <c r="IT458" s="223">
        <f t="shared" ca="1" si="1103"/>
        <v>5.120948974219171E-4</v>
      </c>
      <c r="IU458" s="223">
        <f t="shared" ca="1" si="1104"/>
        <v>-1.1206419848358098E-3</v>
      </c>
      <c r="IV458" s="223">
        <f t="shared" ca="1" si="1105"/>
        <v>1.1111484796786069E-3</v>
      </c>
      <c r="IW458" s="223">
        <f t="shared" ca="1" si="1106"/>
        <v>-4.888501054305369E-4</v>
      </c>
      <c r="IX458" s="223">
        <f t="shared" ca="1" si="1107"/>
        <v>-4.0305195396145353E-4</v>
      </c>
      <c r="IY458" s="223">
        <f t="shared" ca="1" si="1108"/>
        <v>1.0726685092994693E-3</v>
      </c>
      <c r="IZ458" s="223">
        <f t="shared" ca="1" si="1109"/>
        <v>-1.150702123706635E-3</v>
      </c>
      <c r="JA458" s="223">
        <f t="shared" ca="1" si="1110"/>
        <v>5.9411680358173783E-4</v>
      </c>
      <c r="JB458" s="223">
        <f t="shared" ca="1" si="1111"/>
        <v>2.901273998536046E-4</v>
      </c>
    </row>
    <row r="459" spans="2:262">
      <c r="B459" s="230">
        <v>98</v>
      </c>
      <c r="C459" s="229">
        <f t="shared" si="1112"/>
        <v>1.9140625000000013E-3</v>
      </c>
      <c r="D459" s="226">
        <f t="shared" ca="1" si="855"/>
        <v>53.99819866073156</v>
      </c>
      <c r="E459" s="225">
        <f ca="1">CZ361</f>
        <v>-1.8013392684383426E-3</v>
      </c>
      <c r="F459" s="224">
        <v>98</v>
      </c>
      <c r="G459" s="223">
        <f t="shared" ca="1" si="856"/>
        <v>-1.1661182138548336E-3</v>
      </c>
      <c r="H459" s="223">
        <f t="shared" ca="1" si="857"/>
        <v>2.1239253576348653E-3</v>
      </c>
      <c r="I459" s="223">
        <f t="shared" ca="1" si="858"/>
        <v>-1.9813315539641404E-3</v>
      </c>
      <c r="J459" s="223">
        <f t="shared" ca="1" si="859"/>
        <v>8.1221433158717342E-4</v>
      </c>
      <c r="K459" s="223">
        <f t="shared" ca="1" si="860"/>
        <v>7.7770930792625482E-4</v>
      </c>
      <c r="L459" s="223">
        <f t="shared" ca="1" si="861"/>
        <v>-1.9647035054011458E-3</v>
      </c>
      <c r="M459" s="223">
        <f t="shared" ca="1" si="862"/>
        <v>2.1337892387053659E-3</v>
      </c>
      <c r="N459" s="223">
        <f t="shared" ca="1" si="863"/>
        <v>-1.1973635699769388E-3</v>
      </c>
      <c r="O459" s="223">
        <f t="shared" ca="1" si="864"/>
        <v>-3.5941346943847664E-4</v>
      </c>
      <c r="P459" s="223">
        <f t="shared" ca="1" si="865"/>
        <v>1.729979199273278E-3</v>
      </c>
      <c r="Q459" s="223">
        <f t="shared" ca="1" si="866"/>
        <v>-2.2042465996459366E-3</v>
      </c>
      <c r="R459" s="223">
        <f t="shared" ca="1" si="867"/>
        <v>1.5364987978617171E-3</v>
      </c>
      <c r="S459" s="223">
        <f t="shared" ca="1" si="868"/>
        <v>-7.2694427118426286E-5</v>
      </c>
      <c r="T459" s="223">
        <f t="shared" ca="1" si="869"/>
        <v>-1.4287727627008589E-3</v>
      </c>
      <c r="U459" s="223">
        <f t="shared" ca="1" si="870"/>
        <v>2.1899959999178492E-3</v>
      </c>
      <c r="V459" s="223">
        <f t="shared" ca="1" si="871"/>
        <v>-1.8165872386231231E-3</v>
      </c>
      <c r="W459" s="223">
        <f t="shared" ca="1" si="872"/>
        <v>5.0200871760866495E-4</v>
      </c>
      <c r="X459" s="223">
        <f t="shared" ca="1" si="873"/>
        <v>1.0726593901228309E-3</v>
      </c>
      <c r="Y459" s="223">
        <f t="shared" ca="1" si="874"/>
        <v>-2.0915850820768275E-3</v>
      </c>
      <c r="Z459" s="223">
        <f t="shared" ca="1" si="875"/>
        <v>2.0268652505581065E-3</v>
      </c>
      <c r="AA459" s="223">
        <f t="shared" ca="1" si="876"/>
        <v>-9.1203109461095015E-4</v>
      </c>
      <c r="AB459" s="223">
        <f t="shared" ca="1" si="877"/>
        <v>-6.7532431873671295E-4</v>
      </c>
      <c r="AC459" s="223">
        <f t="shared" ca="1" si="878"/>
        <v>1.9127957225060167E-3</v>
      </c>
      <c r="AD459" s="223">
        <f t="shared" ca="1" si="879"/>
        <v>-2.1592519675932647E-3</v>
      </c>
      <c r="AE459" s="223">
        <f t="shared" ca="1" si="880"/>
        <v>1.2870046281202531E-3</v>
      </c>
      <c r="AF459" s="223">
        <f t="shared" ca="1" si="881"/>
        <v>2.5203691250776995E-4</v>
      </c>
      <c r="AG459" s="223">
        <f t="shared" ca="1" si="882"/>
        <v>-1.6604986960275076E-3</v>
      </c>
      <c r="AH459" s="223">
        <f t="shared" ca="1" si="883"/>
        <v>2.2086598424362713E-3</v>
      </c>
      <c r="AI459" s="223">
        <f t="shared" ca="1" si="884"/>
        <v>-1.6125192955314077E-3</v>
      </c>
      <c r="AJ459" s="223">
        <f t="shared" ca="1" si="885"/>
        <v>1.8093613092491815E-4</v>
      </c>
      <c r="AK459" s="223">
        <f t="shared" ca="1" si="886"/>
        <v>1.3443896358790492E-3</v>
      </c>
      <c r="AL459" s="223">
        <f t="shared" ca="1" si="887"/>
        <v>-2.1731901581651634E-3</v>
      </c>
      <c r="AM459" s="223">
        <f t="shared" ca="1" si="888"/>
        <v>1.8760657507265409E-3</v>
      </c>
      <c r="AN459" s="223">
        <f t="shared" ca="1" si="889"/>
        <v>-6.0695590031628252E-4</v>
      </c>
      <c r="AO459" s="223">
        <f t="shared" ca="1" si="890"/>
        <v>-9.7661643596615123E-4</v>
      </c>
      <c r="AP459" s="223">
        <f t="shared" ca="1" si="891"/>
        <v>2.0542059948548473E-3</v>
      </c>
      <c r="AQ459" s="223">
        <f t="shared" ca="1" si="892"/>
        <v>-2.0675160512310452E-3</v>
      </c>
      <c r="AR459" s="223">
        <f t="shared" ca="1" si="893"/>
        <v>1.0096506948433131E-3</v>
      </c>
      <c r="AS459" s="223">
        <f t="shared" ca="1" si="894"/>
        <v>5.713124141119106E-4</v>
      </c>
      <c r="AT459" s="223">
        <f t="shared" ca="1" si="895"/>
        <v>-1.8562798471742511E-3</v>
      </c>
      <c r="AU459" s="223">
        <f t="shared" ca="1" si="896"/>
        <v>2.1795128693630982E-3</v>
      </c>
      <c r="AV459" s="223">
        <f t="shared" ca="1" si="897"/>
        <v>-1.3735451793861473E-3</v>
      </c>
      <c r="AW459" s="223">
        <f t="shared" ca="1" si="898"/>
        <v>-1.4405317657901356E-4</v>
      </c>
      <c r="AX459" s="223">
        <f t="shared" ca="1" si="899"/>
        <v>1.5870179059804999E-3</v>
      </c>
      <c r="AY459" s="223">
        <f t="shared" ca="1" si="900"/>
        <v>-2.2077522302104248E-3</v>
      </c>
      <c r="AZ459" s="223">
        <f t="shared" ca="1" si="901"/>
        <v>1.6846550929781813E-3</v>
      </c>
      <c r="BA459" s="223">
        <f t="shared" ca="1" si="902"/>
        <v>-2.8874194374386303E-4</v>
      </c>
      <c r="BB459" s="223">
        <f t="shared" ca="1" si="903"/>
        <v>-1.2567677566697952E-3</v>
      </c>
      <c r="BC459" s="223">
        <f t="shared" ca="1" si="904"/>
        <v>2.1511489109724822E-3</v>
      </c>
      <c r="BD459" s="223">
        <f t="shared" ca="1" si="905"/>
        <v>-1.9310246561125076E-3</v>
      </c>
      <c r="BE459" s="223">
        <f t="shared" ca="1" si="906"/>
        <v>7.1044087309701017E-4</v>
      </c>
      <c r="BF459" s="223">
        <f t="shared" ca="1" si="907"/>
        <v>8.7822072727374652E-4</v>
      </c>
      <c r="BG459" s="223">
        <f t="shared" ca="1" si="908"/>
        <v>-2.011878145464073E-3</v>
      </c>
      <c r="BH459" s="223">
        <f t="shared" ca="1" si="909"/>
        <v>2.1031860246435515E-3</v>
      </c>
      <c r="BI459" s="223">
        <f t="shared" ca="1" si="910"/>
        <v>-1.1048379581168432E-3</v>
      </c>
      <c r="BJ459" s="223">
        <f t="shared" ca="1" si="911"/>
        <v>-4.6592416784045577E-4</v>
      </c>
      <c r="BK459" s="223">
        <f t="shared" ca="1" si="912"/>
        <v>1.7952920310997584E-3</v>
      </c>
      <c r="BL459" s="223">
        <f t="shared" ca="1" si="913"/>
        <v>-2.1945231337278494E-3</v>
      </c>
      <c r="BM459" s="223">
        <f t="shared" ca="1" si="914"/>
        <v>1.4567767400065633E-3</v>
      </c>
      <c r="BN459" s="223">
        <f t="shared" ca="1" si="915"/>
        <v>3.5722403930279058E-5</v>
      </c>
      <c r="BO459" s="223">
        <f t="shared" ca="1" si="916"/>
        <v>-1.5097138507916125E-3</v>
      </c>
      <c r="BP459" s="223">
        <f t="shared" ca="1" si="917"/>
        <v>2.2015259494857433E-3</v>
      </c>
      <c r="BQ459" s="223">
        <f t="shared" ca="1" si="918"/>
        <v>-1.7527324087475912E-3</v>
      </c>
      <c r="BR459" s="223">
        <f t="shared" ca="1" si="919"/>
        <v>3.9585215192952178E-4</v>
      </c>
      <c r="BS459" s="223">
        <f t="shared" ca="1" si="920"/>
        <v>1.1661182138548699E-3</v>
      </c>
      <c r="BT459" s="223">
        <f t="shared" ca="1" si="921"/>
        <v>-2.1239253576348788E-3</v>
      </c>
      <c r="BU459" s="223">
        <f t="shared" ca="1" si="922"/>
        <v>1.9813315539641166E-3</v>
      </c>
      <c r="BV459" s="223">
        <f t="shared" ca="1" si="923"/>
        <v>-8.1221433158711726E-4</v>
      </c>
      <c r="BW459" s="223">
        <f t="shared" ca="1" si="924"/>
        <v>-7.7770930792631858E-4</v>
      </c>
      <c r="BX459" s="223">
        <f t="shared" ca="1" si="925"/>
        <v>1.9647035054011501E-3</v>
      </c>
      <c r="BY459" s="223">
        <f t="shared" ca="1" si="926"/>
        <v>-2.1337892387053624E-3</v>
      </c>
      <c r="BZ459" s="223">
        <f t="shared" ca="1" si="927"/>
        <v>1.197363569976921E-3</v>
      </c>
      <c r="CA459" s="223">
        <f t="shared" ca="1" si="928"/>
        <v>3.5941346943850515E-4</v>
      </c>
      <c r="CB459" s="223">
        <f t="shared" ca="1" si="929"/>
        <v>-1.729979199273301E-3</v>
      </c>
      <c r="CC459" s="223">
        <f t="shared" ca="1" si="930"/>
        <v>2.2042465996459345E-3</v>
      </c>
      <c r="CD459" s="223">
        <f t="shared" ca="1" si="931"/>
        <v>-1.536498797861685E-3</v>
      </c>
      <c r="CE459" s="223">
        <f t="shared" ca="1" si="932"/>
        <v>7.2694427118373864E-5</v>
      </c>
      <c r="CF459" s="223">
        <f t="shared" ca="1" si="933"/>
        <v>1.4287727627008988E-3</v>
      </c>
      <c r="CG459" s="223">
        <f t="shared" ca="1" si="934"/>
        <v>-2.1899959999178583E-3</v>
      </c>
      <c r="CH459" s="223">
        <f t="shared" ca="1" si="935"/>
        <v>1.8165872386231199E-3</v>
      </c>
      <c r="CI459" s="223">
        <f t="shared" ca="1" si="936"/>
        <v>-5.0200871760865964E-4</v>
      </c>
      <c r="CJ459" s="223">
        <f t="shared" ca="1" si="937"/>
        <v>-1.0726593901228495E-3</v>
      </c>
      <c r="CK459" s="223">
        <f t="shared" ca="1" si="938"/>
        <v>2.091585082076834E-3</v>
      </c>
      <c r="CL459" s="223">
        <f t="shared" ca="1" si="939"/>
        <v>-2.0268652505580922E-3</v>
      </c>
      <c r="CM459" s="223">
        <f t="shared" ca="1" si="940"/>
        <v>9.1203109461091654E-4</v>
      </c>
      <c r="CN459" s="223">
        <f t="shared" ca="1" si="941"/>
        <v>6.7532431873674808E-4</v>
      </c>
      <c r="CO459" s="223">
        <f t="shared" ca="1" si="942"/>
        <v>-1.912795722506043E-3</v>
      </c>
      <c r="CP459" s="223">
        <f t="shared" ca="1" si="943"/>
        <v>2.1592519675932534E-3</v>
      </c>
      <c r="CQ459" s="223">
        <f t="shared" ca="1" si="944"/>
        <v>-1.2870046281202104E-3</v>
      </c>
      <c r="CR459" s="223">
        <f t="shared" ca="1" si="945"/>
        <v>-2.5203691250783765E-4</v>
      </c>
      <c r="CS459" s="223">
        <f t="shared" ca="1" si="946"/>
        <v>1.6604986960275113E-3</v>
      </c>
      <c r="CT459" s="223">
        <f t="shared" ca="1" si="947"/>
        <v>-2.2086598424362713E-3</v>
      </c>
      <c r="CU459" s="223">
        <f t="shared" ca="1" si="948"/>
        <v>1.6125192955314042E-3</v>
      </c>
      <c r="CV459" s="223">
        <f t="shared" ca="1" si="949"/>
        <v>-1.8093613092488148E-4</v>
      </c>
      <c r="CW459" s="223">
        <f t="shared" ca="1" si="950"/>
        <v>-1.3443896358790782E-3</v>
      </c>
      <c r="CX459" s="223">
        <f t="shared" ca="1" si="951"/>
        <v>2.17319015816517E-3</v>
      </c>
      <c r="CY459" s="223">
        <f t="shared" ca="1" si="952"/>
        <v>-1.8760657507265214E-3</v>
      </c>
      <c r="CZ459" s="223">
        <f t="shared" ca="1" si="953"/>
        <v>6.0695590031624707E-4</v>
      </c>
      <c r="DA459" s="223">
        <f t="shared" ca="1" si="954"/>
        <v>9.7661643596621238E-4</v>
      </c>
      <c r="DB459" s="223">
        <f t="shared" ca="1" si="955"/>
        <v>-2.054205994854872E-3</v>
      </c>
      <c r="DC459" s="223">
        <f t="shared" ca="1" si="956"/>
        <v>2.0675160512310213E-3</v>
      </c>
      <c r="DD459" s="223">
        <f t="shared" ca="1" si="957"/>
        <v>-1.0096506948433083E-3</v>
      </c>
      <c r="DE459" s="223">
        <f t="shared" ca="1" si="958"/>
        <v>-5.713124141119158E-4</v>
      </c>
      <c r="DF459" s="223">
        <f t="shared" ca="1" si="959"/>
        <v>1.856279847174271E-3</v>
      </c>
      <c r="DG459" s="223">
        <f t="shared" ca="1" si="960"/>
        <v>-2.1795128693630921E-3</v>
      </c>
      <c r="DH459" s="223">
        <f t="shared" ca="1" si="961"/>
        <v>1.3735451793861185E-3</v>
      </c>
      <c r="DI459" s="223">
        <f t="shared" ca="1" si="962"/>
        <v>1.4405317657905021E-4</v>
      </c>
      <c r="DJ459" s="223">
        <f t="shared" ca="1" si="963"/>
        <v>-1.5870179059805257E-3</v>
      </c>
      <c r="DK459" s="223">
        <f t="shared" ca="1" si="964"/>
        <v>2.2077522302104261E-3</v>
      </c>
      <c r="DL459" s="223">
        <f t="shared" ca="1" si="965"/>
        <v>-1.6846550929781371E-3</v>
      </c>
      <c r="DM459" s="223">
        <f t="shared" ca="1" si="966"/>
        <v>2.8874194374379537E-4</v>
      </c>
      <c r="DN459" s="223">
        <f t="shared" ca="1" si="967"/>
        <v>1.2567677566698513E-3</v>
      </c>
      <c r="DO459" s="223">
        <f t="shared" ca="1" si="968"/>
        <v>-2.1511489109724978E-3</v>
      </c>
      <c r="DP459" s="223">
        <f t="shared" ca="1" si="969"/>
        <v>1.9310246561124742E-3</v>
      </c>
      <c r="DQ459" s="223">
        <f t="shared" ca="1" si="970"/>
        <v>-7.1044087309691595E-4</v>
      </c>
      <c r="DR459" s="223">
        <f t="shared" ca="1" si="971"/>
        <v>-8.7822072727383803E-4</v>
      </c>
      <c r="DS459" s="223">
        <f t="shared" ca="1" si="972"/>
        <v>2.0118781454641142E-3</v>
      </c>
      <c r="DT459" s="223">
        <f t="shared" ca="1" si="973"/>
        <v>-2.1031860246435597E-3</v>
      </c>
      <c r="DU459" s="223">
        <f t="shared" ca="1" si="974"/>
        <v>1.1048379581168656E-3</v>
      </c>
      <c r="DV459" s="223">
        <f t="shared" ca="1" si="975"/>
        <v>4.6592416784043029E-4</v>
      </c>
      <c r="DW459" s="223">
        <f t="shared" ca="1" si="976"/>
        <v>-1.795292031099743E-3</v>
      </c>
      <c r="DX459" s="223">
        <f t="shared" ca="1" si="977"/>
        <v>2.1945231337278524E-3</v>
      </c>
      <c r="DY459" s="223">
        <f t="shared" ca="1" si="978"/>
        <v>-1.4567767400065356E-3</v>
      </c>
      <c r="DZ459" s="223">
        <f t="shared" ca="1" si="979"/>
        <v>-3.5722403930315812E-5</v>
      </c>
      <c r="EA459" s="223">
        <f t="shared" ca="1" si="980"/>
        <v>1.5097138507916392E-3</v>
      </c>
      <c r="EB459" s="223">
        <f t="shared" ca="1" si="981"/>
        <v>-2.2015259494857459E-3</v>
      </c>
      <c r="EC459" s="223">
        <f t="shared" ca="1" si="982"/>
        <v>1.7527324087475689E-3</v>
      </c>
      <c r="ED459" s="223">
        <f t="shared" ca="1" si="983"/>
        <v>-3.9585215192948557E-4</v>
      </c>
      <c r="EE459" s="223">
        <f t="shared" ca="1" si="984"/>
        <v>-1.1661182138549013E-3</v>
      </c>
      <c r="EF459" s="223">
        <f t="shared" ca="1" si="985"/>
        <v>2.1239253576348887E-3</v>
      </c>
      <c r="EG459" s="223">
        <f t="shared" ca="1" si="986"/>
        <v>-1.9813315539641001E-3</v>
      </c>
      <c r="EH459" s="223">
        <f t="shared" ca="1" si="987"/>
        <v>8.12214331587083E-4</v>
      </c>
      <c r="EI459" s="223">
        <f t="shared" ca="1" si="988"/>
        <v>7.7770930792635316E-4</v>
      </c>
      <c r="EJ459" s="223">
        <f t="shared" ca="1" si="989"/>
        <v>-1.9647035054011952E-3</v>
      </c>
      <c r="EK459" s="223">
        <f t="shared" ca="1" si="990"/>
        <v>2.1337892387053368E-3</v>
      </c>
      <c r="EL459" s="223">
        <f t="shared" ca="1" si="991"/>
        <v>-1.1973635699768373E-3</v>
      </c>
      <c r="EM459" s="223">
        <f t="shared" ca="1" si="992"/>
        <v>-3.5941346943860344E-4</v>
      </c>
      <c r="EN459" s="223">
        <f t="shared" ca="1" si="993"/>
        <v>1.7299791992733625E-3</v>
      </c>
      <c r="EO459" s="223">
        <f t="shared" ca="1" si="994"/>
        <v>-2.2042465996459362E-3</v>
      </c>
      <c r="EP459" s="223">
        <f t="shared" ca="1" si="995"/>
        <v>1.5364987978617036E-3</v>
      </c>
      <c r="EQ459" s="223">
        <f t="shared" ca="1" si="996"/>
        <v>-7.2694427118399831E-5</v>
      </c>
      <c r="ER459" s="223">
        <f t="shared" ca="1" si="997"/>
        <v>-1.428772762700879E-3</v>
      </c>
      <c r="ES459" s="223">
        <f t="shared" ca="1" si="998"/>
        <v>2.1899959999178544E-3</v>
      </c>
      <c r="ET459" s="223">
        <f t="shared" ca="1" si="999"/>
        <v>-1.8165872386230989E-3</v>
      </c>
      <c r="EU459" s="223">
        <f t="shared" ca="1" si="1000"/>
        <v>5.0200871760862386E-4</v>
      </c>
      <c r="EV459" s="223">
        <f t="shared" ca="1" si="1001"/>
        <v>1.0726593901228816E-3</v>
      </c>
      <c r="EW459" s="223">
        <f t="shared" ca="1" si="1002"/>
        <v>-2.0915850820768457E-3</v>
      </c>
      <c r="EX459" s="223">
        <f t="shared" ca="1" si="1003"/>
        <v>2.0268652505580774E-3</v>
      </c>
      <c r="EY459" s="223">
        <f t="shared" ca="1" si="1004"/>
        <v>-9.1203109461088303E-4</v>
      </c>
      <c r="EZ459" s="223">
        <f t="shared" ca="1" si="1005"/>
        <v>-6.7532431873678321E-4</v>
      </c>
      <c r="FA459" s="223">
        <f t="shared" ca="1" si="1006"/>
        <v>1.9127957225060612E-3</v>
      </c>
      <c r="FB459" s="223">
        <f t="shared" ca="1" si="1007"/>
        <v>-2.1592519675932456E-3</v>
      </c>
      <c r="FC459" s="223">
        <f t="shared" ca="1" si="1008"/>
        <v>1.2870046281201804E-3</v>
      </c>
      <c r="FD459" s="223">
        <f t="shared" ca="1" si="1009"/>
        <v>2.5203691250787414E-4</v>
      </c>
      <c r="FE459" s="223">
        <f t="shared" ca="1" si="1010"/>
        <v>-1.660498696027577E-3</v>
      </c>
      <c r="FF459" s="223">
        <f t="shared" ca="1" si="1011"/>
        <v>2.20865984243627E-3</v>
      </c>
      <c r="FG459" s="223">
        <f t="shared" ca="1" si="1012"/>
        <v>-1.6125192955313359E-3</v>
      </c>
      <c r="FH459" s="223">
        <f t="shared" ca="1" si="1013"/>
        <v>1.8093613092478225E-4</v>
      </c>
      <c r="FI459" s="223">
        <f t="shared" ca="1" si="1014"/>
        <v>1.3443896358791574E-3</v>
      </c>
      <c r="FJ459" s="223">
        <f t="shared" ca="1" si="1015"/>
        <v>-2.1731901581651652E-3</v>
      </c>
      <c r="FK459" s="223">
        <f t="shared" ca="1" si="1016"/>
        <v>1.8760657507265349E-3</v>
      </c>
      <c r="FL459" s="223">
        <f t="shared" ca="1" si="1017"/>
        <v>-6.0695590031627201E-4</v>
      </c>
      <c r="FM459" s="223">
        <f t="shared" ca="1" si="1018"/>
        <v>-9.7661643596618918E-4</v>
      </c>
      <c r="FN459" s="223">
        <f t="shared" ca="1" si="1019"/>
        <v>2.0542059948548625E-3</v>
      </c>
      <c r="FO459" s="223">
        <f t="shared" ca="1" si="1020"/>
        <v>-2.0675160512310304E-3</v>
      </c>
      <c r="FP459" s="223">
        <f t="shared" ca="1" si="1021"/>
        <v>1.0096506948432755E-3</v>
      </c>
      <c r="FQ459" s="223">
        <f t="shared" ca="1" si="1022"/>
        <v>5.7131241411195136E-4</v>
      </c>
      <c r="FR459" s="223">
        <f t="shared" ca="1" si="1023"/>
        <v>-1.856279847174291E-3</v>
      </c>
      <c r="FS459" s="223">
        <f t="shared" ca="1" si="1024"/>
        <v>2.1795128693630861E-3</v>
      </c>
      <c r="FT459" s="223">
        <f t="shared" ca="1" si="1025"/>
        <v>-1.3735451793860894E-3</v>
      </c>
      <c r="FU459" s="223">
        <f t="shared" ca="1" si="1026"/>
        <v>-1.4405317657908707E-4</v>
      </c>
      <c r="FV459" s="223">
        <f t="shared" ca="1" si="1027"/>
        <v>1.5870179059805512E-3</v>
      </c>
      <c r="FW459" s="223">
        <f t="shared" ca="1" si="1028"/>
        <v>-2.207752230210427E-3</v>
      </c>
      <c r="FX459" s="223">
        <f t="shared" ca="1" si="1029"/>
        <v>1.6846550929781132E-3</v>
      </c>
      <c r="FY459" s="223">
        <f t="shared" ca="1" si="1030"/>
        <v>-2.8874194374375894E-4</v>
      </c>
      <c r="FZ459" s="223">
        <f t="shared" ca="1" si="1031"/>
        <v>-1.2567677566698815E-3</v>
      </c>
      <c r="GA459" s="223">
        <f t="shared" ca="1" si="1032"/>
        <v>2.1511489109725061E-3</v>
      </c>
      <c r="GB459" s="223">
        <f t="shared" ca="1" si="1033"/>
        <v>-1.9310246561124564E-3</v>
      </c>
      <c r="GC459" s="223">
        <f t="shared" ca="1" si="1034"/>
        <v>7.1044087309688115E-4</v>
      </c>
      <c r="GD459" s="223">
        <f t="shared" ca="1" si="1035"/>
        <v>8.7822072727387175E-4</v>
      </c>
      <c r="GE459" s="223">
        <f t="shared" ca="1" si="1036"/>
        <v>-2.0118781454641294E-3</v>
      </c>
      <c r="GF459" s="223">
        <f t="shared" ca="1" si="1037"/>
        <v>2.103186024643548E-3</v>
      </c>
      <c r="GG459" s="223">
        <f t="shared" ca="1" si="1038"/>
        <v>-1.1048379581168337E-3</v>
      </c>
      <c r="GH459" s="223">
        <f t="shared" ca="1" si="1039"/>
        <v>-4.6592416784046624E-4</v>
      </c>
      <c r="GI459" s="223">
        <f t="shared" ca="1" si="1040"/>
        <v>1.7952920310997645E-3</v>
      </c>
      <c r="GJ459" s="223">
        <f t="shared" ca="1" si="1041"/>
        <v>-2.1945231337278485E-3</v>
      </c>
      <c r="GK459" s="223">
        <f t="shared" ca="1" si="1042"/>
        <v>1.4567767400065078E-3</v>
      </c>
      <c r="GL459" s="223">
        <f t="shared" ca="1" si="1043"/>
        <v>3.5722403930352675E-5</v>
      </c>
      <c r="GM459" s="223">
        <f t="shared" ca="1" si="1044"/>
        <v>-1.5097138507916663E-3</v>
      </c>
      <c r="GN459" s="223">
        <f t="shared" ca="1" si="1045"/>
        <v>2.2015259494857493E-3</v>
      </c>
      <c r="GO459" s="223">
        <f t="shared" ca="1" si="1046"/>
        <v>-1.7527324087475466E-3</v>
      </c>
      <c r="GP459" s="223">
        <f t="shared" ca="1" si="1047"/>
        <v>3.9585215192944936E-4</v>
      </c>
      <c r="GQ459" s="223">
        <f t="shared" ca="1" si="1048"/>
        <v>1.1661182138549325E-3</v>
      </c>
      <c r="GR459" s="223">
        <f t="shared" ca="1" si="1049"/>
        <v>-2.1239253576348992E-3</v>
      </c>
      <c r="GS459" s="223">
        <f t="shared" ca="1" si="1050"/>
        <v>1.9813315539640836E-3</v>
      </c>
      <c r="GT459" s="223">
        <f t="shared" ca="1" si="1051"/>
        <v>-8.1221433158704874E-4</v>
      </c>
      <c r="GU459" s="223">
        <f t="shared" ca="1" si="1052"/>
        <v>-7.7770930792638764E-4</v>
      </c>
      <c r="GV459" s="223">
        <f t="shared" ca="1" si="1053"/>
        <v>1.9647035054012126E-3</v>
      </c>
      <c r="GW459" s="223">
        <f t="shared" ca="1" si="1054"/>
        <v>-2.1337892387053273E-3</v>
      </c>
      <c r="GX459" s="223">
        <f t="shared" ca="1" si="1055"/>
        <v>1.1973635699768063E-3</v>
      </c>
      <c r="GY459" s="223">
        <f t="shared" ca="1" si="1056"/>
        <v>3.594134694386397E-4</v>
      </c>
      <c r="GZ459" s="223">
        <f t="shared" ca="1" si="1057"/>
        <v>-1.7299791992733855E-3</v>
      </c>
      <c r="HA459" s="223">
        <f t="shared" ca="1" si="1058"/>
        <v>2.204246599645934E-3</v>
      </c>
      <c r="HB459" s="223">
        <f t="shared" ca="1" si="1059"/>
        <v>-1.5364987978616772E-3</v>
      </c>
      <c r="HC459" s="223">
        <f t="shared" ca="1" si="1060"/>
        <v>7.2694427118363022E-5</v>
      </c>
      <c r="HD459" s="223">
        <f t="shared" ca="1" si="1061"/>
        <v>1.4287727627009068E-3</v>
      </c>
      <c r="HE459" s="223">
        <f t="shared" ca="1" si="1062"/>
        <v>-2.1899959999178596E-3</v>
      </c>
      <c r="HF459" s="223">
        <f t="shared" ca="1" si="1063"/>
        <v>1.816587238623078E-3</v>
      </c>
      <c r="HG459" s="223">
        <f t="shared" ca="1" si="1064"/>
        <v>-5.0200871760858797E-4</v>
      </c>
      <c r="HH459" s="223">
        <f t="shared" ca="1" si="1065"/>
        <v>-1.0726593901229139E-3</v>
      </c>
      <c r="HI459" s="223">
        <f t="shared" ca="1" si="1066"/>
        <v>2.0915850820768579E-3</v>
      </c>
      <c r="HJ459" s="223">
        <f t="shared" ca="1" si="1067"/>
        <v>-2.0268652505580627E-3</v>
      </c>
      <c r="HK459" s="223">
        <f t="shared" ca="1" si="1068"/>
        <v>9.1203109461073504E-4</v>
      </c>
      <c r="HL459" s="223">
        <f t="shared" ca="1" si="1069"/>
        <v>6.7532431873681812E-4</v>
      </c>
      <c r="HM459" s="223">
        <f t="shared" ca="1" si="1070"/>
        <v>-1.9127957225060174E-3</v>
      </c>
      <c r="HN459" s="223">
        <f t="shared" ca="1" si="1071"/>
        <v>2.1592519675932378E-3</v>
      </c>
      <c r="HO459" s="223">
        <f t="shared" ca="1" si="1072"/>
        <v>-1.2870046281202527E-3</v>
      </c>
      <c r="HP459" s="223">
        <f t="shared" ca="1" si="1073"/>
        <v>-2.5203691250791067E-4</v>
      </c>
      <c r="HQ459" s="223">
        <f t="shared" ca="1" si="1074"/>
        <v>1.6604986960275184E-3</v>
      </c>
      <c r="HR459" s="223">
        <f t="shared" ca="1" si="1075"/>
        <v>-2.2086598424362696E-3</v>
      </c>
      <c r="HS459" s="223">
        <f t="shared" ca="1" si="1076"/>
        <v>1.6125192955313966E-3</v>
      </c>
      <c r="HT459" s="223">
        <f t="shared" ca="1" si="1077"/>
        <v>-1.8093613092474558E-4</v>
      </c>
      <c r="HU459" s="223">
        <f t="shared" ca="1" si="1078"/>
        <v>-1.3443896358790871E-3</v>
      </c>
      <c r="HV459" s="223">
        <f t="shared" ca="1" si="1079"/>
        <v>2.1731901581651942E-3</v>
      </c>
      <c r="HW459" s="223">
        <f t="shared" ca="1" si="1080"/>
        <v>-1.8760657507265156E-3</v>
      </c>
      <c r="HX459" s="223">
        <f t="shared" ca="1" si="1081"/>
        <v>6.0695590031611588E-4</v>
      </c>
      <c r="HY459" s="223">
        <f t="shared" ca="1" si="1082"/>
        <v>9.7661643596622214E-4</v>
      </c>
      <c r="HZ459" s="223">
        <f t="shared" ca="1" si="1083"/>
        <v>-2.0542059948549223E-3</v>
      </c>
      <c r="IA459" s="223">
        <f t="shared" ca="1" si="1084"/>
        <v>2.0675160512310174E-3</v>
      </c>
      <c r="IB459" s="223">
        <f t="shared" ca="1" si="1085"/>
        <v>-1.0096506948431313E-3</v>
      </c>
      <c r="IC459" s="223">
        <f t="shared" ca="1" si="1086"/>
        <v>-5.7131241411198692E-4</v>
      </c>
      <c r="ID459" s="223">
        <f t="shared" ca="1" si="1087"/>
        <v>1.856279847174379E-3</v>
      </c>
      <c r="IE459" s="223">
        <f t="shared" ca="1" si="1088"/>
        <v>-1.7435862667314007E-3</v>
      </c>
      <c r="IF459" s="223">
        <f t="shared" ca="1" si="1089"/>
        <v>1.3735451793859624E-3</v>
      </c>
      <c r="IG459" s="223">
        <f t="shared" ca="1" si="1090"/>
        <v>1.4405317657912372E-4</v>
      </c>
      <c r="IH459" s="223">
        <f t="shared" ca="1" si="1091"/>
        <v>-1.5870179059804897E-3</v>
      </c>
      <c r="II459" s="223">
        <f t="shared" ca="1" si="1092"/>
        <v>2.2077522302104283E-3</v>
      </c>
      <c r="IJ459" s="223">
        <f t="shared" ca="1" si="1093"/>
        <v>-1.6846550929781709E-3</v>
      </c>
      <c r="IK459" s="223">
        <f t="shared" ca="1" si="1094"/>
        <v>2.887419437437224E-4</v>
      </c>
      <c r="IL459" s="223">
        <f t="shared" ca="1" si="1095"/>
        <v>1.2567677566698084E-3</v>
      </c>
      <c r="IM459" s="223">
        <f t="shared" ca="1" si="1096"/>
        <v>-2.1511489109725147E-3</v>
      </c>
      <c r="IN459" s="223">
        <f t="shared" ca="1" si="1097"/>
        <v>1.9310246561124996E-3</v>
      </c>
      <c r="IO459" s="223">
        <f t="shared" ca="1" si="1098"/>
        <v>-7.1044087309684624E-4</v>
      </c>
      <c r="IP459" s="223">
        <f t="shared" ca="1" si="1099"/>
        <v>-8.7822072727379032E-4</v>
      </c>
      <c r="IQ459" s="223">
        <f t="shared" ca="1" si="1100"/>
        <v>2.0118781454641446E-3</v>
      </c>
      <c r="IR459" s="223">
        <f t="shared" ca="1" si="1101"/>
        <v>-2.1031860246435367E-3</v>
      </c>
      <c r="IS459" s="223">
        <f t="shared" ca="1" si="1102"/>
        <v>1.1048379581166932E-3</v>
      </c>
      <c r="IT459" s="223">
        <f t="shared" ca="1" si="1103"/>
        <v>4.6592416784050229E-4</v>
      </c>
      <c r="IU459" s="223">
        <f t="shared" ca="1" si="1104"/>
        <v>-1.7952920310998594E-3</v>
      </c>
      <c r="IV459" s="223">
        <f t="shared" ca="1" si="1105"/>
        <v>2.1945231337278438E-3</v>
      </c>
      <c r="IW459" s="223">
        <f t="shared" ca="1" si="1106"/>
        <v>-1.4567767400063859E-3</v>
      </c>
      <c r="IX459" s="223">
        <f t="shared" ca="1" si="1107"/>
        <v>-3.5722403930389375E-5</v>
      </c>
      <c r="IY459" s="223">
        <f t="shared" ca="1" si="1108"/>
        <v>1.5097138507917844E-3</v>
      </c>
      <c r="IZ459" s="223">
        <f t="shared" ca="1" si="1109"/>
        <v>-2.2015259494857519E-3</v>
      </c>
      <c r="JA459" s="223">
        <f t="shared" ca="1" si="1110"/>
        <v>1.7527324087474477E-3</v>
      </c>
      <c r="JB459" s="223">
        <f t="shared" ca="1" si="1111"/>
        <v>-3.9585215192941315E-4</v>
      </c>
    </row>
    <row r="460" spans="2:262">
      <c r="B460" s="230">
        <v>99</v>
      </c>
      <c r="C460" s="229">
        <f t="shared" si="1112"/>
        <v>1.9335937500000013E-3</v>
      </c>
      <c r="D460" s="226">
        <f t="shared" ca="1" si="855"/>
        <v>54.005249795365181</v>
      </c>
      <c r="E460" s="225">
        <f ca="1">DA361</f>
        <v>5.2497953651823321E-3</v>
      </c>
      <c r="F460" s="224">
        <v>99</v>
      </c>
      <c r="G460" s="223">
        <f t="shared" ca="1" si="856"/>
        <v>-2.2090298198208722E-3</v>
      </c>
      <c r="H460" s="223">
        <f t="shared" ca="1" si="857"/>
        <v>4.6530012348079668E-3</v>
      </c>
      <c r="I460" s="223">
        <f t="shared" ca="1" si="858"/>
        <v>-4.8375575757835061E-3</v>
      </c>
      <c r="J460" s="223">
        <f t="shared" ca="1" si="859"/>
        <v>2.6730815489275019E-3</v>
      </c>
      <c r="K460" s="223">
        <f t="shared" ca="1" si="860"/>
        <v>7.8939558322118578E-4</v>
      </c>
      <c r="L460" s="223">
        <f t="shared" ca="1" si="861"/>
        <v>-3.8685561869439512E-3</v>
      </c>
      <c r="M460" s="223">
        <f t="shared" ca="1" si="862"/>
        <v>5.0692143527015284E-3</v>
      </c>
      <c r="N460" s="223">
        <f t="shared" ca="1" si="863"/>
        <v>-3.8083517184625266E-3</v>
      </c>
      <c r="O460" s="223">
        <f t="shared" ca="1" si="864"/>
        <v>6.9822087095446561E-4</v>
      </c>
      <c r="P460" s="223">
        <f t="shared" ca="1" si="865"/>
        <v>2.7509536778581589E-3</v>
      </c>
      <c r="Q460" s="223">
        <f t="shared" ca="1" si="866"/>
        <v>-4.8643137933619606E-3</v>
      </c>
      <c r="R460" s="223">
        <f t="shared" ca="1" si="867"/>
        <v>4.6156491951762305E-3</v>
      </c>
      <c r="S460" s="223">
        <f t="shared" ca="1" si="868"/>
        <v>-2.125707012553997E-3</v>
      </c>
      <c r="T460" s="223">
        <f t="shared" ca="1" si="869"/>
        <v>-1.3964408852027163E-3</v>
      </c>
      <c r="U460" s="223">
        <f t="shared" ca="1" si="870"/>
        <v>4.2405017963516832E-3</v>
      </c>
      <c r="V460" s="223">
        <f t="shared" ca="1" si="871"/>
        <v>-5.0254500624455477E-3</v>
      </c>
      <c r="W460" s="223">
        <f t="shared" ca="1" si="872"/>
        <v>3.3701286935689835E-3</v>
      </c>
      <c r="X460" s="223">
        <f t="shared" ca="1" si="873"/>
        <v>-7.8332458826002116E-5</v>
      </c>
      <c r="Y460" s="223">
        <f t="shared" ca="1" si="874"/>
        <v>-3.2515006319856761E-3</v>
      </c>
      <c r="Z460" s="223">
        <f t="shared" ca="1" si="875"/>
        <v>5.0024625447479603E-3</v>
      </c>
      <c r="AA460" s="223">
        <f t="shared" ca="1" si="876"/>
        <v>-4.3243171544153133E-3</v>
      </c>
      <c r="AB460" s="223">
        <f t="shared" ca="1" si="877"/>
        <v>1.5463598640980843E-3</v>
      </c>
      <c r="AC460" s="223">
        <f t="shared" ca="1" si="878"/>
        <v>1.9824824164600447E-3</v>
      </c>
      <c r="AD460" s="223">
        <f t="shared" ca="1" si="879"/>
        <v>-4.5486663116722651E-3</v>
      </c>
      <c r="AE460" s="223">
        <f t="shared" ca="1" si="880"/>
        <v>4.9060983255485085E-3</v>
      </c>
      <c r="AF460" s="223">
        <f t="shared" ca="1" si="881"/>
        <v>-2.8812157961996959E-3</v>
      </c>
      <c r="AG460" s="223">
        <f t="shared" ca="1" si="882"/>
        <v>-5.4273414639524143E-4</v>
      </c>
      <c r="AH460" s="223">
        <f t="shared" ca="1" si="883"/>
        <v>3.7031419901029398E-3</v>
      </c>
      <c r="AI460" s="223">
        <f t="shared" ca="1" si="884"/>
        <v>-5.0653696031559073E-3</v>
      </c>
      <c r="AJ460" s="223">
        <f t="shared" ca="1" si="885"/>
        <v>3.9679433585664446E-3</v>
      </c>
      <c r="AK460" s="223">
        <f t="shared" ca="1" si="886"/>
        <v>-9.4375402393041894E-4</v>
      </c>
      <c r="AL460" s="223">
        <f t="shared" ca="1" si="887"/>
        <v>-2.5387055668740334E-3</v>
      </c>
      <c r="AM460" s="223">
        <f t="shared" ca="1" si="888"/>
        <v>4.7884146517549733E-3</v>
      </c>
      <c r="AN460" s="223">
        <f t="shared" ca="1" si="889"/>
        <v>-4.7129543032262316E-3</v>
      </c>
      <c r="AO460" s="223">
        <f t="shared" ca="1" si="890"/>
        <v>2.3489667314124389E-3</v>
      </c>
      <c r="AP460" s="223">
        <f t="shared" ca="1" si="891"/>
        <v>1.1556375248763921E-3</v>
      </c>
      <c r="AQ460" s="223">
        <f t="shared" ca="1" si="892"/>
        <v>-4.099084645794962E-3</v>
      </c>
      <c r="AR460" s="223">
        <f t="shared" ca="1" si="893"/>
        <v>5.0520887878732958E-3</v>
      </c>
      <c r="AS460" s="223">
        <f t="shared" ca="1" si="894"/>
        <v>-3.551888001232799E-3</v>
      </c>
      <c r="AT460" s="223">
        <f t="shared" ca="1" si="895"/>
        <v>3.2695324479412502E-4</v>
      </c>
      <c r="AU460" s="223">
        <f t="shared" ca="1" si="896"/>
        <v>3.0567442225285764E-3</v>
      </c>
      <c r="AV460" s="223">
        <f t="shared" ca="1" si="897"/>
        <v>-4.9561407784065722E-3</v>
      </c>
      <c r="AW460" s="223">
        <f t="shared" ca="1" si="898"/>
        <v>4.4489230613534037E-3</v>
      </c>
      <c r="AX460" s="223">
        <f t="shared" ca="1" si="899"/>
        <v>-1.7813870205604426E-3</v>
      </c>
      <c r="AY460" s="223">
        <f t="shared" ca="1" si="900"/>
        <v>-1.7511590393130116E-3</v>
      </c>
      <c r="AZ460" s="223">
        <f t="shared" ca="1" si="901"/>
        <v>4.4333732529756604E-3</v>
      </c>
      <c r="BA460" s="223">
        <f t="shared" ca="1" si="902"/>
        <v>-4.9628198547237885E-3</v>
      </c>
      <c r="BB460" s="223">
        <f t="shared" ca="1" si="903"/>
        <v>3.0824089422541523E-3</v>
      </c>
      <c r="BC460" s="223">
        <f t="shared" ca="1" si="904"/>
        <v>2.9476521547272473E-4</v>
      </c>
      <c r="BD460" s="223">
        <f t="shared" ca="1" si="905"/>
        <v>-3.5288065998508268E-3</v>
      </c>
      <c r="BE460" s="223">
        <f t="shared" ca="1" si="906"/>
        <v>5.0493219345623024E-3</v>
      </c>
      <c r="BF460" s="223">
        <f t="shared" ca="1" si="907"/>
        <v>-4.1179758755687948E-3</v>
      </c>
      <c r="BG460" s="223">
        <f t="shared" ca="1" si="908"/>
        <v>1.1870135907995818E-3</v>
      </c>
      <c r="BH460" s="223">
        <f t="shared" ca="1" si="909"/>
        <v>2.3203414918149465E-3</v>
      </c>
      <c r="BI460" s="223">
        <f t="shared" ca="1" si="910"/>
        <v>-4.7009797998363396E-3</v>
      </c>
      <c r="BJ460" s="223">
        <f t="shared" ca="1" si="911"/>
        <v>4.7989054915537292E-3</v>
      </c>
      <c r="BK460" s="223">
        <f t="shared" ca="1" si="912"/>
        <v>-2.5665675836696903E-3</v>
      </c>
      <c r="BL460" s="223">
        <f t="shared" ca="1" si="913"/>
        <v>-9.1205013253071359E-4</v>
      </c>
      <c r="BM460" s="223">
        <f t="shared" ca="1" si="914"/>
        <v>3.9477924412891332E-3</v>
      </c>
      <c r="BN460" s="223">
        <f t="shared" ca="1" si="915"/>
        <v>-5.0665565889003424E-3</v>
      </c>
      <c r="BO460" s="223">
        <f t="shared" ca="1" si="916"/>
        <v>3.7250904995929758E-3</v>
      </c>
      <c r="BP460" s="223">
        <f t="shared" ca="1" si="917"/>
        <v>-5.7478637175785257E-4</v>
      </c>
      <c r="BQ460" s="223">
        <f t="shared" ca="1" si="918"/>
        <v>-2.8546238485002628E-3</v>
      </c>
      <c r="BR460" s="223">
        <f t="shared" ca="1" si="919"/>
        <v>4.8978792348233317E-3</v>
      </c>
      <c r="BS460" s="223">
        <f t="shared" ca="1" si="920"/>
        <v>-4.5628111229571037E-3</v>
      </c>
      <c r="BT460" s="223">
        <f t="shared" ca="1" si="921"/>
        <v>2.0121226596592295E-3</v>
      </c>
      <c r="BU460" s="223">
        <f t="shared" ca="1" si="922"/>
        <v>1.5156169666567542E-3</v>
      </c>
      <c r="BV460" s="223">
        <f t="shared" ca="1" si="923"/>
        <v>-4.307399809794968E-3</v>
      </c>
      <c r="BW460" s="223">
        <f t="shared" ca="1" si="924"/>
        <v>5.007585516177384E-3</v>
      </c>
      <c r="BX460" s="223">
        <f t="shared" ca="1" si="925"/>
        <v>-3.2761762951795249E-3</v>
      </c>
      <c r="BY460" s="223">
        <f t="shared" ca="1" si="926"/>
        <v>-4.6086169327750476E-5</v>
      </c>
      <c r="BZ460" s="223">
        <f t="shared" ca="1" si="927"/>
        <v>3.3459700054127711E-3</v>
      </c>
      <c r="CA460" s="223">
        <f t="shared" ca="1" si="928"/>
        <v>-5.0211100071599667E-3</v>
      </c>
      <c r="CB460" s="223">
        <f t="shared" ca="1" si="929"/>
        <v>4.2580878279947706E-3</v>
      </c>
      <c r="CC460" s="223">
        <f t="shared" ca="1" si="930"/>
        <v>-1.427413537958536E-3</v>
      </c>
      <c r="CD460" s="223">
        <f t="shared" ca="1" si="931"/>
        <v>-2.0963875108642302E-3</v>
      </c>
      <c r="CE460" s="223">
        <f t="shared" ca="1" si="932"/>
        <v>4.602219875822643E-3</v>
      </c>
      <c r="CF460" s="223">
        <f t="shared" ca="1" si="933"/>
        <v>-4.8732956962175746E-3</v>
      </c>
      <c r="CG460" s="223">
        <f t="shared" ca="1" si="934"/>
        <v>2.777985349813235E-3</v>
      </c>
      <c r="CH460" s="223">
        <f t="shared" ca="1" si="935"/>
        <v>6.6626553152968233E-4</v>
      </c>
      <c r="CI460" s="223">
        <f t="shared" ca="1" si="936"/>
        <v>-3.7869896590063674E-3</v>
      </c>
      <c r="CJ460" s="223">
        <f t="shared" ca="1" si="937"/>
        <v>5.0688186113267818E-3</v>
      </c>
      <c r="CK460" s="223">
        <f t="shared" ca="1" si="938"/>
        <v>-3.8893189286603354E-3</v>
      </c>
      <c r="CL460" s="223">
        <f t="shared" ca="1" si="939"/>
        <v>8.2123478800660409E-4</v>
      </c>
      <c r="CM460" s="223">
        <f t="shared" ca="1" si="940"/>
        <v>2.6456264355852717E-3</v>
      </c>
      <c r="CN460" s="223">
        <f t="shared" ca="1" si="941"/>
        <v>-4.8278182711598673E-3</v>
      </c>
      <c r="CO460" s="223">
        <f t="shared" ca="1" si="942"/>
        <v>4.6657069729104808E-3</v>
      </c>
      <c r="CP460" s="223">
        <f t="shared" ca="1" si="943"/>
        <v>-2.2380109190297012E-3</v>
      </c>
      <c r="CQ460" s="223">
        <f t="shared" ca="1" si="944"/>
        <v>-1.2764236399755891E-3</v>
      </c>
      <c r="CR460" s="223">
        <f t="shared" ca="1" si="945"/>
        <v>4.1710494631888549E-3</v>
      </c>
      <c r="CS460" s="223">
        <f t="shared" ca="1" si="946"/>
        <v>-5.0402874655097948E-3</v>
      </c>
      <c r="CT460" s="223">
        <f t="shared" ca="1" si="947"/>
        <v>3.4620510524506604E-3</v>
      </c>
      <c r="CU460" s="223">
        <f t="shared" ca="1" si="948"/>
        <v>-2.0270390243573382E-4</v>
      </c>
      <c r="CV460" s="223">
        <f t="shared" ca="1" si="949"/>
        <v>-3.1550726761593196E-3</v>
      </c>
      <c r="CW460" s="223">
        <f t="shared" ca="1" si="950"/>
        <v>4.9808017859530977E-3</v>
      </c>
      <c r="CX460" s="223">
        <f t="shared" ca="1" si="951"/>
        <v>-4.3879416738787378E-3</v>
      </c>
      <c r="CY460" s="223">
        <f t="shared" ca="1" si="952"/>
        <v>1.6643747208777496E-3</v>
      </c>
      <c r="CZ460" s="223">
        <f t="shared" ca="1" si="953"/>
        <v>1.8673831487778497E-3</v>
      </c>
      <c r="DA460" s="223">
        <f t="shared" ca="1" si="954"/>
        <v>-4.4923728010212959E-3</v>
      </c>
      <c r="DB460" s="223">
        <f t="shared" ca="1" si="955"/>
        <v>4.9359457046989777E-3</v>
      </c>
      <c r="DC460" s="223">
        <f t="shared" ca="1" si="956"/>
        <v>-2.9827107059261777E-3</v>
      </c>
      <c r="DD460" s="223">
        <f t="shared" ca="1" si="957"/>
        <v>-4.1887583850508457E-4</v>
      </c>
      <c r="DE460" s="223">
        <f t="shared" ca="1" si="958"/>
        <v>3.617063686934029E-3</v>
      </c>
      <c r="DF460" s="223">
        <f t="shared" ca="1" si="959"/>
        <v>-5.0588694057424541E-3</v>
      </c>
      <c r="DG460" s="223">
        <f t="shared" ca="1" si="960"/>
        <v>4.0441776477643529E-3</v>
      </c>
      <c r="DH460" s="223">
        <f t="shared" ca="1" si="961"/>
        <v>-1.0657047777193763E-3</v>
      </c>
      <c r="DI460" s="223">
        <f t="shared" ca="1" si="962"/>
        <v>-2.43025547685757E-3</v>
      </c>
      <c r="DJ460" s="223">
        <f t="shared" ca="1" si="963"/>
        <v>4.7461266704141953E-3</v>
      </c>
      <c r="DK460" s="223">
        <f t="shared" ca="1" si="964"/>
        <v>-4.7573627260985053E-3</v>
      </c>
      <c r="DL460" s="223">
        <f t="shared" ca="1" si="965"/>
        <v>2.4585076140696271E-3</v>
      </c>
      <c r="DM460" s="223">
        <f t="shared" ca="1" si="966"/>
        <v>1.0341552969442176E-3</v>
      </c>
      <c r="DN460" s="223">
        <f t="shared" ca="1" si="967"/>
        <v>-4.0246506930850497E-3</v>
      </c>
      <c r="DO460" s="223">
        <f t="shared" ca="1" si="968"/>
        <v>5.0608469208607634E-3</v>
      </c>
      <c r="DP460" s="223">
        <f t="shared" ca="1" si="969"/>
        <v>-3.6395854254965875E-3</v>
      </c>
      <c r="DQ460" s="223">
        <f t="shared" ca="1" si="970"/>
        <v>4.510056427434858E-4</v>
      </c>
      <c r="DR460" s="223">
        <f t="shared" ca="1" si="971"/>
        <v>2.9565745004771571E-3</v>
      </c>
      <c r="DS460" s="223">
        <f t="shared" ca="1" si="972"/>
        <v>-4.9284943769771277E-3</v>
      </c>
      <c r="DT460" s="223">
        <f t="shared" ca="1" si="973"/>
        <v>4.5072245839318922E-3</v>
      </c>
      <c r="DU460" s="223">
        <f t="shared" ca="1" si="974"/>
        <v>-1.8973262793123618E-3</v>
      </c>
      <c r="DV460" s="223">
        <f t="shared" ca="1" si="975"/>
        <v>-1.6338800971227503E-3</v>
      </c>
      <c r="DW460" s="223">
        <f t="shared" ca="1" si="976"/>
        <v>4.3717032066568334E-3</v>
      </c>
      <c r="DX460" s="223">
        <f t="shared" ca="1" si="977"/>
        <v>-4.9867045876399174E-3</v>
      </c>
      <c r="DY460" s="223">
        <f t="shared" ca="1" si="978"/>
        <v>3.1802504506939443E-3</v>
      </c>
      <c r="DZ460" s="223">
        <f t="shared" ca="1" si="979"/>
        <v>1.7047703689648114E-4</v>
      </c>
      <c r="EA460" s="223">
        <f t="shared" ca="1" si="980"/>
        <v>-3.438423891622403E-3</v>
      </c>
      <c r="EB460" s="223">
        <f t="shared" ca="1" si="981"/>
        <v>5.0367329406550889E-3</v>
      </c>
      <c r="EC460" s="223">
        <f t="shared" ca="1" si="982"/>
        <v>-4.1892935886867835E-3</v>
      </c>
      <c r="ED460" s="223">
        <f t="shared" ca="1" si="983"/>
        <v>1.3076073912780485E-3</v>
      </c>
      <c r="EE460" s="223">
        <f t="shared" ca="1" si="984"/>
        <v>2.2090298198207516E-3</v>
      </c>
      <c r="EF460" s="223">
        <f t="shared" ca="1" si="985"/>
        <v>-4.6530012348078862E-3</v>
      </c>
      <c r="EG460" s="223">
        <f t="shared" ca="1" si="986"/>
        <v>4.8375575757835009E-3</v>
      </c>
      <c r="EH460" s="223">
        <f t="shared" ca="1" si="987"/>
        <v>-2.6730815489275491E-3</v>
      </c>
      <c r="EI460" s="223">
        <f t="shared" ca="1" si="988"/>
        <v>-7.8939558322106002E-4</v>
      </c>
      <c r="EJ460" s="223">
        <f t="shared" ca="1" si="989"/>
        <v>3.868556186943828E-3</v>
      </c>
      <c r="EK460" s="223">
        <f t="shared" ca="1" si="990"/>
        <v>-5.0692143527015275E-3</v>
      </c>
      <c r="EL460" s="223">
        <f t="shared" ca="1" si="991"/>
        <v>3.8083517184625574E-3</v>
      </c>
      <c r="EM460" s="223">
        <f t="shared" ca="1" si="992"/>
        <v>-6.9822087095458324E-4</v>
      </c>
      <c r="EN460" s="223">
        <f t="shared" ca="1" si="993"/>
        <v>-2.7509536778579993E-3</v>
      </c>
      <c r="EO460" s="223">
        <f t="shared" ca="1" si="994"/>
        <v>4.8643137933619667E-3</v>
      </c>
      <c r="EP460" s="223">
        <f t="shared" ca="1" si="995"/>
        <v>-4.6156491951762427E-3</v>
      </c>
      <c r="EQ460" s="223">
        <f t="shared" ca="1" si="996"/>
        <v>2.1257070125540885E-3</v>
      </c>
      <c r="ER460" s="223">
        <f t="shared" ca="1" si="997"/>
        <v>1.3964408852025507E-3</v>
      </c>
      <c r="ES460" s="223">
        <f t="shared" ca="1" si="998"/>
        <v>-4.2405017963517066E-3</v>
      </c>
      <c r="ET460" s="223">
        <f t="shared" ca="1" si="999"/>
        <v>5.0254500624455521E-3</v>
      </c>
      <c r="EU460" s="223">
        <f t="shared" ca="1" si="1000"/>
        <v>-3.370128693569059E-3</v>
      </c>
      <c r="EV460" s="223">
        <f t="shared" ca="1" si="1001"/>
        <v>7.8332458826174721E-5</v>
      </c>
      <c r="EW460" s="223">
        <f t="shared" ca="1" si="1002"/>
        <v>3.2515006319857095E-3</v>
      </c>
      <c r="EX460" s="223">
        <f t="shared" ca="1" si="1003"/>
        <v>-5.0024625447479551E-3</v>
      </c>
      <c r="EY460" s="223">
        <f t="shared" ca="1" si="1004"/>
        <v>4.3243171544153653E-3</v>
      </c>
      <c r="EZ460" s="223">
        <f t="shared" ca="1" si="1005"/>
        <v>-1.5463598640982487E-3</v>
      </c>
      <c r="FA460" s="223">
        <f t="shared" ca="1" si="1006"/>
        <v>-1.982482416460085E-3</v>
      </c>
      <c r="FB460" s="223">
        <f t="shared" ca="1" si="1007"/>
        <v>4.5486663116722677E-3</v>
      </c>
      <c r="FC460" s="223">
        <f t="shared" ca="1" si="1008"/>
        <v>-4.9060983255485241E-3</v>
      </c>
      <c r="FD460" s="223">
        <f t="shared" ca="1" si="1009"/>
        <v>2.8812157961998082E-3</v>
      </c>
      <c r="FE460" s="223">
        <f t="shared" ca="1" si="1010"/>
        <v>5.4273414639532057E-4</v>
      </c>
      <c r="FF460" s="223">
        <f t="shared" ca="1" si="1011"/>
        <v>-3.7031419901029459E-3</v>
      </c>
      <c r="FG460" s="223">
        <f t="shared" ca="1" si="1012"/>
        <v>5.0653696031559038E-3</v>
      </c>
      <c r="FH460" s="223">
        <f t="shared" ca="1" si="1013"/>
        <v>-3.9679433585665296E-3</v>
      </c>
      <c r="FI460" s="223">
        <f t="shared" ca="1" si="1014"/>
        <v>9.4375402393034077E-4</v>
      </c>
      <c r="FJ460" s="223">
        <f t="shared" ca="1" si="1015"/>
        <v>2.5387055668740404E-3</v>
      </c>
      <c r="FK460" s="223">
        <f t="shared" ca="1" si="1016"/>
        <v>-4.7884146517549525E-3</v>
      </c>
      <c r="FL460" s="223">
        <f t="shared" ca="1" si="1017"/>
        <v>4.7129543032262819E-3</v>
      </c>
      <c r="FM460" s="223">
        <f t="shared" ca="1" si="1018"/>
        <v>-2.3489667314126237E-3</v>
      </c>
      <c r="FN460" s="223">
        <f t="shared" ca="1" si="1019"/>
        <v>-1.1556375248763994E-3</v>
      </c>
      <c r="FO460" s="223">
        <f t="shared" ca="1" si="1020"/>
        <v>4.0990846457949238E-3</v>
      </c>
      <c r="FP460" s="223">
        <f t="shared" ca="1" si="1021"/>
        <v>-5.0520887878733071E-3</v>
      </c>
      <c r="FQ460" s="223">
        <f t="shared" ca="1" si="1022"/>
        <v>3.5518880012329482E-3</v>
      </c>
      <c r="FR460" s="223">
        <f t="shared" ca="1" si="1023"/>
        <v>-3.2695324479411754E-4</v>
      </c>
      <c r="FS460" s="223">
        <f t="shared" ca="1" si="1024"/>
        <v>-3.0567442225285248E-3</v>
      </c>
      <c r="FT460" s="223">
        <f t="shared" ca="1" si="1025"/>
        <v>4.9561407784065436E-3</v>
      </c>
      <c r="FU460" s="223">
        <f t="shared" ca="1" si="1026"/>
        <v>-4.4489230613535026E-3</v>
      </c>
      <c r="FV460" s="223">
        <f t="shared" ca="1" si="1027"/>
        <v>1.7813870205604359E-3</v>
      </c>
      <c r="FW460" s="223">
        <f t="shared" ca="1" si="1028"/>
        <v>1.7511590393129509E-3</v>
      </c>
      <c r="FX460" s="223">
        <f t="shared" ca="1" si="1029"/>
        <v>-4.4333732529755945E-3</v>
      </c>
      <c r="FY460" s="223">
        <f t="shared" ca="1" si="1030"/>
        <v>4.962819854723831E-3</v>
      </c>
      <c r="FZ460" s="223">
        <f t="shared" ca="1" si="1031"/>
        <v>-3.082408942254089E-3</v>
      </c>
      <c r="GA460" s="223">
        <f t="shared" ca="1" si="1032"/>
        <v>-2.9476521547273232E-4</v>
      </c>
      <c r="GB460" s="223">
        <f t="shared" ca="1" si="1033"/>
        <v>3.5288065998507804E-3</v>
      </c>
      <c r="GC460" s="223">
        <f t="shared" ca="1" si="1034"/>
        <v>-5.0493219345622894E-3</v>
      </c>
      <c r="GD460" s="223">
        <f t="shared" ca="1" si="1035"/>
        <v>4.117975875568748E-3</v>
      </c>
      <c r="GE460" s="223">
        <f t="shared" ca="1" si="1036"/>
        <v>-1.1870135907996444E-3</v>
      </c>
      <c r="GF460" s="223">
        <f t="shared" ca="1" si="1037"/>
        <v>-2.3203414918148892E-3</v>
      </c>
      <c r="GG460" s="223">
        <f t="shared" ca="1" si="1038"/>
        <v>4.7009797998362624E-3</v>
      </c>
      <c r="GH460" s="223">
        <f t="shared" ca="1" si="1039"/>
        <v>-4.798905491553704E-3</v>
      </c>
      <c r="GI460" s="223">
        <f t="shared" ca="1" si="1040"/>
        <v>2.5665675836697463E-3</v>
      </c>
      <c r="GJ460" s="223">
        <f t="shared" ca="1" si="1041"/>
        <v>9.1205013253065005E-4</v>
      </c>
      <c r="GK460" s="223">
        <f t="shared" ca="1" si="1042"/>
        <v>-3.9477924412890022E-3</v>
      </c>
      <c r="GL460" s="223">
        <f t="shared" ca="1" si="1043"/>
        <v>5.0665565889003407E-3</v>
      </c>
      <c r="GM460" s="223">
        <f t="shared" ca="1" si="1044"/>
        <v>-3.7250904995930201E-3</v>
      </c>
      <c r="GN460" s="223">
        <f t="shared" ca="1" si="1045"/>
        <v>5.7478637175791664E-4</v>
      </c>
      <c r="GO460" s="223">
        <f t="shared" ca="1" si="1046"/>
        <v>2.8546238485000902E-3</v>
      </c>
      <c r="GP460" s="223">
        <f t="shared" ca="1" si="1047"/>
        <v>-4.897879234823278E-3</v>
      </c>
      <c r="GQ460" s="223">
        <f t="shared" ca="1" si="1048"/>
        <v>4.5628111229570681E-3</v>
      </c>
      <c r="GR460" s="223">
        <f t="shared" ca="1" si="1049"/>
        <v>-2.0121226596592884E-3</v>
      </c>
      <c r="GS460" s="223">
        <f t="shared" ca="1" si="1050"/>
        <v>-1.5156169666566929E-3</v>
      </c>
      <c r="GT460" s="223">
        <f t="shared" ca="1" si="1051"/>
        <v>4.3073998097948587E-3</v>
      </c>
      <c r="GU460" s="223">
        <f t="shared" ca="1" si="1052"/>
        <v>-5.0075855161773718E-3</v>
      </c>
      <c r="GV460" s="223">
        <f t="shared" ca="1" si="1053"/>
        <v>3.2761762951795739E-3</v>
      </c>
      <c r="GW460" s="223">
        <f t="shared" ca="1" si="1054"/>
        <v>4.6086169327686074E-5</v>
      </c>
      <c r="GX460" s="223">
        <f t="shared" ca="1" si="1055"/>
        <v>-3.3459700054126141E-3</v>
      </c>
      <c r="GY460" s="223">
        <f t="shared" ca="1" si="1056"/>
        <v>5.0211100071599771E-3</v>
      </c>
      <c r="GZ460" s="223">
        <f t="shared" ca="1" si="1057"/>
        <v>-4.2580878279948062E-3</v>
      </c>
      <c r="HA460" s="223">
        <f t="shared" ca="1" si="1058"/>
        <v>1.427413537958598E-3</v>
      </c>
      <c r="HB460" s="223">
        <f t="shared" ca="1" si="1059"/>
        <v>2.0963875108640402E-3</v>
      </c>
      <c r="HC460" s="223">
        <f t="shared" ca="1" si="1060"/>
        <v>-4.6022198758226768E-3</v>
      </c>
      <c r="HD460" s="223">
        <f t="shared" ca="1" si="1061"/>
        <v>4.873295696217592E-3</v>
      </c>
      <c r="HE460" s="223">
        <f t="shared" ca="1" si="1062"/>
        <v>-2.7779853498132888E-3</v>
      </c>
      <c r="HF460" s="223">
        <f t="shared" ca="1" si="1063"/>
        <v>-6.6626553152947525E-4</v>
      </c>
      <c r="HG460" s="223">
        <f t="shared" ca="1" si="1064"/>
        <v>3.7869896590064203E-3</v>
      </c>
      <c r="HH460" s="223">
        <f t="shared" ca="1" si="1065"/>
        <v>-5.0688186113267801E-3</v>
      </c>
      <c r="HI460" s="223">
        <f t="shared" ca="1" si="1066"/>
        <v>3.8893189286601923E-3</v>
      </c>
      <c r="HJ460" s="223">
        <f t="shared" ca="1" si="1067"/>
        <v>-8.2123478800652549E-4</v>
      </c>
      <c r="HK460" s="223">
        <f t="shared" ca="1" si="1068"/>
        <v>-2.6456264355853398E-3</v>
      </c>
      <c r="HL460" s="223">
        <f t="shared" ca="1" si="1069"/>
        <v>4.8278182711598483E-3</v>
      </c>
      <c r="HM460" s="223">
        <f t="shared" ca="1" si="1070"/>
        <v>-4.665706972910506E-3</v>
      </c>
      <c r="HN460" s="223">
        <f t="shared" ca="1" si="1071"/>
        <v>2.2380109190298881E-3</v>
      </c>
      <c r="HO460" s="223">
        <f t="shared" ca="1" si="1072"/>
        <v>1.2764236399753876E-3</v>
      </c>
      <c r="HP460" s="223">
        <f t="shared" ca="1" si="1073"/>
        <v>-4.1710494631886537E-3</v>
      </c>
      <c r="HQ460" s="223">
        <f t="shared" ca="1" si="1074"/>
        <v>5.0402874655097706E-3</v>
      </c>
      <c r="HR460" s="223">
        <f t="shared" ca="1" si="1075"/>
        <v>-3.4620510524506023E-3</v>
      </c>
      <c r="HS460" s="223">
        <f t="shared" ca="1" si="1076"/>
        <v>2.0270390243565467E-4</v>
      </c>
      <c r="HT460" s="223">
        <f t="shared" ca="1" si="1077"/>
        <v>3.1550726761592689E-3</v>
      </c>
      <c r="HU460" s="223">
        <f t="shared" ca="1" si="1078"/>
        <v>-4.9808017859530856E-3</v>
      </c>
      <c r="HV460" s="223">
        <f t="shared" ca="1" si="1079"/>
        <v>4.3879416738787699E-3</v>
      </c>
      <c r="HW460" s="223">
        <f t="shared" ca="1" si="1080"/>
        <v>-1.6643747208779469E-3</v>
      </c>
      <c r="HX460" s="223">
        <f t="shared" ca="1" si="1081"/>
        <v>-1.867383148777656E-3</v>
      </c>
      <c r="HY460" s="223">
        <f t="shared" ca="1" si="1082"/>
        <v>4.4923728010211319E-3</v>
      </c>
      <c r="HZ460" s="223">
        <f t="shared" ca="1" si="1083"/>
        <v>-4.9359457046989274E-3</v>
      </c>
      <c r="IA460" s="223">
        <f t="shared" ca="1" si="1084"/>
        <v>2.9827107059261135E-3</v>
      </c>
      <c r="IB460" s="223">
        <f t="shared" ca="1" si="1085"/>
        <v>4.1887583850516393E-4</v>
      </c>
      <c r="IC460" s="223">
        <f t="shared" ca="1" si="1086"/>
        <v>-3.6170636869339843E-3</v>
      </c>
      <c r="ID460" s="223">
        <f t="shared" ca="1" si="1087"/>
        <v>5.0588694057424497E-3</v>
      </c>
      <c r="IE460" s="223">
        <f t="shared" ca="1" si="1088"/>
        <v>-5.9154558345061586E-3</v>
      </c>
      <c r="IF460" s="223">
        <f t="shared" ca="1" si="1089"/>
        <v>1.0657047777197213E-3</v>
      </c>
      <c r="IG460" s="223">
        <f t="shared" ca="1" si="1090"/>
        <v>2.4302554768572604E-3</v>
      </c>
      <c r="IH460" s="223">
        <f t="shared" ca="1" si="1091"/>
        <v>-4.7461266704142734E-3</v>
      </c>
      <c r="II460" s="223">
        <f t="shared" ca="1" si="1092"/>
        <v>4.7573627260984281E-3</v>
      </c>
      <c r="IJ460" s="223">
        <f t="shared" ca="1" si="1093"/>
        <v>-2.4585076140696835E-3</v>
      </c>
      <c r="IK460" s="223">
        <f t="shared" ca="1" si="1094"/>
        <v>-1.0341552969441547E-3</v>
      </c>
      <c r="IL460" s="223">
        <f t="shared" ca="1" si="1095"/>
        <v>4.0246506930850098E-3</v>
      </c>
      <c r="IM460" s="223">
        <f t="shared" ca="1" si="1096"/>
        <v>-5.0608469208607669E-3</v>
      </c>
      <c r="IN460" s="223">
        <f t="shared" ca="1" si="1097"/>
        <v>3.6395854254968321E-3</v>
      </c>
      <c r="IO460" s="223">
        <f t="shared" ca="1" si="1098"/>
        <v>-4.510056427438373E-4</v>
      </c>
      <c r="IP460" s="223">
        <f t="shared" ca="1" si="1099"/>
        <v>-2.9565745004773388E-3</v>
      </c>
      <c r="IQ460" s="223">
        <f t="shared" ca="1" si="1100"/>
        <v>4.9284943769771807E-3</v>
      </c>
      <c r="IR460" s="223">
        <f t="shared" ca="1" si="1101"/>
        <v>-4.5072245839319217E-3</v>
      </c>
      <c r="IS460" s="223">
        <f t="shared" ca="1" si="1102"/>
        <v>1.8973262793124219E-3</v>
      </c>
      <c r="IT460" s="223">
        <f t="shared" ca="1" si="1103"/>
        <v>1.6338800971226893E-3</v>
      </c>
      <c r="IU460" s="223">
        <f t="shared" ca="1" si="1104"/>
        <v>-4.3717032066568004E-3</v>
      </c>
      <c r="IV460" s="223">
        <f t="shared" ca="1" si="1105"/>
        <v>4.9867045876399799E-3</v>
      </c>
      <c r="IW460" s="223">
        <f t="shared" ca="1" si="1106"/>
        <v>-3.1802504506942193E-3</v>
      </c>
      <c r="IX460" s="223">
        <f t="shared" ca="1" si="1107"/>
        <v>-1.704770368967047E-4</v>
      </c>
      <c r="IY460" s="223">
        <f t="shared" ca="1" si="1108"/>
        <v>3.4384238916225674E-3</v>
      </c>
      <c r="IZ460" s="223">
        <f t="shared" ca="1" si="1109"/>
        <v>-5.036732940655082E-3</v>
      </c>
      <c r="JA460" s="223">
        <f t="shared" ca="1" si="1110"/>
        <v>4.18929358868682E-3</v>
      </c>
      <c r="JB460" s="223">
        <f t="shared" ca="1" si="1111"/>
        <v>-1.307607391278111E-3</v>
      </c>
    </row>
    <row r="461" spans="2:262">
      <c r="B461" s="230">
        <v>100</v>
      </c>
      <c r="C461" s="229">
        <f t="shared" si="1112"/>
        <v>1.9531250000000013E-3</v>
      </c>
      <c r="D461" s="226">
        <f t="shared" ca="1" si="855"/>
        <v>54.021056338146543</v>
      </c>
      <c r="E461" s="225">
        <f ca="1">DB361</f>
        <v>2.1056338146546873E-2</v>
      </c>
      <c r="F461" s="224">
        <v>100</v>
      </c>
      <c r="G461" s="223">
        <f t="shared" ca="1" si="856"/>
        <v>-2.0264227259784314E-3</v>
      </c>
      <c r="H461" s="223">
        <f t="shared" ca="1" si="857"/>
        <v>3.7575393410625552E-3</v>
      </c>
      <c r="I461" s="223">
        <f t="shared" ca="1" si="858"/>
        <v>-3.7828116531477395E-3</v>
      </c>
      <c r="J461" s="223">
        <f t="shared" ca="1" si="859"/>
        <v>2.090766560908603E-3</v>
      </c>
      <c r="K461" s="223">
        <f t="shared" ca="1" si="860"/>
        <v>5.504428389005192E-4</v>
      </c>
      <c r="L461" s="223">
        <f t="shared" ca="1" si="861"/>
        <v>-2.9417626978061329E-3</v>
      </c>
      <c r="M461" s="223">
        <f t="shared" ca="1" si="862"/>
        <v>3.9975837945328881E-3</v>
      </c>
      <c r="N461" s="223">
        <f t="shared" ca="1" si="863"/>
        <v>-3.2385854249286673E-3</v>
      </c>
      <c r="O461" s="223">
        <f t="shared" ca="1" si="864"/>
        <v>1.0093369806232287E-3</v>
      </c>
      <c r="P461" s="223">
        <f t="shared" ca="1" si="865"/>
        <v>1.6781293509539803E-3</v>
      </c>
      <c r="Q461" s="223">
        <f t="shared" ca="1" si="866"/>
        <v>-3.6037600413877432E-3</v>
      </c>
      <c r="R461" s="223">
        <f t="shared" ca="1" si="867"/>
        <v>3.8933590158533237E-3</v>
      </c>
      <c r="S461" s="223">
        <f t="shared" ca="1" si="868"/>
        <v>-2.415454394509616E-3</v>
      </c>
      <c r="T461" s="223">
        <f t="shared" ca="1" si="869"/>
        <v>-1.5901602269952954E-4</v>
      </c>
      <c r="U461" s="223">
        <f t="shared" ca="1" si="870"/>
        <v>2.661296490107443E-3</v>
      </c>
      <c r="V461" s="223">
        <f t="shared" ca="1" si="871"/>
        <v>-3.9554039900016802E-3</v>
      </c>
      <c r="W461" s="223">
        <f t="shared" ca="1" si="872"/>
        <v>3.453840772980523E-3</v>
      </c>
      <c r="X461" s="223">
        <f t="shared" ca="1" si="873"/>
        <v>-1.3843060535270626E-3</v>
      </c>
      <c r="Y461" s="223">
        <f t="shared" ca="1" si="874"/>
        <v>-1.3136746729210326E-3</v>
      </c>
      <c r="Z461" s="223">
        <f t="shared" ca="1" si="875"/>
        <v>3.4152745624987314E-3</v>
      </c>
      <c r="AA461" s="223">
        <f t="shared" ca="1" si="876"/>
        <v>-3.9664112029097085E-3</v>
      </c>
      <c r="AB461" s="223">
        <f t="shared" ca="1" si="877"/>
        <v>2.7168800818698101E-3</v>
      </c>
      <c r="AC461" s="223">
        <f t="shared" ca="1" si="878"/>
        <v>-2.3394220472704283E-4</v>
      </c>
      <c r="AD461" s="223">
        <f t="shared" ca="1" si="879"/>
        <v>-2.355200542396373E-3</v>
      </c>
      <c r="AE461" s="223">
        <f t="shared" ca="1" si="880"/>
        <v>3.8751314828029898E-3</v>
      </c>
      <c r="AF461" s="223">
        <f t="shared" ca="1" si="881"/>
        <v>-3.6358337463271466E-3</v>
      </c>
      <c r="AG461" s="223">
        <f t="shared" ca="1" si="882"/>
        <v>1.7459435023967922E-3</v>
      </c>
      <c r="AH461" s="223">
        <f t="shared" ca="1" si="883"/>
        <v>9.3656858966020319E-4</v>
      </c>
      <c r="AI461" s="223">
        <f t="shared" ca="1" si="884"/>
        <v>-3.1938981225938948E-3</v>
      </c>
      <c r="AJ461" s="223">
        <f t="shared" ca="1" si="885"/>
        <v>4.0012646818211525E-3</v>
      </c>
      <c r="AK461" s="223">
        <f t="shared" ca="1" si="886"/>
        <v>-2.9921407288438701E-3</v>
      </c>
      <c r="AL461" s="223">
        <f t="shared" ca="1" si="887"/>
        <v>6.24647440836276E-4</v>
      </c>
      <c r="AM461" s="223">
        <f t="shared" ca="1" si="888"/>
        <v>2.0264227259784219E-3</v>
      </c>
      <c r="AN461" s="223">
        <f t="shared" ca="1" si="889"/>
        <v>-3.7575393410625478E-3</v>
      </c>
      <c r="AO461" s="223">
        <f t="shared" ca="1" si="890"/>
        <v>3.7828116531477491E-3</v>
      </c>
      <c r="AP461" s="223">
        <f t="shared" ca="1" si="891"/>
        <v>-2.0907665609085865E-3</v>
      </c>
      <c r="AQ461" s="223">
        <f t="shared" ca="1" si="892"/>
        <v>-5.5044283890053123E-4</v>
      </c>
      <c r="AR461" s="223">
        <f t="shared" ca="1" si="893"/>
        <v>2.9417626978061316E-3</v>
      </c>
      <c r="AS461" s="223">
        <f t="shared" ca="1" si="894"/>
        <v>-3.9975837945328881E-3</v>
      </c>
      <c r="AT461" s="223">
        <f t="shared" ca="1" si="895"/>
        <v>3.2385854249286769E-3</v>
      </c>
      <c r="AU461" s="223">
        <f t="shared" ca="1" si="896"/>
        <v>-1.0093369806232579E-3</v>
      </c>
      <c r="AV461" s="223">
        <f t="shared" ca="1" si="897"/>
        <v>-1.6781293509540043E-3</v>
      </c>
      <c r="AW461" s="223">
        <f t="shared" ca="1" si="898"/>
        <v>3.6037600413877484E-3</v>
      </c>
      <c r="AX461" s="223">
        <f t="shared" ca="1" si="899"/>
        <v>-3.8933590158533242E-3</v>
      </c>
      <c r="AY461" s="223">
        <f t="shared" ca="1" si="900"/>
        <v>2.4154543945096177E-3</v>
      </c>
      <c r="AZ461" s="223">
        <f t="shared" ca="1" si="901"/>
        <v>1.5901602269952758E-4</v>
      </c>
      <c r="BA461" s="223">
        <f t="shared" ca="1" si="902"/>
        <v>-2.6612964901074204E-3</v>
      </c>
      <c r="BB461" s="223">
        <f t="shared" ca="1" si="903"/>
        <v>3.9554039900016845E-3</v>
      </c>
      <c r="BC461" s="223">
        <f t="shared" ca="1" si="904"/>
        <v>-3.4538407729805091E-3</v>
      </c>
      <c r="BD461" s="223">
        <f t="shared" ca="1" si="905"/>
        <v>1.3843060535270648E-3</v>
      </c>
      <c r="BE461" s="223">
        <f t="shared" ca="1" si="906"/>
        <v>1.3136746729210309E-3</v>
      </c>
      <c r="BF461" s="223">
        <f t="shared" ca="1" si="907"/>
        <v>-3.4152745624987301E-3</v>
      </c>
      <c r="BG461" s="223">
        <f t="shared" ca="1" si="908"/>
        <v>3.9664112029097129E-3</v>
      </c>
      <c r="BH461" s="223">
        <f t="shared" ca="1" si="909"/>
        <v>-2.7168800818698326E-3</v>
      </c>
      <c r="BI461" s="223">
        <f t="shared" ca="1" si="910"/>
        <v>2.3394220472707313E-4</v>
      </c>
      <c r="BJ461" s="223">
        <f t="shared" ca="1" si="911"/>
        <v>2.3552005423963253E-3</v>
      </c>
      <c r="BK461" s="223">
        <f t="shared" ca="1" si="912"/>
        <v>-3.8751314828029747E-3</v>
      </c>
      <c r="BL461" s="223">
        <f t="shared" ca="1" si="913"/>
        <v>3.6358337463271236E-3</v>
      </c>
      <c r="BM461" s="223">
        <f t="shared" ca="1" si="914"/>
        <v>-1.7459435023967429E-3</v>
      </c>
      <c r="BN461" s="223">
        <f t="shared" ca="1" si="915"/>
        <v>-9.3656858966025653E-4</v>
      </c>
      <c r="BO461" s="223">
        <f t="shared" ca="1" si="916"/>
        <v>3.1938981225938939E-3</v>
      </c>
      <c r="BP461" s="223">
        <f t="shared" ca="1" si="917"/>
        <v>-4.0012646818211525E-3</v>
      </c>
      <c r="BQ461" s="223">
        <f t="shared" ca="1" si="918"/>
        <v>2.992140728843871E-3</v>
      </c>
      <c r="BR461" s="223">
        <f t="shared" ca="1" si="919"/>
        <v>-6.2464744083627795E-4</v>
      </c>
      <c r="BS461" s="223">
        <f t="shared" ca="1" si="920"/>
        <v>-2.0264227259784206E-3</v>
      </c>
      <c r="BT461" s="223">
        <f t="shared" ca="1" si="921"/>
        <v>3.7575393410625478E-3</v>
      </c>
      <c r="BU461" s="223">
        <f t="shared" ca="1" si="922"/>
        <v>-3.7828116531477499E-3</v>
      </c>
      <c r="BV461" s="223">
        <f t="shared" ca="1" si="923"/>
        <v>2.0907665609086368E-3</v>
      </c>
      <c r="BW461" s="223">
        <f t="shared" ca="1" si="924"/>
        <v>5.5044283890047312E-4</v>
      </c>
      <c r="BX461" s="223">
        <f t="shared" ca="1" si="925"/>
        <v>-2.9417626978060912E-3</v>
      </c>
      <c r="BY461" s="223">
        <f t="shared" ca="1" si="926"/>
        <v>3.9975837945328916E-3</v>
      </c>
      <c r="BZ461" s="223">
        <f t="shared" ca="1" si="927"/>
        <v>-3.2385854249286448E-3</v>
      </c>
      <c r="CA461" s="223">
        <f t="shared" ca="1" si="928"/>
        <v>1.0093369806232048E-3</v>
      </c>
      <c r="CB461" s="223">
        <f t="shared" ca="1" si="929"/>
        <v>1.6781293509540028E-3</v>
      </c>
      <c r="CC461" s="223">
        <f t="shared" ca="1" si="930"/>
        <v>-3.603760041387748E-3</v>
      </c>
      <c r="CD461" s="223">
        <f t="shared" ca="1" si="931"/>
        <v>3.8933590158533246E-3</v>
      </c>
      <c r="CE461" s="223">
        <f t="shared" ca="1" si="932"/>
        <v>-2.4154543945096195E-3</v>
      </c>
      <c r="CF461" s="223">
        <f t="shared" ca="1" si="933"/>
        <v>-1.5901602269952552E-4</v>
      </c>
      <c r="CG461" s="223">
        <f t="shared" ca="1" si="934"/>
        <v>2.6612964901074187E-3</v>
      </c>
      <c r="CH461" s="223">
        <f t="shared" ca="1" si="935"/>
        <v>-3.955403990001675E-3</v>
      </c>
      <c r="CI461" s="223">
        <f t="shared" ca="1" si="936"/>
        <v>3.4538407729805391E-3</v>
      </c>
      <c r="CJ461" s="223">
        <f t="shared" ca="1" si="937"/>
        <v>-1.3843060535271199E-3</v>
      </c>
      <c r="CK461" s="223">
        <f t="shared" ca="1" si="938"/>
        <v>-1.3136746729209749E-3</v>
      </c>
      <c r="CL461" s="223">
        <f t="shared" ca="1" si="939"/>
        <v>3.4152745624987596E-3</v>
      </c>
      <c r="CM461" s="223">
        <f t="shared" ca="1" si="940"/>
        <v>-3.9664112029097051E-3</v>
      </c>
      <c r="CN461" s="223">
        <f t="shared" ca="1" si="941"/>
        <v>2.7168800818697918E-3</v>
      </c>
      <c r="CO461" s="223">
        <f t="shared" ca="1" si="942"/>
        <v>-2.3394220472701838E-4</v>
      </c>
      <c r="CP461" s="223">
        <f t="shared" ca="1" si="943"/>
        <v>-2.35520054239637E-3</v>
      </c>
      <c r="CQ461" s="223">
        <f t="shared" ca="1" si="944"/>
        <v>3.8751314828029894E-3</v>
      </c>
      <c r="CR461" s="223">
        <f t="shared" ca="1" si="945"/>
        <v>-3.6358337463271483E-3</v>
      </c>
      <c r="CS461" s="223">
        <f t="shared" ca="1" si="946"/>
        <v>1.7459435023967958E-3</v>
      </c>
      <c r="CT461" s="223">
        <f t="shared" ca="1" si="947"/>
        <v>9.365685896601995E-4</v>
      </c>
      <c r="CU461" s="223">
        <f t="shared" ca="1" si="948"/>
        <v>-3.1938981225938584E-3</v>
      </c>
      <c r="CV461" s="223">
        <f t="shared" ca="1" si="949"/>
        <v>4.0012646818211551E-3</v>
      </c>
      <c r="CW461" s="223">
        <f t="shared" ca="1" si="950"/>
        <v>-2.9921407288439105E-3</v>
      </c>
      <c r="CX461" s="223">
        <f t="shared" ca="1" si="951"/>
        <v>6.2464744083622363E-4</v>
      </c>
      <c r="CY461" s="223">
        <f t="shared" ca="1" si="952"/>
        <v>2.0264227259784674E-3</v>
      </c>
      <c r="CZ461" s="223">
        <f t="shared" ca="1" si="953"/>
        <v>-3.7575393410625669E-3</v>
      </c>
      <c r="DA461" s="223">
        <f t="shared" ca="1" si="954"/>
        <v>3.7828116531477317E-3</v>
      </c>
      <c r="DB461" s="223">
        <f t="shared" ca="1" si="955"/>
        <v>-2.09076656090859E-3</v>
      </c>
      <c r="DC461" s="223">
        <f t="shared" ca="1" si="956"/>
        <v>-5.5044283890052766E-4</v>
      </c>
      <c r="DD461" s="223">
        <f t="shared" ca="1" si="957"/>
        <v>2.941762697806129E-3</v>
      </c>
      <c r="DE461" s="223">
        <f t="shared" ca="1" si="958"/>
        <v>-3.9975837945328881E-3</v>
      </c>
      <c r="DF461" s="223">
        <f t="shared" ca="1" si="959"/>
        <v>3.2385854249286795E-3</v>
      </c>
      <c r="DG461" s="223">
        <f t="shared" ca="1" si="960"/>
        <v>-1.0093369806231517E-3</v>
      </c>
      <c r="DH461" s="223">
        <f t="shared" ca="1" si="961"/>
        <v>-1.6781293509539486E-3</v>
      </c>
      <c r="DI461" s="223">
        <f t="shared" ca="1" si="962"/>
        <v>3.6037600413877718E-3</v>
      </c>
      <c r="DJ461" s="223">
        <f t="shared" ca="1" si="963"/>
        <v>-3.8933590158533385E-3</v>
      </c>
      <c r="DK461" s="223">
        <f t="shared" ca="1" si="964"/>
        <v>2.4154543945095757E-3</v>
      </c>
      <c r="DL461" s="223">
        <f t="shared" ca="1" si="965"/>
        <v>1.5901602269946676E-4</v>
      </c>
      <c r="DM461" s="223">
        <f t="shared" ca="1" si="966"/>
        <v>-2.6612964901074599E-3</v>
      </c>
      <c r="DN461" s="223">
        <f t="shared" ca="1" si="967"/>
        <v>3.9554039900016654E-3</v>
      </c>
      <c r="DO461" s="223">
        <f t="shared" ca="1" si="968"/>
        <v>-3.4538407729805113E-3</v>
      </c>
      <c r="DP461" s="223">
        <f t="shared" ca="1" si="969"/>
        <v>1.3843060535271752E-3</v>
      </c>
      <c r="DQ461" s="223">
        <f t="shared" ca="1" si="970"/>
        <v>1.313674672921027E-3</v>
      </c>
      <c r="DR461" s="223">
        <f t="shared" ca="1" si="971"/>
        <v>-3.4152745624987878E-3</v>
      </c>
      <c r="DS461" s="223">
        <f t="shared" ca="1" si="972"/>
        <v>3.9664112029097129E-3</v>
      </c>
      <c r="DT461" s="223">
        <f t="shared" ca="1" si="973"/>
        <v>-2.7168800818697519E-3</v>
      </c>
      <c r="DU461" s="223">
        <f t="shared" ca="1" si="974"/>
        <v>2.3394220472707709E-4</v>
      </c>
      <c r="DV461" s="223">
        <f t="shared" ca="1" si="975"/>
        <v>2.3552005423964142E-3</v>
      </c>
      <c r="DW461" s="223">
        <f t="shared" ca="1" si="976"/>
        <v>-3.8751314828029742E-3</v>
      </c>
      <c r="DX461" s="223">
        <f t="shared" ca="1" si="977"/>
        <v>3.6358337463271253E-3</v>
      </c>
      <c r="DY461" s="223">
        <f t="shared" ca="1" si="978"/>
        <v>-1.745943502396849E-3</v>
      </c>
      <c r="DZ461" s="223">
        <f t="shared" ca="1" si="979"/>
        <v>-9.3656858966025284E-4</v>
      </c>
      <c r="EA461" s="223">
        <f t="shared" ca="1" si="980"/>
        <v>3.1938981225938224E-3</v>
      </c>
      <c r="EB461" s="223">
        <f t="shared" ca="1" si="981"/>
        <v>-4.0012646818211534E-3</v>
      </c>
      <c r="EC461" s="223">
        <f t="shared" ca="1" si="982"/>
        <v>2.9921407288439495E-3</v>
      </c>
      <c r="ED461" s="223">
        <f t="shared" ca="1" si="983"/>
        <v>-6.2464744083628174E-4</v>
      </c>
      <c r="EE461" s="223">
        <f t="shared" ca="1" si="984"/>
        <v>-2.0264227259785151E-3</v>
      </c>
      <c r="EF461" s="223">
        <f t="shared" ca="1" si="985"/>
        <v>3.7575393410625461E-3</v>
      </c>
      <c r="EG461" s="223">
        <f t="shared" ca="1" si="986"/>
        <v>-3.7828116531477144E-3</v>
      </c>
      <c r="EH461" s="223">
        <f t="shared" ca="1" si="987"/>
        <v>2.0907665609086398E-3</v>
      </c>
      <c r="EI461" s="223">
        <f t="shared" ca="1" si="988"/>
        <v>5.5044283890058198E-4</v>
      </c>
      <c r="EJ461" s="223">
        <f t="shared" ca="1" si="989"/>
        <v>-2.9417626978060886E-3</v>
      </c>
      <c r="EK461" s="223">
        <f t="shared" ca="1" si="990"/>
        <v>3.9975837945328916E-3</v>
      </c>
      <c r="EL461" s="223">
        <f t="shared" ca="1" si="991"/>
        <v>-3.2385854249287142E-3</v>
      </c>
      <c r="EM461" s="223">
        <f t="shared" ca="1" si="992"/>
        <v>1.0093369806232085E-3</v>
      </c>
      <c r="EN461" s="223">
        <f t="shared" ca="1" si="993"/>
        <v>1.6781293509538955E-3</v>
      </c>
      <c r="EO461" s="223">
        <f t="shared" ca="1" si="994"/>
        <v>-3.6037600413877458E-3</v>
      </c>
      <c r="EP461" s="223">
        <f t="shared" ca="1" si="995"/>
        <v>3.8933590158533524E-3</v>
      </c>
      <c r="EQ461" s="223">
        <f t="shared" ca="1" si="996"/>
        <v>-2.4154543945096225E-3</v>
      </c>
      <c r="ER461" s="223">
        <f t="shared" ca="1" si="997"/>
        <v>-1.5901602269963535E-4</v>
      </c>
      <c r="ES461" s="223">
        <f t="shared" ca="1" si="998"/>
        <v>2.6612964901074161E-3</v>
      </c>
      <c r="ET461" s="223">
        <f t="shared" ca="1" si="999"/>
        <v>-3.9554039900016923E-3</v>
      </c>
      <c r="EU461" s="223">
        <f t="shared" ca="1" si="1000"/>
        <v>3.4538407729805412E-3</v>
      </c>
      <c r="EV461" s="223">
        <f t="shared" ca="1" si="1001"/>
        <v>-1.3843060535270167E-3</v>
      </c>
      <c r="EW461" s="223">
        <f t="shared" ca="1" si="1002"/>
        <v>-1.3136746729209715E-3</v>
      </c>
      <c r="EX461" s="223">
        <f t="shared" ca="1" si="1003"/>
        <v>3.415274562498757E-3</v>
      </c>
      <c r="EY461" s="223">
        <f t="shared" ca="1" si="1004"/>
        <v>-3.9664112029097216E-3</v>
      </c>
      <c r="EZ461" s="223">
        <f t="shared" ca="1" si="1005"/>
        <v>2.7168800818697953E-3</v>
      </c>
      <c r="FA461" s="223">
        <f t="shared" ca="1" si="1006"/>
        <v>-2.3394220472713586E-4</v>
      </c>
      <c r="FB461" s="223">
        <f t="shared" ca="1" si="1007"/>
        <v>-2.3552005423963665E-3</v>
      </c>
      <c r="FC461" s="223">
        <f t="shared" ca="1" si="1008"/>
        <v>3.8751314828029599E-3</v>
      </c>
      <c r="FD461" s="223">
        <f t="shared" ca="1" si="1009"/>
        <v>-3.6358337463271496E-3</v>
      </c>
      <c r="FE461" s="223">
        <f t="shared" ca="1" si="1010"/>
        <v>1.7459435023966967E-3</v>
      </c>
      <c r="FF461" s="223">
        <f t="shared" ca="1" si="1011"/>
        <v>9.3656858966019549E-4</v>
      </c>
      <c r="FG461" s="223">
        <f t="shared" ca="1" si="1012"/>
        <v>-3.1938981225939247E-3</v>
      </c>
      <c r="FH461" s="223">
        <f t="shared" ca="1" si="1013"/>
        <v>4.001264681821156E-3</v>
      </c>
      <c r="FI461" s="223">
        <f t="shared" ca="1" si="1014"/>
        <v>-2.9921407288438376E-3</v>
      </c>
      <c r="FJ461" s="223">
        <f t="shared" ca="1" si="1015"/>
        <v>6.2464744083633996E-4</v>
      </c>
      <c r="FK461" s="223">
        <f t="shared" ca="1" si="1016"/>
        <v>2.0264227259784644E-3</v>
      </c>
      <c r="FL461" s="223">
        <f t="shared" ca="1" si="1017"/>
        <v>-3.7575393410625262E-3</v>
      </c>
      <c r="FM461" s="223">
        <f t="shared" ca="1" si="1018"/>
        <v>3.782811653147733E-3</v>
      </c>
      <c r="FN461" s="223">
        <f t="shared" ca="1" si="1019"/>
        <v>-2.0907665609086901E-3</v>
      </c>
      <c r="FO461" s="223">
        <f t="shared" ca="1" si="1020"/>
        <v>-5.5044283890052354E-4</v>
      </c>
      <c r="FP461" s="223">
        <f t="shared" ca="1" si="1021"/>
        <v>2.9417626978060492E-3</v>
      </c>
      <c r="FQ461" s="223">
        <f t="shared" ca="1" si="1022"/>
        <v>-3.9975837945328881E-3</v>
      </c>
      <c r="FR461" s="223">
        <f t="shared" ca="1" si="1023"/>
        <v>3.2385854249286149E-3</v>
      </c>
      <c r="FS461" s="223">
        <f t="shared" ca="1" si="1024"/>
        <v>-1.0093369806232657E-3</v>
      </c>
      <c r="FT461" s="223">
        <f t="shared" ca="1" si="1025"/>
        <v>-1.6781293509540488E-3</v>
      </c>
      <c r="FU461" s="223">
        <f t="shared" ca="1" si="1026"/>
        <v>3.6037600413877202E-3</v>
      </c>
      <c r="FV461" s="223">
        <f t="shared" ca="1" si="1027"/>
        <v>-3.8933590158533129E-3</v>
      </c>
      <c r="FW461" s="223">
        <f t="shared" ca="1" si="1028"/>
        <v>2.4154543945096693E-3</v>
      </c>
      <c r="FX461" s="223">
        <f t="shared" ca="1" si="1029"/>
        <v>1.5901602269957659E-4</v>
      </c>
      <c r="FY461" s="223">
        <f t="shared" ca="1" si="1030"/>
        <v>-2.6612964901073718E-3</v>
      </c>
      <c r="FZ461" s="223">
        <f t="shared" ca="1" si="1031"/>
        <v>3.9554039900016828E-3</v>
      </c>
      <c r="GA461" s="223">
        <f t="shared" ca="1" si="1032"/>
        <v>-3.4538407729805707E-3</v>
      </c>
      <c r="GB461" s="223">
        <f t="shared" ca="1" si="1033"/>
        <v>1.384306053527072E-3</v>
      </c>
      <c r="GC461" s="223">
        <f t="shared" ca="1" si="1034"/>
        <v>1.3136746729209157E-3</v>
      </c>
      <c r="GD461" s="223">
        <f t="shared" ca="1" si="1035"/>
        <v>-3.4152745624987267E-3</v>
      </c>
      <c r="GE461" s="223">
        <f t="shared" ca="1" si="1036"/>
        <v>3.9664112029096981E-3</v>
      </c>
      <c r="GF461" s="223">
        <f t="shared" ca="1" si="1037"/>
        <v>-2.7168800818698382E-3</v>
      </c>
      <c r="GG461" s="223">
        <f t="shared" ca="1" si="1038"/>
        <v>2.3394220472696737E-4</v>
      </c>
      <c r="GH461" s="223">
        <f t="shared" ca="1" si="1039"/>
        <v>2.3552005423963193E-3</v>
      </c>
      <c r="GI461" s="223">
        <f t="shared" ca="1" si="1040"/>
        <v>-3.8751314828030015E-3</v>
      </c>
      <c r="GJ461" s="223">
        <f t="shared" ca="1" si="1041"/>
        <v>3.6358337463271747E-3</v>
      </c>
      <c r="GK461" s="223">
        <f t="shared" ca="1" si="1042"/>
        <v>-1.7459435023967501E-3</v>
      </c>
      <c r="GL461" s="223">
        <f t="shared" ca="1" si="1043"/>
        <v>-9.3656858966013846E-4</v>
      </c>
      <c r="GM461" s="223">
        <f t="shared" ca="1" si="1044"/>
        <v>3.1938981225938892E-3</v>
      </c>
      <c r="GN461" s="223">
        <f t="shared" ca="1" si="1045"/>
        <v>-4.0012646818211577E-3</v>
      </c>
      <c r="GO461" s="223">
        <f t="shared" ca="1" si="1046"/>
        <v>2.9921407288438766E-3</v>
      </c>
      <c r="GP461" s="223">
        <f t="shared" ca="1" si="1047"/>
        <v>-6.2464744083617321E-4</v>
      </c>
      <c r="GQ461" s="223">
        <f t="shared" ca="1" si="1048"/>
        <v>-2.0264227259784136E-3</v>
      </c>
      <c r="GR461" s="223">
        <f t="shared" ca="1" si="1049"/>
        <v>3.7575393410625843E-3</v>
      </c>
      <c r="GS461" s="223">
        <f t="shared" ca="1" si="1050"/>
        <v>-3.7828116531477525E-3</v>
      </c>
      <c r="GT461" s="223">
        <f t="shared" ca="1" si="1051"/>
        <v>2.0907665609085462E-3</v>
      </c>
      <c r="GU461" s="223">
        <f t="shared" ca="1" si="1052"/>
        <v>5.5044283890046521E-4</v>
      </c>
      <c r="GV461" s="223">
        <f t="shared" ca="1" si="1053"/>
        <v>-2.9417626978061632E-3</v>
      </c>
      <c r="GW461" s="223">
        <f t="shared" ca="1" si="1054"/>
        <v>3.9975837945328847E-3</v>
      </c>
      <c r="GX461" s="223">
        <f t="shared" ca="1" si="1055"/>
        <v>-3.2385854249286495E-3</v>
      </c>
      <c r="GY461" s="223">
        <f t="shared" ca="1" si="1056"/>
        <v>1.0093369806233226E-3</v>
      </c>
      <c r="GZ461" s="223">
        <f t="shared" ca="1" si="1057"/>
        <v>1.6781293509539957E-3</v>
      </c>
      <c r="HA461" s="223">
        <f t="shared" ca="1" si="1058"/>
        <v>-3.6037600413876946E-3</v>
      </c>
      <c r="HB461" s="223">
        <f t="shared" ca="1" si="1059"/>
        <v>3.8933590158533263E-3</v>
      </c>
      <c r="HC461" s="223">
        <f t="shared" ca="1" si="1060"/>
        <v>-2.4154543945095345E-3</v>
      </c>
      <c r="HD461" s="223">
        <f t="shared" ca="1" si="1061"/>
        <v>-1.5901602269951772E-4</v>
      </c>
      <c r="HE461" s="223">
        <f t="shared" ca="1" si="1062"/>
        <v>2.661296490107498E-3</v>
      </c>
      <c r="HF461" s="223">
        <f t="shared" ca="1" si="1063"/>
        <v>-3.9554039900016741E-3</v>
      </c>
      <c r="HG461" s="223">
        <f t="shared" ca="1" si="1064"/>
        <v>3.4538407729804857E-3</v>
      </c>
      <c r="HH461" s="223">
        <f t="shared" ca="1" si="1065"/>
        <v>-1.3843060535269137E-3</v>
      </c>
      <c r="HI461" s="223">
        <f t="shared" ca="1" si="1066"/>
        <v>-1.3136746729208602E-3</v>
      </c>
      <c r="HJ461" s="223">
        <f t="shared" ca="1" si="1067"/>
        <v>3.4152745624986955E-3</v>
      </c>
      <c r="HK461" s="223">
        <f t="shared" ca="1" si="1068"/>
        <v>-3.9664112029097059E-3</v>
      </c>
      <c r="HL461" s="223">
        <f t="shared" ca="1" si="1069"/>
        <v>2.7168800818697142E-3</v>
      </c>
      <c r="HM461" s="223">
        <f t="shared" ca="1" si="1070"/>
        <v>-2.3394220472725338E-4</v>
      </c>
      <c r="HN461" s="223">
        <f t="shared" ca="1" si="1071"/>
        <v>-2.3552005423962716E-3</v>
      </c>
      <c r="HO461" s="223">
        <f t="shared" ca="1" si="1072"/>
        <v>3.8751314828029872E-3</v>
      </c>
      <c r="HP461" s="223">
        <f t="shared" ca="1" si="1073"/>
        <v>-3.6358337463271036E-3</v>
      </c>
      <c r="HQ461" s="223">
        <f t="shared" ca="1" si="1074"/>
        <v>1.7459435023965979E-3</v>
      </c>
      <c r="HR461" s="223">
        <f t="shared" ca="1" si="1075"/>
        <v>9.3656858966008122E-4</v>
      </c>
      <c r="HS461" s="223">
        <f t="shared" ca="1" si="1076"/>
        <v>-3.1938981225938532E-3</v>
      </c>
      <c r="HT461" s="223">
        <f t="shared" ca="1" si="1077"/>
        <v>4.0012646818211508E-3</v>
      </c>
      <c r="HU461" s="223">
        <f t="shared" ca="1" si="1078"/>
        <v>-2.9921407288437648E-3</v>
      </c>
      <c r="HV461" s="223">
        <f t="shared" ca="1" si="1079"/>
        <v>6.2464744083645619E-4</v>
      </c>
      <c r="HW461" s="223">
        <f t="shared" ca="1" si="1080"/>
        <v>2.0264227259783633E-3</v>
      </c>
      <c r="HX461" s="223">
        <f t="shared" ca="1" si="1081"/>
        <v>-3.7575393410625639E-3</v>
      </c>
      <c r="HY461" s="223">
        <f t="shared" ca="1" si="1082"/>
        <v>3.7828116531476975E-3</v>
      </c>
      <c r="HZ461" s="223">
        <f t="shared" ca="1" si="1083"/>
        <v>-2.0907665609087907E-3</v>
      </c>
      <c r="IA461" s="223">
        <f t="shared" ca="1" si="1084"/>
        <v>-5.5044283890040699E-4</v>
      </c>
      <c r="IB461" s="223">
        <f t="shared" ca="1" si="1085"/>
        <v>2.9417626978061238E-3</v>
      </c>
      <c r="IC461" s="223">
        <f t="shared" ca="1" si="1086"/>
        <v>-3.9975837945328942E-3</v>
      </c>
      <c r="ID461" s="223">
        <f t="shared" ca="1" si="1087"/>
        <v>3.2385854249285502E-3</v>
      </c>
      <c r="IE461" s="223">
        <f t="shared" ca="1" si="1088"/>
        <v>-3.130921320086159E-3</v>
      </c>
      <c r="IF461" s="223">
        <f t="shared" ca="1" si="1089"/>
        <v>-1.6781293509539421E-3</v>
      </c>
      <c r="IG461" s="223">
        <f t="shared" ca="1" si="1090"/>
        <v>3.6037600413877683E-3</v>
      </c>
      <c r="IH461" s="223">
        <f t="shared" ca="1" si="1091"/>
        <v>-3.8933590158532873E-3</v>
      </c>
      <c r="II461" s="223">
        <f t="shared" ca="1" si="1092"/>
        <v>2.4154543945097634E-3</v>
      </c>
      <c r="IJ461" s="223">
        <f t="shared" ca="1" si="1093"/>
        <v>1.5901602269945906E-4</v>
      </c>
      <c r="IK461" s="223">
        <f t="shared" ca="1" si="1094"/>
        <v>-2.6612964901074542E-3</v>
      </c>
      <c r="IL461" s="223">
        <f t="shared" ca="1" si="1095"/>
        <v>3.9554039900017001E-3</v>
      </c>
      <c r="IM461" s="223">
        <f t="shared" ca="1" si="1096"/>
        <v>-3.453840772980631E-3</v>
      </c>
      <c r="IN461" s="223">
        <f t="shared" ca="1" si="1097"/>
        <v>1.3843060535271823E-3</v>
      </c>
      <c r="IO461" s="223">
        <f t="shared" ca="1" si="1098"/>
        <v>1.3136746729210194E-3</v>
      </c>
      <c r="IP461" s="223">
        <f t="shared" ca="1" si="1099"/>
        <v>-3.4152745624987835E-3</v>
      </c>
      <c r="IQ461" s="223">
        <f t="shared" ca="1" si="1100"/>
        <v>3.9664112029096834E-3</v>
      </c>
      <c r="IR461" s="223">
        <f t="shared" ca="1" si="1101"/>
        <v>-2.7168800818699245E-3</v>
      </c>
      <c r="IS461" s="223">
        <f t="shared" ca="1" si="1102"/>
        <v>2.339422047270849E-4</v>
      </c>
      <c r="IT461" s="223">
        <f t="shared" ca="1" si="1103"/>
        <v>2.3552005423964082E-3</v>
      </c>
      <c r="IU461" s="223">
        <f t="shared" ca="1" si="1104"/>
        <v>-3.8751314828030293E-3</v>
      </c>
      <c r="IV461" s="223">
        <f t="shared" ca="1" si="1105"/>
        <v>3.6358337463272242E-3</v>
      </c>
      <c r="IW461" s="223">
        <f t="shared" ca="1" si="1106"/>
        <v>-1.7459435023968557E-3</v>
      </c>
      <c r="IX461" s="223">
        <f t="shared" ca="1" si="1107"/>
        <v>-9.3656858966024515E-4</v>
      </c>
      <c r="IY461" s="223">
        <f t="shared" ca="1" si="1108"/>
        <v>3.1938981225939551E-3</v>
      </c>
      <c r="IZ461" s="223">
        <f t="shared" ca="1" si="1109"/>
        <v>-4.0012646818211629E-3</v>
      </c>
      <c r="JA461" s="223">
        <f t="shared" ca="1" si="1110"/>
        <v>2.9921407288439551E-3</v>
      </c>
      <c r="JB461" s="223">
        <f t="shared" ca="1" si="1111"/>
        <v>-6.2464744083628955E-4</v>
      </c>
    </row>
    <row r="462" spans="2:262">
      <c r="B462" s="230">
        <v>101</v>
      </c>
      <c r="C462" s="229">
        <f t="shared" si="1112"/>
        <v>1.9726562500000013E-3</v>
      </c>
      <c r="D462" s="226">
        <f t="shared" ca="1" si="855"/>
        <v>54.013161673782577</v>
      </c>
      <c r="E462" s="225">
        <f ca="1">DC361</f>
        <v>1.3161673782574769E-2</v>
      </c>
      <c r="F462" s="224">
        <v>101</v>
      </c>
      <c r="G462" s="223">
        <f t="shared" ca="1" si="856"/>
        <v>-1.0332925897875204E-3</v>
      </c>
      <c r="H462" s="223">
        <f t="shared" ca="1" si="857"/>
        <v>1.3729507275939338E-3</v>
      </c>
      <c r="I462" s="223">
        <f t="shared" ca="1" si="858"/>
        <v>-1.131429013024535E-3</v>
      </c>
      <c r="J462" s="223">
        <f t="shared" ca="1" si="859"/>
        <v>4.1096531346804379E-4</v>
      </c>
      <c r="K462" s="223">
        <f t="shared" ca="1" si="860"/>
        <v>4.8346293952257371E-4</v>
      </c>
      <c r="L462" s="223">
        <f t="shared" ca="1" si="861"/>
        <v>-1.1732378759930001E-3</v>
      </c>
      <c r="M462" s="223">
        <f t="shared" ca="1" si="862"/>
        <v>1.3663728370680453E-3</v>
      </c>
      <c r="N462" s="223">
        <f t="shared" ca="1" si="863"/>
        <v>-9.8111241382424844E-4</v>
      </c>
      <c r="O462" s="223">
        <f t="shared" ca="1" si="864"/>
        <v>1.8054009600888192E-4</v>
      </c>
      <c r="P462" s="223">
        <f t="shared" ca="1" si="865"/>
        <v>6.9645613436031934E-4</v>
      </c>
      <c r="Q462" s="223">
        <f t="shared" ca="1" si="866"/>
        <v>-1.2786375070520651E-3</v>
      </c>
      <c r="R462" s="223">
        <f t="shared" ca="1" si="867"/>
        <v>1.3195624874674527E-3</v>
      </c>
      <c r="S462" s="223">
        <f t="shared" ca="1" si="868"/>
        <v>-8.0190723899802268E-4</v>
      </c>
      <c r="T462" s="223">
        <f t="shared" ca="1" si="869"/>
        <v>-5.5201073163442402E-5</v>
      </c>
      <c r="U462" s="223">
        <f t="shared" ca="1" si="870"/>
        <v>8.8894237665712453E-4</v>
      </c>
      <c r="V462" s="223">
        <f t="shared" ca="1" si="871"/>
        <v>-1.3463880208436632E-3</v>
      </c>
      <c r="W462" s="223">
        <f t="shared" ca="1" si="872"/>
        <v>1.2338979962055888E-3</v>
      </c>
      <c r="X462" s="223">
        <f t="shared" ca="1" si="873"/>
        <v>-5.990901338849495E-4</v>
      </c>
      <c r="Y462" s="223">
        <f t="shared" ca="1" si="874"/>
        <v>-2.893168624565044E-4</v>
      </c>
      <c r="Z462" s="223">
        <f t="shared" ca="1" si="875"/>
        <v>1.0552539638243956E-3</v>
      </c>
      <c r="AA462" s="223">
        <f t="shared" ca="1" si="876"/>
        <v>-1.3744945227830488E-3</v>
      </c>
      <c r="AB462" s="223">
        <f t="shared" ca="1" si="877"/>
        <v>1.1119017298323139E-3</v>
      </c>
      <c r="AC462" s="223">
        <f t="shared" ca="1" si="878"/>
        <v>-3.7863299038724504E-4</v>
      </c>
      <c r="AD462" s="223">
        <f t="shared" ca="1" si="879"/>
        <v>-5.149137991255783E-4</v>
      </c>
      <c r="AE462" s="223">
        <f t="shared" ca="1" si="880"/>
        <v>1.1904938985398401E-3</v>
      </c>
      <c r="AF462" s="223">
        <f t="shared" ca="1" si="881"/>
        <v>-1.3621294249247272E-3</v>
      </c>
      <c r="AG462" s="223">
        <f t="shared" ca="1" si="882"/>
        <v>9.5716583366914766E-4</v>
      </c>
      <c r="AH462" s="223">
        <f t="shared" ca="1" si="883"/>
        <v>-1.4702710631388894E-4</v>
      </c>
      <c r="AI462" s="223">
        <f t="shared" ca="1" si="884"/>
        <v>-7.2534924561546961E-4</v>
      </c>
      <c r="AJ462" s="223">
        <f t="shared" ca="1" si="885"/>
        <v>1.2906800794391118E-3</v>
      </c>
      <c r="AK462" s="223">
        <f t="shared" ca="1" si="886"/>
        <v>-1.3096568140538284E-3</v>
      </c>
      <c r="AL462" s="223">
        <f t="shared" ca="1" si="887"/>
        <v>7.7424646211324548E-4</v>
      </c>
      <c r="AM462" s="223">
        <f t="shared" ca="1" si="888"/>
        <v>8.8907949034792533E-5</v>
      </c>
      <c r="AN462" s="223">
        <f t="shared" ca="1" si="889"/>
        <v>-9.1442699013163464E-4</v>
      </c>
      <c r="AO462" s="223">
        <f t="shared" ca="1" si="890"/>
        <v>1.3528625529564417E-3</v>
      </c>
      <c r="AP462" s="223">
        <f t="shared" ca="1" si="891"/>
        <v>-1.2186217312544158E-3</v>
      </c>
      <c r="AQ462" s="223">
        <f t="shared" ca="1" si="892"/>
        <v>5.6852962396868544E-4</v>
      </c>
      <c r="AR462" s="223">
        <f t="shared" ca="1" si="893"/>
        <v>3.2222513514318119E-4</v>
      </c>
      <c r="AS462" s="223">
        <f t="shared" ca="1" si="894"/>
        <v>-1.0765796923319422E-3</v>
      </c>
      <c r="AT462" s="223">
        <f t="shared" ca="1" si="895"/>
        <v>1.3752103738673002E-3</v>
      </c>
      <c r="AU462" s="223">
        <f t="shared" ca="1" si="896"/>
        <v>-1.0917046786147254E-3</v>
      </c>
      <c r="AV462" s="223">
        <f t="shared" ca="1" si="897"/>
        <v>3.4607259295104834E-4</v>
      </c>
      <c r="AW462" s="223">
        <f t="shared" ca="1" si="898"/>
        <v>5.4605449390987006E-4</v>
      </c>
      <c r="AX462" s="223">
        <f t="shared" ca="1" si="899"/>
        <v>-1.2070328120776339E-3</v>
      </c>
      <c r="AY462" s="223">
        <f t="shared" ca="1" si="900"/>
        <v>1.3570655169491356E-3</v>
      </c>
      <c r="AZ462" s="223">
        <f t="shared" ca="1" si="901"/>
        <v>-9.3264269260656945E-4</v>
      </c>
      <c r="BA462" s="223">
        <f t="shared" ca="1" si="902"/>
        <v>1.134255529877693E-4</v>
      </c>
      <c r="BB462" s="223">
        <f t="shared" ca="1" si="903"/>
        <v>7.5380543360760834E-4</v>
      </c>
      <c r="BC462" s="223">
        <f t="shared" ca="1" si="904"/>
        <v>-1.3019451944079458E-3</v>
      </c>
      <c r="BD462" s="223">
        <f t="shared" ca="1" si="905"/>
        <v>1.2989622523466463E-3</v>
      </c>
      <c r="BE462" s="223">
        <f t="shared" ca="1" si="906"/>
        <v>-7.4611930811062279E-4</v>
      </c>
      <c r="BF462" s="223">
        <f t="shared" ca="1" si="907"/>
        <v>-1.2256127008214586E-4</v>
      </c>
      <c r="BG462" s="223">
        <f t="shared" ca="1" si="908"/>
        <v>9.3936078697991665E-4</v>
      </c>
      <c r="BH462" s="223">
        <f t="shared" ca="1" si="909"/>
        <v>-1.3585221712541068E-3</v>
      </c>
      <c r="BI462" s="223">
        <f t="shared" ca="1" si="910"/>
        <v>1.2026114141395273E-3</v>
      </c>
      <c r="BJ462" s="223">
        <f t="shared" ca="1" si="911"/>
        <v>-5.3762665306563459E-4</v>
      </c>
      <c r="BK462" s="223">
        <f t="shared" ca="1" si="912"/>
        <v>-3.5493931145721221E-4</v>
      </c>
      <c r="BL462" s="223">
        <f t="shared" ca="1" si="913"/>
        <v>1.0972569294887477E-3</v>
      </c>
      <c r="BM462" s="223">
        <f t="shared" ca="1" si="914"/>
        <v>-1.3750978496447617E-3</v>
      </c>
      <c r="BN462" s="223">
        <f t="shared" ca="1" si="915"/>
        <v>1.0708500253202127E-3</v>
      </c>
      <c r="BO462" s="223">
        <f t="shared" ca="1" si="916"/>
        <v>-3.1330373432532664E-4</v>
      </c>
      <c r="BP462" s="223">
        <f t="shared" ca="1" si="917"/>
        <v>-5.7686626588532319E-4</v>
      </c>
      <c r="BQ462" s="223">
        <f t="shared" ca="1" si="918"/>
        <v>1.2228446541832911E-3</v>
      </c>
      <c r="BR462" s="223">
        <f t="shared" ca="1" si="919"/>
        <v>-1.3511841634500788E-3</v>
      </c>
      <c r="BS462" s="223">
        <f t="shared" ca="1" si="920"/>
        <v>9.0755776245972136E-4</v>
      </c>
      <c r="BT462" s="223">
        <f t="shared" ca="1" si="921"/>
        <v>-7.9755676349784594E-5</v>
      </c>
      <c r="BU462" s="223">
        <f t="shared" ca="1" si="922"/>
        <v>-7.8180755739315868E-4</v>
      </c>
      <c r="BV462" s="223">
        <f t="shared" ca="1" si="923"/>
        <v>1.3124260662745347E-3</v>
      </c>
      <c r="BW462" s="223">
        <f t="shared" ca="1" si="924"/>
        <v>-1.2874852443499781E-3</v>
      </c>
      <c r="BX462" s="223">
        <f t="shared" ca="1" si="925"/>
        <v>7.1754271973600869E-4</v>
      </c>
      <c r="BY462" s="223">
        <f t="shared" ca="1" si="926"/>
        <v>1.5614076480326275E-4</v>
      </c>
      <c r="BZ462" s="223">
        <f t="shared" ca="1" si="927"/>
        <v>-9.6372874801505589E-4</v>
      </c>
      <c r="CA462" s="223">
        <f t="shared" ca="1" si="928"/>
        <v>1.363363466594227E-3</v>
      </c>
      <c r="CB462" s="223">
        <f t="shared" ca="1" si="929"/>
        <v>-1.1858766888772981E-3</v>
      </c>
      <c r="CC462" s="223">
        <f t="shared" ca="1" si="930"/>
        <v>5.0639983596996842E-4</v>
      </c>
      <c r="CD462" s="223">
        <f t="shared" ca="1" si="931"/>
        <v>3.8743968560207593E-4</v>
      </c>
      <c r="CE462" s="223">
        <f t="shared" ca="1" si="932"/>
        <v>-1.117273220100308E-3</v>
      </c>
      <c r="CF462" s="223">
        <f t="shared" ca="1" si="933"/>
        <v>1.3741570178958183E-3</v>
      </c>
      <c r="CG462" s="223">
        <f t="shared" ca="1" si="934"/>
        <v>-1.0493503320120963E-3</v>
      </c>
      <c r="CH462" s="223">
        <f t="shared" ca="1" si="935"/>
        <v>2.8034615324522847E-4</v>
      </c>
      <c r="CI462" s="223">
        <f t="shared" ca="1" si="936"/>
        <v>6.0733055519259058E-4</v>
      </c>
      <c r="CJ462" s="223">
        <f t="shared" ca="1" si="937"/>
        <v>-1.2379199003943841E-3</v>
      </c>
      <c r="CK462" s="223">
        <f t="shared" ca="1" si="938"/>
        <v>1.3444889071349893E-3</v>
      </c>
      <c r="CL462" s="223">
        <f t="shared" ca="1" si="939"/>
        <v>-8.819261534525676E-4</v>
      </c>
      <c r="CM462" s="223">
        <f t="shared" ca="1" si="940"/>
        <v>4.6037757874604077E-5</v>
      </c>
      <c r="CN462" s="223">
        <f t="shared" ca="1" si="941"/>
        <v>8.0933874953980256E-4</v>
      </c>
      <c r="CO462" s="223">
        <f t="shared" ca="1" si="942"/>
        <v>-1.3221163817535599E-3</v>
      </c>
      <c r="CP462" s="223">
        <f t="shared" ca="1" si="943"/>
        <v>1.2752327033842806E-3</v>
      </c>
      <c r="CQ462" s="223">
        <f t="shared" ca="1" si="944"/>
        <v>-6.8853391045765964E-4</v>
      </c>
      <c r="CR462" s="223">
        <f t="shared" ca="1" si="945"/>
        <v>-1.8962620616610267E-4</v>
      </c>
      <c r="CS462" s="223">
        <f t="shared" ca="1" si="946"/>
        <v>9.875161948885579E-4</v>
      </c>
      <c r="CT462" s="223">
        <f t="shared" ca="1" si="947"/>
        <v>-1.3673835227615142E-3</v>
      </c>
      <c r="CU462" s="223">
        <f t="shared" ca="1" si="948"/>
        <v>1.1684276358404949E-3</v>
      </c>
      <c r="CV462" s="223">
        <f t="shared" ca="1" si="949"/>
        <v>-4.7486798254858711E-4</v>
      </c>
      <c r="CW462" s="223">
        <f t="shared" ca="1" si="950"/>
        <v>-4.1970668056763588E-4</v>
      </c>
      <c r="CX462" s="223">
        <f t="shared" ca="1" si="951"/>
        <v>1.136616507101594E-3</v>
      </c>
      <c r="CY462" s="223">
        <f t="shared" ca="1" si="952"/>
        <v>-1.3723884453423338E-3</v>
      </c>
      <c r="CZ462" s="223">
        <f t="shared" ca="1" si="953"/>
        <v>1.0272185493017119E-3</v>
      </c>
      <c r="DA462" s="223">
        <f t="shared" ca="1" si="954"/>
        <v>-2.4721970212523324E-4</v>
      </c>
      <c r="DB462" s="223">
        <f t="shared" ca="1" si="955"/>
        <v>-6.3742901128299744E-4</v>
      </c>
      <c r="DC462" s="223">
        <f t="shared" ca="1" si="956"/>
        <v>1.2522494699462856E-3</v>
      </c>
      <c r="DD462" s="223">
        <f t="shared" ca="1" si="957"/>
        <v>-1.3369837809759195E-3</v>
      </c>
      <c r="DE462" s="223">
        <f t="shared" ca="1" si="958"/>
        <v>8.5576330510788736E-4</v>
      </c>
      <c r="DF462" s="223">
        <f t="shared" ca="1" si="959"/>
        <v>-1.229210797554258E-5</v>
      </c>
      <c r="DG462" s="223">
        <f t="shared" ca="1" si="960"/>
        <v>-8.3638242628684858E-4</v>
      </c>
      <c r="DH462" s="223">
        <f t="shared" ca="1" si="961"/>
        <v>1.3310103037613536E-3</v>
      </c>
      <c r="DI462" s="223">
        <f t="shared" ca="1" si="962"/>
        <v>-1.2622120099221015E-3</v>
      </c>
      <c r="DJ462" s="223">
        <f t="shared" ca="1" si="963"/>
        <v>6.5911035409762586E-4</v>
      </c>
      <c r="DK462" s="223">
        <f t="shared" ca="1" si="964"/>
        <v>2.2299742379296741E-4</v>
      </c>
      <c r="DL462" s="223">
        <f t="shared" ca="1" si="965"/>
        <v>-1.0107087989318678E-3</v>
      </c>
      <c r="DM462" s="223">
        <f t="shared" ca="1" si="966"/>
        <v>1.3705799182244524E-3</v>
      </c>
      <c r="DN462" s="223">
        <f t="shared" ca="1" si="967"/>
        <v>-1.1502747656861429E-3</v>
      </c>
      <c r="DO462" s="223">
        <f t="shared" ca="1" si="968"/>
        <v>4.4305008641101306E-4</v>
      </c>
      <c r="DP462" s="223">
        <f t="shared" ca="1" si="969"/>
        <v>4.517208599226284E-4</v>
      </c>
      <c r="DQ462" s="223">
        <f t="shared" ca="1" si="970"/>
        <v>-1.1552751388198531E-3</v>
      </c>
      <c r="DR462" s="223">
        <f t="shared" ca="1" si="971"/>
        <v>1.369793197306284E-3</v>
      </c>
      <c r="DS462" s="223">
        <f t="shared" ca="1" si="972"/>
        <v>-1.0044680085474031E-3</v>
      </c>
      <c r="DT462" s="223">
        <f t="shared" ca="1" si="973"/>
        <v>2.1394433510081763E-4</v>
      </c>
      <c r="DU462" s="223">
        <f t="shared" ca="1" si="974"/>
        <v>6.6714350397197898E-4</v>
      </c>
      <c r="DV462" s="223">
        <f t="shared" ca="1" si="975"/>
        <v>-1.2658247312420997E-3</v>
      </c>
      <c r="DW462" s="223">
        <f t="shared" ca="1" si="976"/>
        <v>1.3286733057802425E-3</v>
      </c>
      <c r="DX462" s="223">
        <f t="shared" ca="1" si="977"/>
        <v>-8.2908497694726083E-4</v>
      </c>
      <c r="DY462" s="223">
        <f t="shared" ca="1" si="978"/>
        <v>-2.1460946229731912E-5</v>
      </c>
      <c r="DZ462" s="223">
        <f t="shared" ca="1" si="979"/>
        <v>8.629222975346521E-4</v>
      </c>
      <c r="EA462" s="223">
        <f t="shared" ca="1" si="980"/>
        <v>-1.3391024749318131E-3</v>
      </c>
      <c r="EB462" s="223">
        <f t="shared" ca="1" si="981"/>
        <v>1.2484310071422774E-3</v>
      </c>
      <c r="EC462" s="223">
        <f t="shared" ca="1" si="982"/>
        <v>-6.2928977430597318E-4</v>
      </c>
      <c r="ED462" s="223">
        <f t="shared" ca="1" si="983"/>
        <v>-2.5623431611014992E-4</v>
      </c>
      <c r="EE462" s="223">
        <f t="shared" ca="1" si="984"/>
        <v>1.0332925897875368E-3</v>
      </c>
      <c r="EF462" s="223">
        <f t="shared" ca="1" si="985"/>
        <v>-1.372950727593936E-3</v>
      </c>
      <c r="EG462" s="223">
        <f t="shared" ca="1" si="986"/>
        <v>1.1314290130245059E-3</v>
      </c>
      <c r="EH462" s="223">
        <f t="shared" ca="1" si="987"/>
        <v>-4.1096531346805789E-4</v>
      </c>
      <c r="EI462" s="223">
        <f t="shared" ca="1" si="988"/>
        <v>-4.8346293952257133E-4</v>
      </c>
      <c r="EJ462" s="223">
        <f t="shared" ca="1" si="989"/>
        <v>1.1732378759930066E-3</v>
      </c>
      <c r="EK462" s="223">
        <f t="shared" ca="1" si="990"/>
        <v>-1.3663728370680432E-3</v>
      </c>
      <c r="EL462" s="223">
        <f t="shared" ca="1" si="991"/>
        <v>9.8111241382422285E-4</v>
      </c>
      <c r="EM462" s="223">
        <f t="shared" ca="1" si="992"/>
        <v>-1.8054009600883112E-4</v>
      </c>
      <c r="EN462" s="223">
        <f t="shared" ca="1" si="993"/>
        <v>-6.9645613436030449E-4</v>
      </c>
      <c r="EO462" s="223">
        <f t="shared" ca="1" si="994"/>
        <v>1.2786375070520642E-3</v>
      </c>
      <c r="EP462" s="223">
        <f t="shared" ca="1" si="995"/>
        <v>-1.3195624874674495E-3</v>
      </c>
      <c r="EQ462" s="223">
        <f t="shared" ca="1" si="996"/>
        <v>8.019072389980048E-4</v>
      </c>
      <c r="ER462" s="223">
        <f t="shared" ca="1" si="997"/>
        <v>5.5201073163474115E-5</v>
      </c>
      <c r="ES462" s="223">
        <f t="shared" ca="1" si="998"/>
        <v>-8.8894237665716367E-4</v>
      </c>
      <c r="ET462" s="223">
        <f t="shared" ca="1" si="999"/>
        <v>1.3463880208436599E-3</v>
      </c>
      <c r="EU462" s="223">
        <f t="shared" ca="1" si="1000"/>
        <v>-1.2338979962055921E-3</v>
      </c>
      <c r="EV462" s="223">
        <f t="shared" ca="1" si="1001"/>
        <v>5.9909013388493855E-4</v>
      </c>
      <c r="EW462" s="223">
        <f t="shared" ca="1" si="1002"/>
        <v>2.8931686245652581E-4</v>
      </c>
      <c r="EX462" s="223">
        <f t="shared" ca="1" si="1003"/>
        <v>-1.0552539638244158E-3</v>
      </c>
      <c r="EY462" s="223">
        <f t="shared" ca="1" si="1004"/>
        <v>1.3744945227830505E-3</v>
      </c>
      <c r="EZ462" s="223">
        <f t="shared" ca="1" si="1005"/>
        <v>-1.1119017298323239E-3</v>
      </c>
      <c r="FA462" s="223">
        <f t="shared" ca="1" si="1006"/>
        <v>3.7863299038725219E-4</v>
      </c>
      <c r="FB462" s="223">
        <f t="shared" ca="1" si="1007"/>
        <v>5.1491379912558958E-4</v>
      </c>
      <c r="FC462" s="223">
        <f t="shared" ca="1" si="1008"/>
        <v>-1.1904938985398512E-3</v>
      </c>
      <c r="FD462" s="223">
        <f t="shared" ca="1" si="1009"/>
        <v>1.3621294249247229E-3</v>
      </c>
      <c r="FE462" s="223">
        <f t="shared" ca="1" si="1010"/>
        <v>-9.571658336691108E-4</v>
      </c>
      <c r="FF462" s="223">
        <f t="shared" ca="1" si="1011"/>
        <v>1.4702710631391567E-4</v>
      </c>
      <c r="FG462" s="223">
        <f t="shared" ca="1" si="1012"/>
        <v>7.2534924561546332E-4</v>
      </c>
      <c r="FH462" s="223">
        <f t="shared" ca="1" si="1013"/>
        <v>-1.2906800794391159E-3</v>
      </c>
      <c r="FI462" s="223">
        <f t="shared" ca="1" si="1014"/>
        <v>1.3096568140538245E-3</v>
      </c>
      <c r="FJ462" s="223">
        <f t="shared" ca="1" si="1015"/>
        <v>-7.7424646211321935E-4</v>
      </c>
      <c r="FK462" s="223">
        <f t="shared" ca="1" si="1016"/>
        <v>-8.8907949034843626E-5</v>
      </c>
      <c r="FL462" s="223">
        <f t="shared" ca="1" si="1017"/>
        <v>9.1442699013161459E-4</v>
      </c>
      <c r="FM462" s="223">
        <f t="shared" ca="1" si="1018"/>
        <v>-1.3528625529564402E-3</v>
      </c>
      <c r="FN462" s="223">
        <f t="shared" ca="1" si="1019"/>
        <v>1.2186217312544101E-3</v>
      </c>
      <c r="FO462" s="223">
        <f t="shared" ca="1" si="1020"/>
        <v>-5.6852962396867449E-4</v>
      </c>
      <c r="FP462" s="223">
        <f t="shared" ca="1" si="1021"/>
        <v>-3.2222513514321204E-4</v>
      </c>
      <c r="FQ462" s="223">
        <f t="shared" ca="1" si="1022"/>
        <v>1.0765796923319741E-3</v>
      </c>
      <c r="FR462" s="223">
        <f t="shared" ca="1" si="1023"/>
        <v>-1.3752103738673002E-3</v>
      </c>
      <c r="FS462" s="223">
        <f t="shared" ca="1" si="1024"/>
        <v>1.0917046786147301E-3</v>
      </c>
      <c r="FT462" s="223">
        <f t="shared" ca="1" si="1025"/>
        <v>-3.4607259295103664E-4</v>
      </c>
      <c r="FU462" s="223">
        <f t="shared" ca="1" si="1026"/>
        <v>-5.4605449390988134E-4</v>
      </c>
      <c r="FV462" s="223">
        <f t="shared" ca="1" si="1027"/>
        <v>1.2070328120776489E-3</v>
      </c>
      <c r="FW462" s="223">
        <f t="shared" ca="1" si="1028"/>
        <v>-1.3570655169491273E-3</v>
      </c>
      <c r="FX462" s="223">
        <f t="shared" ca="1" si="1029"/>
        <v>9.326426926065895E-4</v>
      </c>
      <c r="FY462" s="223">
        <f t="shared" ca="1" si="1030"/>
        <v>-1.1342555298777667E-4</v>
      </c>
      <c r="FZ462" s="223">
        <f t="shared" ca="1" si="1031"/>
        <v>-7.5380543360761842E-4</v>
      </c>
      <c r="GA462" s="223">
        <f t="shared" ca="1" si="1032"/>
        <v>1.3019451944079499E-3</v>
      </c>
      <c r="GB462" s="223">
        <f t="shared" ca="1" si="1033"/>
        <v>-1.2989622523466359E-3</v>
      </c>
      <c r="GC462" s="223">
        <f t="shared" ca="1" si="1034"/>
        <v>7.4611930811059623E-4</v>
      </c>
      <c r="GD462" s="223">
        <f t="shared" ca="1" si="1035"/>
        <v>1.2256127008211903E-4</v>
      </c>
      <c r="GE462" s="223">
        <f t="shared" ca="1" si="1036"/>
        <v>-9.3936078697989703E-4</v>
      </c>
      <c r="GF462" s="223">
        <f t="shared" ca="1" si="1037"/>
        <v>1.3585221712541086E-3</v>
      </c>
      <c r="GG462" s="223">
        <f t="shared" ca="1" si="1038"/>
        <v>-1.2026114141395216E-3</v>
      </c>
      <c r="GH462" s="223">
        <f t="shared" ca="1" si="1039"/>
        <v>5.3762665306562353E-4</v>
      </c>
      <c r="GI462" s="223">
        <f t="shared" ca="1" si="1040"/>
        <v>3.549393114572617E-4</v>
      </c>
      <c r="GJ462" s="223">
        <f t="shared" ca="1" si="1041"/>
        <v>-1.0972569294887314E-3</v>
      </c>
      <c r="GK462" s="223">
        <f t="shared" ca="1" si="1042"/>
        <v>1.3750978496447619E-3</v>
      </c>
      <c r="GL462" s="223">
        <f t="shared" ca="1" si="1043"/>
        <v>-1.0708500253202053E-3</v>
      </c>
      <c r="GM462" s="223">
        <f t="shared" ca="1" si="1044"/>
        <v>3.1330373432531477E-4</v>
      </c>
      <c r="GN462" s="223">
        <f t="shared" ca="1" si="1045"/>
        <v>5.7686626588533425E-4</v>
      </c>
      <c r="GO462" s="223">
        <f t="shared" ca="1" si="1046"/>
        <v>-1.2228446541833146E-3</v>
      </c>
      <c r="GP462" s="223">
        <f t="shared" ca="1" si="1047"/>
        <v>1.3511841634500838E-3</v>
      </c>
      <c r="GQ462" s="223">
        <f t="shared" ca="1" si="1048"/>
        <v>-9.0755776245974164E-4</v>
      </c>
      <c r="GR462" s="223">
        <f t="shared" ca="1" si="1049"/>
        <v>7.9755676349772505E-5</v>
      </c>
      <c r="GS462" s="223">
        <f t="shared" ca="1" si="1050"/>
        <v>7.8180755739316854E-4</v>
      </c>
      <c r="GT462" s="223">
        <f t="shared" ca="1" si="1051"/>
        <v>-1.3124260662745382E-3</v>
      </c>
      <c r="GU462" s="223">
        <f t="shared" ca="1" si="1052"/>
        <v>1.2874852443499599E-3</v>
      </c>
      <c r="GV462" s="223">
        <f t="shared" ca="1" si="1053"/>
        <v>-7.175427197359651E-4</v>
      </c>
      <c r="GW462" s="223">
        <f t="shared" ca="1" si="1054"/>
        <v>-1.5614076480323602E-4</v>
      </c>
      <c r="GX462" s="223">
        <f t="shared" ca="1" si="1055"/>
        <v>9.6372874801506445E-4</v>
      </c>
      <c r="GY462" s="223">
        <f t="shared" ca="1" si="1056"/>
        <v>-1.3633634665942288E-3</v>
      </c>
      <c r="GZ462" s="223">
        <f t="shared" ca="1" si="1057"/>
        <v>1.185876688877292E-3</v>
      </c>
      <c r="HA462" s="223">
        <f t="shared" ca="1" si="1058"/>
        <v>-5.0639983596992072E-4</v>
      </c>
      <c r="HB462" s="223">
        <f t="shared" ca="1" si="1059"/>
        <v>-3.8743968560212515E-4</v>
      </c>
      <c r="HC462" s="223">
        <f t="shared" ca="1" si="1060"/>
        <v>1.1172732201002924E-3</v>
      </c>
      <c r="HD462" s="223">
        <f t="shared" ca="1" si="1061"/>
        <v>-1.3741570178958176E-3</v>
      </c>
      <c r="HE462" s="223">
        <f t="shared" ca="1" si="1062"/>
        <v>1.0493503320120382E-3</v>
      </c>
      <c r="HF462" s="223">
        <f t="shared" ca="1" si="1063"/>
        <v>-2.8034615324521659E-4</v>
      </c>
      <c r="HG462" s="223">
        <f t="shared" ca="1" si="1064"/>
        <v>-6.0733055519256651E-4</v>
      </c>
      <c r="HH462" s="223">
        <f t="shared" ca="1" si="1065"/>
        <v>1.2379199003944067E-3</v>
      </c>
      <c r="HI462" s="223">
        <f t="shared" ca="1" si="1066"/>
        <v>-1.344488907134995E-3</v>
      </c>
      <c r="HJ462" s="223">
        <f t="shared" ca="1" si="1067"/>
        <v>8.8192615345249821E-4</v>
      </c>
      <c r="HK462" s="223">
        <f t="shared" ca="1" si="1068"/>
        <v>-4.6037757874591988E-5</v>
      </c>
      <c r="HL462" s="223">
        <f t="shared" ca="1" si="1069"/>
        <v>-8.0933874953974911E-4</v>
      </c>
      <c r="HM462" s="223">
        <f t="shared" ca="1" si="1070"/>
        <v>1.3221163817535742E-3</v>
      </c>
      <c r="HN462" s="223">
        <f t="shared" ca="1" si="1071"/>
        <v>-1.2752327033842905E-3</v>
      </c>
      <c r="HO462" s="223">
        <f t="shared" ca="1" si="1072"/>
        <v>6.8853391045761519E-4</v>
      </c>
      <c r="HP462" s="223">
        <f t="shared" ca="1" si="1073"/>
        <v>1.8962620616611465E-4</v>
      </c>
      <c r="HQ462" s="223">
        <f t="shared" ca="1" si="1074"/>
        <v>-9.8751619488862078E-4</v>
      </c>
      <c r="HR462" s="223">
        <f t="shared" ca="1" si="1075"/>
        <v>1.3673835227615155E-3</v>
      </c>
      <c r="HS462" s="223">
        <f t="shared" ca="1" si="1076"/>
        <v>-1.1684276358405092E-3</v>
      </c>
      <c r="HT462" s="223">
        <f t="shared" ca="1" si="1077"/>
        <v>4.7486798254853908E-4</v>
      </c>
      <c r="HU462" s="223">
        <f t="shared" ca="1" si="1078"/>
        <v>4.1970668056761018E-4</v>
      </c>
      <c r="HV462" s="223">
        <f t="shared" ca="1" si="1079"/>
        <v>-1.1366165071016448E-3</v>
      </c>
      <c r="HW462" s="223">
        <f t="shared" ca="1" si="1080"/>
        <v>1.3723884453423331E-3</v>
      </c>
      <c r="HX462" s="223">
        <f t="shared" ca="1" si="1081"/>
        <v>-1.0272185493017559E-3</v>
      </c>
      <c r="HY462" s="223">
        <f t="shared" ca="1" si="1082"/>
        <v>2.4721970212522116E-4</v>
      </c>
      <c r="HZ462" s="223">
        <f t="shared" ca="1" si="1083"/>
        <v>6.3742901128297359E-4</v>
      </c>
      <c r="IA462" s="223">
        <f t="shared" ca="1" si="1084"/>
        <v>-1.2522494699463069E-3</v>
      </c>
      <c r="IB462" s="223">
        <f t="shared" ca="1" si="1085"/>
        <v>1.3369837809759258E-3</v>
      </c>
      <c r="IC462" s="223">
        <f t="shared" ca="1" si="1086"/>
        <v>-8.5576330510781678E-4</v>
      </c>
      <c r="ID462" s="223">
        <f t="shared" ca="1" si="1087"/>
        <v>1.2292107975530437E-5</v>
      </c>
      <c r="IE462" s="223">
        <f t="shared" ca="1" si="1088"/>
        <v>3.9427408371619344E-4</v>
      </c>
      <c r="IF462" s="223">
        <f t="shared" ca="1" si="1089"/>
        <v>-1.3310103037613567E-3</v>
      </c>
      <c r="IG462" s="223">
        <f t="shared" ca="1" si="1090"/>
        <v>1.2622120099220965E-3</v>
      </c>
      <c r="IH462" s="223">
        <f t="shared" ca="1" si="1091"/>
        <v>-6.5911035409754661E-4</v>
      </c>
      <c r="II462" s="223">
        <f t="shared" ca="1" si="1092"/>
        <v>-2.2299742379297939E-4</v>
      </c>
      <c r="IJ462" s="223">
        <f t="shared" ca="1" si="1093"/>
        <v>1.010708798931823E-3</v>
      </c>
      <c r="IK462" s="223">
        <f t="shared" ca="1" si="1094"/>
        <v>-1.3705799182244535E-3</v>
      </c>
      <c r="IL462" s="223">
        <f t="shared" ca="1" si="1095"/>
        <v>1.1502747656861791E-3</v>
      </c>
      <c r="IM462" s="223">
        <f t="shared" ca="1" si="1096"/>
        <v>-4.4305008641092752E-4</v>
      </c>
      <c r="IN462" s="223">
        <f t="shared" ca="1" si="1097"/>
        <v>-4.5172085992263979E-4</v>
      </c>
      <c r="IO462" s="223">
        <f t="shared" ca="1" si="1098"/>
        <v>1.1552751388199021E-3</v>
      </c>
      <c r="IP462" s="223">
        <f t="shared" ca="1" si="1099"/>
        <v>-1.3697931973062829E-3</v>
      </c>
      <c r="IQ462" s="223">
        <f t="shared" ca="1" si="1100"/>
        <v>1.004468008547448E-3</v>
      </c>
      <c r="IR462" s="223">
        <f t="shared" ca="1" si="1101"/>
        <v>-2.1394433510080562E-4</v>
      </c>
      <c r="IS462" s="223">
        <f t="shared" ca="1" si="1102"/>
        <v>-6.6714350397198961E-4</v>
      </c>
      <c r="IT462" s="223">
        <f t="shared" ca="1" si="1103"/>
        <v>1.2658247312421348E-3</v>
      </c>
      <c r="IU462" s="223">
        <f t="shared" ca="1" si="1104"/>
        <v>-1.3286733057802395E-3</v>
      </c>
      <c r="IV462" s="223">
        <f t="shared" ca="1" si="1105"/>
        <v>8.2908497694731331E-4</v>
      </c>
      <c r="IW462" s="223">
        <f t="shared" ca="1" si="1106"/>
        <v>2.1460946229744083E-5</v>
      </c>
      <c r="IX462" s="223">
        <f t="shared" ca="1" si="1107"/>
        <v>-8.6292229753460081E-4</v>
      </c>
      <c r="IY462" s="223">
        <f t="shared" ca="1" si="1108"/>
        <v>1.3391024749318337E-3</v>
      </c>
      <c r="IZ462" s="223">
        <f t="shared" ca="1" si="1109"/>
        <v>-1.2484310071422724E-3</v>
      </c>
      <c r="JA462" s="223">
        <f t="shared" ca="1" si="1110"/>
        <v>6.2928977430589295E-4</v>
      </c>
      <c r="JB462" s="223">
        <f t="shared" ca="1" si="1111"/>
        <v>2.5623431611016185E-4</v>
      </c>
    </row>
    <row r="463" spans="2:262">
      <c r="B463" s="230">
        <v>102</v>
      </c>
      <c r="C463" s="229">
        <f t="shared" si="1112"/>
        <v>1.9921875000000013E-3</v>
      </c>
      <c r="D463" s="226">
        <f t="shared" ca="1" si="855"/>
        <v>54.014056151950491</v>
      </c>
      <c r="E463" s="225">
        <f ca="1">DD361</f>
        <v>1.4056151950488123E-2</v>
      </c>
      <c r="F463" s="224">
        <v>102</v>
      </c>
      <c r="G463" s="223">
        <f t="shared" ca="1" si="856"/>
        <v>-9.5635254847921901E-4</v>
      </c>
      <c r="H463" s="223">
        <f t="shared" ca="1" si="857"/>
        <v>1.8466965820044445E-3</v>
      </c>
      <c r="I463" s="223">
        <f t="shared" ca="1" si="858"/>
        <v>-2.0102086575718488E-3</v>
      </c>
      <c r="J463" s="223">
        <f t="shared" ca="1" si="859"/>
        <v>1.3825328852141671E-3</v>
      </c>
      <c r="K463" s="223">
        <f t="shared" ca="1" si="860"/>
        <v>-2.1071299427552121E-4</v>
      </c>
      <c r="L463" s="223">
        <f t="shared" ca="1" si="861"/>
        <v>-1.0440403572482969E-3</v>
      </c>
      <c r="M463" s="223">
        <f t="shared" ca="1" si="862"/>
        <v>1.887875150498668E-3</v>
      </c>
      <c r="N463" s="223">
        <f t="shared" ca="1" si="863"/>
        <v>-1.9886707215030761E-3</v>
      </c>
      <c r="O463" s="223">
        <f t="shared" ca="1" si="864"/>
        <v>1.3067554517939704E-3</v>
      </c>
      <c r="P463" s="223">
        <f t="shared" ca="1" si="865"/>
        <v>-1.1052091986554405E-4</v>
      </c>
      <c r="Q463" s="223">
        <f t="shared" ca="1" si="866"/>
        <v>-1.1292129813496228E-3</v>
      </c>
      <c r="R463" s="223">
        <f t="shared" ca="1" si="867"/>
        <v>1.924505662397007E-3</v>
      </c>
      <c r="S463" s="223">
        <f t="shared" ca="1" si="868"/>
        <v>-1.9623419034792188E-3</v>
      </c>
      <c r="T463" s="223">
        <f t="shared" ca="1" si="869"/>
        <v>1.22782993003214E-3</v>
      </c>
      <c r="U463" s="223">
        <f t="shared" ca="1" si="870"/>
        <v>-1.0062590879117959E-5</v>
      </c>
      <c r="V463" s="223">
        <f t="shared" ca="1" si="871"/>
        <v>-1.211665232471508E-3</v>
      </c>
      <c r="W463" s="223">
        <f t="shared" ca="1" si="872"/>
        <v>1.9564998715878414E-3</v>
      </c>
      <c r="X463" s="223">
        <f t="shared" ca="1" si="873"/>
        <v>-1.9312856319290311E-3</v>
      </c>
      <c r="Y463" s="223">
        <f t="shared" ca="1" si="874"/>
        <v>1.1459464584236676E-3</v>
      </c>
      <c r="Z463" s="223">
        <f t="shared" ca="1" si="875"/>
        <v>9.041997977010755E-5</v>
      </c>
      <c r="AA463" s="223">
        <f t="shared" ca="1" si="876"/>
        <v>-1.2911984759190235E-3</v>
      </c>
      <c r="AB463" s="223">
        <f t="shared" ca="1" si="877"/>
        <v>1.9837807012188726E-3</v>
      </c>
      <c r="AC463" s="223">
        <f t="shared" ca="1" si="878"/>
        <v>-1.8955767241308839E-3</v>
      </c>
      <c r="AD463" s="223">
        <f t="shared" ca="1" si="879"/>
        <v>1.0613023014237851E-3</v>
      </c>
      <c r="AE463" s="223">
        <f t="shared" ca="1" si="880"/>
        <v>1.9068472076822651E-4</v>
      </c>
      <c r="AF463" s="223">
        <f t="shared" ca="1" si="881"/>
        <v>-1.3676211091424317E-3</v>
      </c>
      <c r="AG463" s="223">
        <f t="shared" ca="1" si="882"/>
        <v>2.0062824293819994E-3</v>
      </c>
      <c r="AH463" s="223">
        <f t="shared" ca="1" si="883"/>
        <v>-1.8553012059713879E-3</v>
      </c>
      <c r="AI463" s="223">
        <f t="shared" ca="1" si="884"/>
        <v>9.7410137422069502E-4</v>
      </c>
      <c r="AJ463" s="223">
        <f t="shared" ca="1" si="885"/>
        <v>2.9049008557199135E-4</v>
      </c>
      <c r="AK463" s="223">
        <f t="shared" ca="1" si="886"/>
        <v>-1.4407490233244327E-3</v>
      </c>
      <c r="AL463" s="223">
        <f t="shared" ca="1" si="887"/>
        <v>2.0239508474431617E-3</v>
      </c>
      <c r="AM463" s="223">
        <f t="shared" ca="1" si="888"/>
        <v>-1.8105561047015127E-3</v>
      </c>
      <c r="AN463" s="223">
        <f t="shared" ca="1" si="889"/>
        <v>8.8455375148587846E-4</v>
      </c>
      <c r="AO463" s="223">
        <f t="shared" ca="1" si="890"/>
        <v>3.8959563431570116E-4</v>
      </c>
      <c r="AP463" s="223">
        <f t="shared" ca="1" si="891"/>
        <v>-1.5104060469145562E-3</v>
      </c>
      <c r="AQ463" s="223">
        <f t="shared" ca="1" si="892"/>
        <v>2.036743390635675E-3</v>
      </c>
      <c r="AR463" s="223">
        <f t="shared" ca="1" si="893"/>
        <v>-1.7614492151894409E-3</v>
      </c>
      <c r="AS463" s="223">
        <f t="shared" ca="1" si="894"/>
        <v>7.9287516128597358E-4</v>
      </c>
      <c r="AT463" s="223">
        <f t="shared" ca="1" si="895"/>
        <v>4.8776261305176868E-4</v>
      </c>
      <c r="AU463" s="223">
        <f t="shared" ca="1" si="896"/>
        <v>-1.5764243700417168E-3</v>
      </c>
      <c r="AV463" s="223">
        <f t="shared" ca="1" si="897"/>
        <v>2.0446292406024929E-3</v>
      </c>
      <c r="AW463" s="223">
        <f t="shared" ca="1" si="898"/>
        <v>-1.7080988402332334E-3</v>
      </c>
      <c r="AX463" s="223">
        <f t="shared" ca="1" si="899"/>
        <v>6.9928646537489587E-4</v>
      </c>
      <c r="AY463" s="223">
        <f t="shared" ca="1" si="900"/>
        <v>5.8475452893006364E-4</v>
      </c>
      <c r="AZ463" s="223">
        <f t="shared" ca="1" si="901"/>
        <v>-1.6386449487829613E-3</v>
      </c>
      <c r="BA463" s="223">
        <f t="shared" ca="1" si="902"/>
        <v>2.0475893996403315E-3</v>
      </c>
      <c r="BB463" s="223">
        <f t="shared" ca="1" si="903"/>
        <v>-1.6506335055591144E-3</v>
      </c>
      <c r="BC463" s="223">
        <f t="shared" ca="1" si="904"/>
        <v>6.0401312711844254E-4</v>
      </c>
      <c r="BD463" s="223">
        <f t="shared" ca="1" si="905"/>
        <v>6.8033771992971831E-4</v>
      </c>
      <c r="BE463" s="223">
        <f t="shared" ca="1" si="906"/>
        <v>-1.6969178883142594E-3</v>
      </c>
      <c r="BF463" s="223">
        <f t="shared" ca="1" si="907"/>
        <v>2.0456167364667857E-3</v>
      </c>
      <c r="BG463" s="223">
        <f t="shared" ca="1" si="908"/>
        <v>-1.5891916501917015E-3</v>
      </c>
      <c r="BH463" s="223">
        <f t="shared" ca="1" si="909"/>
        <v>5.0728466833348696E-4</v>
      </c>
      <c r="BI463" s="223">
        <f t="shared" ca="1" si="910"/>
        <v>7.7428191777151529E-4</v>
      </c>
      <c r="BJ463" s="223">
        <f t="shared" ca="1" si="911"/>
        <v>-1.7511028040201547E-3</v>
      </c>
      <c r="BK463" s="223">
        <f t="shared" ca="1" si="912"/>
        <v>2.0387160034002279E-3</v>
      </c>
      <c r="BL463" s="223">
        <f t="shared" ca="1" si="913"/>
        <v>-1.5239212929422296E-3</v>
      </c>
      <c r="BM463" s="223">
        <f t="shared" ca="1" si="914"/>
        <v>4.0933411634957035E-4</v>
      </c>
      <c r="BN463" s="223">
        <f t="shared" ca="1" si="915"/>
        <v>8.6636080265428813E-4</v>
      </c>
      <c r="BO463" s="223">
        <f t="shared" ca="1" si="916"/>
        <v>-1.8010691596926597E-3</v>
      </c>
      <c r="BP463" s="223">
        <f t="shared" ca="1" si="917"/>
        <v>2.0269038249110488E-3</v>
      </c>
      <c r="BQ463" s="223">
        <f t="shared" ca="1" si="918"/>
        <v>-1.4549796758182793E-3</v>
      </c>
      <c r="BR463" s="223">
        <f t="shared" ca="1" si="919"/>
        <v>3.1039744262599018E-4</v>
      </c>
      <c r="BS463" s="223">
        <f t="shared" ca="1" si="920"/>
        <v>9.5635254847922313E-4</v>
      </c>
      <c r="BT463" s="223">
        <f t="shared" ca="1" si="921"/>
        <v>-1.8466965820044651E-3</v>
      </c>
      <c r="BU463" s="223">
        <f t="shared" ca="1" si="922"/>
        <v>2.0102086575718432E-3</v>
      </c>
      <c r="BV463" s="223">
        <f t="shared" ca="1" si="923"/>
        <v>-1.3825328852141547E-3</v>
      </c>
      <c r="BW463" s="223">
        <f t="shared" ca="1" si="924"/>
        <v>2.1071299427551928E-4</v>
      </c>
      <c r="BX463" s="223">
        <f t="shared" ca="1" si="925"/>
        <v>1.0440403572483327E-3</v>
      </c>
      <c r="BY463" s="223">
        <f t="shared" ca="1" si="926"/>
        <v>-1.8878751504986786E-3</v>
      </c>
      <c r="BZ463" s="223">
        <f t="shared" ca="1" si="927"/>
        <v>1.9886707215030731E-3</v>
      </c>
      <c r="CA463" s="223">
        <f t="shared" ca="1" si="928"/>
        <v>-1.306755451793972E-3</v>
      </c>
      <c r="CB463" s="223">
        <f t="shared" ca="1" si="929"/>
        <v>1.1052091986550226E-4</v>
      </c>
      <c r="CC463" s="223">
        <f t="shared" ca="1" si="930"/>
        <v>1.1292129813496455E-3</v>
      </c>
      <c r="CD463" s="223">
        <f t="shared" ca="1" si="931"/>
        <v>-1.9245056623970087E-3</v>
      </c>
      <c r="CE463" s="223">
        <f t="shared" ca="1" si="932"/>
        <v>1.9623419034792214E-3</v>
      </c>
      <c r="CF463" s="223">
        <f t="shared" ca="1" si="933"/>
        <v>-1.2278299300321122E-3</v>
      </c>
      <c r="CG463" s="223">
        <f t="shared" ca="1" si="934"/>
        <v>1.0062590879097901E-5</v>
      </c>
      <c r="CH463" s="223">
        <f t="shared" ca="1" si="935"/>
        <v>1.2116652324715123E-3</v>
      </c>
      <c r="CI463" s="223">
        <f t="shared" ca="1" si="936"/>
        <v>-1.9564998715878561E-3</v>
      </c>
      <c r="CJ463" s="223">
        <f t="shared" ca="1" si="937"/>
        <v>1.9312856319290193E-3</v>
      </c>
      <c r="CK463" s="223">
        <f t="shared" ca="1" si="938"/>
        <v>-1.1459464584236509E-3</v>
      </c>
      <c r="CL463" s="223">
        <f t="shared" ca="1" si="939"/>
        <v>-9.0419979770113026E-5</v>
      </c>
      <c r="CM463" s="223">
        <f t="shared" ca="1" si="940"/>
        <v>1.2911984759190615E-3</v>
      </c>
      <c r="CN463" s="223">
        <f t="shared" ca="1" si="941"/>
        <v>-1.9837807012188812E-3</v>
      </c>
      <c r="CO463" s="223">
        <f t="shared" ca="1" si="942"/>
        <v>1.8955767241308761E-3</v>
      </c>
      <c r="CP463" s="223">
        <f t="shared" ca="1" si="943"/>
        <v>-1.0613023014237929E-3</v>
      </c>
      <c r="CQ463" s="223">
        <f t="shared" ca="1" si="944"/>
        <v>-1.9068472076826099E-4</v>
      </c>
      <c r="CR463" s="223">
        <f t="shared" ca="1" si="945"/>
        <v>1.3676211091424467E-3</v>
      </c>
      <c r="CS463" s="223">
        <f t="shared" ca="1" si="946"/>
        <v>-2.0062824293820033E-3</v>
      </c>
      <c r="CT463" s="223">
        <f t="shared" ca="1" si="947"/>
        <v>1.8553012059713916E-3</v>
      </c>
      <c r="CU463" s="223">
        <f t="shared" ca="1" si="948"/>
        <v>-9.7410137422065176E-4</v>
      </c>
      <c r="CV463" s="223">
        <f t="shared" ca="1" si="949"/>
        <v>-2.9049008557201119E-4</v>
      </c>
      <c r="CW463" s="223">
        <f t="shared" ca="1" si="950"/>
        <v>1.440749023324447E-3</v>
      </c>
      <c r="CX463" s="223">
        <f t="shared" ca="1" si="951"/>
        <v>-2.0239508474431691E-3</v>
      </c>
      <c r="CY463" s="223">
        <f t="shared" ca="1" si="952"/>
        <v>1.8105561047015036E-3</v>
      </c>
      <c r="CZ463" s="223">
        <f t="shared" ca="1" si="953"/>
        <v>-8.8455375148586025E-4</v>
      </c>
      <c r="DA463" s="223">
        <f t="shared" ca="1" si="954"/>
        <v>-3.8959563431569227E-4</v>
      </c>
      <c r="DB463" s="223">
        <f t="shared" ca="1" si="955"/>
        <v>1.5104060469145896E-3</v>
      </c>
      <c r="DC463" s="223">
        <f t="shared" ca="1" si="956"/>
        <v>-2.0367433906356772E-3</v>
      </c>
      <c r="DD463" s="223">
        <f t="shared" ca="1" si="957"/>
        <v>1.7614492151894305E-3</v>
      </c>
      <c r="DE463" s="223">
        <f t="shared" ca="1" si="958"/>
        <v>-7.9287516128592837E-4</v>
      </c>
      <c r="DF463" s="223">
        <f t="shared" ca="1" si="959"/>
        <v>-4.8776261305181643E-4</v>
      </c>
      <c r="DG463" s="223">
        <f t="shared" ca="1" si="960"/>
        <v>1.5764243700417293E-3</v>
      </c>
      <c r="DH463" s="223">
        <f t="shared" ca="1" si="961"/>
        <v>-2.0446292406024937E-3</v>
      </c>
      <c r="DI463" s="223">
        <f t="shared" ca="1" si="962"/>
        <v>1.7080988402332381E-3</v>
      </c>
      <c r="DJ463" s="223">
        <f t="shared" ca="1" si="963"/>
        <v>-6.9928646537490444E-4</v>
      </c>
      <c r="DK463" s="223">
        <f t="shared" ca="1" si="964"/>
        <v>-5.847545289300271E-4</v>
      </c>
      <c r="DL463" s="223">
        <f t="shared" ca="1" si="965"/>
        <v>1.6386449487830084E-3</v>
      </c>
      <c r="DM463" s="223">
        <f t="shared" ca="1" si="966"/>
        <v>-2.0475893996403315E-3</v>
      </c>
      <c r="DN463" s="223">
        <f t="shared" ca="1" si="967"/>
        <v>1.6506335055591025E-3</v>
      </c>
      <c r="DO463" s="223">
        <f t="shared" ca="1" si="968"/>
        <v>-6.0401312711842324E-4</v>
      </c>
      <c r="DP463" s="223">
        <f t="shared" ca="1" si="969"/>
        <v>-6.8033771992970964E-4</v>
      </c>
      <c r="DQ463" s="223">
        <f t="shared" ca="1" si="970"/>
        <v>1.6969178883142542E-3</v>
      </c>
      <c r="DR463" s="223">
        <f t="shared" ca="1" si="971"/>
        <v>-2.0456167364667874E-3</v>
      </c>
      <c r="DS463" s="223">
        <f t="shared" ca="1" si="972"/>
        <v>1.589191650191652E-3</v>
      </c>
      <c r="DT463" s="223">
        <f t="shared" ca="1" si="973"/>
        <v>-5.0728466833341117E-4</v>
      </c>
      <c r="DU463" s="223">
        <f t="shared" ca="1" si="974"/>
        <v>-7.7428191777153405E-4</v>
      </c>
      <c r="DV463" s="223">
        <f t="shared" ca="1" si="975"/>
        <v>1.7511028040201649E-3</v>
      </c>
      <c r="DW463" s="223">
        <f t="shared" ca="1" si="976"/>
        <v>-2.0387160034002257E-3</v>
      </c>
      <c r="DX463" s="223">
        <f t="shared" ca="1" si="977"/>
        <v>1.523921292942216E-3</v>
      </c>
      <c r="DY463" s="223">
        <f t="shared" ca="1" si="978"/>
        <v>-4.093341163496077E-4</v>
      </c>
      <c r="DZ463" s="223">
        <f t="shared" ca="1" si="979"/>
        <v>-8.6636080265425355E-4</v>
      </c>
      <c r="EA463" s="223">
        <f t="shared" ca="1" si="980"/>
        <v>1.801069159692697E-3</v>
      </c>
      <c r="EB463" s="223">
        <f t="shared" ca="1" si="981"/>
        <v>-2.026903824911038E-3</v>
      </c>
      <c r="EC463" s="223">
        <f t="shared" ca="1" si="982"/>
        <v>1.4549796758182652E-3</v>
      </c>
      <c r="ED463" s="223">
        <f t="shared" ca="1" si="983"/>
        <v>-3.1039744262597034E-4</v>
      </c>
      <c r="EE463" s="223">
        <f t="shared" ca="1" si="984"/>
        <v>-9.5635254847924091E-4</v>
      </c>
      <c r="EF463" s="223">
        <f t="shared" ca="1" si="985"/>
        <v>1.8466965820044486E-3</v>
      </c>
      <c r="EG463" s="223">
        <f t="shared" ca="1" si="986"/>
        <v>-2.0102086575718506E-3</v>
      </c>
      <c r="EH463" s="223">
        <f t="shared" ca="1" si="987"/>
        <v>1.382532885214097E-3</v>
      </c>
      <c r="EI463" s="223">
        <f t="shared" ca="1" si="988"/>
        <v>-2.1071299427544144E-4</v>
      </c>
      <c r="EJ463" s="223">
        <f t="shared" ca="1" si="989"/>
        <v>-1.04404035724835E-3</v>
      </c>
      <c r="EK463" s="223">
        <f t="shared" ca="1" si="990"/>
        <v>1.8878751504986864E-3</v>
      </c>
      <c r="EL463" s="223">
        <f t="shared" ca="1" si="991"/>
        <v>-1.9886707215030683E-3</v>
      </c>
      <c r="EM463" s="223">
        <f t="shared" ca="1" si="992"/>
        <v>1.3067554517939564E-3</v>
      </c>
      <c r="EN463" s="223">
        <f t="shared" ca="1" si="993"/>
        <v>-1.1052091986554028E-4</v>
      </c>
      <c r="EO463" s="223">
        <f t="shared" ca="1" si="994"/>
        <v>-1.1292129813496139E-3</v>
      </c>
      <c r="EP463" s="223">
        <f t="shared" ca="1" si="995"/>
        <v>1.9245056623970356E-3</v>
      </c>
      <c r="EQ463" s="223">
        <f t="shared" ca="1" si="996"/>
        <v>-1.9623419034791988E-3</v>
      </c>
      <c r="ER463" s="223">
        <f t="shared" ca="1" si="997"/>
        <v>1.2278299300320962E-3</v>
      </c>
      <c r="ES463" s="223">
        <f t="shared" ca="1" si="998"/>
        <v>-1.0062590879077844E-5</v>
      </c>
      <c r="ET463" s="223">
        <f t="shared" ca="1" si="999"/>
        <v>-1.2116652324715286E-3</v>
      </c>
      <c r="EU463" s="223">
        <f t="shared" ca="1" si="1000"/>
        <v>1.9564998715878449E-3</v>
      </c>
      <c r="EV463" s="223">
        <f t="shared" ca="1" si="1001"/>
        <v>-1.9312856319290321E-3</v>
      </c>
      <c r="EW463" s="223">
        <f t="shared" ca="1" si="1002"/>
        <v>1.1459464584235861E-3</v>
      </c>
      <c r="EX463" s="223">
        <f t="shared" ca="1" si="1003"/>
        <v>9.0419979770191251E-5</v>
      </c>
      <c r="EY463" s="223">
        <f t="shared" ca="1" si="1004"/>
        <v>-1.2911984759190773E-3</v>
      </c>
      <c r="EZ463" s="223">
        <f t="shared" ca="1" si="1005"/>
        <v>1.983780701218886E-3</v>
      </c>
      <c r="FA463" s="223">
        <f t="shared" ca="1" si="1006"/>
        <v>-1.8955767241308687E-3</v>
      </c>
      <c r="FB463" s="223">
        <f t="shared" ca="1" si="1007"/>
        <v>1.0613023014237758E-3</v>
      </c>
      <c r="FC463" s="223">
        <f t="shared" ca="1" si="1008"/>
        <v>1.9068472076822304E-4</v>
      </c>
      <c r="FD463" s="223">
        <f t="shared" ca="1" si="1009"/>
        <v>-1.3676211091424183E-3</v>
      </c>
      <c r="FE463" s="223">
        <f t="shared" ca="1" si="1010"/>
        <v>2.0062824293820189E-3</v>
      </c>
      <c r="FF463" s="223">
        <f t="shared" ca="1" si="1011"/>
        <v>-1.8553012059713586E-3</v>
      </c>
      <c r="FG463" s="223">
        <f t="shared" ca="1" si="1012"/>
        <v>9.7410137422063408E-4</v>
      </c>
      <c r="FH463" s="223">
        <f t="shared" ca="1" si="1013"/>
        <v>2.9049008557203103E-4</v>
      </c>
      <c r="FI463" s="223">
        <f t="shared" ca="1" si="1014"/>
        <v>-1.4407490233244616E-3</v>
      </c>
      <c r="FJ463" s="223">
        <f t="shared" ca="1" si="1015"/>
        <v>2.023950847443163E-3</v>
      </c>
      <c r="FK463" s="223">
        <f t="shared" ca="1" si="1016"/>
        <v>-1.8105561047015212E-3</v>
      </c>
      <c r="FL463" s="223">
        <f t="shared" ca="1" si="1017"/>
        <v>8.8455375148578967E-4</v>
      </c>
      <c r="FM463" s="223">
        <f t="shared" ca="1" si="1018"/>
        <v>3.8959563431576909E-4</v>
      </c>
      <c r="FN463" s="223">
        <f t="shared" ca="1" si="1019"/>
        <v>-1.510406046914603E-3</v>
      </c>
      <c r="FO463" s="223">
        <f t="shared" ca="1" si="1020"/>
        <v>2.0367433906356793E-3</v>
      </c>
      <c r="FP463" s="223">
        <f t="shared" ca="1" si="1021"/>
        <v>-1.7614492151894203E-3</v>
      </c>
      <c r="FQ463" s="223">
        <f t="shared" ca="1" si="1022"/>
        <v>7.9287516128596349E-4</v>
      </c>
      <c r="FR463" s="223">
        <f t="shared" ca="1" si="1023"/>
        <v>4.877626130517793E-4</v>
      </c>
      <c r="FS463" s="223">
        <f t="shared" ca="1" si="1024"/>
        <v>-1.5764243700417051E-3</v>
      </c>
      <c r="FT463" s="223">
        <f t="shared" ca="1" si="1025"/>
        <v>2.0446292406024985E-3</v>
      </c>
      <c r="FU463" s="223">
        <f t="shared" ca="1" si="1026"/>
        <v>-1.708098840233195E-3</v>
      </c>
      <c r="FV463" s="223">
        <f t="shared" ca="1" si="1027"/>
        <v>6.9928646537483082E-4</v>
      </c>
      <c r="FW463" s="223">
        <f t="shared" ca="1" si="1028"/>
        <v>5.8475452893010202E-4</v>
      </c>
      <c r="FX463" s="223">
        <f t="shared" ca="1" si="1029"/>
        <v>-1.6386449487829854E-3</v>
      </c>
      <c r="FY463" s="223">
        <f t="shared" ca="1" si="1030"/>
        <v>2.0475893996403311E-3</v>
      </c>
      <c r="FZ463" s="223">
        <f t="shared" ca="1" si="1031"/>
        <v>-1.650633505559125E-3</v>
      </c>
      <c r="GA463" s="223">
        <f t="shared" ca="1" si="1032"/>
        <v>6.0401312711834843E-4</v>
      </c>
      <c r="GB463" s="223">
        <f t="shared" ca="1" si="1033"/>
        <v>6.8033771992978358E-4</v>
      </c>
      <c r="GC463" s="223">
        <f t="shared" ca="1" si="1034"/>
        <v>-1.6969178883142982E-3</v>
      </c>
      <c r="GD463" s="223">
        <f t="shared" ca="1" si="1035"/>
        <v>2.0456167364667835E-3</v>
      </c>
      <c r="GE463" s="223">
        <f t="shared" ca="1" si="1036"/>
        <v>-1.5891916501916763E-3</v>
      </c>
      <c r="GF463" s="223">
        <f t="shared" ca="1" si="1037"/>
        <v>5.0728466833344814E-4</v>
      </c>
      <c r="GG463" s="223">
        <f t="shared" ca="1" si="1038"/>
        <v>7.742819177714987E-4</v>
      </c>
      <c r="GH463" s="223">
        <f t="shared" ca="1" si="1039"/>
        <v>-1.7511028040201454E-3</v>
      </c>
      <c r="GI463" s="223">
        <f t="shared" ca="1" si="1040"/>
        <v>2.0387160034002184E-3</v>
      </c>
      <c r="GJ463" s="223">
        <f t="shared" ca="1" si="1041"/>
        <v>-1.5239212929421637E-3</v>
      </c>
      <c r="GK463" s="223">
        <f t="shared" ca="1" si="1042"/>
        <v>4.0933411634953105E-4</v>
      </c>
      <c r="GL463" s="223">
        <f t="shared" ca="1" si="1043"/>
        <v>8.6636080265432435E-4</v>
      </c>
      <c r="GM463" s="223">
        <f t="shared" ca="1" si="1044"/>
        <v>-1.8010691596926788E-3</v>
      </c>
      <c r="GN463" s="223">
        <f t="shared" ca="1" si="1045"/>
        <v>2.0269038249110432E-3</v>
      </c>
      <c r="GO463" s="223">
        <f t="shared" ca="1" si="1046"/>
        <v>-1.4549796758182919E-3</v>
      </c>
      <c r="GP463" s="223">
        <f t="shared" ca="1" si="1047"/>
        <v>3.1039744262589299E-4</v>
      </c>
      <c r="GQ463" s="223">
        <f t="shared" ca="1" si="1048"/>
        <v>9.563525484793103E-4</v>
      </c>
      <c r="GR463" s="223">
        <f t="shared" ca="1" si="1049"/>
        <v>-1.8466965820044825E-3</v>
      </c>
      <c r="GS463" s="223">
        <f t="shared" ca="1" si="1050"/>
        <v>2.0102086575718354E-3</v>
      </c>
      <c r="GT463" s="223">
        <f t="shared" ca="1" si="1051"/>
        <v>-1.3825328852141252E-3</v>
      </c>
      <c r="GU463" s="223">
        <f t="shared" ca="1" si="1052"/>
        <v>2.1071299427547938E-4</v>
      </c>
      <c r="GV463" s="223">
        <f t="shared" ca="1" si="1053"/>
        <v>1.0440403572483173E-3</v>
      </c>
      <c r="GW463" s="223">
        <f t="shared" ca="1" si="1054"/>
        <v>-1.8878751504986717E-3</v>
      </c>
      <c r="GX463" s="223">
        <f t="shared" ca="1" si="1055"/>
        <v>1.9886707215030497E-3</v>
      </c>
      <c r="GY463" s="223">
        <f t="shared" ca="1" si="1056"/>
        <v>-1.3067554517938961E-3</v>
      </c>
      <c r="GZ463" s="223">
        <f t="shared" ca="1" si="1057"/>
        <v>1.1052091986546217E-4</v>
      </c>
      <c r="HA463" s="223">
        <f t="shared" ca="1" si="1058"/>
        <v>1.1292129813496791E-3</v>
      </c>
      <c r="HB463" s="223">
        <f t="shared" ca="1" si="1059"/>
        <v>-1.9245056623970226E-3</v>
      </c>
      <c r="HC463" s="223">
        <f t="shared" ca="1" si="1060"/>
        <v>1.9623419034791763E-3</v>
      </c>
      <c r="HD463" s="223">
        <f t="shared" ca="1" si="1061"/>
        <v>-1.2278299300320335E-3</v>
      </c>
      <c r="HE463" s="223">
        <f t="shared" ca="1" si="1062"/>
        <v>1.0062590878999564E-5</v>
      </c>
      <c r="HF463" s="223">
        <f t="shared" ca="1" si="1063"/>
        <v>1.2116652324715917E-3</v>
      </c>
      <c r="HG463" s="223">
        <f t="shared" ca="1" si="1064"/>
        <v>-1.9564998715878678E-3</v>
      </c>
      <c r="HH463" s="223">
        <f t="shared" ca="1" si="1065"/>
        <v>1.9312856319290061E-3</v>
      </c>
      <c r="HI463" s="223">
        <f t="shared" ca="1" si="1066"/>
        <v>-1.1459464584236178E-3</v>
      </c>
      <c r="HJ463" s="223">
        <f t="shared" ca="1" si="1067"/>
        <v>-9.0419979770153141E-5</v>
      </c>
      <c r="HK463" s="223">
        <f t="shared" ca="1" si="1068"/>
        <v>1.2911984759190476E-3</v>
      </c>
      <c r="HL463" s="223">
        <f t="shared" ca="1" si="1069"/>
        <v>-1.9837807012188765E-3</v>
      </c>
      <c r="HM463" s="223">
        <f t="shared" ca="1" si="1070"/>
        <v>1.895576724130883E-3</v>
      </c>
      <c r="HN463" s="223">
        <f t="shared" ca="1" si="1071"/>
        <v>-1.0613023014238083E-3</v>
      </c>
      <c r="HO463" s="223">
        <f t="shared" ca="1" si="1072"/>
        <v>-1.9068472076818498E-4</v>
      </c>
      <c r="HP463" s="223">
        <f t="shared" ca="1" si="1073"/>
        <v>1.3676211091423899E-3</v>
      </c>
      <c r="HQ463" s="223">
        <f t="shared" ca="1" si="1074"/>
        <v>-2.006282429382035E-3</v>
      </c>
      <c r="HR463" s="223">
        <f t="shared" ca="1" si="1075"/>
        <v>1.8553012059713255E-3</v>
      </c>
      <c r="HS463" s="223">
        <f t="shared" ca="1" si="1076"/>
        <v>-9.7410137422056535E-4</v>
      </c>
      <c r="HT463" s="223">
        <f t="shared" ca="1" si="1077"/>
        <v>-2.9049008557210855E-4</v>
      </c>
      <c r="HU463" s="223">
        <f t="shared" ca="1" si="1078"/>
        <v>1.4407490233245173E-3</v>
      </c>
      <c r="HV463" s="223">
        <f t="shared" ca="1" si="1079"/>
        <v>-2.0239508474431752E-3</v>
      </c>
      <c r="HW463" s="223">
        <f t="shared" ca="1" si="1080"/>
        <v>1.8105561047014847E-3</v>
      </c>
      <c r="HX463" s="223">
        <f t="shared" ca="1" si="1081"/>
        <v>-8.8455375148582403E-4</v>
      </c>
      <c r="HY463" s="223">
        <f t="shared" ca="1" si="1082"/>
        <v>-3.8959563431573168E-4</v>
      </c>
      <c r="HZ463" s="223">
        <f t="shared" ca="1" si="1083"/>
        <v>1.5104060469145772E-3</v>
      </c>
      <c r="IA463" s="223">
        <f t="shared" ca="1" si="1084"/>
        <v>-2.0367433906356754E-3</v>
      </c>
      <c r="IB463" s="223">
        <f t="shared" ca="1" si="1085"/>
        <v>1.7614492151894398E-3</v>
      </c>
      <c r="IC463" s="223">
        <f t="shared" ca="1" si="1086"/>
        <v>-7.9287516128599862E-4</v>
      </c>
      <c r="ID463" s="223">
        <f t="shared" ca="1" si="1087"/>
        <v>-4.8776261305174227E-4</v>
      </c>
      <c r="IE463" s="223">
        <f t="shared" ca="1" si="1088"/>
        <v>1.4660763869684527E-3</v>
      </c>
      <c r="IF463" s="223">
        <f t="shared" ca="1" si="1089"/>
        <v>-2.0446292406025028E-3</v>
      </c>
      <c r="IG463" s="223">
        <f t="shared" ca="1" si="1090"/>
        <v>1.7080988402331518E-3</v>
      </c>
      <c r="IH463" s="223">
        <f t="shared" ca="1" si="1091"/>
        <v>-6.9928646537475731E-4</v>
      </c>
      <c r="II463" s="223">
        <f t="shared" ca="1" si="1092"/>
        <v>-5.8475452893017726E-4</v>
      </c>
      <c r="IJ463" s="223">
        <f t="shared" ca="1" si="1093"/>
        <v>1.6386449487830325E-3</v>
      </c>
      <c r="IK463" s="223">
        <f t="shared" ca="1" si="1094"/>
        <v>-2.0475893996403319E-3</v>
      </c>
      <c r="IL463" s="223">
        <f t="shared" ca="1" si="1095"/>
        <v>1.6506335055590786E-3</v>
      </c>
      <c r="IM463" s="223">
        <f t="shared" ca="1" si="1096"/>
        <v>-6.0401312711838497E-4</v>
      </c>
      <c r="IN463" s="223">
        <f t="shared" ca="1" si="1097"/>
        <v>-6.8033771992974759E-4</v>
      </c>
      <c r="IO463" s="223">
        <f t="shared" ca="1" si="1098"/>
        <v>1.6969178883142768E-3</v>
      </c>
      <c r="IP463" s="223">
        <f t="shared" ca="1" si="1099"/>
        <v>-2.0456167364667852E-3</v>
      </c>
      <c r="IQ463" s="223">
        <f t="shared" ca="1" si="1100"/>
        <v>1.5891916501917002E-3</v>
      </c>
      <c r="IR463" s="223">
        <f t="shared" ca="1" si="1101"/>
        <v>-5.0728466833348501E-4</v>
      </c>
      <c r="IS463" s="223">
        <f t="shared" ca="1" si="1102"/>
        <v>-7.7428191777146325E-4</v>
      </c>
      <c r="IT463" s="223">
        <f t="shared" ca="1" si="1103"/>
        <v>1.7511028040201255E-3</v>
      </c>
      <c r="IU463" s="223">
        <f t="shared" ca="1" si="1104"/>
        <v>-2.0387160034002114E-3</v>
      </c>
      <c r="IV463" s="223">
        <f t="shared" ca="1" si="1105"/>
        <v>1.5239212929421115E-3</v>
      </c>
      <c r="IW463" s="223">
        <f t="shared" ca="1" si="1106"/>
        <v>-4.0933411634945434E-4</v>
      </c>
      <c r="IX463" s="223">
        <f t="shared" ca="1" si="1107"/>
        <v>-8.6636080265439525E-4</v>
      </c>
      <c r="IY463" s="223">
        <f t="shared" ca="1" si="1108"/>
        <v>1.8010691596927161E-3</v>
      </c>
      <c r="IZ463" s="223">
        <f t="shared" ca="1" si="1109"/>
        <v>-2.0269038249110323E-3</v>
      </c>
      <c r="JA463" s="223">
        <f t="shared" ca="1" si="1110"/>
        <v>1.454979675818237E-3</v>
      </c>
      <c r="JB463" s="223">
        <f t="shared" ca="1" si="1111"/>
        <v>-3.1039744262593066E-4</v>
      </c>
    </row>
    <row r="464" spans="2:262">
      <c r="B464" s="230">
        <v>103</v>
      </c>
      <c r="C464" s="229">
        <f t="shared" si="1112"/>
        <v>2.0117187500000014E-3</v>
      </c>
      <c r="D464" s="226">
        <f t="shared" ca="1" si="855"/>
        <v>53.991562574422836</v>
      </c>
      <c r="E464" s="225">
        <f ca="1">DE361</f>
        <v>-8.4374255771627171E-3</v>
      </c>
      <c r="F464" s="224">
        <v>103</v>
      </c>
      <c r="G464" s="223">
        <f t="shared" ca="1" si="856"/>
        <v>-1.6174309053337862E-3</v>
      </c>
      <c r="H464" s="223">
        <f t="shared" ca="1" si="857"/>
        <v>3.7030929697431528E-3</v>
      </c>
      <c r="I464" s="223">
        <f t="shared" ca="1" si="858"/>
        <v>-4.4377542421670099E-3</v>
      </c>
      <c r="J464" s="223">
        <f t="shared" ca="1" si="859"/>
        <v>3.5533879760463716E-3</v>
      </c>
      <c r="K464" s="223">
        <f t="shared" ca="1" si="860"/>
        <v>-1.3726378467349008E-3</v>
      </c>
      <c r="L464" s="223">
        <f t="shared" ca="1" si="861"/>
        <v>-1.3088922611512728E-3</v>
      </c>
      <c r="M464" s="223">
        <f t="shared" ca="1" si="862"/>
        <v>3.512898716272742E-3</v>
      </c>
      <c r="N464" s="223">
        <f t="shared" ca="1" si="863"/>
        <v>-4.4352930199773009E-3</v>
      </c>
      <c r="O464" s="223">
        <f t="shared" ca="1" si="864"/>
        <v>3.7395577137485838E-3</v>
      </c>
      <c r="P464" s="223">
        <f t="shared" ca="1" si="865"/>
        <v>-1.6795181693520954E-3</v>
      </c>
      <c r="Q464" s="223">
        <f t="shared" ca="1" si="866"/>
        <v>-9.9326061639973999E-4</v>
      </c>
      <c r="R464" s="223">
        <f t="shared" ca="1" si="867"/>
        <v>3.3036677602920998E-3</v>
      </c>
      <c r="S464" s="223">
        <f t="shared" ca="1" si="868"/>
        <v>-4.4087965606269298E-3</v>
      </c>
      <c r="T464" s="223">
        <f t="shared" ca="1" si="869"/>
        <v>3.9054624641949205E-3</v>
      </c>
      <c r="U464" s="223">
        <f t="shared" ca="1" si="870"/>
        <v>-1.9772970374917101E-3</v>
      </c>
      <c r="V464" s="223">
        <f t="shared" ca="1" si="871"/>
        <v>-6.7224640630921982E-4</v>
      </c>
      <c r="W464" s="223">
        <f t="shared" ca="1" si="872"/>
        <v>3.0765339424800062E-3</v>
      </c>
      <c r="X464" s="223">
        <f t="shared" ca="1" si="873"/>
        <v>-4.3584084507248379E-3</v>
      </c>
      <c r="Y464" s="223">
        <f t="shared" ca="1" si="874"/>
        <v>4.0502031751682866E-3</v>
      </c>
      <c r="Z464" s="223">
        <f t="shared" ca="1" si="875"/>
        <v>-2.264360761666976E-3</v>
      </c>
      <c r="AA464" s="223">
        <f t="shared" ca="1" si="876"/>
        <v>-3.4758923469772039E-4</v>
      </c>
      <c r="AB464" s="223">
        <f t="shared" ca="1" si="877"/>
        <v>2.8327281206746774E-3</v>
      </c>
      <c r="AC464" s="223">
        <f t="shared" ca="1" si="878"/>
        <v>-4.2844017478043438E-3</v>
      </c>
      <c r="AD464" s="223">
        <f t="shared" ca="1" si="879"/>
        <v>4.1729954842152014E-3</v>
      </c>
      <c r="AE464" s="223">
        <f t="shared" ca="1" si="880"/>
        <v>-2.539153718684622E-3</v>
      </c>
      <c r="AF464" s="223">
        <f t="shared" ca="1" si="881"/>
        <v>-2.1048446907383786E-5</v>
      </c>
      <c r="AG464" s="223">
        <f t="shared" ca="1" si="882"/>
        <v>2.5735714997483792E-3</v>
      </c>
      <c r="AH464" s="223">
        <f t="shared" ca="1" si="883"/>
        <v>-4.1871775006007052E-3</v>
      </c>
      <c r="AI464" s="223">
        <f t="shared" ca="1" si="884"/>
        <v>4.2731739691738869E-3</v>
      </c>
      <c r="AJ464" s="223">
        <f t="shared" ca="1" si="885"/>
        <v>-2.8001867817017607E-3</v>
      </c>
      <c r="AK464" s="223">
        <f t="shared" ca="1" si="886"/>
        <v>3.0560640424049951E-4</v>
      </c>
      <c r="AL464" s="223">
        <f t="shared" ca="1" si="887"/>
        <v>2.3004684718840188E-3</v>
      </c>
      <c r="AM464" s="223">
        <f t="shared" ca="1" si="888"/>
        <v>-4.0672625757332973E-3</v>
      </c>
      <c r="AN464" s="223">
        <f t="shared" ca="1" si="889"/>
        <v>4.3501957541546487E-3</v>
      </c>
      <c r="AO464" s="223">
        <f t="shared" ca="1" si="890"/>
        <v>-3.0460453899333888E-3</v>
      </c>
      <c r="AP464" s="223">
        <f t="shared" ca="1" si="891"/>
        <v>6.3060514780520125E-4</v>
      </c>
      <c r="AQ464" s="223">
        <f t="shared" ca="1" si="892"/>
        <v>2.0148990060519069E-3</v>
      </c>
      <c r="AR464" s="223">
        <f t="shared" ca="1" si="893"/>
        <v>-3.9253068025696825E-3</v>
      </c>
      <c r="AS464" s="223">
        <f t="shared" ca="1" si="894"/>
        <v>4.4036434514312791E-3</v>
      </c>
      <c r="AT464" s="223">
        <f t="shared" ca="1" si="895"/>
        <v>-3.27539721427957E-3</v>
      </c>
      <c r="AU464" s="223">
        <f t="shared" ca="1" si="896"/>
        <v>9.5218658743672702E-4</v>
      </c>
      <c r="AV464" s="223">
        <f t="shared" ca="1" si="897"/>
        <v>1.7184106279298159E-3</v>
      </c>
      <c r="AW464" s="223">
        <f t="shared" ca="1" si="898"/>
        <v>-3.7620794517441072E-3</v>
      </c>
      <c r="AX464" s="223">
        <f t="shared" ca="1" si="899"/>
        <v>4.4332274233014023E-3</v>
      </c>
      <c r="AY464" s="223">
        <f t="shared" ca="1" si="900"/>
        <v>-3.4869993773326176E-3</v>
      </c>
      <c r="AZ464" s="223">
        <f t="shared" ca="1" si="901"/>
        <v>1.2686080454509315E-3</v>
      </c>
      <c r="BA464" s="223">
        <f t="shared" ca="1" si="902"/>
        <v>1.4126100337274331E-3</v>
      </c>
      <c r="BB464" s="223">
        <f t="shared" ca="1" si="903"/>
        <v>-3.5784650664130785E-3</v>
      </c>
      <c r="BC464" s="223">
        <f t="shared" ca="1" si="904"/>
        <v>4.4387873516582221E-3</v>
      </c>
      <c r="BD464" s="223">
        <f t="shared" ca="1" si="905"/>
        <v>-3.6797051886371009E-3</v>
      </c>
      <c r="BE464" s="223">
        <f t="shared" ca="1" si="906"/>
        <v>1.5781548065513142E-3</v>
      </c>
      <c r="BF464" s="223">
        <f t="shared" ca="1" si="907"/>
        <v>1.0991543833600483E-3</v>
      </c>
      <c r="BG464" s="223">
        <f t="shared" ca="1" si="908"/>
        <v>-3.3754586688396477E-3</v>
      </c>
      <c r="BH464" s="223">
        <f t="shared" ca="1" si="909"/>
        <v>4.4202931067682371E-3</v>
      </c>
      <c r="BI464" s="223">
        <f t="shared" ca="1" si="910"/>
        <v>-3.8524703587050971E-3</v>
      </c>
      <c r="BJ464" s="223">
        <f t="shared" ca="1" si="911"/>
        <v>1.8791494100195878E-3</v>
      </c>
      <c r="BK464" s="223">
        <f t="shared" ca="1" si="912"/>
        <v>7.7974232015555955E-4</v>
      </c>
      <c r="BL464" s="223">
        <f t="shared" ca="1" si="913"/>
        <v>-3.1541603682811153E-3</v>
      </c>
      <c r="BM464" s="223">
        <f t="shared" ca="1" si="914"/>
        <v>4.377844910546917E-3</v>
      </c>
      <c r="BN464" s="223">
        <f t="shared" ca="1" si="915"/>
        <v>-4.0043586581110886E-3</v>
      </c>
      <c r="BO464" s="223">
        <f t="shared" ca="1" si="916"/>
        <v>2.1699607400205356E-3</v>
      </c>
      <c r="BP464" s="223">
        <f t="shared" ca="1" si="917"/>
        <v>4.5610476575923004E-4</v>
      </c>
      <c r="BQ464" s="223">
        <f t="shared" ca="1" si="918"/>
        <v>-2.9157693994021476E-3</v>
      </c>
      <c r="BR464" s="223">
        <f t="shared" ca="1" si="919"/>
        <v>4.3116727934473763E-3</v>
      </c>
      <c r="BS464" s="223">
        <f t="shared" ca="1" si="920"/>
        <v>-4.1345469910007105E-3</v>
      </c>
      <c r="BT464" s="223">
        <f t="shared" ca="1" si="921"/>
        <v>2.449012864760122E-3</v>
      </c>
      <c r="BU464" s="223">
        <f t="shared" ca="1" si="922"/>
        <v>1.2999554011926522E-4</v>
      </c>
      <c r="BV464" s="223">
        <f t="shared" ca="1" si="923"/>
        <v>-2.6615776235179175E-3</v>
      </c>
      <c r="BW464" s="223">
        <f t="shared" ca="1" si="924"/>
        <v>4.2221353479055127E-3</v>
      </c>
      <c r="BX464" s="223">
        <f t="shared" ca="1" si="925"/>
        <v>-4.2423298555181142E-3</v>
      </c>
      <c r="BY464" s="223">
        <f t="shared" ca="1" si="926"/>
        <v>2.7147935765967903E-3</v>
      </c>
      <c r="BZ464" s="223">
        <f t="shared" ca="1" si="927"/>
        <v>-1.9681814261588598E-4</v>
      </c>
      <c r="CA464" s="223">
        <f t="shared" ca="1" si="928"/>
        <v>-2.3929625278858897E-3</v>
      </c>
      <c r="CB464" s="223">
        <f t="shared" ca="1" si="929"/>
        <v>4.1097177850965274E-3</v>
      </c>
      <c r="CC464" s="223">
        <f t="shared" ca="1" si="930"/>
        <v>-4.3271231669818879E-3</v>
      </c>
      <c r="CD464" s="223">
        <f t="shared" ca="1" si="931"/>
        <v>2.9658625868250513E-3</v>
      </c>
      <c r="CE464" s="223">
        <f t="shared" ca="1" si="932"/>
        <v>-5.2256525078336186E-4</v>
      </c>
      <c r="CF464" s="223">
        <f t="shared" ca="1" si="933"/>
        <v>-2.1113797609826029E-3</v>
      </c>
      <c r="CG464" s="223">
        <f t="shared" ca="1" si="934"/>
        <v>3.9750293055333457E-3</v>
      </c>
      <c r="CH464" s="223">
        <f t="shared" ca="1" si="935"/>
        <v>-4.3884674230904768E-3</v>
      </c>
      <c r="CI464" s="223">
        <f t="shared" ca="1" si="936"/>
        <v>3.2008593307251126E-3</v>
      </c>
      <c r="CJ464" s="223">
        <f t="shared" ca="1" si="937"/>
        <v>-8.4548053258041989E-4</v>
      </c>
      <c r="CK464" s="223">
        <f t="shared" ca="1" si="938"/>
        <v>-1.8183552442190757E-3</v>
      </c>
      <c r="CL464" s="223">
        <f t="shared" ca="1" si="939"/>
        <v>3.8187997977565218E-3</v>
      </c>
      <c r="CM464" s="223">
        <f t="shared" ca="1" si="940"/>
        <v>-4.4260301940050491E-3</v>
      </c>
      <c r="CN464" s="223">
        <f t="shared" ca="1" si="941"/>
        <v>3.4185103405812273E-3</v>
      </c>
      <c r="CO464" s="223">
        <f t="shared" ca="1" si="942"/>
        <v>-1.163814082116654E-3</v>
      </c>
      <c r="CP464" s="223">
        <f t="shared" ca="1" si="943"/>
        <v>-1.5154769028401808E-3</v>
      </c>
      <c r="CQ464" s="223">
        <f t="shared" ca="1" si="944"/>
        <v>3.6418758830048335E-3</v>
      </c>
      <c r="CR464" s="223">
        <f t="shared" ca="1" si="945"/>
        <v>-4.439607923815452E-3</v>
      </c>
      <c r="CS464" s="223">
        <f t="shared" ca="1" si="946"/>
        <v>3.6176361467130384E-3</v>
      </c>
      <c r="CT464" s="223">
        <f t="shared" ca="1" si="947"/>
        <v>-1.4758408223061194E-3</v>
      </c>
      <c r="CU464" s="223">
        <f t="shared" ca="1" si="948"/>
        <v>-1.2043860608197889E-3</v>
      </c>
      <c r="CV464" s="223">
        <f t="shared" ca="1" si="949"/>
        <v>3.4452163273015518E-3</v>
      </c>
      <c r="CW464" s="223">
        <f t="shared" ca="1" si="950"/>
        <v>-4.4291270336274434E-3</v>
      </c>
      <c r="CX464" s="223">
        <f t="shared" ca="1" si="951"/>
        <v>3.7971576691243352E-3</v>
      </c>
      <c r="CY464" s="223">
        <f t="shared" ca="1" si="952"/>
        <v>-1.7798698532087921E-3</v>
      </c>
      <c r="CZ464" s="223">
        <f t="shared" ca="1" si="953"/>
        <v>-8.8676854638465E-4</v>
      </c>
      <c r="DA464" s="223">
        <f t="shared" ca="1" si="954"/>
        <v>3.2298868458179785E-3</v>
      </c>
      <c r="DB464" s="223">
        <f t="shared" ca="1" si="955"/>
        <v>-4.3946443202930339E-3</v>
      </c>
      <c r="DC464" s="223">
        <f t="shared" ca="1" si="956"/>
        <v>3.9561020651308985E-3</v>
      </c>
      <c r="DD464" s="223">
        <f t="shared" ca="1" si="957"/>
        <v>-2.0742536151642258E-3</v>
      </c>
      <c r="DE464" s="223">
        <f t="shared" ca="1" si="958"/>
        <v>-5.6434555636470209E-4</v>
      </c>
      <c r="DF464" s="223">
        <f t="shared" ca="1" si="959"/>
        <v>2.9970543276711505E-3</v>
      </c>
      <c r="DG464" s="223">
        <f t="shared" ca="1" si="960"/>
        <v>-4.3363466486234575E-3</v>
      </c>
      <c r="DH464" s="223">
        <f t="shared" ca="1" si="961"/>
        <v>4.0936080012794829E-3</v>
      </c>
      <c r="DI464" s="223">
        <f t="shared" ca="1" si="962"/>
        <v>-2.3573968170604309E-3</v>
      </c>
      <c r="DJ464" s="223">
        <f t="shared" ca="1" si="963"/>
        <v>-2.3886432887843586E-4</v>
      </c>
      <c r="DK464" s="223">
        <f t="shared" ca="1" si="964"/>
        <v>2.747980512449945E-3</v>
      </c>
      <c r="DL464" s="223">
        <f t="shared" ca="1" si="965"/>
        <v>-4.2545499387525512E-3</v>
      </c>
      <c r="DM464" s="223">
        <f t="shared" ca="1" si="966"/>
        <v>4.2089303209882668E-3</v>
      </c>
      <c r="DN464" s="223">
        <f t="shared" ca="1" si="967"/>
        <v>-2.6277650813539477E-3</v>
      </c>
      <c r="DO464" s="223">
        <f t="shared" ca="1" si="968"/>
        <v>8.7911325101601651E-5</v>
      </c>
      <c r="DP464" s="223">
        <f t="shared" ca="1" si="969"/>
        <v>2.4840151527395398E-3</v>
      </c>
      <c r="DQ464" s="223">
        <f t="shared" ca="1" si="970"/>
        <v>-4.1496974541381897E-3</v>
      </c>
      <c r="DR464" s="223">
        <f t="shared" ca="1" si="971"/>
        <v>4.3014440826148618E-3</v>
      </c>
      <c r="DS464" s="223">
        <f t="shared" ca="1" si="972"/>
        <v>-2.8838932589951545E-3</v>
      </c>
      <c r="DT464" s="223">
        <f t="shared" ca="1" si="973"/>
        <v>4.1421057999429785E-4</v>
      </c>
      <c r="DU464" s="223">
        <f t="shared" ca="1" si="974"/>
        <v>2.206588699694857E-3</v>
      </c>
      <c r="DV464" s="223">
        <f t="shared" ca="1" si="975"/>
        <v>-4.0223573994792976E-3</v>
      </c>
      <c r="DW464" s="223">
        <f t="shared" ca="1" si="976"/>
        <v>4.3706479460693792E-3</v>
      </c>
      <c r="DX464" s="223">
        <f t="shared" ca="1" si="977"/>
        <v>-3.1243933691977974E-3</v>
      </c>
      <c r="DY464" s="223">
        <f t="shared" ca="1" si="978"/>
        <v>7.3826519186571504E-4</v>
      </c>
      <c r="DZ464" s="223">
        <f t="shared" ca="1" si="979"/>
        <v>1.9172045513018998E-3</v>
      </c>
      <c r="EA464" s="223">
        <f t="shared" ca="1" si="980"/>
        <v>-3.8732198415649516E-3</v>
      </c>
      <c r="EB464" s="223">
        <f t="shared" ca="1" si="981"/>
        <v>4.4161668896197546E-3</v>
      </c>
      <c r="EC464" s="223">
        <f t="shared" ca="1" si="982"/>
        <v>-3.3479621210269618E-3</v>
      </c>
      <c r="ED464" s="223">
        <f t="shared" ca="1" si="983"/>
        <v>1.058319080697181E-3</v>
      </c>
      <c r="EE464" s="223">
        <f t="shared" ca="1" si="984"/>
        <v>1.6174309053338107E-3</v>
      </c>
      <c r="EF464" s="223">
        <f t="shared" ca="1" si="985"/>
        <v>-3.7030929697432465E-3</v>
      </c>
      <c r="EG464" s="223">
        <f t="shared" ca="1" si="986"/>
        <v>4.4377542421670082E-3</v>
      </c>
      <c r="EH464" s="223">
        <f t="shared" ca="1" si="987"/>
        <v>-3.553387976046248E-3</v>
      </c>
      <c r="EI464" s="223">
        <f t="shared" ca="1" si="988"/>
        <v>1.3726378467348102E-3</v>
      </c>
      <c r="EJ464" s="223">
        <f t="shared" ca="1" si="989"/>
        <v>1.3088922611515078E-3</v>
      </c>
      <c r="EK464" s="223">
        <f t="shared" ca="1" si="990"/>
        <v>-3.512898716272824E-3</v>
      </c>
      <c r="EL464" s="223">
        <f t="shared" ca="1" si="991"/>
        <v>4.4352930199773009E-3</v>
      </c>
      <c r="EM464" s="223">
        <f t="shared" ca="1" si="992"/>
        <v>-3.7395577137484936E-3</v>
      </c>
      <c r="EN464" s="223">
        <f t="shared" ca="1" si="993"/>
        <v>1.6795181693520433E-3</v>
      </c>
      <c r="EO464" s="223">
        <f t="shared" ca="1" si="994"/>
        <v>9.9326061639993276E-4</v>
      </c>
      <c r="EP464" s="223">
        <f t="shared" ca="1" si="995"/>
        <v>-3.3036677602921692E-3</v>
      </c>
      <c r="EQ464" s="223">
        <f t="shared" ca="1" si="996"/>
        <v>4.4087965606269567E-3</v>
      </c>
      <c r="ER464" s="223">
        <f t="shared" ca="1" si="997"/>
        <v>-3.9054624641948563E-3</v>
      </c>
      <c r="ES464" s="223">
        <f t="shared" ca="1" si="998"/>
        <v>1.9772970374917023E-3</v>
      </c>
      <c r="ET464" s="223">
        <f t="shared" ca="1" si="999"/>
        <v>6.7224640630938418E-4</v>
      </c>
      <c r="EU464" s="223">
        <f t="shared" ca="1" si="1000"/>
        <v>-3.0765339424800578E-3</v>
      </c>
      <c r="EV464" s="223">
        <f t="shared" ca="1" si="1001"/>
        <v>4.3584084507248761E-3</v>
      </c>
      <c r="EW464" s="223">
        <f t="shared" ca="1" si="1002"/>
        <v>-4.0502031751682441E-3</v>
      </c>
      <c r="EX464" s="223">
        <f t="shared" ca="1" si="1003"/>
        <v>2.2643607616667791E-3</v>
      </c>
      <c r="EY464" s="223">
        <f t="shared" ca="1" si="1004"/>
        <v>3.4758923469785483E-4</v>
      </c>
      <c r="EZ464" s="223">
        <f t="shared" ca="1" si="1005"/>
        <v>-2.8327281206746843E-3</v>
      </c>
      <c r="FA464" s="223">
        <f t="shared" ca="1" si="1006"/>
        <v>4.2844017478043863E-3</v>
      </c>
      <c r="FB464" s="223">
        <f t="shared" ca="1" si="1007"/>
        <v>-4.1729954842151772E-3</v>
      </c>
      <c r="FC464" s="223">
        <f t="shared" ca="1" si="1008"/>
        <v>2.5391537186844593E-3</v>
      </c>
      <c r="FD464" s="223">
        <f t="shared" ca="1" si="1009"/>
        <v>2.1048446907455561E-5</v>
      </c>
      <c r="FE464" s="223">
        <f t="shared" ca="1" si="1010"/>
        <v>-2.5735714997485917E-3</v>
      </c>
      <c r="FF464" s="223">
        <f t="shared" ca="1" si="1011"/>
        <v>4.1871775006007503E-3</v>
      </c>
      <c r="FG464" s="223">
        <f t="shared" ca="1" si="1012"/>
        <v>-4.2731739691738843E-3</v>
      </c>
      <c r="FH464" s="223">
        <f t="shared" ca="1" si="1013"/>
        <v>2.8001867817016562E-3</v>
      </c>
      <c r="FI464" s="223">
        <f t="shared" ca="1" si="1014"/>
        <v>-3.0560640424042774E-4</v>
      </c>
      <c r="FJ464" s="223">
        <f t="shared" ca="1" si="1015"/>
        <v>-2.3004684718841884E-3</v>
      </c>
      <c r="FK464" s="223">
        <f t="shared" ca="1" si="1016"/>
        <v>4.0672625757333268E-3</v>
      </c>
      <c r="FL464" s="223">
        <f t="shared" ca="1" si="1017"/>
        <v>-4.3501957541545967E-3</v>
      </c>
      <c r="FM464" s="223">
        <f t="shared" ca="1" si="1018"/>
        <v>3.0460453899332903E-3</v>
      </c>
      <c r="FN464" s="223">
        <f t="shared" ca="1" si="1019"/>
        <v>-6.3060514780519258E-4</v>
      </c>
      <c r="FO464" s="223">
        <f t="shared" ca="1" si="1020"/>
        <v>-2.0148990060520275E-3</v>
      </c>
      <c r="FP464" s="223">
        <f t="shared" ca="1" si="1021"/>
        <v>3.9253068025697155E-3</v>
      </c>
      <c r="FQ464" s="223">
        <f t="shared" ca="1" si="1022"/>
        <v>-4.4036434514312531E-3</v>
      </c>
      <c r="FR464" s="223">
        <f t="shared" ca="1" si="1023"/>
        <v>3.2753972142795214E-3</v>
      </c>
      <c r="FS464" s="223">
        <f t="shared" ca="1" si="1024"/>
        <v>-9.5218658743647202E-4</v>
      </c>
      <c r="FT464" s="223">
        <f t="shared" ca="1" si="1025"/>
        <v>-1.7184106279299405E-3</v>
      </c>
      <c r="FU464" s="223">
        <f t="shared" ca="1" si="1026"/>
        <v>3.7620794517441119E-3</v>
      </c>
      <c r="FV464" s="223">
        <f t="shared" ca="1" si="1027"/>
        <v>-4.4332274233013953E-3</v>
      </c>
      <c r="FW464" s="223">
        <f t="shared" ca="1" si="1028"/>
        <v>3.4869993773325729E-3</v>
      </c>
      <c r="FX464" s="223">
        <f t="shared" ca="1" si="1029"/>
        <v>-1.2686080454507415E-3</v>
      </c>
      <c r="FY464" s="223">
        <f t="shared" ca="1" si="1030"/>
        <v>-1.4126100337275007E-3</v>
      </c>
      <c r="FZ464" s="223">
        <f t="shared" ca="1" si="1031"/>
        <v>3.5784650664132328E-3</v>
      </c>
      <c r="GA464" s="223">
        <f t="shared" ca="1" si="1032"/>
        <v>-4.4387873516582247E-3</v>
      </c>
      <c r="GB464" s="223">
        <f t="shared" ca="1" si="1033"/>
        <v>3.6797051886370957E-3</v>
      </c>
      <c r="GC464" s="223">
        <f t="shared" ca="1" si="1034"/>
        <v>-1.5781548065511883E-3</v>
      </c>
      <c r="GD464" s="223">
        <f t="shared" ca="1" si="1035"/>
        <v>-1.0991543833600568E-3</v>
      </c>
      <c r="GE464" s="223">
        <f t="shared" ca="1" si="1036"/>
        <v>3.3754586688397353E-3</v>
      </c>
      <c r="GF464" s="223">
        <f t="shared" ca="1" si="1037"/>
        <v>-4.4202931067682492E-3</v>
      </c>
      <c r="GG464" s="223">
        <f t="shared" ca="1" si="1038"/>
        <v>3.8524703587049674E-3</v>
      </c>
      <c r="GH464" s="223">
        <f t="shared" ca="1" si="1039"/>
        <v>-1.8791494100194655E-3</v>
      </c>
      <c r="GI464" s="223">
        <f t="shared" ca="1" si="1040"/>
        <v>-7.7974232015556833E-4</v>
      </c>
      <c r="GJ464" s="223">
        <f t="shared" ca="1" si="1041"/>
        <v>3.1541603682812103E-3</v>
      </c>
      <c r="GK464" s="223">
        <f t="shared" ca="1" si="1042"/>
        <v>-4.3778449105469188E-3</v>
      </c>
      <c r="GL464" s="223">
        <f t="shared" ca="1" si="1043"/>
        <v>4.0043586581110305E-3</v>
      </c>
      <c r="GM464" s="223">
        <f t="shared" ca="1" si="1044"/>
        <v>-2.1699607400204181E-3</v>
      </c>
      <c r="GN464" s="223">
        <f t="shared" ca="1" si="1045"/>
        <v>-4.5610476575948982E-4</v>
      </c>
      <c r="GO464" s="223">
        <f t="shared" ca="1" si="1046"/>
        <v>2.915769399402249E-3</v>
      </c>
      <c r="GP464" s="223">
        <f t="shared" ca="1" si="1047"/>
        <v>-4.311672793447378E-3</v>
      </c>
      <c r="GQ464" s="223">
        <f t="shared" ca="1" si="1048"/>
        <v>4.134546991000662E-3</v>
      </c>
      <c r="GR464" s="223">
        <f t="shared" ca="1" si="1049"/>
        <v>-2.4490128647601146E-3</v>
      </c>
      <c r="GS464" s="223">
        <f t="shared" ca="1" si="1050"/>
        <v>-1.2999554011939988E-4</v>
      </c>
      <c r="GT464" s="223">
        <f t="shared" ca="1" si="1051"/>
        <v>2.661577623518025E-3</v>
      </c>
      <c r="GU464" s="223">
        <f t="shared" ca="1" si="1052"/>
        <v>-4.2221353479055942E-3</v>
      </c>
      <c r="GV464" s="223">
        <f t="shared" ca="1" si="1053"/>
        <v>4.2423298555180735E-3</v>
      </c>
      <c r="GW464" s="223">
        <f t="shared" ca="1" si="1054"/>
        <v>-2.7147935765965839E-3</v>
      </c>
      <c r="GX464" s="223">
        <f t="shared" ca="1" si="1055"/>
        <v>1.968181426157511E-4</v>
      </c>
      <c r="GY464" s="223">
        <f t="shared" ca="1" si="1056"/>
        <v>2.3929625278858971E-3</v>
      </c>
      <c r="GZ464" s="223">
        <f t="shared" ca="1" si="1057"/>
        <v>-4.1097177850965786E-3</v>
      </c>
      <c r="HA464" s="223">
        <f t="shared" ca="1" si="1058"/>
        <v>4.3271231669818576E-3</v>
      </c>
      <c r="HB464" s="223">
        <f t="shared" ca="1" si="1059"/>
        <v>-2.9658625868248566E-3</v>
      </c>
      <c r="HC464" s="223">
        <f t="shared" ca="1" si="1060"/>
        <v>5.2256525078297708E-4</v>
      </c>
      <c r="HD464" s="223">
        <f t="shared" ca="1" si="1061"/>
        <v>2.1113797609826103E-3</v>
      </c>
      <c r="HE464" s="223">
        <f t="shared" ca="1" si="1062"/>
        <v>-3.9750293055334056E-3</v>
      </c>
      <c r="HF464" s="223">
        <f t="shared" ca="1" si="1063"/>
        <v>4.3884674230904377E-3</v>
      </c>
      <c r="HG464" s="223">
        <f t="shared" ca="1" si="1064"/>
        <v>-3.2008593307251937E-3</v>
      </c>
      <c r="HH464" s="223">
        <f t="shared" ca="1" si="1065"/>
        <v>8.454805325802875E-4</v>
      </c>
      <c r="HI464" s="223">
        <f t="shared" ca="1" si="1066"/>
        <v>1.8183552442193136E-3</v>
      </c>
      <c r="HJ464" s="223">
        <f t="shared" ca="1" si="1067"/>
        <v>-3.8187997977567195E-3</v>
      </c>
      <c r="HK464" s="223">
        <f t="shared" ca="1" si="1068"/>
        <v>4.4260301940050473E-3</v>
      </c>
      <c r="HL464" s="223">
        <f t="shared" ca="1" si="1069"/>
        <v>-3.4185103405811415E-3</v>
      </c>
      <c r="HM464" s="223">
        <f t="shared" ca="1" si="1070"/>
        <v>1.163814082116402E-3</v>
      </c>
      <c r="HN464" s="223">
        <f t="shared" ca="1" si="1071"/>
        <v>1.5154769028400703E-3</v>
      </c>
      <c r="HO464" s="223">
        <f t="shared" ca="1" si="1072"/>
        <v>-3.6418758830049111E-3</v>
      </c>
      <c r="HP464" s="223">
        <f t="shared" ca="1" si="1073"/>
        <v>4.4396079238154511E-3</v>
      </c>
      <c r="HQ464" s="223">
        <f t="shared" ca="1" si="1074"/>
        <v>-3.6176361467128134E-3</v>
      </c>
      <c r="HR464" s="223">
        <f t="shared" ca="1" si="1075"/>
        <v>1.4758408223061114E-3</v>
      </c>
      <c r="HS464" s="223">
        <f t="shared" ca="1" si="1076"/>
        <v>1.2043860608199185E-3</v>
      </c>
      <c r="HT464" s="223">
        <f t="shared" ca="1" si="1077"/>
        <v>-3.4452163273017162E-3</v>
      </c>
      <c r="HU464" s="223">
        <f t="shared" ca="1" si="1078"/>
        <v>4.4291270336274348E-3</v>
      </c>
      <c r="HV464" s="223">
        <f t="shared" ca="1" si="1079"/>
        <v>-3.7971576691242653E-3</v>
      </c>
      <c r="HW464" s="223">
        <f t="shared" ca="1" si="1080"/>
        <v>1.7798698532085525E-3</v>
      </c>
      <c r="HX464" s="223">
        <f t="shared" ca="1" si="1081"/>
        <v>8.8676854638502958E-4</v>
      </c>
      <c r="HY464" s="223">
        <f t="shared" ca="1" si="1082"/>
        <v>-3.2298868458179846E-3</v>
      </c>
      <c r="HZ464" s="223">
        <f t="shared" ca="1" si="1083"/>
        <v>4.394644320293053E-3</v>
      </c>
      <c r="IA464" s="223">
        <f t="shared" ca="1" si="1084"/>
        <v>-3.9561020651307796E-3</v>
      </c>
      <c r="IB464" s="223">
        <f t="shared" ca="1" si="1085"/>
        <v>2.0742536151643299E-3</v>
      </c>
      <c r="IC464" s="223">
        <f t="shared" ca="1" si="1086"/>
        <v>5.6434555636483588E-4</v>
      </c>
      <c r="ID464" s="223">
        <f t="shared" ca="1" si="1087"/>
        <v>-2.9970543276712498E-3</v>
      </c>
      <c r="IE464" s="223">
        <f t="shared" ca="1" si="1088"/>
        <v>4.2741672550900131E-3</v>
      </c>
      <c r="IF464" s="223">
        <f t="shared" ca="1" si="1089"/>
        <v>-4.093608001279528E-3</v>
      </c>
      <c r="IG464" s="223">
        <f t="shared" ca="1" si="1090"/>
        <v>2.3573968170603169E-3</v>
      </c>
      <c r="IH464" s="223">
        <f t="shared" ca="1" si="1091"/>
        <v>2.388643288788227E-4</v>
      </c>
      <c r="II464" s="223">
        <f t="shared" ca="1" si="1092"/>
        <v>-2.7479805124498526E-3</v>
      </c>
      <c r="IJ464" s="223">
        <f t="shared" ca="1" si="1093"/>
        <v>4.2545499387525894E-3</v>
      </c>
      <c r="IK464" s="223">
        <f t="shared" ca="1" si="1094"/>
        <v>-4.2089303209882235E-3</v>
      </c>
      <c r="IL464" s="223">
        <f t="shared" ca="1" si="1095"/>
        <v>2.6277650813536359E-3</v>
      </c>
      <c r="IM464" s="223">
        <f t="shared" ca="1" si="1096"/>
        <v>-8.7911325101718962E-5</v>
      </c>
      <c r="IN464" s="223">
        <f t="shared" ca="1" si="1097"/>
        <v>-2.4840151527396517E-3</v>
      </c>
      <c r="IO464" s="223">
        <f t="shared" ca="1" si="1098"/>
        <v>4.1496974541383276E-3</v>
      </c>
      <c r="IP464" s="223">
        <f t="shared" ca="1" si="1099"/>
        <v>-4.3014440826148912E-3</v>
      </c>
      <c r="IQ464" s="223">
        <f t="shared" ca="1" si="1100"/>
        <v>2.8838932589950522E-3</v>
      </c>
      <c r="IR464" s="223">
        <f t="shared" ca="1" si="1101"/>
        <v>-4.1421057999416352E-4</v>
      </c>
      <c r="IS464" s="223">
        <f t="shared" ca="1" si="1102"/>
        <v>-2.2065886996951931E-3</v>
      </c>
      <c r="IT464" s="223">
        <f t="shared" ca="1" si="1103"/>
        <v>4.0223573994792481E-3</v>
      </c>
      <c r="IU464" s="223">
        <f t="shared" ca="1" si="1104"/>
        <v>-4.3706479460693557E-3</v>
      </c>
      <c r="IV464" s="223">
        <f t="shared" ca="1" si="1105"/>
        <v>3.124393369197522E-3</v>
      </c>
      <c r="IW464" s="223">
        <f t="shared" ca="1" si="1106"/>
        <v>-7.3826519186583105E-4</v>
      </c>
      <c r="IX464" s="223">
        <f t="shared" ca="1" si="1107"/>
        <v>-1.9172045513020214E-3</v>
      </c>
      <c r="IY464" s="223">
        <f t="shared" ca="1" si="1108"/>
        <v>3.8732198415650171E-3</v>
      </c>
      <c r="IZ464" s="223">
        <f t="shared" ca="1" si="1109"/>
        <v>-4.4161668896197156E-3</v>
      </c>
      <c r="JA464" s="223">
        <f t="shared" ca="1" si="1110"/>
        <v>3.347962121027039E-3</v>
      </c>
      <c r="JB464" s="223">
        <f t="shared" ca="1" si="1111"/>
        <v>-1.05831908069705E-3</v>
      </c>
    </row>
    <row r="465" spans="2:262">
      <c r="B465" s="230">
        <v>104</v>
      </c>
      <c r="C465" s="229">
        <f t="shared" si="1112"/>
        <v>2.0312500000000014E-3</v>
      </c>
      <c r="D465" s="226">
        <f t="shared" ca="1" si="855"/>
        <v>53.990508425734902</v>
      </c>
      <c r="E465" s="225">
        <f ca="1">DF361</f>
        <v>-9.4915742650998856E-3</v>
      </c>
      <c r="F465" s="224">
        <v>104</v>
      </c>
      <c r="G465" s="223">
        <f t="shared" ca="1" si="856"/>
        <v>-1.6409619780090295E-3</v>
      </c>
      <c r="H465" s="223">
        <f t="shared" ca="1" si="857"/>
        <v>3.220269654568131E-3</v>
      </c>
      <c r="I465" s="223">
        <f t="shared" ca="1" si="858"/>
        <v>-3.7141507443778014E-3</v>
      </c>
      <c r="J465" s="223">
        <f t="shared" ca="1" si="859"/>
        <v>2.9561373043539103E-3</v>
      </c>
      <c r="K465" s="223">
        <f t="shared" ca="1" si="860"/>
        <v>-1.2017259323506726E-3</v>
      </c>
      <c r="L465" s="223">
        <f t="shared" ca="1" si="861"/>
        <v>-9.5774011422285307E-4</v>
      </c>
      <c r="M465" s="223">
        <f t="shared" ca="1" si="862"/>
        <v>2.7943895352696103E-3</v>
      </c>
      <c r="N465" s="223">
        <f t="shared" ca="1" si="863"/>
        <v>-3.6891598528029797E-3</v>
      </c>
      <c r="O465" s="223">
        <f t="shared" ca="1" si="864"/>
        <v>3.3404590897947997E-3</v>
      </c>
      <c r="P465" s="223">
        <f t="shared" ca="1" si="865"/>
        <v>-1.8658205958054159E-3</v>
      </c>
      <c r="Q465" s="223">
        <f t="shared" ca="1" si="866"/>
        <v>-2.3771283495392935E-4</v>
      </c>
      <c r="R465" s="223">
        <f t="shared" ca="1" si="867"/>
        <v>2.2611225932423918E-3</v>
      </c>
      <c r="S465" s="223">
        <f t="shared" ca="1" si="868"/>
        <v>-3.522396616989621E-3</v>
      </c>
      <c r="T465" s="223">
        <f t="shared" ca="1" si="869"/>
        <v>3.5964089057659229E-3</v>
      </c>
      <c r="U465" s="223">
        <f t="shared" ca="1" si="870"/>
        <v>-2.458212820127606E-3</v>
      </c>
      <c r="V465" s="223">
        <f t="shared" ca="1" si="871"/>
        <v>4.9144961525136724E-4</v>
      </c>
      <c r="W465" s="223">
        <f t="shared" ca="1" si="872"/>
        <v>1.6409619780090286E-3</v>
      </c>
      <c r="X465" s="223">
        <f t="shared" ca="1" si="873"/>
        <v>-3.2202696545681341E-3</v>
      </c>
      <c r="Y465" s="223">
        <f t="shared" ca="1" si="874"/>
        <v>3.7141507443778023E-3</v>
      </c>
      <c r="Z465" s="223">
        <f t="shared" ca="1" si="875"/>
        <v>-2.9561373043539146E-3</v>
      </c>
      <c r="AA465" s="223">
        <f t="shared" ca="1" si="876"/>
        <v>1.2017259323506735E-3</v>
      </c>
      <c r="AB465" s="223">
        <f t="shared" ca="1" si="877"/>
        <v>9.5774011422283313E-4</v>
      </c>
      <c r="AC465" s="223">
        <f t="shared" ca="1" si="878"/>
        <v>-2.7943895352696055E-3</v>
      </c>
      <c r="AD465" s="223">
        <f t="shared" ca="1" si="879"/>
        <v>3.6891598528029789E-3</v>
      </c>
      <c r="AE465" s="223">
        <f t="shared" ca="1" si="880"/>
        <v>-3.3404590897948023E-3</v>
      </c>
      <c r="AF465" s="223">
        <f t="shared" ca="1" si="881"/>
        <v>1.8658205958054109E-3</v>
      </c>
      <c r="AG465" s="223">
        <f t="shared" ca="1" si="882"/>
        <v>2.3771283495394849E-4</v>
      </c>
      <c r="AH465" s="223">
        <f t="shared" ca="1" si="883"/>
        <v>-2.2611225932423649E-3</v>
      </c>
      <c r="AI465" s="223">
        <f t="shared" ca="1" si="884"/>
        <v>3.5223966169896106E-3</v>
      </c>
      <c r="AJ465" s="223">
        <f t="shared" ca="1" si="885"/>
        <v>-3.5964089057659247E-3</v>
      </c>
      <c r="AK465" s="223">
        <f t="shared" ca="1" si="886"/>
        <v>2.4582128201276121E-3</v>
      </c>
      <c r="AL465" s="223">
        <f t="shared" ca="1" si="887"/>
        <v>-4.914496152513744E-4</v>
      </c>
      <c r="AM465" s="223">
        <f t="shared" ca="1" si="888"/>
        <v>-1.6409619780090221E-3</v>
      </c>
      <c r="AN465" s="223">
        <f t="shared" ca="1" si="889"/>
        <v>3.2202696545681306E-3</v>
      </c>
      <c r="AO465" s="223">
        <f t="shared" ca="1" si="890"/>
        <v>-3.714150744377801E-3</v>
      </c>
      <c r="AP465" s="223">
        <f t="shared" ca="1" si="891"/>
        <v>2.9561373043539025E-3</v>
      </c>
      <c r="AQ465" s="223">
        <f t="shared" ca="1" si="892"/>
        <v>-1.2017259323507052E-3</v>
      </c>
      <c r="AR465" s="223">
        <f t="shared" ca="1" si="893"/>
        <v>-9.5774011422282619E-4</v>
      </c>
      <c r="AS465" s="223">
        <f t="shared" ca="1" si="894"/>
        <v>2.7943895352696008E-3</v>
      </c>
      <c r="AT465" s="223">
        <f t="shared" ca="1" si="895"/>
        <v>-3.6891598528029776E-3</v>
      </c>
      <c r="AU465" s="223">
        <f t="shared" ca="1" si="896"/>
        <v>3.3404590897948058E-3</v>
      </c>
      <c r="AV465" s="223">
        <f t="shared" ca="1" si="897"/>
        <v>-1.8658205958054172E-3</v>
      </c>
      <c r="AW465" s="223">
        <f t="shared" ca="1" si="898"/>
        <v>-2.3771283495394117E-4</v>
      </c>
      <c r="AX465" s="223">
        <f t="shared" ca="1" si="899"/>
        <v>2.2611225932423597E-3</v>
      </c>
      <c r="AY465" s="223">
        <f t="shared" ca="1" si="900"/>
        <v>-3.522396616989608E-3</v>
      </c>
      <c r="AZ465" s="223">
        <f t="shared" ca="1" si="901"/>
        <v>3.5964089057659268E-3</v>
      </c>
      <c r="BA465" s="223">
        <f t="shared" ca="1" si="902"/>
        <v>-2.4582128201276177E-3</v>
      </c>
      <c r="BB465" s="223">
        <f t="shared" ca="1" si="903"/>
        <v>4.9144961525138166E-4</v>
      </c>
      <c r="BC465" s="223">
        <f t="shared" ca="1" si="904"/>
        <v>1.640961978009016E-3</v>
      </c>
      <c r="BD465" s="223">
        <f t="shared" ca="1" si="905"/>
        <v>-3.2202696545681267E-3</v>
      </c>
      <c r="BE465" s="223">
        <f t="shared" ca="1" si="906"/>
        <v>3.7141507443778053E-3</v>
      </c>
      <c r="BF465" s="223">
        <f t="shared" ca="1" si="907"/>
        <v>-2.9561373043539077E-3</v>
      </c>
      <c r="BG465" s="223">
        <f t="shared" ca="1" si="908"/>
        <v>1.2017259323507121E-3</v>
      </c>
      <c r="BH465" s="223">
        <f t="shared" ca="1" si="909"/>
        <v>9.5774011422286999E-4</v>
      </c>
      <c r="BI465" s="223">
        <f t="shared" ca="1" si="910"/>
        <v>-2.7943895352695956E-3</v>
      </c>
      <c r="BJ465" s="223">
        <f t="shared" ca="1" si="911"/>
        <v>3.6891598528029697E-3</v>
      </c>
      <c r="BK465" s="223">
        <f t="shared" ca="1" si="912"/>
        <v>-3.3404590897948092E-3</v>
      </c>
      <c r="BL465" s="223">
        <f t="shared" ca="1" si="913"/>
        <v>1.8658205958054692E-3</v>
      </c>
      <c r="BM465" s="223">
        <f t="shared" ca="1" si="914"/>
        <v>2.377128349539339E-4</v>
      </c>
      <c r="BN465" s="223">
        <f t="shared" ca="1" si="915"/>
        <v>-2.2611225932423536E-3</v>
      </c>
      <c r="BO465" s="223">
        <f t="shared" ca="1" si="916"/>
        <v>3.5223966169896231E-3</v>
      </c>
      <c r="BP465" s="223">
        <f t="shared" ca="1" si="917"/>
        <v>-3.596408905765929E-3</v>
      </c>
      <c r="BQ465" s="223">
        <f t="shared" ca="1" si="918"/>
        <v>2.4582128201275835E-3</v>
      </c>
      <c r="BR465" s="223">
        <f t="shared" ca="1" si="919"/>
        <v>-4.9144961525138893E-4</v>
      </c>
      <c r="BS465" s="223">
        <f t="shared" ca="1" si="920"/>
        <v>-1.6409619780089616E-3</v>
      </c>
      <c r="BT465" s="223">
        <f t="shared" ca="1" si="921"/>
        <v>3.2202696545681237E-3</v>
      </c>
      <c r="BU465" s="223">
        <f t="shared" ca="1" si="922"/>
        <v>-3.7141507443778053E-3</v>
      </c>
      <c r="BV465" s="223">
        <f t="shared" ca="1" si="923"/>
        <v>2.9561373043539116E-3</v>
      </c>
      <c r="BW465" s="223">
        <f t="shared" ca="1" si="924"/>
        <v>-1.201725932350719E-3</v>
      </c>
      <c r="BX465" s="223">
        <f t="shared" ca="1" si="925"/>
        <v>-9.5774011422286294E-4</v>
      </c>
      <c r="BY465" s="223">
        <f t="shared" ca="1" si="926"/>
        <v>2.7943895352695912E-3</v>
      </c>
      <c r="BZ465" s="223">
        <f t="shared" ca="1" si="927"/>
        <v>-3.6891598528029828E-3</v>
      </c>
      <c r="CA465" s="223">
        <f t="shared" ca="1" si="928"/>
        <v>3.3404590897948127E-3</v>
      </c>
      <c r="CB465" s="223">
        <f t="shared" ca="1" si="929"/>
        <v>-1.8658205958054755E-3</v>
      </c>
      <c r="CC465" s="223">
        <f t="shared" ca="1" si="930"/>
        <v>-2.3771283495392659E-4</v>
      </c>
      <c r="CD465" s="223">
        <f t="shared" ca="1" si="931"/>
        <v>2.2611225932423476E-3</v>
      </c>
      <c r="CE465" s="223">
        <f t="shared" ca="1" si="932"/>
        <v>-3.5223966169896205E-3</v>
      </c>
      <c r="CF465" s="223">
        <f t="shared" ca="1" si="933"/>
        <v>3.5964089057659303E-3</v>
      </c>
      <c r="CG465" s="223">
        <f t="shared" ca="1" si="934"/>
        <v>-2.4582128201275887E-3</v>
      </c>
      <c r="CH465" s="223">
        <f t="shared" ca="1" si="935"/>
        <v>4.9144961525139608E-4</v>
      </c>
      <c r="CI465" s="223">
        <f t="shared" ca="1" si="936"/>
        <v>1.6409619780089551E-3</v>
      </c>
      <c r="CJ465" s="223">
        <f t="shared" ca="1" si="937"/>
        <v>-3.2202696545681198E-3</v>
      </c>
      <c r="CK465" s="223">
        <f t="shared" ca="1" si="938"/>
        <v>3.7141507443778062E-3</v>
      </c>
      <c r="CL465" s="223">
        <f t="shared" ca="1" si="939"/>
        <v>-2.9561373043539164E-3</v>
      </c>
      <c r="CM465" s="223">
        <f t="shared" ca="1" si="940"/>
        <v>1.201725932350726E-3</v>
      </c>
      <c r="CN465" s="223">
        <f t="shared" ca="1" si="941"/>
        <v>9.5774011422285611E-4</v>
      </c>
      <c r="CO465" s="223">
        <f t="shared" ca="1" si="942"/>
        <v>-2.7943895352695865E-3</v>
      </c>
      <c r="CP465" s="223">
        <f t="shared" ca="1" si="943"/>
        <v>3.689159852802968E-3</v>
      </c>
      <c r="CQ465" s="223">
        <f t="shared" ca="1" si="944"/>
        <v>-3.3404590897948157E-3</v>
      </c>
      <c r="CR465" s="223">
        <f t="shared" ca="1" si="945"/>
        <v>1.8658205958054818E-3</v>
      </c>
      <c r="CS465" s="223">
        <f t="shared" ca="1" si="946"/>
        <v>2.3771283495391938E-4</v>
      </c>
      <c r="CT465" s="223">
        <f t="shared" ca="1" si="947"/>
        <v>-2.2611225932423424E-3</v>
      </c>
      <c r="CU465" s="223">
        <f t="shared" ca="1" si="948"/>
        <v>3.5223966169896179E-3</v>
      </c>
      <c r="CV465" s="223">
        <f t="shared" ca="1" si="949"/>
        <v>-3.5964089057659325E-3</v>
      </c>
      <c r="CW465" s="223">
        <f t="shared" ca="1" si="950"/>
        <v>2.4582128201275939E-3</v>
      </c>
      <c r="CX465" s="223">
        <f t="shared" ca="1" si="951"/>
        <v>-4.9144961525140335E-4</v>
      </c>
      <c r="CY465" s="223">
        <f t="shared" ca="1" si="952"/>
        <v>-1.6409619780089484E-3</v>
      </c>
      <c r="CZ465" s="223">
        <f t="shared" ca="1" si="953"/>
        <v>3.2202696545681154E-3</v>
      </c>
      <c r="DA465" s="223">
        <f t="shared" ca="1" si="954"/>
        <v>-3.7141507443778062E-3</v>
      </c>
      <c r="DB465" s="223">
        <f t="shared" ca="1" si="955"/>
        <v>2.9561373043539207E-3</v>
      </c>
      <c r="DC465" s="223">
        <f t="shared" ca="1" si="956"/>
        <v>-1.201725932350633E-3</v>
      </c>
      <c r="DD465" s="223">
        <f t="shared" ca="1" si="957"/>
        <v>-9.5774011422274682E-4</v>
      </c>
      <c r="DE465" s="223">
        <f t="shared" ca="1" si="958"/>
        <v>2.7943895352695817E-3</v>
      </c>
      <c r="DF465" s="223">
        <f t="shared" ca="1" si="959"/>
        <v>-3.689159852802981E-3</v>
      </c>
      <c r="DG465" s="223">
        <f t="shared" ca="1" si="960"/>
        <v>3.3404590897948656E-3</v>
      </c>
      <c r="DH465" s="223">
        <f t="shared" ca="1" si="961"/>
        <v>-1.8658205958054881E-3</v>
      </c>
      <c r="DI465" s="223">
        <f t="shared" ca="1" si="962"/>
        <v>-2.3771283495391206E-4</v>
      </c>
      <c r="DJ465" s="223">
        <f t="shared" ca="1" si="963"/>
        <v>2.2611225932424204E-3</v>
      </c>
      <c r="DK465" s="223">
        <f t="shared" ca="1" si="964"/>
        <v>-3.5223966169895815E-3</v>
      </c>
      <c r="DL465" s="223">
        <f t="shared" ca="1" si="965"/>
        <v>3.5964089057659342E-3</v>
      </c>
      <c r="DM465" s="223">
        <f t="shared" ca="1" si="966"/>
        <v>-2.4582128201275995E-3</v>
      </c>
      <c r="DN465" s="223">
        <f t="shared" ca="1" si="967"/>
        <v>4.9144961525151546E-4</v>
      </c>
      <c r="DO465" s="223">
        <f t="shared" ca="1" si="968"/>
        <v>1.6409619780089423E-3</v>
      </c>
      <c r="DP465" s="223">
        <f t="shared" ca="1" si="969"/>
        <v>-3.2202696545681119E-3</v>
      </c>
      <c r="DQ465" s="223">
        <f t="shared" ca="1" si="970"/>
        <v>3.7141507443778005E-3</v>
      </c>
      <c r="DR465" s="223">
        <f t="shared" ca="1" si="971"/>
        <v>-2.9561373043539897E-3</v>
      </c>
      <c r="DS465" s="223">
        <f t="shared" ca="1" si="972"/>
        <v>1.2017259323507399E-3</v>
      </c>
      <c r="DT465" s="223">
        <f t="shared" ca="1" si="973"/>
        <v>9.5774011422284212E-4</v>
      </c>
      <c r="DU465" s="223">
        <f t="shared" ca="1" si="974"/>
        <v>-2.7943895352696463E-3</v>
      </c>
      <c r="DV465" s="223">
        <f t="shared" ca="1" si="975"/>
        <v>3.6891598528029658E-3</v>
      </c>
      <c r="DW465" s="223">
        <f t="shared" ca="1" si="976"/>
        <v>-3.3404590897948218E-3</v>
      </c>
      <c r="DX465" s="223">
        <f t="shared" ca="1" si="977"/>
        <v>1.8658205958054031E-3</v>
      </c>
      <c r="DY465" s="223">
        <f t="shared" ca="1" si="978"/>
        <v>2.3771283495379914E-4</v>
      </c>
      <c r="DZ465" s="223">
        <f t="shared" ca="1" si="979"/>
        <v>-2.2611225932423307E-3</v>
      </c>
      <c r="EA465" s="223">
        <f t="shared" ca="1" si="980"/>
        <v>3.5223966169896136E-3</v>
      </c>
      <c r="EB465" s="223">
        <f t="shared" ca="1" si="981"/>
        <v>-3.5964089057659095E-3</v>
      </c>
      <c r="EC465" s="223">
        <f t="shared" ca="1" si="982"/>
        <v>2.4582128201276849E-3</v>
      </c>
      <c r="ED465" s="223">
        <f t="shared" ca="1" si="983"/>
        <v>-4.9144961525141788E-4</v>
      </c>
      <c r="EE465" s="223">
        <f t="shared" ca="1" si="984"/>
        <v>-1.6409619780090306E-3</v>
      </c>
      <c r="EF465" s="223">
        <f t="shared" ca="1" si="985"/>
        <v>3.220269654568056E-3</v>
      </c>
      <c r="EG465" s="223">
        <f t="shared" ca="1" si="986"/>
        <v>-3.7141507443778075E-3</v>
      </c>
      <c r="EH465" s="223">
        <f t="shared" ca="1" si="987"/>
        <v>2.9561373043539294E-3</v>
      </c>
      <c r="EI465" s="223">
        <f t="shared" ca="1" si="988"/>
        <v>-1.2017259323506466E-3</v>
      </c>
      <c r="EJ465" s="223">
        <f t="shared" ca="1" si="989"/>
        <v>-9.5774011422273273E-4</v>
      </c>
      <c r="EK465" s="223">
        <f t="shared" ca="1" si="990"/>
        <v>2.7943895352695717E-3</v>
      </c>
      <c r="EL465" s="223">
        <f t="shared" ca="1" si="991"/>
        <v>-3.6891598528029789E-3</v>
      </c>
      <c r="EM465" s="223">
        <f t="shared" ca="1" si="992"/>
        <v>3.3404590897948721E-3</v>
      </c>
      <c r="EN465" s="223">
        <f t="shared" ca="1" si="993"/>
        <v>-1.8658205958055009E-3</v>
      </c>
      <c r="EO465" s="223">
        <f t="shared" ca="1" si="994"/>
        <v>-2.3771283495389737E-4</v>
      </c>
      <c r="EP465" s="223">
        <f t="shared" ca="1" si="995"/>
        <v>2.2611225932424087E-3</v>
      </c>
      <c r="EQ465" s="223">
        <f t="shared" ca="1" si="996"/>
        <v>-3.5223966169895767E-3</v>
      </c>
      <c r="ER465" s="223">
        <f t="shared" ca="1" si="997"/>
        <v>3.5964089057659381E-3</v>
      </c>
      <c r="ES465" s="223">
        <f t="shared" ca="1" si="998"/>
        <v>-2.4582128201276103E-3</v>
      </c>
      <c r="ET465" s="223">
        <f t="shared" ca="1" si="999"/>
        <v>4.9144961525132019E-4</v>
      </c>
      <c r="EU465" s="223">
        <f t="shared" ca="1" si="1000"/>
        <v>1.6409619780089291E-3</v>
      </c>
      <c r="EV465" s="223">
        <f t="shared" ca="1" si="1001"/>
        <v>-3.2202696545681046E-3</v>
      </c>
      <c r="EW465" s="223">
        <f t="shared" ca="1" si="1002"/>
        <v>3.714150744377801E-3</v>
      </c>
      <c r="EX465" s="223">
        <f t="shared" ca="1" si="1003"/>
        <v>-2.9561373043539983E-3</v>
      </c>
      <c r="EY465" s="223">
        <f t="shared" ca="1" si="1004"/>
        <v>1.2017259323507537E-3</v>
      </c>
      <c r="EZ465" s="223">
        <f t="shared" ca="1" si="1005"/>
        <v>9.577401142228277E-4</v>
      </c>
      <c r="FA465" s="223">
        <f t="shared" ca="1" si="1006"/>
        <v>-2.7943895352696368E-3</v>
      </c>
      <c r="FB465" s="223">
        <f t="shared" ca="1" si="1007"/>
        <v>3.6891598528029641E-3</v>
      </c>
      <c r="FC465" s="223">
        <f t="shared" ca="1" si="1008"/>
        <v>-3.3404590897948287E-3</v>
      </c>
      <c r="FD465" s="223">
        <f t="shared" ca="1" si="1009"/>
        <v>1.8658205958054154E-3</v>
      </c>
      <c r="FE465" s="223">
        <f t="shared" ca="1" si="1010"/>
        <v>2.3771283495378466E-4</v>
      </c>
      <c r="FF465" s="223">
        <f t="shared" ca="1" si="1011"/>
        <v>-2.2611225932423194E-3</v>
      </c>
      <c r="FG465" s="223">
        <f t="shared" ca="1" si="1012"/>
        <v>3.5223966169896088E-3</v>
      </c>
      <c r="FH465" s="223">
        <f t="shared" ca="1" si="1013"/>
        <v>-3.5964089057659125E-3</v>
      </c>
      <c r="FI465" s="223">
        <f t="shared" ca="1" si="1014"/>
        <v>2.4582128201276953E-3</v>
      </c>
      <c r="FJ465" s="223">
        <f t="shared" ca="1" si="1015"/>
        <v>-4.914496152514323E-4</v>
      </c>
      <c r="FK465" s="223">
        <f t="shared" ca="1" si="1016"/>
        <v>-1.6409619780090173E-3</v>
      </c>
      <c r="FL465" s="223">
        <f t="shared" ca="1" si="1017"/>
        <v>3.2202696545680478E-3</v>
      </c>
      <c r="FM465" s="223">
        <f t="shared" ca="1" si="1018"/>
        <v>-3.7141507443778084E-3</v>
      </c>
      <c r="FN465" s="223">
        <f t="shared" ca="1" si="1019"/>
        <v>2.9561373043539385E-3</v>
      </c>
      <c r="FO465" s="223">
        <f t="shared" ca="1" si="1020"/>
        <v>-1.2017259323506605E-3</v>
      </c>
      <c r="FP465" s="223">
        <f t="shared" ca="1" si="1021"/>
        <v>-9.5774011422271863E-4</v>
      </c>
      <c r="FQ465" s="223">
        <f t="shared" ca="1" si="1022"/>
        <v>2.7943895352695622E-3</v>
      </c>
      <c r="FR465" s="223">
        <f t="shared" ca="1" si="1023"/>
        <v>-3.6891598528029771E-3</v>
      </c>
      <c r="FS465" s="223">
        <f t="shared" ca="1" si="1024"/>
        <v>3.3404590897948786E-3</v>
      </c>
      <c r="FT465" s="223">
        <f t="shared" ca="1" si="1025"/>
        <v>-1.8658205958055135E-3</v>
      </c>
      <c r="FU465" s="223">
        <f t="shared" ca="1" si="1026"/>
        <v>-2.3771283495388289E-4</v>
      </c>
      <c r="FV465" s="223">
        <f t="shared" ca="1" si="1027"/>
        <v>2.261122593242397E-3</v>
      </c>
      <c r="FW465" s="223">
        <f t="shared" ca="1" si="1028"/>
        <v>-3.5223966169895724E-3</v>
      </c>
      <c r="FX465" s="223">
        <f t="shared" ca="1" si="1029"/>
        <v>3.596408905765942E-3</v>
      </c>
      <c r="FY465" s="223">
        <f t="shared" ca="1" si="1030"/>
        <v>-2.4582128201276216E-3</v>
      </c>
      <c r="FZ465" s="223">
        <f t="shared" ca="1" si="1031"/>
        <v>4.914496152515444E-4</v>
      </c>
      <c r="GA465" s="223">
        <f t="shared" ca="1" si="1032"/>
        <v>1.6409619780089158E-3</v>
      </c>
      <c r="GB465" s="223">
        <f t="shared" ca="1" si="1033"/>
        <v>-3.2202696545680972E-3</v>
      </c>
      <c r="GC465" s="223">
        <f t="shared" ca="1" si="1034"/>
        <v>3.7141507443778018E-3</v>
      </c>
      <c r="GD465" s="223">
        <f t="shared" ca="1" si="1035"/>
        <v>-2.9561373043540074E-3</v>
      </c>
      <c r="GE465" s="223">
        <f t="shared" ca="1" si="1036"/>
        <v>1.2017259323507674E-3</v>
      </c>
      <c r="GF465" s="223">
        <f t="shared" ca="1" si="1037"/>
        <v>9.5774011422281383E-4</v>
      </c>
      <c r="GG465" s="223">
        <f t="shared" ca="1" si="1038"/>
        <v>-2.7943895352696272E-3</v>
      </c>
      <c r="GH465" s="223">
        <f t="shared" ca="1" si="1039"/>
        <v>3.6891598528029619E-3</v>
      </c>
      <c r="GI465" s="223">
        <f t="shared" ca="1" si="1040"/>
        <v>-3.3404590897948352E-3</v>
      </c>
      <c r="GJ465" s="223">
        <f t="shared" ca="1" si="1041"/>
        <v>1.865820595805428E-3</v>
      </c>
      <c r="GK465" s="223">
        <f t="shared" ca="1" si="1042"/>
        <v>2.3771283495377008E-4</v>
      </c>
      <c r="GL465" s="223">
        <f t="shared" ca="1" si="1043"/>
        <v>-2.2611225932423072E-3</v>
      </c>
      <c r="GM465" s="223">
        <f t="shared" ca="1" si="1044"/>
        <v>3.5223966169896036E-3</v>
      </c>
      <c r="GN465" s="223">
        <f t="shared" ca="1" si="1045"/>
        <v>-3.5964089057659164E-3</v>
      </c>
      <c r="GO465" s="223">
        <f t="shared" ca="1" si="1046"/>
        <v>2.4582128201277066E-3</v>
      </c>
      <c r="GP465" s="223">
        <f t="shared" ca="1" si="1047"/>
        <v>-4.9144961525144672E-4</v>
      </c>
      <c r="GQ465" s="223">
        <f t="shared" ca="1" si="1048"/>
        <v>-1.6409619780090041E-3</v>
      </c>
      <c r="GR465" s="223">
        <f t="shared" ca="1" si="1049"/>
        <v>3.2202696545680408E-3</v>
      </c>
      <c r="GS465" s="223">
        <f t="shared" ca="1" si="1050"/>
        <v>-3.7141507443778092E-3</v>
      </c>
      <c r="GT465" s="223">
        <f t="shared" ca="1" si="1051"/>
        <v>2.9561373043539472E-3</v>
      </c>
      <c r="GU465" s="223">
        <f t="shared" ca="1" si="1052"/>
        <v>-1.2017259323506742E-3</v>
      </c>
      <c r="GV465" s="223">
        <f t="shared" ca="1" si="1053"/>
        <v>-9.5774011422270432E-4</v>
      </c>
      <c r="GW465" s="223">
        <f t="shared" ca="1" si="1054"/>
        <v>2.7943895352695526E-3</v>
      </c>
      <c r="GX465" s="223">
        <f t="shared" ca="1" si="1055"/>
        <v>-3.689159852802975E-3</v>
      </c>
      <c r="GY465" s="223">
        <f t="shared" ca="1" si="1056"/>
        <v>3.3404590897948847E-3</v>
      </c>
      <c r="GZ465" s="223">
        <f t="shared" ca="1" si="1057"/>
        <v>-1.865820595805343E-3</v>
      </c>
      <c r="HA465" s="223">
        <f t="shared" ca="1" si="1058"/>
        <v>-2.3771283495386831E-4</v>
      </c>
      <c r="HB465" s="223">
        <f t="shared" ca="1" si="1059"/>
        <v>2.2611225932422175E-3</v>
      </c>
      <c r="HC465" s="223">
        <f t="shared" ca="1" si="1060"/>
        <v>-3.5223966169896362E-3</v>
      </c>
      <c r="HD465" s="223">
        <f t="shared" ca="1" si="1061"/>
        <v>3.5964089057659455E-3</v>
      </c>
      <c r="HE465" s="223">
        <f t="shared" ca="1" si="1062"/>
        <v>-2.4582128201277916E-3</v>
      </c>
      <c r="HF465" s="223">
        <f t="shared" ca="1" si="1063"/>
        <v>4.9144961525134914E-4</v>
      </c>
      <c r="HG465" s="223">
        <f t="shared" ca="1" si="1064"/>
        <v>1.6409619780089031E-3</v>
      </c>
      <c r="HH465" s="223">
        <f t="shared" ca="1" si="1065"/>
        <v>-3.2202696545679844E-3</v>
      </c>
      <c r="HI465" s="223">
        <f t="shared" ca="1" si="1066"/>
        <v>3.7141507443778027E-3</v>
      </c>
      <c r="HJ465" s="223">
        <f t="shared" ca="1" si="1067"/>
        <v>-2.9561373043540161E-3</v>
      </c>
      <c r="HK465" s="223">
        <f t="shared" ca="1" si="1068"/>
        <v>1.2017259323505809E-3</v>
      </c>
      <c r="HL465" s="223">
        <f t="shared" ca="1" si="1069"/>
        <v>9.5774011422279951E-4</v>
      </c>
      <c r="HM465" s="223">
        <f t="shared" ca="1" si="1070"/>
        <v>-2.7943895352694776E-3</v>
      </c>
      <c r="HN465" s="223">
        <f t="shared" ca="1" si="1071"/>
        <v>3.689159852802988E-3</v>
      </c>
      <c r="HO465" s="223">
        <f t="shared" ca="1" si="1072"/>
        <v>-3.3404590897948413E-3</v>
      </c>
      <c r="HP465" s="223">
        <f t="shared" ca="1" si="1073"/>
        <v>1.8658205958056238E-3</v>
      </c>
      <c r="HQ465" s="223">
        <f t="shared" ca="1" si="1074"/>
        <v>2.3771283495396665E-4</v>
      </c>
      <c r="HR465" s="223">
        <f t="shared" ca="1" si="1075"/>
        <v>-2.2611225932422955E-3</v>
      </c>
      <c r="HS465" s="223">
        <f t="shared" ca="1" si="1076"/>
        <v>3.5223966169895308E-3</v>
      </c>
      <c r="HT465" s="223">
        <f t="shared" ca="1" si="1077"/>
        <v>-3.5964089057659199E-3</v>
      </c>
      <c r="HU465" s="223">
        <f t="shared" ca="1" si="1078"/>
        <v>2.4582128201277175E-3</v>
      </c>
      <c r="HV465" s="223">
        <f t="shared" ca="1" si="1079"/>
        <v>-4.9144961525167093E-4</v>
      </c>
      <c r="HW465" s="223">
        <f t="shared" ca="1" si="1080"/>
        <v>-1.6409619780089913E-3</v>
      </c>
      <c r="HX465" s="223">
        <f t="shared" ca="1" si="1081"/>
        <v>3.2202696545680335E-3</v>
      </c>
      <c r="HY465" s="223">
        <f t="shared" ca="1" si="1082"/>
        <v>-3.7141507443777966E-3</v>
      </c>
      <c r="HZ465" s="223">
        <f t="shared" ca="1" si="1083"/>
        <v>2.9561373043539563E-3</v>
      </c>
      <c r="IA465" s="223">
        <f t="shared" ca="1" si="1084"/>
        <v>-1.2017259323508884E-3</v>
      </c>
      <c r="IB465" s="223">
        <f t="shared" ca="1" si="1085"/>
        <v>-9.5774011422289471E-4</v>
      </c>
      <c r="IC465" s="223">
        <f t="shared" ca="1" si="1086"/>
        <v>2.7943895352695431E-3</v>
      </c>
      <c r="ID465" s="223">
        <f t="shared" ca="1" si="1087"/>
        <v>-3.689159852802945E-3</v>
      </c>
      <c r="IE465" s="223">
        <f t="shared" ca="1" si="1088"/>
        <v>2.3226221763310386E-3</v>
      </c>
      <c r="IF465" s="223">
        <f t="shared" ca="1" si="1089"/>
        <v>-1.8658205958055386E-3</v>
      </c>
      <c r="IG465" s="223">
        <f t="shared" ca="1" si="1090"/>
        <v>-2.3771283495364269E-4</v>
      </c>
      <c r="IH465" s="223">
        <f t="shared" ca="1" si="1091"/>
        <v>2.2611225932423736E-3</v>
      </c>
      <c r="II465" s="223">
        <f t="shared" ca="1" si="1092"/>
        <v>-3.5223966169895629E-3</v>
      </c>
      <c r="IJ465" s="223">
        <f t="shared" ca="1" si="1093"/>
        <v>3.5964089057658947E-3</v>
      </c>
      <c r="IK465" s="223">
        <f t="shared" ca="1" si="1094"/>
        <v>-2.4582128201276437E-3</v>
      </c>
      <c r="IL465" s="223">
        <f t="shared" ca="1" si="1095"/>
        <v>4.9144961525157324E-4</v>
      </c>
      <c r="IM465" s="223">
        <f t="shared" ca="1" si="1096"/>
        <v>1.6409619780090798E-3</v>
      </c>
      <c r="IN465" s="223">
        <f t="shared" ca="1" si="1097"/>
        <v>-3.2202696545680829E-3</v>
      </c>
      <c r="IO465" s="223">
        <f t="shared" ca="1" si="1098"/>
        <v>3.714150744377817E-3</v>
      </c>
      <c r="IP465" s="223">
        <f t="shared" ca="1" si="1099"/>
        <v>-2.9561373043538964E-3</v>
      </c>
      <c r="IQ465" s="223">
        <f t="shared" ca="1" si="1100"/>
        <v>1.2017259323507952E-3</v>
      </c>
      <c r="IR465" s="223">
        <f t="shared" ca="1" si="1101"/>
        <v>9.5774011422258127E-4</v>
      </c>
      <c r="IS465" s="223">
        <f t="shared" ca="1" si="1102"/>
        <v>-2.7943895352696081E-3</v>
      </c>
      <c r="IT465" s="223">
        <f t="shared" ca="1" si="1103"/>
        <v>3.689159852802958E-3</v>
      </c>
      <c r="IU465" s="223">
        <f t="shared" ca="1" si="1104"/>
        <v>-3.3404590897949411E-3</v>
      </c>
      <c r="IV465" s="223">
        <f t="shared" ca="1" si="1105"/>
        <v>1.8658205958054534E-3</v>
      </c>
      <c r="IW465" s="223">
        <f t="shared" ca="1" si="1106"/>
        <v>2.3771283495374092E-4</v>
      </c>
      <c r="IX465" s="223">
        <f t="shared" ca="1" si="1107"/>
        <v>-2.2611225932424525E-3</v>
      </c>
      <c r="IY465" s="223">
        <f t="shared" ca="1" si="1108"/>
        <v>3.5223966169895945E-3</v>
      </c>
      <c r="IZ465" s="223">
        <f t="shared" ca="1" si="1109"/>
        <v>-3.5964089057659789E-3</v>
      </c>
      <c r="JA465" s="223">
        <f t="shared" ca="1" si="1110"/>
        <v>2.4582128201275696E-3</v>
      </c>
      <c r="JB465" s="223">
        <f t="shared" ca="1" si="1111"/>
        <v>-4.9144961525147567E-4</v>
      </c>
    </row>
    <row r="466" spans="2:262">
      <c r="B466" s="230">
        <v>105</v>
      </c>
      <c r="C466" s="229">
        <f t="shared" si="1112"/>
        <v>2.0507812500000014E-3</v>
      </c>
      <c r="D466" s="226">
        <f t="shared" ca="1" si="855"/>
        <v>53.97639644920698</v>
      </c>
      <c r="E466" s="225">
        <f ca="1">DG361</f>
        <v>-2.3603550793019075E-2</v>
      </c>
      <c r="F466" s="224">
        <v>105</v>
      </c>
      <c r="G466" s="223">
        <f t="shared" ca="1" si="856"/>
        <v>-1.0024211327070809E-3</v>
      </c>
      <c r="H466" s="223">
        <f t="shared" ca="1" si="857"/>
        <v>1.4585575475519899E-3</v>
      </c>
      <c r="I466" s="223">
        <f t="shared" ca="1" si="858"/>
        <v>-1.4621139556352549E-3</v>
      </c>
      <c r="J466" s="223">
        <f t="shared" ca="1" si="859"/>
        <v>1.0119868288876047E-3</v>
      </c>
      <c r="K466" s="223">
        <f t="shared" ca="1" si="860"/>
        <v>-2.4784740510762235E-4</v>
      </c>
      <c r="L466" s="223">
        <f t="shared" ca="1" si="861"/>
        <v>-5.9319730120148048E-4</v>
      </c>
      <c r="M466" s="223">
        <f t="shared" ca="1" si="862"/>
        <v>1.2501771147407719E-3</v>
      </c>
      <c r="N466" s="223">
        <f t="shared" ca="1" si="863"/>
        <v>-1.5192358839631851E-3</v>
      </c>
      <c r="O466" s="223">
        <f t="shared" ca="1" si="864"/>
        <v>1.3168865913024037E-3</v>
      </c>
      <c r="P466" s="223">
        <f t="shared" ca="1" si="865"/>
        <v>-7.059167794195556E-4</v>
      </c>
      <c r="Q466" s="223">
        <f t="shared" ca="1" si="866"/>
        <v>-1.2409397557800307E-4</v>
      </c>
      <c r="R466" s="223">
        <f t="shared" ca="1" si="867"/>
        <v>9.1559925480572298E-4</v>
      </c>
      <c r="S466" s="223">
        <f t="shared" ca="1" si="868"/>
        <v>-1.4230006139471798E-3</v>
      </c>
      <c r="T466" s="223">
        <f t="shared" ca="1" si="869"/>
        <v>1.4888550292858679E-3</v>
      </c>
      <c r="U466" s="223">
        <f t="shared" ca="1" si="870"/>
        <v>-1.0927283453170667E-3</v>
      </c>
      <c r="V466" s="223">
        <f t="shared" ca="1" si="871"/>
        <v>3.5753584749520707E-4</v>
      </c>
      <c r="W466" s="223">
        <f t="shared" ca="1" si="872"/>
        <v>4.8859747439526408E-4</v>
      </c>
      <c r="X466" s="223">
        <f t="shared" ca="1" si="873"/>
        <v>-1.1831224839248902E-3</v>
      </c>
      <c r="Y466" s="223">
        <f t="shared" ca="1" si="874"/>
        <v>1.5105330229468023E-3</v>
      </c>
      <c r="Z466" s="223">
        <f t="shared" ca="1" si="875"/>
        <v>-1.3692359358031588E-3</v>
      </c>
      <c r="AA466" s="223">
        <f t="shared" ca="1" si="876"/>
        <v>8.0307470111582488E-4</v>
      </c>
      <c r="AB466" s="223">
        <f t="shared" ca="1" si="877"/>
        <v>1.2274887004057902E-5</v>
      </c>
      <c r="AC466" s="223">
        <f t="shared" ca="1" si="878"/>
        <v>-8.2381566521265621E-4</v>
      </c>
      <c r="AD466" s="223">
        <f t="shared" ca="1" si="879"/>
        <v>1.379732316722886E-3</v>
      </c>
      <c r="AE466" s="223">
        <f t="shared" ca="1" si="880"/>
        <v>-1.5075278685344807E-3</v>
      </c>
      <c r="AF466" s="223">
        <f t="shared" ca="1" si="881"/>
        <v>1.1675482721664062E-3</v>
      </c>
      <c r="AG466" s="223">
        <f t="shared" ca="1" si="882"/>
        <v>-4.6528677214736761E-4</v>
      </c>
      <c r="AH466" s="223">
        <f t="shared" ca="1" si="883"/>
        <v>-3.8134989554194243E-4</v>
      </c>
      <c r="AI466" s="223">
        <f t="shared" ca="1" si="884"/>
        <v>1.1096564098597949E-3</v>
      </c>
      <c r="AJ466" s="223">
        <f t="shared" ca="1" si="885"/>
        <v>-1.4936444526025346E-3</v>
      </c>
      <c r="AK466" s="223">
        <f t="shared" ca="1" si="886"/>
        <v>1.4141652721336034E-3</v>
      </c>
      <c r="AL466" s="223">
        <f t="shared" ca="1" si="887"/>
        <v>-8.958806914262608E-4</v>
      </c>
      <c r="AM466" s="223">
        <f t="shared" ca="1" si="888"/>
        <v>9.9610720246096031E-5</v>
      </c>
      <c r="AN466" s="223">
        <f t="shared" ca="1" si="889"/>
        <v>7.2756774715225004E-4</v>
      </c>
      <c r="AO466" s="223">
        <f t="shared" ca="1" si="890"/>
        <v>-1.3289871305306486E-3</v>
      </c>
      <c r="AP466" s="223">
        <f t="shared" ca="1" si="891"/>
        <v>1.5180312836473437E-3</v>
      </c>
      <c r="AQ466" s="223">
        <f t="shared" ca="1" si="892"/>
        <v>-1.2360411537694484E-3</v>
      </c>
      <c r="AR466" s="223">
        <f t="shared" ca="1" si="893"/>
        <v>5.7051626746761714E-4</v>
      </c>
      <c r="AS466" s="223">
        <f t="shared" ca="1" si="894"/>
        <v>2.7203574856350405E-4</v>
      </c>
      <c r="AT466" s="223">
        <f t="shared" ca="1" si="895"/>
        <v>-1.0301770115661161E-3</v>
      </c>
      <c r="AU466" s="223">
        <f t="shared" ca="1" si="896"/>
        <v>1.4686616935563463E-3</v>
      </c>
      <c r="AV466" s="223">
        <f t="shared" ca="1" si="897"/>
        <v>-1.4514311243273733E-3</v>
      </c>
      <c r="AW466" s="223">
        <f t="shared" ca="1" si="898"/>
        <v>9.8383182664839937E-4</v>
      </c>
      <c r="AX466" s="223">
        <f t="shared" ca="1" si="899"/>
        <v>-2.1095652837269186E-4</v>
      </c>
      <c r="AY466" s="223">
        <f t="shared" ca="1" si="900"/>
        <v>-6.2737707643165986E-4</v>
      </c>
      <c r="AZ466" s="223">
        <f t="shared" ca="1" si="901"/>
        <v>1.2710400479311443E-3</v>
      </c>
      <c r="BA466" s="223">
        <f t="shared" ca="1" si="902"/>
        <v>-1.5203083557079127E-3</v>
      </c>
      <c r="BB466" s="223">
        <f t="shared" ca="1" si="903"/>
        <v>1.297835821266357E-3</v>
      </c>
      <c r="BC466" s="223">
        <f t="shared" ca="1" si="904"/>
        <v>-6.7265408570341557E-4</v>
      </c>
      <c r="BD466" s="223">
        <f t="shared" ca="1" si="905"/>
        <v>-1.6124741629375272E-4</v>
      </c>
      <c r="BE466" s="223">
        <f t="shared" ca="1" si="906"/>
        <v>9.4511499478955763E-4</v>
      </c>
      <c r="BF466" s="223">
        <f t="shared" ca="1" si="907"/>
        <v>-1.4357201295440807E-3</v>
      </c>
      <c r="BG466" s="223">
        <f t="shared" ca="1" si="908"/>
        <v>1.4808315455026191E-3</v>
      </c>
      <c r="BH466" s="223">
        <f t="shared" ca="1" si="909"/>
        <v>-1.0664514919601642E-3</v>
      </c>
      <c r="BI466" s="223">
        <f t="shared" ca="1" si="910"/>
        <v>3.2115914479420999E-4</v>
      </c>
      <c r="BJ466" s="223">
        <f t="shared" ca="1" si="911"/>
        <v>5.2378659497629343E-4</v>
      </c>
      <c r="BK466" s="223">
        <f t="shared" ca="1" si="912"/>
        <v>-1.2062050891856622E-3</v>
      </c>
      <c r="BL466" s="223">
        <f t="shared" ca="1" si="913"/>
        <v>1.514346745065403E-3</v>
      </c>
      <c r="BM466" s="223">
        <f t="shared" ca="1" si="914"/>
        <v>-1.3525974039999293E-3</v>
      </c>
      <c r="BN466" s="223">
        <f t="shared" ca="1" si="915"/>
        <v>7.7114673316827545E-4</v>
      </c>
      <c r="BO466" s="223">
        <f t="shared" ca="1" si="916"/>
        <v>4.9585270304164245E-5</v>
      </c>
      <c r="BP466" s="223">
        <f t="shared" ca="1" si="917"/>
        <v>-8.5493131796896265E-4</v>
      </c>
      <c r="BQ466" s="223">
        <f t="shared" ca="1" si="918"/>
        <v>1.3949982737552547E-3</v>
      </c>
      <c r="BR466" s="223">
        <f t="shared" ca="1" si="919"/>
        <v>-1.5022072122296665E-3</v>
      </c>
      <c r="BS466" s="223">
        <f t="shared" ca="1" si="920"/>
        <v>1.1432919642368608E-3</v>
      </c>
      <c r="BT466" s="223">
        <f t="shared" ca="1" si="921"/>
        <v>-4.2962137198403958E-4</v>
      </c>
      <c r="BU466" s="223">
        <f t="shared" ca="1" si="922"/>
        <v>-4.173576685804874E-4</v>
      </c>
      <c r="BV466" s="223">
        <f t="shared" ca="1" si="923"/>
        <v>1.134833600553101E-3</v>
      </c>
      <c r="BW466" s="223">
        <f t="shared" ca="1" si="924"/>
        <v>-1.5001787582044122E-3</v>
      </c>
      <c r="BX466" s="223">
        <f t="shared" ca="1" si="925"/>
        <v>1.4000291442086525E-3</v>
      </c>
      <c r="BY466" s="223">
        <f t="shared" ca="1" si="926"/>
        <v>-8.6546046967194172E-4</v>
      </c>
      <c r="BZ466" s="223">
        <f t="shared" ca="1" si="927"/>
        <v>6.2345582561400297E-5</v>
      </c>
      <c r="CA466" s="223">
        <f t="shared" ca="1" si="928"/>
        <v>7.601146942628036E-4</v>
      </c>
      <c r="CB466" s="223">
        <f t="shared" ca="1" si="929"/>
        <v>-1.3467168014546424E-3</v>
      </c>
      <c r="CC466" s="223">
        <f t="shared" ca="1" si="930"/>
        <v>1.5154422879184708E-3</v>
      </c>
      <c r="CD466" s="223">
        <f t="shared" ca="1" si="931"/>
        <v>-1.2139368383015455E-3</v>
      </c>
      <c r="CE466" s="223">
        <f t="shared" ca="1" si="932"/>
        <v>5.3575544373556604E-4</v>
      </c>
      <c r="CF466" s="223">
        <f t="shared" ca="1" si="933"/>
        <v>3.0866704481768135E-4</v>
      </c>
      <c r="CG466" s="223">
        <f t="shared" ca="1" si="934"/>
        <v>-1.0573123503141847E-3</v>
      </c>
      <c r="CH466" s="223">
        <f t="shared" ca="1" si="935"/>
        <v>1.4778811726732922E-3</v>
      </c>
      <c r="CI466" s="223">
        <f t="shared" ca="1" si="936"/>
        <v>-1.4398740051827005E-3</v>
      </c>
      <c r="CJ466" s="223">
        <f t="shared" ca="1" si="937"/>
        <v>9.5508420090465872E-4</v>
      </c>
      <c r="CK466" s="223">
        <f t="shared" ca="1" si="938"/>
        <v>-1.7393857931323698E-4</v>
      </c>
      <c r="CL466" s="223">
        <f t="shared" ca="1" si="939"/>
        <v>-6.6117894317014388E-4</v>
      </c>
      <c r="CM466" s="223">
        <f t="shared" ca="1" si="940"/>
        <v>1.2911373541238968E-3</v>
      </c>
      <c r="CN466" s="223">
        <f t="shared" ca="1" si="941"/>
        <v>-1.520465050547153E-3</v>
      </c>
      <c r="CO466" s="223">
        <f t="shared" ca="1" si="942"/>
        <v>1.2780032834607811E-3</v>
      </c>
      <c r="CP466" s="223">
        <f t="shared" ca="1" si="943"/>
        <v>-6.389862103181942E-4</v>
      </c>
      <c r="CQ466" s="223">
        <f t="shared" ca="1" si="944"/>
        <v>-1.9830372759532935E-4</v>
      </c>
      <c r="CR466" s="223">
        <f t="shared" ca="1" si="945"/>
        <v>9.7406143284063586E-4</v>
      </c>
      <c r="CS466" s="223">
        <f t="shared" ca="1" si="946"/>
        <v>-1.4475748210199704E-3</v>
      </c>
      <c r="CT466" s="223">
        <f t="shared" ca="1" si="947"/>
        <v>1.4719160641682226E-3</v>
      </c>
      <c r="CU466" s="223">
        <f t="shared" ca="1" si="948"/>
        <v>-1.0395322481017099E-3</v>
      </c>
      <c r="CV466" s="223">
        <f t="shared" ca="1" si="949"/>
        <v>2.8458898783332404E-4</v>
      </c>
      <c r="CW466" s="223">
        <f t="shared" ca="1" si="950"/>
        <v>5.5866020609813118E-4</v>
      </c>
      <c r="CX466" s="223">
        <f t="shared" ca="1" si="951"/>
        <v>-1.2285611216036091E-3</v>
      </c>
      <c r="CY466" s="223">
        <f t="shared" ca="1" si="952"/>
        <v>1.5172482813298463E-3</v>
      </c>
      <c r="CZ466" s="223">
        <f t="shared" ca="1" si="953"/>
        <v>-1.3351441180974148E-3</v>
      </c>
      <c r="DA466" s="223">
        <f t="shared" ca="1" si="954"/>
        <v>7.3875425526370849E-4</v>
      </c>
      <c r="DB466" s="223">
        <f t="shared" ca="1" si="955"/>
        <v>8.6865785291584353E-5</v>
      </c>
      <c r="DC466" s="223">
        <f t="shared" ca="1" si="956"/>
        <v>-8.855319920672922E-4</v>
      </c>
      <c r="DD466" s="223">
        <f t="shared" ca="1" si="957"/>
        <v>1.4094239359898706E-3</v>
      </c>
      <c r="DE466" s="223">
        <f t="shared" ca="1" si="958"/>
        <v>-1.4959816824713437E-3</v>
      </c>
      <c r="DF466" s="223">
        <f t="shared" ca="1" si="959"/>
        <v>1.1183469799784704E-3</v>
      </c>
      <c r="DG466" s="223">
        <f t="shared" ca="1" si="960"/>
        <v>-3.9369718397076466E-4</v>
      </c>
      <c r="DH466" s="223">
        <f t="shared" ca="1" si="961"/>
        <v>-4.5311404096552932E-4</v>
      </c>
      <c r="DI466" s="223">
        <f t="shared" ca="1" si="962"/>
        <v>1.1593272099196235E-3</v>
      </c>
      <c r="DJ466" s="223">
        <f t="shared" ca="1" si="963"/>
        <v>-1.505809412217651E-3</v>
      </c>
      <c r="DK466" s="223">
        <f t="shared" ca="1" si="964"/>
        <v>1.3850496910776746E-3</v>
      </c>
      <c r="DL466" s="223">
        <f t="shared" ca="1" si="965"/>
        <v>-8.3451892689230772E-4</v>
      </c>
      <c r="DM466" s="223">
        <f t="shared" ca="1" si="966"/>
        <v>2.5042890228977905E-5</v>
      </c>
      <c r="DN466" s="223">
        <f t="shared" ca="1" si="967"/>
        <v>7.9220377670408961E-4</v>
      </c>
      <c r="DO466" s="223">
        <f t="shared" ca="1" si="968"/>
        <v>-1.3636352605344445E-3</v>
      </c>
      <c r="DP466" s="223">
        <f t="shared" ca="1" si="969"/>
        <v>1.511940446421389E-3</v>
      </c>
      <c r="DQ466" s="223">
        <f t="shared" ca="1" si="970"/>
        <v>-1.1911012926742455E-3</v>
      </c>
      <c r="DR466" s="223">
        <f t="shared" ca="1" si="971"/>
        <v>5.0067190095735435E-4</v>
      </c>
      <c r="DS466" s="223">
        <f t="shared" ca="1" si="972"/>
        <v>3.4511241158590697E-4</v>
      </c>
      <c r="DT466" s="223">
        <f t="shared" ca="1" si="973"/>
        <v>-1.0838108036379101E-3</v>
      </c>
      <c r="DU466" s="223">
        <f t="shared" ca="1" si="974"/>
        <v>1.4862104314333714E-3</v>
      </c>
      <c r="DV466" s="223">
        <f t="shared" ca="1" si="975"/>
        <v>-1.4274495597776697E-3</v>
      </c>
      <c r="DW466" s="223">
        <f t="shared" ca="1" si="976"/>
        <v>9.2576126815120804E-4</v>
      </c>
      <c r="DX466" s="223">
        <f t="shared" ca="1" si="977"/>
        <v>-1.3681585615760771E-4</v>
      </c>
      <c r="DY466" s="223">
        <f t="shared" ca="1" si="978"/>
        <v>-6.9458254043631604E-4</v>
      </c>
      <c r="DZ466" s="223">
        <f t="shared" ca="1" si="979"/>
        <v>1.3104569274532492E-3</v>
      </c>
      <c r="EA466" s="223">
        <f t="shared" ca="1" si="980"/>
        <v>-1.519705874093794E-3</v>
      </c>
      <c r="EB466" s="223">
        <f t="shared" ca="1" si="981"/>
        <v>1.2574009242648809E-3</v>
      </c>
      <c r="EC466" s="223">
        <f t="shared" ca="1" si="982"/>
        <v>-6.0493343353313017E-4</v>
      </c>
      <c r="ED466" s="223">
        <f t="shared" ca="1" si="983"/>
        <v>-2.3524058814645662E-4</v>
      </c>
      <c r="EE466" s="223">
        <f t="shared" ca="1" si="984"/>
        <v>1.0024211327070741E-3</v>
      </c>
      <c r="EF466" s="223">
        <f t="shared" ca="1" si="985"/>
        <v>-1.4585575475519871E-3</v>
      </c>
      <c r="EG466" s="223">
        <f t="shared" ca="1" si="986"/>
        <v>1.4621139556352583E-3</v>
      </c>
      <c r="EH466" s="223">
        <f t="shared" ca="1" si="987"/>
        <v>-1.0119868288876142E-3</v>
      </c>
      <c r="EI466" s="223">
        <f t="shared" ca="1" si="988"/>
        <v>2.4784740510763498E-4</v>
      </c>
      <c r="EJ466" s="223">
        <f t="shared" ca="1" si="989"/>
        <v>5.9319730120146617E-4</v>
      </c>
      <c r="EK466" s="223">
        <f t="shared" ca="1" si="990"/>
        <v>-1.2501771147407617E-3</v>
      </c>
      <c r="EL466" s="223">
        <f t="shared" ca="1" si="991"/>
        <v>1.5192358839631844E-3</v>
      </c>
      <c r="EM466" s="223">
        <f t="shared" ca="1" si="992"/>
        <v>-1.3168865913024128E-3</v>
      </c>
      <c r="EN466" s="223">
        <f t="shared" ca="1" si="993"/>
        <v>7.0591677941957175E-4</v>
      </c>
      <c r="EO466" s="223">
        <f t="shared" ca="1" si="994"/>
        <v>1.2409397557797954E-4</v>
      </c>
      <c r="EP466" s="223">
        <f t="shared" ca="1" si="995"/>
        <v>-9.1559925480570411E-4</v>
      </c>
      <c r="EQ466" s="223">
        <f t="shared" ca="1" si="996"/>
        <v>1.4230006139471696E-3</v>
      </c>
      <c r="ER466" s="223">
        <f t="shared" ca="1" si="997"/>
        <v>-1.4888550292858739E-3</v>
      </c>
      <c r="ES466" s="223">
        <f t="shared" ca="1" si="998"/>
        <v>1.092728345317087E-3</v>
      </c>
      <c r="ET466" s="223">
        <f t="shared" ca="1" si="999"/>
        <v>-3.575358474952352E-4</v>
      </c>
      <c r="EU466" s="223">
        <f t="shared" ca="1" si="1000"/>
        <v>-4.8859747439523654E-4</v>
      </c>
      <c r="EV466" s="223">
        <f t="shared" ca="1" si="1001"/>
        <v>1.183122483924872E-3</v>
      </c>
      <c r="EW466" s="223">
        <f t="shared" ca="1" si="1002"/>
        <v>-1.5105330229467991E-3</v>
      </c>
      <c r="EX466" s="223">
        <f t="shared" ca="1" si="1003"/>
        <v>1.3692359358031714E-3</v>
      </c>
      <c r="EY466" s="223">
        <f t="shared" ca="1" si="1004"/>
        <v>-8.0307470111585881E-4</v>
      </c>
      <c r="EZ466" s="223">
        <f t="shared" ca="1" si="1005"/>
        <v>-1.2274887004018058E-5</v>
      </c>
      <c r="FA466" s="223">
        <f t="shared" ca="1" si="1006"/>
        <v>8.2381566521262282E-4</v>
      </c>
      <c r="FB466" s="223">
        <f t="shared" ca="1" si="1007"/>
        <v>-1.3797323167228696E-3</v>
      </c>
      <c r="FC466" s="223">
        <f t="shared" ca="1" si="1008"/>
        <v>1.5075278685344874E-3</v>
      </c>
      <c r="FD466" s="223">
        <f t="shared" ca="1" si="1009"/>
        <v>-1.1675482721664387E-3</v>
      </c>
      <c r="FE466" s="223">
        <f t="shared" ca="1" si="1010"/>
        <v>4.6528677214741586E-4</v>
      </c>
      <c r="FF466" s="223">
        <f t="shared" ca="1" si="1011"/>
        <v>3.8134989554189337E-4</v>
      </c>
      <c r="FG466" s="223">
        <f t="shared" ca="1" si="1012"/>
        <v>-1.1096564098597604E-3</v>
      </c>
      <c r="FH466" s="223">
        <f t="shared" ca="1" si="1013"/>
        <v>1.493644452602525E-3</v>
      </c>
      <c r="FI466" s="223">
        <f t="shared" ca="1" si="1014"/>
        <v>-1.4141652721336221E-3</v>
      </c>
      <c r="FJ466" s="223">
        <f t="shared" ca="1" si="1015"/>
        <v>8.95880691426302E-4</v>
      </c>
      <c r="FK466" s="223">
        <f t="shared" ca="1" si="1016"/>
        <v>-9.961072024606036E-5</v>
      </c>
      <c r="FL466" s="223">
        <f t="shared" ca="1" si="1017"/>
        <v>-7.2756774715228149E-4</v>
      </c>
      <c r="FM466" s="223">
        <f t="shared" ca="1" si="1018"/>
        <v>1.3289871305306659E-3</v>
      </c>
      <c r="FN466" s="223">
        <f t="shared" ca="1" si="1019"/>
        <v>-1.5180312836473415E-3</v>
      </c>
      <c r="FO466" s="223">
        <f t="shared" ca="1" si="1020"/>
        <v>1.2360411537694273E-3</v>
      </c>
      <c r="FP466" s="223">
        <f t="shared" ca="1" si="1021"/>
        <v>-5.7051626746758397E-4</v>
      </c>
      <c r="FQ466" s="223">
        <f t="shared" ca="1" si="1022"/>
        <v>-2.7203574856353923E-4</v>
      </c>
      <c r="FR466" s="223">
        <f t="shared" ca="1" si="1023"/>
        <v>1.0301770115661423E-3</v>
      </c>
      <c r="FS466" s="223">
        <f t="shared" ca="1" si="1024"/>
        <v>-1.4686616935563499E-3</v>
      </c>
      <c r="FT466" s="223">
        <f t="shared" ca="1" si="1025"/>
        <v>1.4514311243273689E-3</v>
      </c>
      <c r="FU466" s="223">
        <f t="shared" ca="1" si="1026"/>
        <v>-9.8383182664838875E-4</v>
      </c>
      <c r="FV466" s="223">
        <f t="shared" ca="1" si="1027"/>
        <v>2.1095652837267788E-4</v>
      </c>
      <c r="FW466" s="223">
        <f t="shared" ca="1" si="1028"/>
        <v>6.2737707643167277E-4</v>
      </c>
      <c r="FX466" s="223">
        <f t="shared" ca="1" si="1029"/>
        <v>-1.2710400479311519E-3</v>
      </c>
      <c r="FY466" s="223">
        <f t="shared" ca="1" si="1030"/>
        <v>1.5203083557079129E-3</v>
      </c>
      <c r="FZ466" s="223">
        <f t="shared" ca="1" si="1031"/>
        <v>-1.2978358212663499E-3</v>
      </c>
      <c r="GA466" s="223">
        <f t="shared" ca="1" si="1032"/>
        <v>6.7265408570340278E-4</v>
      </c>
      <c r="GB466" s="223">
        <f t="shared" ca="1" si="1033"/>
        <v>1.6124741629374529E-4</v>
      </c>
      <c r="GC466" s="223">
        <f t="shared" ca="1" si="1034"/>
        <v>-9.4511499478955189E-4</v>
      </c>
      <c r="GD466" s="223">
        <f t="shared" ca="1" si="1035"/>
        <v>1.4357201295440781E-3</v>
      </c>
      <c r="GE466" s="223">
        <f t="shared" ca="1" si="1036"/>
        <v>-1.4808315455026209E-3</v>
      </c>
      <c r="GF466" s="223">
        <f t="shared" ca="1" si="1037"/>
        <v>1.0664514919601694E-3</v>
      </c>
      <c r="GG466" s="223">
        <f t="shared" ca="1" si="1038"/>
        <v>-3.2115914479421731E-4</v>
      </c>
      <c r="GH466" s="223">
        <f t="shared" ca="1" si="1039"/>
        <v>-5.2378659497628649E-4</v>
      </c>
      <c r="GI466" s="223">
        <f t="shared" ca="1" si="1040"/>
        <v>1.2062050891856577E-3</v>
      </c>
      <c r="GJ466" s="223">
        <f t="shared" ca="1" si="1041"/>
        <v>-1.5143467450654021E-3</v>
      </c>
      <c r="GK466" s="223">
        <f t="shared" ca="1" si="1042"/>
        <v>1.3525974039999328E-3</v>
      </c>
      <c r="GL466" s="223">
        <f t="shared" ca="1" si="1043"/>
        <v>-7.7114673316828184E-4</v>
      </c>
      <c r="GM466" s="223">
        <f t="shared" ca="1" si="1044"/>
        <v>-4.9585270304156791E-5</v>
      </c>
      <c r="GN466" s="223">
        <f t="shared" ca="1" si="1045"/>
        <v>8.5493131796895658E-4</v>
      </c>
      <c r="GO466" s="223">
        <f t="shared" ca="1" si="1046"/>
        <v>-1.3949982737552519E-3</v>
      </c>
      <c r="GP466" s="223">
        <f t="shared" ca="1" si="1047"/>
        <v>1.5022072122296676E-3</v>
      </c>
      <c r="GQ466" s="223">
        <f t="shared" ca="1" si="1048"/>
        <v>-1.1432919642368658E-3</v>
      </c>
      <c r="GR466" s="223">
        <f t="shared" ca="1" si="1049"/>
        <v>4.2962137198404679E-4</v>
      </c>
      <c r="GS466" s="223">
        <f t="shared" ca="1" si="1050"/>
        <v>4.1735766858048024E-4</v>
      </c>
      <c r="GT466" s="223">
        <f t="shared" ca="1" si="1051"/>
        <v>-1.134833600553096E-3</v>
      </c>
      <c r="GU466" s="223">
        <f t="shared" ca="1" si="1052"/>
        <v>1.5001787582044109E-3</v>
      </c>
      <c r="GV466" s="223">
        <f t="shared" ca="1" si="1053"/>
        <v>-1.4000291442086553E-3</v>
      </c>
      <c r="GW466" s="223">
        <f t="shared" ca="1" si="1054"/>
        <v>8.6546046967187667E-4</v>
      </c>
      <c r="GX466" s="223">
        <f t="shared" ca="1" si="1055"/>
        <v>-6.2345582561321422E-5</v>
      </c>
      <c r="GY466" s="223">
        <f t="shared" ca="1" si="1056"/>
        <v>-7.6011469426287201E-4</v>
      </c>
      <c r="GZ466" s="223">
        <f t="shared" ca="1" si="1057"/>
        <v>1.3467168014546793E-3</v>
      </c>
      <c r="HA466" s="223">
        <f t="shared" ca="1" si="1058"/>
        <v>-1.5154422879184643E-3</v>
      </c>
      <c r="HB466" s="223">
        <f t="shared" ca="1" si="1059"/>
        <v>1.2139368383014978E-3</v>
      </c>
      <c r="HC466" s="223">
        <f t="shared" ca="1" si="1060"/>
        <v>-5.357554437354921E-4</v>
      </c>
      <c r="HD466" s="223">
        <f t="shared" ca="1" si="1061"/>
        <v>-3.0866704481775871E-4</v>
      </c>
      <c r="HE466" s="223">
        <f t="shared" ca="1" si="1062"/>
        <v>1.0573123503142415E-3</v>
      </c>
      <c r="HF466" s="223">
        <f t="shared" ca="1" si="1063"/>
        <v>-1.4778811726733109E-3</v>
      </c>
      <c r="HG466" s="223">
        <f t="shared" ca="1" si="1064"/>
        <v>1.439874005182689E-3</v>
      </c>
      <c r="HH466" s="223">
        <f t="shared" ca="1" si="1065"/>
        <v>-9.5508420090463075E-4</v>
      </c>
      <c r="HI466" s="223">
        <f t="shared" ca="1" si="1066"/>
        <v>1.739385793132015E-4</v>
      </c>
      <c r="HJ466" s="223">
        <f t="shared" ca="1" si="1067"/>
        <v>6.6117894317017608E-4</v>
      </c>
      <c r="HK466" s="223">
        <f t="shared" ca="1" si="1068"/>
        <v>-1.2911373541239157E-3</v>
      </c>
      <c r="HL466" s="223">
        <f t="shared" ca="1" si="1069"/>
        <v>1.5204650505471525E-3</v>
      </c>
      <c r="HM466" s="223">
        <f t="shared" ca="1" si="1070"/>
        <v>-1.2780032834607618E-3</v>
      </c>
      <c r="HN466" s="223">
        <f t="shared" ca="1" si="1071"/>
        <v>6.3898621031816178E-4</v>
      </c>
      <c r="HO466" s="223">
        <f t="shared" ca="1" si="1072"/>
        <v>1.9830372759536483E-4</v>
      </c>
      <c r="HP466" s="223">
        <f t="shared" ca="1" si="1073"/>
        <v>-9.740614328406634E-4</v>
      </c>
      <c r="HQ466" s="223">
        <f t="shared" ca="1" si="1074"/>
        <v>1.4475748210199813E-3</v>
      </c>
      <c r="HR466" s="223">
        <f t="shared" ca="1" si="1075"/>
        <v>-1.4719160641682137E-3</v>
      </c>
      <c r="HS466" s="223">
        <f t="shared" ca="1" si="1076"/>
        <v>1.0395322481016839E-3</v>
      </c>
      <c r="HT466" s="223">
        <f t="shared" ca="1" si="1077"/>
        <v>-2.8458898783328881E-4</v>
      </c>
      <c r="HU466" s="223">
        <f t="shared" ca="1" si="1078"/>
        <v>-5.5866020609816446E-4</v>
      </c>
      <c r="HV466" s="223">
        <f t="shared" ca="1" si="1079"/>
        <v>1.2285611216036301E-3</v>
      </c>
      <c r="HW466" s="223">
        <f t="shared" ca="1" si="1080"/>
        <v>-1.5172482813298486E-3</v>
      </c>
      <c r="HX466" s="223">
        <f t="shared" ca="1" si="1081"/>
        <v>1.3351441180973974E-3</v>
      </c>
      <c r="HY466" s="223">
        <f t="shared" ca="1" si="1082"/>
        <v>-7.3875425526367727E-4</v>
      </c>
      <c r="HZ466" s="223">
        <f t="shared" ca="1" si="1083"/>
        <v>-8.6865785291576926E-5</v>
      </c>
      <c r="IA466" s="223">
        <f t="shared" ca="1" si="1084"/>
        <v>8.8553199206728602E-4</v>
      </c>
      <c r="IB466" s="223">
        <f t="shared" ca="1" si="1085"/>
        <v>-1.409423935989868E-3</v>
      </c>
      <c r="IC466" s="223">
        <f t="shared" ca="1" si="1086"/>
        <v>1.4959816824713448E-3</v>
      </c>
      <c r="ID466" s="223">
        <f t="shared" ca="1" si="1087"/>
        <v>-1.1183469799784754E-3</v>
      </c>
      <c r="IE466" s="223">
        <f t="shared" ca="1" si="1088"/>
        <v>-5.4419470379307917E-4</v>
      </c>
      <c r="IF466" s="223">
        <f t="shared" ca="1" si="1089"/>
        <v>4.5311404096552222E-4</v>
      </c>
      <c r="IG466" s="223">
        <f t="shared" ca="1" si="1090"/>
        <v>-1.1593272099196189E-3</v>
      </c>
      <c r="IH466" s="223">
        <f t="shared" ca="1" si="1091"/>
        <v>1.5058094122176501E-3</v>
      </c>
      <c r="II466" s="223">
        <f t="shared" ca="1" si="1092"/>
        <v>-1.3850496910776775E-3</v>
      </c>
      <c r="IJ466" s="223">
        <f t="shared" ca="1" si="1093"/>
        <v>8.345189268923139E-4</v>
      </c>
      <c r="IK466" s="223">
        <f t="shared" ca="1" si="1094"/>
        <v>-2.5042890228985386E-5</v>
      </c>
      <c r="IL466" s="223">
        <f t="shared" ca="1" si="1095"/>
        <v>-7.9220377670408322E-4</v>
      </c>
      <c r="IM466" s="223">
        <f t="shared" ca="1" si="1096"/>
        <v>1.3636352605344412E-3</v>
      </c>
      <c r="IN466" s="223">
        <f t="shared" ca="1" si="1097"/>
        <v>-1.5119404464213899E-3</v>
      </c>
      <c r="IO466" s="223">
        <f t="shared" ca="1" si="1098"/>
        <v>1.1911012926742503E-3</v>
      </c>
      <c r="IP466" s="223">
        <f t="shared" ca="1" si="1099"/>
        <v>-5.006719009573614E-4</v>
      </c>
      <c r="IQ466" s="223">
        <f t="shared" ca="1" si="1100"/>
        <v>-3.4511241158589965E-4</v>
      </c>
      <c r="IR466" s="223">
        <f t="shared" ca="1" si="1101"/>
        <v>1.0838108036379051E-3</v>
      </c>
      <c r="IS466" s="223">
        <f t="shared" ca="1" si="1102"/>
        <v>-1.4862104314333699E-3</v>
      </c>
      <c r="IT466" s="223">
        <f t="shared" ca="1" si="1103"/>
        <v>1.427449559777672E-3</v>
      </c>
      <c r="IU466" s="223">
        <f t="shared" ca="1" si="1104"/>
        <v>-9.257612681512139E-4</v>
      </c>
      <c r="IV466" s="223">
        <f t="shared" ca="1" si="1105"/>
        <v>1.3681585615761511E-4</v>
      </c>
      <c r="IW466" s="223">
        <f t="shared" ca="1" si="1106"/>
        <v>6.9458254043630932E-4</v>
      </c>
      <c r="IX466" s="223">
        <f t="shared" ca="1" si="1107"/>
        <v>-1.3104569274532453E-3</v>
      </c>
      <c r="IY466" s="223">
        <f t="shared" ca="1" si="1108"/>
        <v>1.5197058740937942E-3</v>
      </c>
      <c r="IZ466" s="223">
        <f t="shared" ca="1" si="1109"/>
        <v>-1.257400924264885E-3</v>
      </c>
      <c r="JA466" s="223">
        <f t="shared" ca="1" si="1110"/>
        <v>6.0493343353313701E-4</v>
      </c>
      <c r="JB466" s="223">
        <f t="shared" ca="1" si="1111"/>
        <v>2.3524058814644927E-4</v>
      </c>
    </row>
    <row r="467" spans="2:262">
      <c r="B467" s="230">
        <v>106</v>
      </c>
      <c r="C467" s="229">
        <f t="shared" si="1112"/>
        <v>2.0703125000000014E-3</v>
      </c>
      <c r="D467" s="226">
        <f t="shared" ca="1" si="855"/>
        <v>53.991066196747411</v>
      </c>
      <c r="E467" s="225">
        <f ca="1">DH361</f>
        <v>-8.9338032525882113E-3</v>
      </c>
      <c r="F467" s="224">
        <v>106</v>
      </c>
      <c r="G467" s="223">
        <f t="shared" ca="1" si="856"/>
        <v>-7.6215843445469127E-4</v>
      </c>
      <c r="H467" s="223">
        <f t="shared" ca="1" si="857"/>
        <v>1.5528044086472374E-3</v>
      </c>
      <c r="I467" s="223">
        <f t="shared" ca="1" si="858"/>
        <v>-1.9016110996078878E-3</v>
      </c>
      <c r="J467" s="223">
        <f t="shared" ca="1" si="859"/>
        <v>1.7093280818082871E-3</v>
      </c>
      <c r="K467" s="223">
        <f t="shared" ca="1" si="860"/>
        <v>-1.0306680996798193E-3</v>
      </c>
      <c r="L467" s="223">
        <f t="shared" ca="1" si="861"/>
        <v>5.873895121169927E-5</v>
      </c>
      <c r="M467" s="223">
        <f t="shared" ca="1" si="862"/>
        <v>9.2990394172845004E-4</v>
      </c>
      <c r="N467" s="223">
        <f t="shared" ca="1" si="863"/>
        <v>-1.6539493819567341E-3</v>
      </c>
      <c r="O467" s="223">
        <f t="shared" ca="1" si="864"/>
        <v>1.9073754670646671E-3</v>
      </c>
      <c r="P467" s="223">
        <f t="shared" ca="1" si="865"/>
        <v>-1.6180716342712592E-3</v>
      </c>
      <c r="Q467" s="223">
        <f t="shared" ca="1" si="866"/>
        <v>8.6835720042404416E-4</v>
      </c>
      <c r="R467" s="223">
        <f t="shared" ca="1" si="867"/>
        <v>1.2844200526437307E-4</v>
      </c>
      <c r="S467" s="223">
        <f t="shared" ca="1" si="868"/>
        <v>-1.0886939657061552E-3</v>
      </c>
      <c r="T467" s="223">
        <f t="shared" ca="1" si="869"/>
        <v>1.7391659185772854E-3</v>
      </c>
      <c r="U467" s="223">
        <f t="shared" ca="1" si="870"/>
        <v>-1.8947707660961208E-3</v>
      </c>
      <c r="V467" s="223">
        <f t="shared" ca="1" si="871"/>
        <v>1.5112322723682687E-3</v>
      </c>
      <c r="W467" s="223">
        <f t="shared" ca="1" si="872"/>
        <v>-6.9768354663586E-4</v>
      </c>
      <c r="X467" s="223">
        <f t="shared" ca="1" si="873"/>
        <v>-3.1438599501620727E-4</v>
      </c>
      <c r="Y467" s="223">
        <f t="shared" ca="1" si="874"/>
        <v>1.2369992716534666E-3</v>
      </c>
      <c r="Z467" s="223">
        <f t="shared" ca="1" si="875"/>
        <v>-1.8076333366771377E-3</v>
      </c>
      <c r="AA467" s="223">
        <f t="shared" ca="1" si="876"/>
        <v>1.8639183868630102E-3</v>
      </c>
      <c r="AB467" s="223">
        <f t="shared" ca="1" si="877"/>
        <v>-1.3898389175587777E-3</v>
      </c>
      <c r="AC467" s="223">
        <f t="shared" ca="1" si="878"/>
        <v>5.2029081890093119E-4</v>
      </c>
      <c r="AD467" s="223">
        <f t="shared" ca="1" si="879"/>
        <v>4.9730227577516868E-4</v>
      </c>
      <c r="AE467" s="223">
        <f t="shared" ca="1" si="880"/>
        <v>-1.3733915984021478E-3</v>
      </c>
      <c r="AF467" s="223">
        <f t="shared" ca="1" si="881"/>
        <v>1.8586922575918883E-3</v>
      </c>
      <c r="AG467" s="223">
        <f t="shared" ca="1" si="882"/>
        <v>-1.8151154546429667E-3</v>
      </c>
      <c r="AH467" s="223">
        <f t="shared" ca="1" si="883"/>
        <v>1.2550606542099598E-3</v>
      </c>
      <c r="AI467" s="223">
        <f t="shared" ca="1" si="884"/>
        <v>-3.3788740616011925E-4</v>
      </c>
      <c r="AJ467" s="223">
        <f t="shared" ca="1" si="885"/>
        <v>-6.7542926376535078E-4</v>
      </c>
      <c r="AK467" s="223">
        <f t="shared" ca="1" si="886"/>
        <v>1.496557413286018E-3</v>
      </c>
      <c r="AL467" s="223">
        <f t="shared" ca="1" si="887"/>
        <v>-1.8918509560014924E-3</v>
      </c>
      <c r="AM467" s="223">
        <f t="shared" ca="1" si="888"/>
        <v>1.7488319683516807E-3</v>
      </c>
      <c r="AN467" s="223">
        <f t="shared" ca="1" si="889"/>
        <v>-1.1081954706751676E-3</v>
      </c>
      <c r="AO467" s="223">
        <f t="shared" ca="1" si="890"/>
        <v>1.5222995298991402E-4</v>
      </c>
      <c r="AP467" s="223">
        <f t="shared" ca="1" si="891"/>
        <v>8.4705149871825368E-4</v>
      </c>
      <c r="AQ467" s="223">
        <f t="shared" ca="1" si="892"/>
        <v>-1.6053105621784271E-3</v>
      </c>
      <c r="AR467" s="223">
        <f t="shared" ca="1" si="893"/>
        <v>1.9067900955138681E-3</v>
      </c>
      <c r="AS467" s="223">
        <f t="shared" ca="1" si="894"/>
        <v>-1.6657062741963571E-3</v>
      </c>
      <c r="AT467" s="223">
        <f t="shared" ca="1" si="895"/>
        <v>9.5065775895648505E-4</v>
      </c>
      <c r="AU467" s="223">
        <f t="shared" ca="1" si="896"/>
        <v>3.4893557844914474E-5</v>
      </c>
      <c r="AV467" s="223">
        <f t="shared" ca="1" si="897"/>
        <v>-1.0105161646930504E-3</v>
      </c>
      <c r="AW467" s="223">
        <f t="shared" ca="1" si="898"/>
        <v>1.6986036928050537E-3</v>
      </c>
      <c r="AX467" s="223">
        <f t="shared" ca="1" si="899"/>
        <v>-1.9033658040489485E-3</v>
      </c>
      <c r="AY467" s="223">
        <f t="shared" ca="1" si="900"/>
        <v>1.5665389180528628E-3</v>
      </c>
      <c r="AZ467" s="223">
        <f t="shared" ca="1" si="901"/>
        <v>-7.839646933366567E-4</v>
      </c>
      <c r="BA467" s="223">
        <f t="shared" ca="1" si="902"/>
        <v>-2.2168102464296437E-4</v>
      </c>
      <c r="BB467" s="223">
        <f t="shared" ca="1" si="903"/>
        <v>1.1642490075975493E-3</v>
      </c>
      <c r="BC467" s="223">
        <f t="shared" ca="1" si="904"/>
        <v>-1.7755383413187238E-3</v>
      </c>
      <c r="BD467" s="223">
        <f t="shared" ca="1" si="905"/>
        <v>1.8816110594054526E-3</v>
      </c>
      <c r="BE467" s="223">
        <f t="shared" ca="1" si="906"/>
        <v>-1.4522849357712219E-3</v>
      </c>
      <c r="BF467" s="223">
        <f t="shared" ca="1" si="907"/>
        <v>6.0972161916135166E-4</v>
      </c>
      <c r="BG467" s="223">
        <f t="shared" ca="1" si="908"/>
        <v>4.0633358199050081E-4</v>
      </c>
      <c r="BH467" s="223">
        <f t="shared" ca="1" si="909"/>
        <v>-1.3067694961156348E-3</v>
      </c>
      <c r="BI467" s="223">
        <f t="shared" ca="1" si="910"/>
        <v>1.8353735849975089E-3</v>
      </c>
      <c r="BJ467" s="223">
        <f t="shared" ca="1" si="911"/>
        <v>-1.8417353716666436E-3</v>
      </c>
      <c r="BK467" s="223">
        <f t="shared" ca="1" si="912"/>
        <v>1.3240446556584001E-3</v>
      </c>
      <c r="BL467" s="223">
        <f t="shared" ca="1" si="913"/>
        <v>-4.2960659248573129E-4</v>
      </c>
      <c r="BM467" s="223">
        <f t="shared" ca="1" si="914"/>
        <v>-5.8707292481896447E-4</v>
      </c>
      <c r="BN467" s="223">
        <f t="shared" ca="1" si="915"/>
        <v>1.4367050800332543E-3</v>
      </c>
      <c r="BO467" s="223">
        <f t="shared" ca="1" si="916"/>
        <v>-1.8775331777355156E-3</v>
      </c>
      <c r="BP467" s="223">
        <f t="shared" ca="1" si="917"/>
        <v>1.7841227655037159E-3</v>
      </c>
      <c r="BQ467" s="223">
        <f t="shared" ca="1" si="918"/>
        <v>-1.1830531017151945E-3</v>
      </c>
      <c r="BR467" s="223">
        <f t="shared" ca="1" si="919"/>
        <v>2.4535421947762041E-4</v>
      </c>
      <c r="BS467" s="223">
        <f t="shared" ca="1" si="920"/>
        <v>7.6215843445471502E-4</v>
      </c>
      <c r="BT467" s="223">
        <f t="shared" ca="1" si="921"/>
        <v>-1.5528044086472329E-3</v>
      </c>
      <c r="BU467" s="223">
        <f t="shared" ca="1" si="922"/>
        <v>1.9016110996078887E-3</v>
      </c>
      <c r="BV467" s="223">
        <f t="shared" ca="1" si="923"/>
        <v>-1.7093280818082967E-3</v>
      </c>
      <c r="BW467" s="223">
        <f t="shared" ca="1" si="924"/>
        <v>1.0306680996798204E-3</v>
      </c>
      <c r="BX467" s="223">
        <f t="shared" ca="1" si="925"/>
        <v>-5.8738951211680161E-5</v>
      </c>
      <c r="BY467" s="223">
        <f t="shared" ca="1" si="926"/>
        <v>-9.2990394172843725E-4</v>
      </c>
      <c r="BZ467" s="223">
        <f t="shared" ca="1" si="927"/>
        <v>1.6539493819567371E-3</v>
      </c>
      <c r="CA467" s="223">
        <f t="shared" ca="1" si="928"/>
        <v>-1.9073754670646669E-3</v>
      </c>
      <c r="CB467" s="223">
        <f t="shared" ca="1" si="929"/>
        <v>1.6180716342712633E-3</v>
      </c>
      <c r="CC467" s="223">
        <f t="shared" ca="1" si="930"/>
        <v>-8.683572004240331E-4</v>
      </c>
      <c r="CD467" s="223">
        <f t="shared" ca="1" si="931"/>
        <v>-1.2844200526440571E-4</v>
      </c>
      <c r="CE467" s="223">
        <f t="shared" ca="1" si="932"/>
        <v>1.0886939657061602E-3</v>
      </c>
      <c r="CF467" s="223">
        <f t="shared" ca="1" si="933"/>
        <v>-1.7391659185772932E-3</v>
      </c>
      <c r="CG467" s="223">
        <f t="shared" ca="1" si="934"/>
        <v>1.8947707660961237E-3</v>
      </c>
      <c r="CH467" s="223">
        <f t="shared" ca="1" si="935"/>
        <v>-1.5112322723682653E-3</v>
      </c>
      <c r="CI467" s="223">
        <f t="shared" ca="1" si="936"/>
        <v>6.9768354663582953E-4</v>
      </c>
      <c r="CJ467" s="223">
        <f t="shared" ca="1" si="937"/>
        <v>3.1438599501619946E-4</v>
      </c>
      <c r="CK467" s="223">
        <f t="shared" ca="1" si="938"/>
        <v>-1.2369992716534709E-3</v>
      </c>
      <c r="CL467" s="223">
        <f t="shared" ca="1" si="939"/>
        <v>1.8076333366771307E-3</v>
      </c>
      <c r="CM467" s="223">
        <f t="shared" ca="1" si="940"/>
        <v>-1.8639183868630089E-3</v>
      </c>
      <c r="CN467" s="223">
        <f t="shared" ca="1" si="941"/>
        <v>1.3898389175587647E-3</v>
      </c>
      <c r="CO467" s="223">
        <f t="shared" ca="1" si="942"/>
        <v>-5.202908189009519E-4</v>
      </c>
      <c r="CP467" s="223">
        <f t="shared" ca="1" si="943"/>
        <v>-4.9730227577517399E-4</v>
      </c>
      <c r="CQ467" s="223">
        <f t="shared" ca="1" si="944"/>
        <v>1.3733915984021705E-3</v>
      </c>
      <c r="CR467" s="223">
        <f t="shared" ca="1" si="945"/>
        <v>-1.8586922575918898E-3</v>
      </c>
      <c r="CS467" s="223">
        <f t="shared" ca="1" si="946"/>
        <v>1.8151154546429649E-3</v>
      </c>
      <c r="CT467" s="223">
        <f t="shared" ca="1" si="947"/>
        <v>-1.2550606542099348E-3</v>
      </c>
      <c r="CU467" s="223">
        <f t="shared" ca="1" si="948"/>
        <v>3.3788740616011372E-4</v>
      </c>
      <c r="CV467" s="223">
        <f t="shared" ca="1" si="949"/>
        <v>6.7542926376535609E-4</v>
      </c>
      <c r="CW467" s="223">
        <f t="shared" ca="1" si="950"/>
        <v>-1.4965574132860045E-3</v>
      </c>
      <c r="CX467" s="223">
        <f t="shared" ca="1" si="951"/>
        <v>1.8918509560014931E-3</v>
      </c>
      <c r="CY467" s="223">
        <f t="shared" ca="1" si="952"/>
        <v>-1.7488319683516677E-3</v>
      </c>
      <c r="CZ467" s="223">
        <f t="shared" ca="1" si="953"/>
        <v>1.1081954706751631E-3</v>
      </c>
      <c r="DA467" s="223">
        <f t="shared" ca="1" si="954"/>
        <v>-1.522299529899084E-4</v>
      </c>
      <c r="DB467" s="223">
        <f t="shared" ca="1" si="955"/>
        <v>-8.4705149871823439E-4</v>
      </c>
      <c r="DC467" s="223">
        <f t="shared" ca="1" si="956"/>
        <v>1.6053105621784594E-3</v>
      </c>
      <c r="DD467" s="223">
        <f t="shared" ca="1" si="957"/>
        <v>-1.9067900955138681E-3</v>
      </c>
      <c r="DE467" s="223">
        <f t="shared" ca="1" si="958"/>
        <v>1.6657062741963675E-3</v>
      </c>
      <c r="DF467" s="223">
        <f t="shared" ca="1" si="959"/>
        <v>-9.5065775895652722E-4</v>
      </c>
      <c r="DG467" s="223">
        <f t="shared" ca="1" si="960"/>
        <v>-3.4893557844947189E-5</v>
      </c>
      <c r="DH467" s="223">
        <f t="shared" ca="1" si="961"/>
        <v>1.0105161646930553E-3</v>
      </c>
      <c r="DI467" s="223">
        <f t="shared" ca="1" si="962"/>
        <v>-1.6986036928050316E-3</v>
      </c>
      <c r="DJ467" s="223">
        <f t="shared" ca="1" si="963"/>
        <v>1.9033658040489461E-3</v>
      </c>
      <c r="DK467" s="223">
        <f t="shared" ca="1" si="964"/>
        <v>-1.5665389180528596E-3</v>
      </c>
      <c r="DL467" s="223">
        <f t="shared" ca="1" si="965"/>
        <v>7.8396469333670094E-4</v>
      </c>
      <c r="DM467" s="223">
        <f t="shared" ca="1" si="966"/>
        <v>2.2168102464299692E-4</v>
      </c>
      <c r="DN467" s="223">
        <f t="shared" ca="1" si="967"/>
        <v>-1.1642490075975537E-3</v>
      </c>
      <c r="DO467" s="223">
        <f t="shared" ca="1" si="968"/>
        <v>1.7755383413187162E-3</v>
      </c>
      <c r="DP467" s="223">
        <f t="shared" ca="1" si="969"/>
        <v>-1.8816110594054429E-3</v>
      </c>
      <c r="DQ467" s="223">
        <f t="shared" ca="1" si="970"/>
        <v>1.4522849357712182E-3</v>
      </c>
      <c r="DR467" s="223">
        <f t="shared" ca="1" si="971"/>
        <v>-6.0972161916134646E-4</v>
      </c>
      <c r="DS467" s="223">
        <f t="shared" ca="1" si="972"/>
        <v>-4.0633358199055919E-4</v>
      </c>
      <c r="DT467" s="223">
        <f t="shared" ca="1" si="973"/>
        <v>1.306769496115639E-3</v>
      </c>
      <c r="DU467" s="223">
        <f t="shared" ca="1" si="974"/>
        <v>-1.8353735849975105E-3</v>
      </c>
      <c r="DV467" s="223">
        <f t="shared" ca="1" si="975"/>
        <v>1.8417353716666278E-3</v>
      </c>
      <c r="DW467" s="223">
        <f t="shared" ca="1" si="976"/>
        <v>-1.3240446556583962E-3</v>
      </c>
      <c r="DX467" s="223">
        <f t="shared" ca="1" si="977"/>
        <v>4.2960659248572581E-4</v>
      </c>
      <c r="DY467" s="223">
        <f t="shared" ca="1" si="978"/>
        <v>5.8707292481891818E-4</v>
      </c>
      <c r="DZ467" s="223">
        <f t="shared" ca="1" si="979"/>
        <v>-1.4367050800332579E-3</v>
      </c>
      <c r="EA467" s="223">
        <f t="shared" ca="1" si="980"/>
        <v>1.8775331777355164E-3</v>
      </c>
      <c r="EB467" s="223">
        <f t="shared" ca="1" si="981"/>
        <v>-1.7841227655037331E-3</v>
      </c>
      <c r="EC467" s="223">
        <f t="shared" ca="1" si="982"/>
        <v>1.1830531017151475E-3</v>
      </c>
      <c r="ED467" s="223">
        <f t="shared" ca="1" si="983"/>
        <v>-2.4535421947761488E-4</v>
      </c>
      <c r="EE467" s="223">
        <f t="shared" ca="1" si="984"/>
        <v>-7.6215843445467046E-4</v>
      </c>
      <c r="EF467" s="223">
        <f t="shared" ca="1" si="985"/>
        <v>1.5528044086472678E-3</v>
      </c>
      <c r="EG467" s="223">
        <f t="shared" ca="1" si="986"/>
        <v>-1.9016110996078891E-3</v>
      </c>
      <c r="EH467" s="223">
        <f t="shared" ca="1" si="987"/>
        <v>1.7093280818082943E-3</v>
      </c>
      <c r="EI467" s="223">
        <f t="shared" ca="1" si="988"/>
        <v>-1.0306680996797701E-3</v>
      </c>
      <c r="EJ467" s="223">
        <f t="shared" ca="1" si="989"/>
        <v>5.8738951211674523E-5</v>
      </c>
      <c r="EK467" s="223">
        <f t="shared" ca="1" si="990"/>
        <v>9.2990394172844213E-4</v>
      </c>
      <c r="EL467" s="223">
        <f t="shared" ca="1" si="991"/>
        <v>-1.6539493819567128E-3</v>
      </c>
      <c r="EM467" s="223">
        <f t="shared" ca="1" si="992"/>
        <v>1.9073754670646667E-3</v>
      </c>
      <c r="EN467" s="223">
        <f t="shared" ca="1" si="993"/>
        <v>-1.6180716342712605E-3</v>
      </c>
      <c r="EO467" s="223">
        <f t="shared" ca="1" si="994"/>
        <v>8.6835720042407647E-4</v>
      </c>
      <c r="EP467" s="223">
        <f t="shared" ca="1" si="995"/>
        <v>1.2844200526441132E-4</v>
      </c>
      <c r="EQ467" s="223">
        <f t="shared" ca="1" si="996"/>
        <v>-1.0886939657061645E-3</v>
      </c>
      <c r="ER467" s="223">
        <f t="shared" ca="1" si="997"/>
        <v>1.7391659185772733E-3</v>
      </c>
      <c r="ES467" s="223">
        <f t="shared" ca="1" si="998"/>
        <v>-1.8947707660961165E-3</v>
      </c>
      <c r="ET467" s="223">
        <f t="shared" ca="1" si="999"/>
        <v>1.5112322723682618E-3</v>
      </c>
      <c r="EU467" s="223">
        <f t="shared" ca="1" si="1000"/>
        <v>-6.9768354663587474E-4</v>
      </c>
      <c r="EV467" s="223">
        <f t="shared" ca="1" si="1001"/>
        <v>-3.1438599501625849E-4</v>
      </c>
      <c r="EW467" s="223">
        <f t="shared" ca="1" si="1002"/>
        <v>1.236999271653475E-3</v>
      </c>
      <c r="EX467" s="223">
        <f t="shared" ca="1" si="1003"/>
        <v>-1.8076333366771325E-3</v>
      </c>
      <c r="EY467" s="223">
        <f t="shared" ca="1" si="1004"/>
        <v>1.8639183868629961E-3</v>
      </c>
      <c r="EZ467" s="223">
        <f t="shared" ca="1" si="1005"/>
        <v>-1.3898389175587608E-3</v>
      </c>
      <c r="FA467" s="223">
        <f t="shared" ca="1" si="1006"/>
        <v>5.2029081890094648E-4</v>
      </c>
      <c r="FB467" s="223">
        <f t="shared" ca="1" si="1007"/>
        <v>4.9730227577523189E-4</v>
      </c>
      <c r="FC467" s="223">
        <f t="shared" ca="1" si="1008"/>
        <v>-1.3733915984021744E-3</v>
      </c>
      <c r="FD467" s="223">
        <f t="shared" ca="1" si="1009"/>
        <v>1.8586922575918911E-3</v>
      </c>
      <c r="FE467" s="223">
        <f t="shared" ca="1" si="1010"/>
        <v>-1.8151154546429799E-3</v>
      </c>
      <c r="FF467" s="223">
        <f t="shared" ca="1" si="1011"/>
        <v>1.2550606542099305E-3</v>
      </c>
      <c r="FG467" s="223">
        <f t="shared" ca="1" si="1012"/>
        <v>-3.3788740616010824E-4</v>
      </c>
      <c r="FH467" s="223">
        <f t="shared" ca="1" si="1013"/>
        <v>-6.7542926376531055E-4</v>
      </c>
      <c r="FI467" s="223">
        <f t="shared" ca="1" si="1014"/>
        <v>1.4965574132860418E-3</v>
      </c>
      <c r="FJ467" s="223">
        <f t="shared" ca="1" si="1015"/>
        <v>-1.8918509560014937E-3</v>
      </c>
      <c r="FK467" s="223">
        <f t="shared" ca="1" si="1016"/>
        <v>1.7488319683516872E-3</v>
      </c>
      <c r="FL467" s="223">
        <f t="shared" ca="1" si="1017"/>
        <v>-1.1081954706751145E-3</v>
      </c>
      <c r="FM467" s="223">
        <f t="shared" ca="1" si="1018"/>
        <v>1.5222995298990285E-4</v>
      </c>
      <c r="FN467" s="223">
        <f t="shared" ca="1" si="1019"/>
        <v>8.4705149871823937E-4</v>
      </c>
      <c r="FO467" s="223">
        <f t="shared" ca="1" si="1020"/>
        <v>-1.6053105621784624E-3</v>
      </c>
      <c r="FP467" s="223">
        <f t="shared" ca="1" si="1021"/>
        <v>1.9067900955138685E-3</v>
      </c>
      <c r="FQ467" s="223">
        <f t="shared" ca="1" si="1022"/>
        <v>-1.6657062741963651E-3</v>
      </c>
      <c r="FR467" s="223">
        <f t="shared" ca="1" si="1023"/>
        <v>9.5065775895652235E-4</v>
      </c>
      <c r="FS467" s="223">
        <f t="shared" ca="1" si="1024"/>
        <v>3.4893557844952827E-5</v>
      </c>
      <c r="FT467" s="223">
        <f t="shared" ca="1" si="1025"/>
        <v>-1.0105161646930599E-3</v>
      </c>
      <c r="FU467" s="223">
        <f t="shared" ca="1" si="1026"/>
        <v>1.6986036928050342E-3</v>
      </c>
      <c r="FV467" s="223">
        <f t="shared" ca="1" si="1027"/>
        <v>-1.9033658040489459E-3</v>
      </c>
      <c r="FW467" s="223">
        <f t="shared" ca="1" si="1028"/>
        <v>1.5665389180528563E-3</v>
      </c>
      <c r="FX467" s="223">
        <f t="shared" ca="1" si="1029"/>
        <v>-7.8396469333669584E-4</v>
      </c>
      <c r="FY467" s="223">
        <f t="shared" ca="1" si="1030"/>
        <v>-2.216810246430025E-4</v>
      </c>
      <c r="FZ467" s="223">
        <f t="shared" ca="1" si="1031"/>
        <v>1.164249007597558E-3</v>
      </c>
      <c r="GA467" s="223">
        <f t="shared" ca="1" si="1032"/>
        <v>-1.7755383413187182E-3</v>
      </c>
      <c r="GB467" s="223">
        <f t="shared" ca="1" si="1033"/>
        <v>1.881611059405442E-3</v>
      </c>
      <c r="GC467" s="223">
        <f t="shared" ca="1" si="1034"/>
        <v>-1.4522849357712145E-3</v>
      </c>
      <c r="GD467" s="223">
        <f t="shared" ca="1" si="1035"/>
        <v>6.0972161916134115E-4</v>
      </c>
      <c r="GE467" s="223">
        <f t="shared" ca="1" si="1036"/>
        <v>4.0633358199056478E-4</v>
      </c>
      <c r="GF467" s="223">
        <f t="shared" ca="1" si="1037"/>
        <v>-1.3067694961156431E-3</v>
      </c>
      <c r="GG467" s="223">
        <f t="shared" ca="1" si="1038"/>
        <v>1.8353735849975122E-3</v>
      </c>
      <c r="GH467" s="223">
        <f t="shared" ca="1" si="1039"/>
        <v>-1.8417353716666265E-3</v>
      </c>
      <c r="GI467" s="223">
        <f t="shared" ca="1" si="1040"/>
        <v>1.3240446556583916E-3</v>
      </c>
      <c r="GJ467" s="223">
        <f t="shared" ca="1" si="1041"/>
        <v>-4.2960659248572039E-4</v>
      </c>
      <c r="GK467" s="223">
        <f t="shared" ca="1" si="1042"/>
        <v>-5.870729248189236E-4</v>
      </c>
      <c r="GL467" s="223">
        <f t="shared" ca="1" si="1043"/>
        <v>1.4367050800332614E-3</v>
      </c>
      <c r="GM467" s="223">
        <f t="shared" ca="1" si="1044"/>
        <v>-1.8775331777355173E-3</v>
      </c>
      <c r="GN467" s="223">
        <f t="shared" ca="1" si="1045"/>
        <v>1.7841227655037309E-3</v>
      </c>
      <c r="GO467" s="223">
        <f t="shared" ca="1" si="1046"/>
        <v>-1.1830531017151431E-3</v>
      </c>
      <c r="GP467" s="223">
        <f t="shared" ca="1" si="1047"/>
        <v>2.453542194776093E-4</v>
      </c>
      <c r="GQ467" s="223">
        <f t="shared" ca="1" si="1048"/>
        <v>7.6215843445467555E-4</v>
      </c>
      <c r="GR467" s="223">
        <f t="shared" ca="1" si="1049"/>
        <v>-1.552804408647271E-3</v>
      </c>
      <c r="GS467" s="223">
        <f t="shared" ca="1" si="1050"/>
        <v>1.9016110996078895E-3</v>
      </c>
      <c r="GT467" s="223">
        <f t="shared" ca="1" si="1051"/>
        <v>-1.7093280818082917E-3</v>
      </c>
      <c r="GU467" s="223">
        <f t="shared" ca="1" si="1052"/>
        <v>1.0306680996798564E-3</v>
      </c>
      <c r="GV467" s="223">
        <f t="shared" ca="1" si="1053"/>
        <v>-5.8738951211668913E-5</v>
      </c>
      <c r="GW467" s="223">
        <f t="shared" ca="1" si="1054"/>
        <v>-9.2990394172854155E-4</v>
      </c>
      <c r="GX467" s="223">
        <f t="shared" ca="1" si="1055"/>
        <v>1.6539493819567156E-3</v>
      </c>
      <c r="GY467" s="223">
        <f t="shared" ca="1" si="1056"/>
        <v>-1.9073754670646665E-3</v>
      </c>
      <c r="GZ467" s="223">
        <f t="shared" ca="1" si="1057"/>
        <v>1.6180716342711998E-3</v>
      </c>
      <c r="HA467" s="223">
        <f t="shared" ca="1" si="1058"/>
        <v>-8.6835720042407148E-4</v>
      </c>
      <c r="HB467" s="223">
        <f t="shared" ca="1" si="1059"/>
        <v>-1.2844200526441687E-4</v>
      </c>
      <c r="HC467" s="223">
        <f t="shared" ca="1" si="1060"/>
        <v>1.0886939657062582E-3</v>
      </c>
      <c r="HD467" s="223">
        <f t="shared" ca="1" si="1061"/>
        <v>-1.7391659185772756E-3</v>
      </c>
      <c r="HE467" s="223">
        <f t="shared" ca="1" si="1062"/>
        <v>1.8947707660961156E-3</v>
      </c>
      <c r="HF467" s="223">
        <f t="shared" ca="1" si="1063"/>
        <v>-1.5112322723683249E-3</v>
      </c>
      <c r="HG467" s="223">
        <f t="shared" ca="1" si="1064"/>
        <v>6.9768354663586954E-4</v>
      </c>
      <c r="HH467" s="223">
        <f t="shared" ca="1" si="1065"/>
        <v>3.1438599501626391E-4</v>
      </c>
      <c r="HI467" s="223">
        <f t="shared" ca="1" si="1066"/>
        <v>-1.2369992716533967E-3</v>
      </c>
      <c r="HJ467" s="223">
        <f t="shared" ca="1" si="1067"/>
        <v>1.8076333366771342E-3</v>
      </c>
      <c r="HK467" s="223">
        <f t="shared" ca="1" si="1068"/>
        <v>-1.863918386862995E-3</v>
      </c>
      <c r="HL467" s="223">
        <f t="shared" ca="1" si="1069"/>
        <v>1.3898389175588312E-3</v>
      </c>
      <c r="HM467" s="223">
        <f t="shared" ca="1" si="1070"/>
        <v>-5.2029081890094106E-4</v>
      </c>
      <c r="HN467" s="223">
        <f t="shared" ca="1" si="1071"/>
        <v>-4.973022757752372E-4</v>
      </c>
      <c r="HO467" s="223">
        <f t="shared" ca="1" si="1072"/>
        <v>1.3733915984021029E-3</v>
      </c>
      <c r="HP467" s="223">
        <f t="shared" ca="1" si="1073"/>
        <v>-1.8586922575918919E-3</v>
      </c>
      <c r="HQ467" s="223">
        <f t="shared" ca="1" si="1074"/>
        <v>1.815115454642945E-3</v>
      </c>
      <c r="HR467" s="223">
        <f t="shared" ca="1" si="1075"/>
        <v>-1.2550606542100081E-3</v>
      </c>
      <c r="HS467" s="223">
        <f t="shared" ca="1" si="1076"/>
        <v>3.3788740616010271E-4</v>
      </c>
      <c r="HT467" s="223">
        <f t="shared" ca="1" si="1077"/>
        <v>6.7542926376541724E-4</v>
      </c>
      <c r="HU467" s="223">
        <f t="shared" ca="1" si="1078"/>
        <v>-1.4965574132859778E-3</v>
      </c>
      <c r="HV467" s="223">
        <f t="shared" ca="1" si="1079"/>
        <v>1.8918509560014946E-3</v>
      </c>
      <c r="HW467" s="223">
        <f t="shared" ca="1" si="1080"/>
        <v>-1.7488319683516414E-3</v>
      </c>
      <c r="HX467" s="223">
        <f t="shared" ca="1" si="1081"/>
        <v>1.1081954706751982E-3</v>
      </c>
      <c r="HY467" s="223">
        <f t="shared" ca="1" si="1082"/>
        <v>-1.5222995298989721E-4</v>
      </c>
      <c r="HZ467" s="223">
        <f t="shared" ca="1" si="1083"/>
        <v>-8.4705149871834161E-4</v>
      </c>
      <c r="IA467" s="223">
        <f t="shared" ca="1" si="1084"/>
        <v>1.6053105621784067E-3</v>
      </c>
      <c r="IB467" s="223">
        <f t="shared" ca="1" si="1085"/>
        <v>-1.9067900955138685E-3</v>
      </c>
      <c r="IC467" s="223">
        <f t="shared" ca="1" si="1086"/>
        <v>1.6657062741963094E-3</v>
      </c>
      <c r="ID467" s="223">
        <f t="shared" ca="1" si="1087"/>
        <v>-9.5065775895651747E-4</v>
      </c>
      <c r="IE467" s="223">
        <f t="shared" ca="1" si="1088"/>
        <v>-1.3799960602908074E-3</v>
      </c>
      <c r="IF467" s="223">
        <f t="shared" ca="1" si="1089"/>
        <v>1.0105161646931566E-3</v>
      </c>
      <c r="IG467" s="223">
        <f t="shared" ca="1" si="1090"/>
        <v>-1.6986036928050366E-3</v>
      </c>
      <c r="IH467" s="223">
        <f t="shared" ca="1" si="1091"/>
        <v>1.9033658040489454E-3</v>
      </c>
      <c r="II467" s="223">
        <f t="shared" ca="1" si="1092"/>
        <v>-1.5665389180527913E-3</v>
      </c>
      <c r="IJ467" s="223">
        <f t="shared" ca="1" si="1093"/>
        <v>7.8396469333669074E-4</v>
      </c>
      <c r="IK467" s="223">
        <f t="shared" ca="1" si="1094"/>
        <v>2.2168102464300801E-4</v>
      </c>
      <c r="IL467" s="223">
        <f t="shared" ca="1" si="1095"/>
        <v>-1.1642490075976484E-3</v>
      </c>
      <c r="IM467" s="223">
        <f t="shared" ca="1" si="1096"/>
        <v>1.7755383413187204E-3</v>
      </c>
      <c r="IN467" s="223">
        <f t="shared" ca="1" si="1097"/>
        <v>-1.8816110594054411E-3</v>
      </c>
      <c r="IO467" s="223">
        <f t="shared" ca="1" si="1098"/>
        <v>1.4522849357712813E-3</v>
      </c>
      <c r="IP467" s="223">
        <f t="shared" ca="1" si="1099"/>
        <v>-6.0972161916133583E-4</v>
      </c>
      <c r="IQ467" s="223">
        <f t="shared" ca="1" si="1100"/>
        <v>-4.0633358199057025E-4</v>
      </c>
      <c r="IR467" s="223">
        <f t="shared" ca="1" si="1101"/>
        <v>1.3067694961155683E-3</v>
      </c>
      <c r="IS467" s="223">
        <f t="shared" ca="1" si="1102"/>
        <v>-1.8353735849975137E-3</v>
      </c>
      <c r="IT467" s="223">
        <f t="shared" ca="1" si="1103"/>
        <v>1.8417353716666249E-3</v>
      </c>
      <c r="IU467" s="223">
        <f t="shared" ca="1" si="1104"/>
        <v>-1.3240446556584658E-3</v>
      </c>
      <c r="IV467" s="223">
        <f t="shared" ca="1" si="1105"/>
        <v>4.2960659248571492E-4</v>
      </c>
      <c r="IW467" s="223">
        <f t="shared" ca="1" si="1106"/>
        <v>5.8707292481903223E-4</v>
      </c>
      <c r="IX467" s="223">
        <f t="shared" ca="1" si="1107"/>
        <v>-1.436705080033194E-3</v>
      </c>
      <c r="IY467" s="223">
        <f t="shared" ca="1" si="1108"/>
        <v>1.8775331777355184E-3</v>
      </c>
      <c r="IZ467" s="223">
        <f t="shared" ca="1" si="1109"/>
        <v>-1.7841227655036906E-3</v>
      </c>
      <c r="JA467" s="223">
        <f t="shared" ca="1" si="1110"/>
        <v>1.1830531017152238E-3</v>
      </c>
      <c r="JB467" s="223">
        <f t="shared" ca="1" si="1111"/>
        <v>-2.4535421947760377E-4</v>
      </c>
    </row>
    <row r="468" spans="2:262">
      <c r="B468" s="230">
        <v>107</v>
      </c>
      <c r="C468" s="229">
        <f t="shared" si="1112"/>
        <v>2.0898437500000014E-3</v>
      </c>
      <c r="D468" s="226">
        <f t="shared" ca="1" si="855"/>
        <v>53.99360903953896</v>
      </c>
      <c r="E468" s="225">
        <f ca="1">DI361</f>
        <v>-6.3909604610402956E-3</v>
      </c>
      <c r="F468" s="224">
        <v>107</v>
      </c>
      <c r="G468" s="223">
        <f t="shared" ca="1" si="856"/>
        <v>-1.1156202790483316E-3</v>
      </c>
      <c r="H468" s="223">
        <f t="shared" ca="1" si="857"/>
        <v>2.8139331374664035E-3</v>
      </c>
      <c r="I468" s="223">
        <f t="shared" ca="1" si="858"/>
        <v>-3.7811129544701463E-3</v>
      </c>
      <c r="J468" s="223">
        <f t="shared" ca="1" si="859"/>
        <v>3.765861249727795E-3</v>
      </c>
      <c r="K468" s="223">
        <f t="shared" ca="1" si="860"/>
        <v>-2.7721408129469491E-3</v>
      </c>
      <c r="L468" s="223">
        <f t="shared" ca="1" si="861"/>
        <v>1.0581460680055448E-3</v>
      </c>
      <c r="M468" s="223">
        <f t="shared" ca="1" si="862"/>
        <v>9.3078255601803121E-4</v>
      </c>
      <c r="N468" s="223">
        <f t="shared" ca="1" si="863"/>
        <v>-2.6778696550899595E-3</v>
      </c>
      <c r="O468" s="223">
        <f t="shared" ca="1" si="864"/>
        <v>3.7291765455390573E-3</v>
      </c>
      <c r="P468" s="223">
        <f t="shared" ca="1" si="865"/>
        <v>-3.8115463445525508E-3</v>
      </c>
      <c r="Q468" s="223">
        <f t="shared" ca="1" si="866"/>
        <v>2.903577235267222E-3</v>
      </c>
      <c r="R468" s="223">
        <f t="shared" ca="1" si="867"/>
        <v>-1.2411832156182592E-3</v>
      </c>
      <c r="S468" s="223">
        <f t="shared" ca="1" si="868"/>
        <v>-7.4370249628335724E-4</v>
      </c>
      <c r="T468" s="223">
        <f t="shared" ca="1" si="869"/>
        <v>2.5353549501607193E-3</v>
      </c>
      <c r="U468" s="223">
        <f t="shared" ca="1" si="870"/>
        <v>-3.6682562236724746E-3</v>
      </c>
      <c r="V468" s="223">
        <f t="shared" ca="1" si="871"/>
        <v>3.8480490903812529E-3</v>
      </c>
      <c r="W468" s="223">
        <f t="shared" ca="1" si="872"/>
        <v>-3.0280186857043973E-3</v>
      </c>
      <c r="X468" s="223">
        <f t="shared" ca="1" si="873"/>
        <v>1.4212302441497329E-3</v>
      </c>
      <c r="Y468" s="223">
        <f t="shared" ca="1" si="874"/>
        <v>5.5483079209451853E-4</v>
      </c>
      <c r="Z468" s="223">
        <f t="shared" ca="1" si="875"/>
        <v>-2.3867323530856977E-3</v>
      </c>
      <c r="AA468" s="223">
        <f t="shared" ca="1" si="876"/>
        <v>3.5984987512617667E-3</v>
      </c>
      <c r="AB468" s="223">
        <f t="shared" ca="1" si="877"/>
        <v>-3.8752815489019321E-3</v>
      </c>
      <c r="AC468" s="223">
        <f t="shared" ca="1" si="878"/>
        <v>3.1451653739046079E-3</v>
      </c>
      <c r="AD468" s="223">
        <f t="shared" ca="1" si="879"/>
        <v>-1.5978534045379958E-3</v>
      </c>
      <c r="AE468" s="223">
        <f t="shared" ca="1" si="880"/>
        <v>-3.6462245193005912E-4</v>
      </c>
      <c r="AF468" s="223">
        <f t="shared" ca="1" si="881"/>
        <v>2.2323599087189843E-3</v>
      </c>
      <c r="AG468" s="223">
        <f t="shared" ca="1" si="882"/>
        <v>-3.5200721801680159E-3</v>
      </c>
      <c r="AH468" s="223">
        <f t="shared" ca="1" si="883"/>
        <v>3.8931781147367324E-3</v>
      </c>
      <c r="AI468" s="223">
        <f t="shared" ca="1" si="884"/>
        <v>-3.2547350832351158E-3</v>
      </c>
      <c r="AJ468" s="223">
        <f t="shared" ca="1" si="885"/>
        <v>1.7706271961192975E-3</v>
      </c>
      <c r="AK468" s="223">
        <f t="shared" ca="1" si="886"/>
        <v>1.7353570434177289E-4</v>
      </c>
      <c r="AL468" s="223">
        <f t="shared" ca="1" si="887"/>
        <v>-2.0726095138005776E-3</v>
      </c>
      <c r="AM468" s="223">
        <f t="shared" ca="1" si="888"/>
        <v>3.4331654468703074E-3</v>
      </c>
      <c r="AN468" s="223">
        <f t="shared" ca="1" si="889"/>
        <v>-3.9016956734910023E-3</v>
      </c>
      <c r="AO468" s="223">
        <f t="shared" ca="1" si="890"/>
        <v>3.3564638506690175E-3</v>
      </c>
      <c r="AP468" s="223">
        <f t="shared" ca="1" si="891"/>
        <v>-1.9391353916964984E-3</v>
      </c>
      <c r="AQ468" s="223">
        <f t="shared" ca="1" si="892"/>
        <v>1.7969105958260344E-5</v>
      </c>
      <c r="AR468" s="223">
        <f t="shared" ca="1" si="893"/>
        <v>1.9078660210242735E-3</v>
      </c>
      <c r="AS468" s="223">
        <f t="shared" ca="1" si="894"/>
        <v>-3.3379879173013362E-3</v>
      </c>
      <c r="AT468" s="223">
        <f t="shared" ca="1" si="895"/>
        <v>3.9008137056196555E-3</v>
      </c>
      <c r="AU468" s="223">
        <f t="shared" ca="1" si="896"/>
        <v>-3.4501066026951166E-3</v>
      </c>
      <c r="AV468" s="223">
        <f t="shared" ca="1" si="897"/>
        <v>2.1029720402669498E-3</v>
      </c>
      <c r="AW468" s="223">
        <f t="shared" ca="1" si="898"/>
        <v>-2.0943062710807698E-4</v>
      </c>
      <c r="AX468" s="223">
        <f t="shared" ca="1" si="899"/>
        <v>-1.7385263118939467E-3</v>
      </c>
      <c r="AY468" s="223">
        <f t="shared" ca="1" si="900"/>
        <v>3.2347688824663776E-3</v>
      </c>
      <c r="AZ468" s="223">
        <f t="shared" ca="1" si="901"/>
        <v>-3.8905343358605414E-3</v>
      </c>
      <c r="BA468" s="223">
        <f t="shared" ca="1" si="902"/>
        <v>3.5354377457216773E-3</v>
      </c>
      <c r="BB468" s="223">
        <f t="shared" ca="1" si="903"/>
        <v>-2.2617424449937551E-3</v>
      </c>
      <c r="BC468" s="223">
        <f t="shared" ca="1" si="904"/>
        <v>4.0038761153323398E-4</v>
      </c>
      <c r="BD468" s="223">
        <f t="shared" ca="1" si="905"/>
        <v>1.5649983406013971E-3</v>
      </c>
      <c r="BE468" s="223">
        <f t="shared" ca="1" si="906"/>
        <v>-3.1237570060612353E-3</v>
      </c>
      <c r="BF468" s="223">
        <f t="shared" ca="1" si="907"/>
        <v>3.8708823281157754E-3</v>
      </c>
      <c r="BG468" s="223">
        <f t="shared" ca="1" si="908"/>
        <v>-3.6122517095510238E-3</v>
      </c>
      <c r="BH468" s="223">
        <f t="shared" ca="1" si="909"/>
        <v>2.4150641140653307E-3</v>
      </c>
      <c r="BI468" s="223">
        <f t="shared" ca="1" si="910"/>
        <v>-5.9038002713244987E-4</v>
      </c>
      <c r="BJ468" s="223">
        <f t="shared" ca="1" si="911"/>
        <v>-1.387700151228622E-3</v>
      </c>
      <c r="BK468" s="223">
        <f t="shared" ca="1" si="912"/>
        <v>3.0052197254196891E-3</v>
      </c>
      <c r="BL468" s="223">
        <f t="shared" ca="1" si="913"/>
        <v>-3.8419050257933463E-3</v>
      </c>
      <c r="BM468" s="223">
        <f t="shared" ca="1" si="914"/>
        <v>3.6803634426162009E-3</v>
      </c>
      <c r="BN468" s="223">
        <f t="shared" ca="1" si="915"/>
        <v>-2.5625676821515336E-3</v>
      </c>
      <c r="BO468" s="223">
        <f t="shared" ca="1" si="916"/>
        <v>7.7895016553511983E-4</v>
      </c>
      <c r="BP468" s="223">
        <f t="shared" ca="1" si="917"/>
        <v>1.207058870643464E-3</v>
      </c>
      <c r="BQ468" s="223">
        <f t="shared" ca="1" si="918"/>
        <v>-2.8794426072335207E-3</v>
      </c>
      <c r="BR468" s="223">
        <f t="shared" ca="1" si="919"/>
        <v>3.8036722377526272E-3</v>
      </c>
      <c r="BS468" s="223">
        <f t="shared" ca="1" si="920"/>
        <v>-3.7396088577863473E-3</v>
      </c>
      <c r="BT468" s="223">
        <f t="shared" ca="1" si="921"/>
        <v>2.7038978002370114E-3</v>
      </c>
      <c r="BU468" s="223">
        <f t="shared" ca="1" si="922"/>
        <v>-9.6564374476093139E-4</v>
      </c>
      <c r="BV468" s="223">
        <f t="shared" ca="1" si="923"/>
        <v>-1.0235096795129513E-3</v>
      </c>
      <c r="BW468" s="223">
        <f t="shared" ca="1" si="924"/>
        <v>2.7467286595970679E-3</v>
      </c>
      <c r="BX468" s="223">
        <f t="shared" ca="1" si="925"/>
        <v>-3.7562760701288188E-3</v>
      </c>
      <c r="BY468" s="223">
        <f t="shared" ca="1" si="926"/>
        <v>3.7898452276670068E-3</v>
      </c>
      <c r="BZ468" s="223">
        <f t="shared" ca="1" si="927"/>
        <v>-2.8387139916881644E-3</v>
      </c>
      <c r="CA468" s="223">
        <f t="shared" ca="1" si="928"/>
        <v>1.1500110036253191E-3</v>
      </c>
      <c r="CB468" s="223">
        <f t="shared" ca="1" si="929"/>
        <v>8.3749476391563066E-4</v>
      </c>
      <c r="CC468" s="223">
        <f t="shared" ca="1" si="930"/>
        <v>-2.6073976020346279E-3</v>
      </c>
      <c r="CD468" s="223">
        <f t="shared" ca="1" si="931"/>
        <v>3.6998307044411771E-3</v>
      </c>
      <c r="CE468" s="223">
        <f t="shared" ca="1" si="932"/>
        <v>-3.8309515284430081E-3</v>
      </c>
      <c r="CF468" s="223">
        <f t="shared" ca="1" si="933"/>
        <v>2.9666914724914375E-3</v>
      </c>
      <c r="CG468" s="223">
        <f t="shared" ca="1" si="934"/>
        <v>-1.3316077852529051E-3</v>
      </c>
      <c r="CH468" s="223">
        <f t="shared" ca="1" si="935"/>
        <v>-6.4946225007626868E-4</v>
      </c>
      <c r="CI468" s="223">
        <f t="shared" ca="1" si="936"/>
        <v>2.4617850952679127E-3</v>
      </c>
      <c r="CJ468" s="223">
        <f t="shared" ca="1" si="937"/>
        <v>-3.6344721225196074E-3</v>
      </c>
      <c r="CK468" s="223">
        <f t="shared" ca="1" si="938"/>
        <v>3.8628287314352635E-3</v>
      </c>
      <c r="CL468" s="223">
        <f t="shared" ca="1" si="939"/>
        <v>-3.0875219336859942E-3</v>
      </c>
      <c r="CM468" s="223">
        <f t="shared" ca="1" si="940"/>
        <v>1.5099966070906468E-3</v>
      </c>
      <c r="CN468" s="223">
        <f t="shared" ca="1" si="941"/>
        <v>4.5986512479018931E-4</v>
      </c>
      <c r="CO468" s="223">
        <f t="shared" ca="1" si="942"/>
        <v>-2.3102419325797051E-3</v>
      </c>
      <c r="CP468" s="223">
        <f t="shared" ca="1" si="943"/>
        <v>3.5603577789127257E-3</v>
      </c>
      <c r="CQ468" s="223">
        <f t="shared" ca="1" si="944"/>
        <v>-3.8854000416696519E-3</v>
      </c>
      <c r="CR468" s="223">
        <f t="shared" ca="1" si="945"/>
        <v>3.2009142841072534E-3</v>
      </c>
      <c r="CS468" s="223">
        <f t="shared" ca="1" si="946"/>
        <v>-1.6847477148419277E-3</v>
      </c>
      <c r="CT468" s="223">
        <f t="shared" ca="1" si="947"/>
        <v>-2.691601441390624E-4</v>
      </c>
      <c r="CU468" s="223">
        <f t="shared" ca="1" si="948"/>
        <v>2.1531331947226172E-3</v>
      </c>
      <c r="CV468" s="223">
        <f t="shared" ca="1" si="949"/>
        <v>-3.4776662215659795E-3</v>
      </c>
      <c r="CW468" s="223">
        <f t="shared" ca="1" si="950"/>
        <v>3.8986110828828002E-3</v>
      </c>
      <c r="CX468" s="223">
        <f t="shared" ca="1" si="951"/>
        <v>-3.3065953516511846E-3</v>
      </c>
      <c r="CY468" s="223">
        <f t="shared" ca="1" si="952"/>
        <v>1.8554401177816821E-3</v>
      </c>
      <c r="CZ468" s="223">
        <f t="shared" ca="1" si="953"/>
        <v>7.7806733125170956E-5</v>
      </c>
      <c r="DA468" s="223">
        <f t="shared" ca="1" si="954"/>
        <v>-1.9908373704072466E-3</v>
      </c>
      <c r="DB468" s="223">
        <f t="shared" ca="1" si="955"/>
        <v>3.3865966616838479E-3</v>
      </c>
      <c r="DC468" s="223">
        <f t="shared" ca="1" si="956"/>
        <v>-3.9024300285192904E-3</v>
      </c>
      <c r="DD468" s="223">
        <f t="shared" ca="1" si="957"/>
        <v>3.4043105413694391E-3</v>
      </c>
      <c r="DE468" s="223">
        <f t="shared" ca="1" si="958"/>
        <v>-2.0216626029602438E-3</v>
      </c>
      <c r="DF468" s="223">
        <f t="shared" ca="1" si="959"/>
        <v>1.1373412112410553E-4</v>
      </c>
      <c r="DG468" s="223">
        <f t="shared" ca="1" si="960"/>
        <v>1.8237454444899022E-3</v>
      </c>
      <c r="DH468" s="223">
        <f t="shared" ca="1" si="961"/>
        <v>-3.2873684938129425E-3</v>
      </c>
      <c r="DI468" s="223">
        <f t="shared" ca="1" si="962"/>
        <v>3.8968476784045731E-3</v>
      </c>
      <c r="DJ468" s="223">
        <f t="shared" ca="1" si="963"/>
        <v>-3.4938244488110959E-3</v>
      </c>
      <c r="DK468" s="223">
        <f t="shared" ca="1" si="964"/>
        <v>2.1830147258517316E-3</v>
      </c>
      <c r="DL468" s="223">
        <f t="shared" ca="1" si="965"/>
        <v>-3.0500097991344004E-4</v>
      </c>
      <c r="DM468" s="223">
        <f t="shared" ca="1" si="966"/>
        <v>-1.652259956055551E-3</v>
      </c>
      <c r="DN468" s="223">
        <f t="shared" ca="1" si="967"/>
        <v>3.1802207673008475E-3</v>
      </c>
      <c r="DO468" s="223">
        <f t="shared" ca="1" si="968"/>
        <v>-3.8818774809090436E-3</v>
      </c>
      <c r="DP468" s="223">
        <f t="shared" ca="1" si="969"/>
        <v>3.574921427132784E-3</v>
      </c>
      <c r="DQ468" s="223">
        <f t="shared" ca="1" si="970"/>
        <v>-2.3391077750589502E-3</v>
      </c>
      <c r="DR468" s="223">
        <f t="shared" ca="1" si="971"/>
        <v>4.9553306462723308E-4</v>
      </c>
      <c r="DS468" s="223">
        <f t="shared" ca="1" si="972"/>
        <v>1.4767940286659802E-3</v>
      </c>
      <c r="DT468" s="223">
        <f t="shared" ca="1" si="973"/>
        <v>-3.0654116104060101E-3</v>
      </c>
      <c r="DU468" s="223">
        <f t="shared" ca="1" si="974"/>
        <v>3.8575555005497019E-3</v>
      </c>
      <c r="DV468" s="223">
        <f t="shared" ca="1" si="975"/>
        <v>-3.647406106610282E-3</v>
      </c>
      <c r="DW468" s="223">
        <f t="shared" ca="1" si="976"/>
        <v>2.4895657087544128E-3</v>
      </c>
      <c r="DX468" s="223">
        <f t="shared" ca="1" si="977"/>
        <v>-6.8487136678498821E-4</v>
      </c>
      <c r="DY468" s="223">
        <f t="shared" ca="1" si="978"/>
        <v>-1.2977703751096766E-3</v>
      </c>
      <c r="DZ468" s="223">
        <f t="shared" ca="1" si="979"/>
        <v>2.943217608443364E-3</v>
      </c>
      <c r="EA468" s="223">
        <f t="shared" ca="1" si="980"/>
        <v>-3.8239403311075425E-3</v>
      </c>
      <c r="EB468" s="223">
        <f t="shared" ca="1" si="981"/>
        <v>3.7111038653019203E-3</v>
      </c>
      <c r="EC468" s="223">
        <f t="shared" ca="1" si="982"/>
        <v>-2.6340260605974527E-3</v>
      </c>
      <c r="ED468" s="223">
        <f t="shared" ca="1" si="983"/>
        <v>8.7255975383229256E-4</v>
      </c>
      <c r="EE468" s="223">
        <f t="shared" ca="1" si="984"/>
        <v>1.1156202790484769E-3</v>
      </c>
      <c r="EF468" s="223">
        <f t="shared" ca="1" si="985"/>
        <v>-2.8139331374664148E-3</v>
      </c>
      <c r="EG468" s="223">
        <f t="shared" ca="1" si="986"/>
        <v>3.7811129544701718E-3</v>
      </c>
      <c r="EH468" s="223">
        <f t="shared" ca="1" si="987"/>
        <v>-3.7658612497278037E-3</v>
      </c>
      <c r="EI468" s="223">
        <f t="shared" ca="1" si="988"/>
        <v>2.7721408129469131E-3</v>
      </c>
      <c r="EJ468" s="223">
        <f t="shared" ca="1" si="989"/>
        <v>-1.0581460680054089E-3</v>
      </c>
      <c r="EK468" s="223">
        <f t="shared" ca="1" si="990"/>
        <v>-9.3078255601804064E-4</v>
      </c>
      <c r="EL468" s="223">
        <f t="shared" ca="1" si="991"/>
        <v>2.6778696550900268E-3</v>
      </c>
      <c r="EM468" s="223">
        <f t="shared" ca="1" si="992"/>
        <v>-3.7291765455390443E-3</v>
      </c>
      <c r="EN468" s="223">
        <f t="shared" ca="1" si="993"/>
        <v>3.811546344552543E-3</v>
      </c>
      <c r="EO468" s="223">
        <f t="shared" ca="1" si="994"/>
        <v>-2.9035772352671318E-3</v>
      </c>
      <c r="EP468" s="223">
        <f t="shared" ca="1" si="995"/>
        <v>1.2411832156182631E-3</v>
      </c>
      <c r="EQ468" s="223">
        <f t="shared" ca="1" si="996"/>
        <v>7.4370249628344831E-4</v>
      </c>
      <c r="ER468" s="223">
        <f t="shared" ca="1" si="997"/>
        <v>-2.5353549501608533E-3</v>
      </c>
      <c r="ES468" s="223">
        <f t="shared" ca="1" si="998"/>
        <v>3.6682562236724876E-3</v>
      </c>
      <c r="ET468" s="223">
        <f t="shared" ca="1" si="999"/>
        <v>-3.848049090381233E-3</v>
      </c>
      <c r="EU468" s="223">
        <f t="shared" ca="1" si="1000"/>
        <v>3.028018685704409E-3</v>
      </c>
      <c r="EV468" s="223">
        <f t="shared" ca="1" si="1001"/>
        <v>-1.4212302441496722E-3</v>
      </c>
      <c r="EW468" s="223">
        <f t="shared" ca="1" si="1002"/>
        <v>-5.5483079209466511E-4</v>
      </c>
      <c r="EX468" s="223">
        <f t="shared" ca="1" si="1003"/>
        <v>2.3867323530857051E-3</v>
      </c>
      <c r="EY468" s="223">
        <f t="shared" ca="1" si="1004"/>
        <v>-3.5984987512618135E-3</v>
      </c>
      <c r="EZ468" s="223">
        <f t="shared" ca="1" si="1005"/>
        <v>3.8752815489019351E-3</v>
      </c>
      <c r="FA468" s="223">
        <f t="shared" ca="1" si="1006"/>
        <v>-3.1451653739045693E-3</v>
      </c>
      <c r="FB468" s="223">
        <f t="shared" ca="1" si="1007"/>
        <v>1.5978534045378604E-3</v>
      </c>
      <c r="FC468" s="223">
        <f t="shared" ca="1" si="1008"/>
        <v>3.6462245193006866E-4</v>
      </c>
      <c r="FD468" s="223">
        <f t="shared" ca="1" si="1009"/>
        <v>-2.2323599087190832E-3</v>
      </c>
      <c r="FE468" s="223">
        <f t="shared" ca="1" si="1010"/>
        <v>3.5200721801679964E-3</v>
      </c>
      <c r="FF468" s="223">
        <f t="shared" ca="1" si="1011"/>
        <v>-3.8931781147367281E-3</v>
      </c>
      <c r="FG468" s="223">
        <f t="shared" ca="1" si="1012"/>
        <v>3.2547350832350494E-3</v>
      </c>
      <c r="FH468" s="223">
        <f t="shared" ca="1" si="1013"/>
        <v>-1.7706271961192891E-3</v>
      </c>
      <c r="FI468" s="223">
        <f t="shared" ca="1" si="1014"/>
        <v>-1.7353570434183794E-4</v>
      </c>
      <c r="FJ468" s="223">
        <f t="shared" ca="1" si="1015"/>
        <v>2.0726095138007264E-3</v>
      </c>
      <c r="FK468" s="223">
        <f t="shared" ca="1" si="1016"/>
        <v>-3.4331654468703382E-3</v>
      </c>
      <c r="FL468" s="223">
        <f t="shared" ca="1" si="1017"/>
        <v>3.9016956734909997E-3</v>
      </c>
      <c r="FM468" s="223">
        <f t="shared" ca="1" si="1018"/>
        <v>-3.3564638506690119E-3</v>
      </c>
      <c r="FN468" s="223">
        <f t="shared" ca="1" si="1019"/>
        <v>1.9391353916964416E-3</v>
      </c>
      <c r="FO468" s="223">
        <f t="shared" ca="1" si="1020"/>
        <v>-1.7969105958084595E-5</v>
      </c>
      <c r="FP468" s="223">
        <f t="shared" ca="1" si="1021"/>
        <v>-1.9078660210242824E-3</v>
      </c>
      <c r="FQ468" s="223">
        <f t="shared" ca="1" si="1022"/>
        <v>3.3379879173013986E-3</v>
      </c>
      <c r="FR468" s="223">
        <f t="shared" ca="1" si="1023"/>
        <v>-3.9008137056196542E-3</v>
      </c>
      <c r="FS468" s="223">
        <f t="shared" ca="1" si="1024"/>
        <v>3.4501066026950858E-3</v>
      </c>
      <c r="FT468" s="223">
        <f t="shared" ca="1" si="1025"/>
        <v>-2.1029720402668014E-3</v>
      </c>
      <c r="FU468" s="223">
        <f t="shared" ca="1" si="1026"/>
        <v>2.0943062710806744E-4</v>
      </c>
      <c r="FV468" s="223">
        <f t="shared" ca="1" si="1027"/>
        <v>1.7385263118940551E-3</v>
      </c>
      <c r="FW468" s="223">
        <f t="shared" ca="1" si="1028"/>
        <v>-3.234768882466352E-3</v>
      </c>
      <c r="FX468" s="223">
        <f t="shared" ca="1" si="1029"/>
        <v>3.890534335860547E-3</v>
      </c>
      <c r="FY468" s="223">
        <f t="shared" ca="1" si="1030"/>
        <v>-3.5354377457216262E-3</v>
      </c>
      <c r="FZ468" s="223">
        <f t="shared" ca="1" si="1031"/>
        <v>2.2617424449937473E-3</v>
      </c>
      <c r="GA468" s="223">
        <f t="shared" ca="1" si="1032"/>
        <v>-4.0038761153316936E-4</v>
      </c>
      <c r="GB468" s="223">
        <f t="shared" ca="1" si="1033"/>
        <v>-1.564998340601355E-3</v>
      </c>
      <c r="GC468" s="223">
        <f t="shared" ca="1" si="1034"/>
        <v>3.1237570060612743E-3</v>
      </c>
      <c r="GD468" s="223">
        <f t="shared" ca="1" si="1035"/>
        <v>-3.8708823281157975E-3</v>
      </c>
      <c r="GE468" s="223">
        <f t="shared" ca="1" si="1036"/>
        <v>3.6122517095510415E-3</v>
      </c>
      <c r="GF468" s="223">
        <f t="shared" ca="1" si="1037"/>
        <v>-2.41506411406528E-3</v>
      </c>
      <c r="GG468" s="223">
        <f t="shared" ca="1" si="1038"/>
        <v>5.9038002713227586E-4</v>
      </c>
      <c r="GH468" s="223">
        <f t="shared" ca="1" si="1039"/>
        <v>1.3877001512286832E-3</v>
      </c>
      <c r="GI468" s="223">
        <f t="shared" ca="1" si="1040"/>
        <v>-3.0052197254198019E-3</v>
      </c>
      <c r="GJ468" s="223">
        <f t="shared" ca="1" si="1041"/>
        <v>3.841905025793338E-3</v>
      </c>
      <c r="GK468" s="223">
        <f t="shared" ca="1" si="1042"/>
        <v>-3.6803634426161788E-3</v>
      </c>
      <c r="GL468" s="223">
        <f t="shared" ca="1" si="1043"/>
        <v>2.5625676821514004E-3</v>
      </c>
      <c r="GM468" s="223">
        <f t="shared" ca="1" si="1044"/>
        <v>-7.7895016553505597E-4</v>
      </c>
      <c r="GN468" s="223">
        <f t="shared" ca="1" si="1045"/>
        <v>-1.2070588706435262E-3</v>
      </c>
      <c r="GO468" s="223">
        <f t="shared" ca="1" si="1046"/>
        <v>2.8794426072334895E-3</v>
      </c>
      <c r="GP468" s="223">
        <f t="shared" ca="1" si="1047"/>
        <v>-3.8036722377526415E-3</v>
      </c>
      <c r="GQ468" s="223">
        <f t="shared" ca="1" si="1048"/>
        <v>3.7396088577862975E-3</v>
      </c>
      <c r="GR468" s="223">
        <f t="shared" ca="1" si="1049"/>
        <v>-2.7038978002369646E-3</v>
      </c>
      <c r="GS468" s="223">
        <f t="shared" ca="1" si="1050"/>
        <v>9.6564374476108329E-4</v>
      </c>
      <c r="GT468" s="223">
        <f t="shared" ca="1" si="1051"/>
        <v>1.0235096795131208E-3</v>
      </c>
      <c r="GU468" s="223">
        <f t="shared" ca="1" si="1052"/>
        <v>-2.7467286595971143E-3</v>
      </c>
      <c r="GV468" s="223">
        <f t="shared" ca="1" si="1053"/>
        <v>3.7562760701288066E-3</v>
      </c>
      <c r="GW468" s="223">
        <f t="shared" ca="1" si="1054"/>
        <v>-3.7898452276669647E-3</v>
      </c>
      <c r="GX468" s="223">
        <f t="shared" ca="1" si="1055"/>
        <v>2.8387139916881193E-3</v>
      </c>
      <c r="GY468" s="223">
        <f t="shared" ca="1" si="1056"/>
        <v>-1.1500110036253629E-3</v>
      </c>
      <c r="GZ468" s="223">
        <f t="shared" ca="1" si="1057"/>
        <v>-8.3749476391591093E-4</v>
      </c>
      <c r="HA468" s="223">
        <f t="shared" ca="1" si="1058"/>
        <v>2.6073976020347584E-3</v>
      </c>
      <c r="HB468" s="223">
        <f t="shared" ca="1" si="1059"/>
        <v>-3.6998307044411624E-3</v>
      </c>
      <c r="HC468" s="223">
        <f t="shared" ca="1" si="1060"/>
        <v>3.830951528443038E-3</v>
      </c>
      <c r="HD468" s="223">
        <f t="shared" ca="1" si="1061"/>
        <v>-2.9666914724913234E-3</v>
      </c>
      <c r="HE468" s="223">
        <f t="shared" ca="1" si="1062"/>
        <v>1.3316077852528439E-3</v>
      </c>
      <c r="HF468" s="223">
        <f t="shared" ca="1" si="1063"/>
        <v>6.4946225007611407E-4</v>
      </c>
      <c r="HG468" s="223">
        <f t="shared" ca="1" si="1064"/>
        <v>-2.4617850952680493E-3</v>
      </c>
      <c r="HH468" s="223">
        <f t="shared" ca="1" si="1065"/>
        <v>3.6344721225196313E-3</v>
      </c>
      <c r="HI468" s="223">
        <f t="shared" ca="1" si="1066"/>
        <v>-3.86282873143527E-3</v>
      </c>
      <c r="HJ468" s="223">
        <f t="shared" ca="1" si="1067"/>
        <v>3.0875219336858181E-3</v>
      </c>
      <c r="HK468" s="223">
        <f t="shared" ca="1" si="1068"/>
        <v>-1.5099966070905868E-3</v>
      </c>
      <c r="HL468" s="223">
        <f t="shared" ca="1" si="1069"/>
        <v>-4.5986512479014388E-4</v>
      </c>
      <c r="HM468" s="223">
        <f t="shared" ca="1" si="1070"/>
        <v>2.3102419325799367E-3</v>
      </c>
      <c r="HN468" s="223">
        <f t="shared" ca="1" si="1071"/>
        <v>-3.5603577789127976E-3</v>
      </c>
      <c r="HO468" s="223">
        <f t="shared" ca="1" si="1072"/>
        <v>3.8854000416696458E-3</v>
      </c>
      <c r="HP468" s="223">
        <f t="shared" ca="1" si="1073"/>
        <v>-3.2009142841073431E-3</v>
      </c>
      <c r="HQ468" s="223">
        <f t="shared" ca="1" si="1074"/>
        <v>1.684747714841769E-3</v>
      </c>
      <c r="HR468" s="223">
        <f t="shared" ca="1" si="1075"/>
        <v>2.6916014413912734E-4</v>
      </c>
      <c r="HS468" s="223">
        <f t="shared" ca="1" si="1076"/>
        <v>-2.153133194722579E-3</v>
      </c>
      <c r="HT468" s="223">
        <f t="shared" ca="1" si="1077"/>
        <v>3.4776662215660593E-3</v>
      </c>
      <c r="HU468" s="223">
        <f t="shared" ca="1" si="1078"/>
        <v>-3.8986110828827972E-3</v>
      </c>
      <c r="HV468" s="223">
        <f t="shared" ca="1" si="1079"/>
        <v>3.3065953516512093E-3</v>
      </c>
      <c r="HW468" s="223">
        <f t="shared" ca="1" si="1080"/>
        <v>-1.8554401177814299E-3</v>
      </c>
      <c r="HX468" s="223">
        <f t="shared" ca="1" si="1081"/>
        <v>-7.7806733125236009E-5</v>
      </c>
      <c r="HY468" s="223">
        <f t="shared" ca="1" si="1082"/>
        <v>1.9908373704073026E-3</v>
      </c>
      <c r="HZ468" s="223">
        <f t="shared" ca="1" si="1083"/>
        <v>-3.3865966616837698E-3</v>
      </c>
      <c r="IA468" s="223">
        <f t="shared" ca="1" si="1084"/>
        <v>3.9024300285192908E-3</v>
      </c>
      <c r="IB468" s="223">
        <f t="shared" ca="1" si="1085"/>
        <v>-3.4043105413694074E-3</v>
      </c>
      <c r="IC468" s="223">
        <f t="shared" ca="1" si="1086"/>
        <v>2.0216626029603778E-3</v>
      </c>
      <c r="ID468" s="223">
        <f t="shared" ca="1" si="1087"/>
        <v>-1.1373412112381887E-4</v>
      </c>
      <c r="IE468" s="223">
        <f t="shared" ca="1" si="1088"/>
        <v>-3.0051783001691585E-3</v>
      </c>
      <c r="IF468" s="223">
        <f t="shared" ca="1" si="1089"/>
        <v>3.2873684938128584E-3</v>
      </c>
      <c r="IG468" s="223">
        <f t="shared" ca="1" si="1090"/>
        <v>-3.8968476784045883E-3</v>
      </c>
      <c r="IH468" s="223">
        <f t="shared" ca="1" si="1091"/>
        <v>3.4938244488110673E-3</v>
      </c>
      <c r="II468" s="223">
        <f t="shared" ca="1" si="1092"/>
        <v>-2.1830147258516774E-3</v>
      </c>
      <c r="IJ468" s="223">
        <f t="shared" ca="1" si="1093"/>
        <v>3.0500097991315402E-4</v>
      </c>
      <c r="IK468" s="223">
        <f t="shared" ca="1" si="1094"/>
        <v>1.6522599560556098E-3</v>
      </c>
      <c r="IL468" s="223">
        <f t="shared" ca="1" si="1095"/>
        <v>-3.1802207673008853E-3</v>
      </c>
      <c r="IM468" s="223">
        <f t="shared" ca="1" si="1096"/>
        <v>3.8818774809090276E-3</v>
      </c>
      <c r="IN468" s="223">
        <f t="shared" ca="1" si="1097"/>
        <v>-3.5749214271326695E-3</v>
      </c>
      <c r="IO468" s="223">
        <f t="shared" ca="1" si="1098"/>
        <v>2.3391077750588981E-3</v>
      </c>
      <c r="IP468" s="223">
        <f t="shared" ca="1" si="1099"/>
        <v>-4.9553306462738855E-4</v>
      </c>
      <c r="IQ468" s="223">
        <f t="shared" ca="1" si="1100"/>
        <v>-1.4767940286662456E-3</v>
      </c>
      <c r="IR468" s="223">
        <f t="shared" ca="1" si="1101"/>
        <v>3.06541161040605E-3</v>
      </c>
      <c r="IS468" s="223">
        <f t="shared" ca="1" si="1102"/>
        <v>-3.857555500549678E-3</v>
      </c>
      <c r="IT468" s="223">
        <f t="shared" ca="1" si="1103"/>
        <v>3.6474061066101805E-3</v>
      </c>
      <c r="IU468" s="223">
        <f t="shared" ca="1" si="1104"/>
        <v>-2.4895657087543625E-3</v>
      </c>
      <c r="IV468" s="223">
        <f t="shared" ca="1" si="1105"/>
        <v>6.8487136678492414E-4</v>
      </c>
      <c r="IW468" s="223">
        <f t="shared" ca="1" si="1106"/>
        <v>1.2977703751095287E-3</v>
      </c>
      <c r="IX468" s="223">
        <f t="shared" ca="1" si="1107"/>
        <v>-2.9432176084434069E-3</v>
      </c>
      <c r="IY468" s="223">
        <f t="shared" ca="1" si="1108"/>
        <v>3.8239403311075559E-3</v>
      </c>
      <c r="IZ468" s="223">
        <f t="shared" ca="1" si="1109"/>
        <v>-3.7111038653019689E-3</v>
      </c>
      <c r="JA468" s="223">
        <f t="shared" ca="1" si="1110"/>
        <v>2.634026060597241E-3</v>
      </c>
      <c r="JB468" s="223">
        <f t="shared" ca="1" si="1111"/>
        <v>-8.7255975383222924E-4</v>
      </c>
    </row>
    <row r="469" spans="2:262">
      <c r="B469" s="230">
        <v>108</v>
      </c>
      <c r="C469" s="229">
        <f t="shared" si="1112"/>
        <v>2.1093750000000014E-3</v>
      </c>
      <c r="D469" s="226">
        <f t="shared" ca="1" si="855"/>
        <v>54.01421044326414</v>
      </c>
      <c r="E469" s="225">
        <f ca="1">DJ361</f>
        <v>1.4210443264139601E-2</v>
      </c>
      <c r="F469" s="224">
        <v>108</v>
      </c>
      <c r="G469" s="223">
        <f t="shared" ca="1" si="856"/>
        <v>-1.2839516086893042E-3</v>
      </c>
      <c r="H469" s="223">
        <f t="shared" ca="1" si="857"/>
        <v>2.6548991971949787E-3</v>
      </c>
      <c r="I469" s="223">
        <f t="shared" ca="1" si="858"/>
        <v>-3.3988725047259518E-3</v>
      </c>
      <c r="J469" s="223">
        <f t="shared" ca="1" si="859"/>
        <v>3.3401766762585646E-3</v>
      </c>
      <c r="K469" s="223">
        <f t="shared" ca="1" si="860"/>
        <v>-2.4926731702197263E-3</v>
      </c>
      <c r="L469" s="223">
        <f t="shared" ca="1" si="861"/>
        <v>1.0565062715162412E-3</v>
      </c>
      <c r="M469" s="223">
        <f t="shared" ca="1" si="862"/>
        <v>6.2916247668459247E-4</v>
      </c>
      <c r="N469" s="223">
        <f t="shared" ca="1" si="863"/>
        <v>-2.1662498053526664E-3</v>
      </c>
      <c r="O469" s="223">
        <f t="shared" ca="1" si="864"/>
        <v>3.1917610577774144E-3</v>
      </c>
      <c r="P469" s="223">
        <f t="shared" ca="1" si="865"/>
        <v>-3.4635140897931373E-3</v>
      </c>
      <c r="Q469" s="223">
        <f t="shared" ca="1" si="866"/>
        <v>2.9173323925399913E-3</v>
      </c>
      <c r="R469" s="223">
        <f t="shared" ca="1" si="867"/>
        <v>-1.6822008545134288E-3</v>
      </c>
      <c r="S469" s="223">
        <f t="shared" ca="1" si="868"/>
        <v>4.9805016460744106E-5</v>
      </c>
      <c r="T469" s="223">
        <f t="shared" ca="1" si="869"/>
        <v>1.5943526483375508E-3</v>
      </c>
      <c r="U469" s="223">
        <f t="shared" ca="1" si="870"/>
        <v>-2.8619920233387236E-3</v>
      </c>
      <c r="V469" s="223">
        <f t="shared" ca="1" si="871"/>
        <v>3.4537505992180413E-3</v>
      </c>
      <c r="W469" s="223">
        <f t="shared" ca="1" si="872"/>
        <v>-3.2298801670738093E-3</v>
      </c>
      <c r="X469" s="223">
        <f t="shared" ca="1" si="873"/>
        <v>2.2432494020607832E-3</v>
      </c>
      <c r="Y469" s="223">
        <f t="shared" ca="1" si="874"/>
        <v>-7.2685853075444499E-4</v>
      </c>
      <c r="Z469" s="223">
        <f t="shared" ca="1" si="875"/>
        <v>-9.6118541317006785E-4</v>
      </c>
      <c r="AA469" s="223">
        <f t="shared" ca="1" si="876"/>
        <v>2.4222382404667309E-3</v>
      </c>
      <c r="AB469" s="223">
        <f t="shared" ca="1" si="877"/>
        <v>-3.3112614100006517E-3</v>
      </c>
      <c r="AC469" s="223">
        <f t="shared" ca="1" si="878"/>
        <v>3.4183054581246393E-3</v>
      </c>
      <c r="AD469" s="223">
        <f t="shared" ca="1" si="879"/>
        <v>-2.7180911331156827E-3</v>
      </c>
      <c r="AE469" s="223">
        <f t="shared" ca="1" si="880"/>
        <v>1.3759792793382138E-3</v>
      </c>
      <c r="AF469" s="223">
        <f t="shared" ca="1" si="881"/>
        <v>2.9108036161344826E-4</v>
      </c>
      <c r="AG469" s="223">
        <f t="shared" ca="1" si="882"/>
        <v>-1.8893992004204755E-3</v>
      </c>
      <c r="AH469" s="223">
        <f t="shared" ca="1" si="883"/>
        <v>3.041522301773735E-3</v>
      </c>
      <c r="AI469" s="223">
        <f t="shared" ca="1" si="884"/>
        <v>-3.4753671874275314E-3</v>
      </c>
      <c r="AJ469" s="223">
        <f t="shared" ca="1" si="885"/>
        <v>3.0884781462480202E-3</v>
      </c>
      <c r="AK469" s="223">
        <f t="shared" ca="1" si="886"/>
        <v>-1.9722219158751289E-3</v>
      </c>
      <c r="AL469" s="223">
        <f t="shared" ca="1" si="887"/>
        <v>3.9021074500020432E-4</v>
      </c>
      <c r="AM469" s="223">
        <f t="shared" ca="1" si="888"/>
        <v>1.2839516086893435E-3</v>
      </c>
      <c r="AN469" s="223">
        <f t="shared" ca="1" si="889"/>
        <v>-2.6548991971949861E-3</v>
      </c>
      <c r="AO469" s="223">
        <f t="shared" ca="1" si="890"/>
        <v>3.3988725047259583E-3</v>
      </c>
      <c r="AP469" s="223">
        <f t="shared" ca="1" si="891"/>
        <v>-3.3401766762585646E-3</v>
      </c>
      <c r="AQ469" s="223">
        <f t="shared" ca="1" si="892"/>
        <v>2.4926731702197133E-3</v>
      </c>
      <c r="AR469" s="223">
        <f t="shared" ca="1" si="893"/>
        <v>-1.0565062715162067E-3</v>
      </c>
      <c r="AS469" s="223">
        <f t="shared" ca="1" si="894"/>
        <v>-6.291624766845916E-4</v>
      </c>
      <c r="AT469" s="223">
        <f t="shared" ca="1" si="895"/>
        <v>2.1662498053526854E-3</v>
      </c>
      <c r="AU469" s="223">
        <f t="shared" ca="1" si="896"/>
        <v>-3.1917610577774334E-3</v>
      </c>
      <c r="AV469" s="223">
        <f t="shared" ca="1" si="897"/>
        <v>3.4635140897931369E-3</v>
      </c>
      <c r="AW469" s="223">
        <f t="shared" ca="1" si="898"/>
        <v>-2.9173323925399783E-3</v>
      </c>
      <c r="AX469" s="223">
        <f t="shared" ca="1" si="899"/>
        <v>1.6822008545133863E-3</v>
      </c>
      <c r="AY469" s="223">
        <f t="shared" ca="1" si="900"/>
        <v>-4.9805016460720253E-5</v>
      </c>
      <c r="AZ469" s="223">
        <f t="shared" ca="1" si="901"/>
        <v>-1.5943526483375718E-3</v>
      </c>
      <c r="BA469" s="223">
        <f t="shared" ca="1" si="902"/>
        <v>2.8619920233387231E-3</v>
      </c>
      <c r="BB469" s="223">
        <f t="shared" ca="1" si="903"/>
        <v>-3.4537505992180439E-3</v>
      </c>
      <c r="BC469" s="223">
        <f t="shared" ca="1" si="904"/>
        <v>3.2298801670737915E-3</v>
      </c>
      <c r="BD469" s="223">
        <f t="shared" ca="1" si="905"/>
        <v>-2.2432494020607273E-3</v>
      </c>
      <c r="BE469" s="223">
        <f t="shared" ca="1" si="906"/>
        <v>7.2685853075446993E-4</v>
      </c>
      <c r="BF469" s="223">
        <f t="shared" ca="1" si="907"/>
        <v>9.6118541317006688E-4</v>
      </c>
      <c r="BG469" s="223">
        <f t="shared" ca="1" si="908"/>
        <v>-2.4222382404667482E-3</v>
      </c>
      <c r="BH469" s="223">
        <f t="shared" ca="1" si="909"/>
        <v>3.3112614100006591E-3</v>
      </c>
      <c r="BI469" s="223">
        <f t="shared" ca="1" si="910"/>
        <v>-3.4183054581246302E-3</v>
      </c>
      <c r="BJ469" s="223">
        <f t="shared" ca="1" si="911"/>
        <v>2.7180911331156376E-3</v>
      </c>
      <c r="BK469" s="223">
        <f t="shared" ca="1" si="912"/>
        <v>-1.3759792793382377E-3</v>
      </c>
      <c r="BL469" s="223">
        <f t="shared" ca="1" si="913"/>
        <v>-2.9108036161347206E-4</v>
      </c>
      <c r="BM469" s="223">
        <f t="shared" ca="1" si="914"/>
        <v>1.8893992004204959E-3</v>
      </c>
      <c r="BN469" s="223">
        <f t="shared" ca="1" si="915"/>
        <v>-3.0415223017737467E-3</v>
      </c>
      <c r="BO469" s="223">
        <f t="shared" ca="1" si="916"/>
        <v>3.4753671874275323E-3</v>
      </c>
      <c r="BP469" s="223">
        <f t="shared" ca="1" si="917"/>
        <v>-3.0884781462480323E-3</v>
      </c>
      <c r="BQ469" s="223">
        <f t="shared" ca="1" si="918"/>
        <v>1.9722219158751094E-3</v>
      </c>
      <c r="BR469" s="223">
        <f t="shared" ca="1" si="919"/>
        <v>-3.9021074500018063E-4</v>
      </c>
      <c r="BS469" s="223">
        <f t="shared" ca="1" si="920"/>
        <v>-1.2839516086893656E-3</v>
      </c>
      <c r="BT469" s="223">
        <f t="shared" ca="1" si="921"/>
        <v>2.6548991971950334E-3</v>
      </c>
      <c r="BU469" s="223">
        <f t="shared" ca="1" si="922"/>
        <v>-3.3988725047259527E-3</v>
      </c>
      <c r="BV469" s="223">
        <f t="shared" ca="1" si="923"/>
        <v>3.3401766762585581E-3</v>
      </c>
      <c r="BW469" s="223">
        <f t="shared" ca="1" si="924"/>
        <v>-2.4926731702196968E-3</v>
      </c>
      <c r="BX469" s="223">
        <f t="shared" ca="1" si="925"/>
        <v>1.0565062715161841E-3</v>
      </c>
      <c r="BY469" s="223">
        <f t="shared" ca="1" si="926"/>
        <v>6.2916247668466359E-4</v>
      </c>
      <c r="BZ469" s="223">
        <f t="shared" ca="1" si="927"/>
        <v>-2.1662498053526655E-3</v>
      </c>
      <c r="CA469" s="223">
        <f t="shared" ca="1" si="928"/>
        <v>3.1917610577774235E-3</v>
      </c>
      <c r="CB469" s="223">
        <f t="shared" ca="1" si="929"/>
        <v>-3.4635140897931347E-3</v>
      </c>
      <c r="CC469" s="223">
        <f t="shared" ca="1" si="930"/>
        <v>2.9173323925399657E-3</v>
      </c>
      <c r="CD469" s="223">
        <f t="shared" ca="1" si="931"/>
        <v>-1.6822008545133655E-3</v>
      </c>
      <c r="CE469" s="223">
        <f t="shared" ca="1" si="932"/>
        <v>4.9805016460647015E-5</v>
      </c>
      <c r="CF469" s="223">
        <f t="shared" ca="1" si="933"/>
        <v>1.5943526483375491E-3</v>
      </c>
      <c r="CG469" s="223">
        <f t="shared" ca="1" si="934"/>
        <v>-2.8619920233387366E-3</v>
      </c>
      <c r="CH469" s="223">
        <f t="shared" ca="1" si="935"/>
        <v>3.4537505992180465E-3</v>
      </c>
      <c r="CI469" s="223">
        <f t="shared" ca="1" si="936"/>
        <v>-3.2298801670737824E-3</v>
      </c>
      <c r="CJ469" s="223">
        <f t="shared" ca="1" si="937"/>
        <v>2.2432494020607095E-3</v>
      </c>
      <c r="CK469" s="223">
        <f t="shared" ca="1" si="938"/>
        <v>-7.2685853075444662E-4</v>
      </c>
      <c r="CL469" s="223">
        <f t="shared" ca="1" si="939"/>
        <v>-9.6118541317008976E-4</v>
      </c>
      <c r="CM469" s="223">
        <f t="shared" ca="1" si="940"/>
        <v>2.4222382404667652E-3</v>
      </c>
      <c r="CN469" s="223">
        <f t="shared" ca="1" si="941"/>
        <v>-3.311261410000666E-3</v>
      </c>
      <c r="CO469" s="223">
        <f t="shared" ca="1" si="942"/>
        <v>3.4183054581246259E-3</v>
      </c>
      <c r="CP469" s="223">
        <f t="shared" ca="1" si="943"/>
        <v>-2.7180911331156224E-3</v>
      </c>
      <c r="CQ469" s="223">
        <f t="shared" ca="1" si="944"/>
        <v>1.3759792793382156E-3</v>
      </c>
      <c r="CR469" s="223">
        <f t="shared" ca="1" si="945"/>
        <v>2.9108036161349581E-4</v>
      </c>
      <c r="CS469" s="223">
        <f t="shared" ca="1" si="946"/>
        <v>-1.8893992004205152E-3</v>
      </c>
      <c r="CT469" s="223">
        <f t="shared" ca="1" si="947"/>
        <v>3.0415223017737584E-3</v>
      </c>
      <c r="CU469" s="223">
        <f t="shared" ca="1" si="948"/>
        <v>-3.4753671874275327E-3</v>
      </c>
      <c r="CV469" s="223">
        <f t="shared" ca="1" si="949"/>
        <v>3.088478146248021E-3</v>
      </c>
      <c r="CW469" s="223">
        <f t="shared" ca="1" si="950"/>
        <v>-1.9722219158750899E-3</v>
      </c>
      <c r="CX469" s="223">
        <f t="shared" ca="1" si="951"/>
        <v>3.9021074500015694E-4</v>
      </c>
      <c r="CY469" s="223">
        <f t="shared" ca="1" si="952"/>
        <v>1.2839516086893877E-3</v>
      </c>
      <c r="CZ469" s="223">
        <f t="shared" ca="1" si="953"/>
        <v>-2.6548991971950485E-3</v>
      </c>
      <c r="DA469" s="223">
        <f t="shared" ca="1" si="954"/>
        <v>3.3988725047259783E-3</v>
      </c>
      <c r="DB469" s="223">
        <f t="shared" ca="1" si="955"/>
        <v>-3.3401766762585243E-3</v>
      </c>
      <c r="DC469" s="223">
        <f t="shared" ca="1" si="956"/>
        <v>2.4926731702196118E-3</v>
      </c>
      <c r="DD469" s="223">
        <f t="shared" ca="1" si="957"/>
        <v>-1.0565062715162555E-3</v>
      </c>
      <c r="DE469" s="223">
        <f t="shared" ca="1" si="958"/>
        <v>-6.2916247668458975E-4</v>
      </c>
      <c r="DF469" s="223">
        <f t="shared" ca="1" si="959"/>
        <v>2.1662498053526837E-3</v>
      </c>
      <c r="DG469" s="223">
        <f t="shared" ca="1" si="960"/>
        <v>-3.191761057777433E-3</v>
      </c>
      <c r="DH469" s="223">
        <f t="shared" ca="1" si="961"/>
        <v>3.4635140897931326E-3</v>
      </c>
      <c r="DI469" s="223">
        <f t="shared" ca="1" si="962"/>
        <v>-2.9173323925399518E-3</v>
      </c>
      <c r="DJ469" s="223">
        <f t="shared" ca="1" si="963"/>
        <v>1.6822008545133446E-3</v>
      </c>
      <c r="DK469" s="223">
        <f t="shared" ca="1" si="964"/>
        <v>-4.9805016460623163E-5</v>
      </c>
      <c r="DL469" s="223">
        <f t="shared" ca="1" si="965"/>
        <v>-1.5943526483376581E-3</v>
      </c>
      <c r="DM469" s="223">
        <f t="shared" ca="1" si="966"/>
        <v>2.861992023338806E-3</v>
      </c>
      <c r="DN469" s="223">
        <f t="shared" ca="1" si="967"/>
        <v>-3.4537505992180604E-3</v>
      </c>
      <c r="DO469" s="223">
        <f t="shared" ca="1" si="968"/>
        <v>3.2298801670738102E-3</v>
      </c>
      <c r="DP469" s="223">
        <f t="shared" ca="1" si="969"/>
        <v>-2.2432494020607663E-3</v>
      </c>
      <c r="DQ469" s="223">
        <f t="shared" ca="1" si="970"/>
        <v>7.2685853075442342E-4</v>
      </c>
      <c r="DR469" s="223">
        <f t="shared" ca="1" si="971"/>
        <v>9.6118541317011274E-4</v>
      </c>
      <c r="DS469" s="223">
        <f t="shared" ca="1" si="972"/>
        <v>-2.4222382404667821E-3</v>
      </c>
      <c r="DT469" s="223">
        <f t="shared" ca="1" si="973"/>
        <v>3.3112614100006734E-3</v>
      </c>
      <c r="DU469" s="223">
        <f t="shared" ca="1" si="974"/>
        <v>-3.4183054581246215E-3</v>
      </c>
      <c r="DV469" s="223">
        <f t="shared" ca="1" si="975"/>
        <v>2.7180911331156072E-3</v>
      </c>
      <c r="DW469" s="223">
        <f t="shared" ca="1" si="976"/>
        <v>-1.3759792793381033E-3</v>
      </c>
      <c r="DX469" s="223">
        <f t="shared" ca="1" si="977"/>
        <v>-2.9108036161361805E-4</v>
      </c>
      <c r="DY469" s="223">
        <f t="shared" ca="1" si="978"/>
        <v>1.8893992004204523E-3</v>
      </c>
      <c r="DZ469" s="223">
        <f t="shared" ca="1" si="979"/>
        <v>-3.041522301773722E-3</v>
      </c>
      <c r="EA469" s="223">
        <f t="shared" ca="1" si="980"/>
        <v>3.4753671874275314E-3</v>
      </c>
      <c r="EB469" s="223">
        <f t="shared" ca="1" si="981"/>
        <v>-3.0884781462480102E-3</v>
      </c>
      <c r="EC469" s="223">
        <f t="shared" ca="1" si="982"/>
        <v>1.9722219158750699E-3</v>
      </c>
      <c r="ED469" s="223">
        <f t="shared" ca="1" si="983"/>
        <v>-3.9021074500013325E-4</v>
      </c>
      <c r="EE469" s="223">
        <f t="shared" ca="1" si="984"/>
        <v>-1.28395160868941E-3</v>
      </c>
      <c r="EF469" s="223">
        <f t="shared" ca="1" si="985"/>
        <v>2.6548991971950642E-3</v>
      </c>
      <c r="EG469" s="223">
        <f t="shared" ca="1" si="986"/>
        <v>-3.3988725047259839E-3</v>
      </c>
      <c r="EH469" s="223">
        <f t="shared" ca="1" si="987"/>
        <v>3.3401766762585178E-3</v>
      </c>
      <c r="EI469" s="223">
        <f t="shared" ca="1" si="988"/>
        <v>-2.4926731702195949E-3</v>
      </c>
      <c r="EJ469" s="223">
        <f t="shared" ca="1" si="989"/>
        <v>1.0565062715162327E-3</v>
      </c>
      <c r="EK469" s="223">
        <f t="shared" ca="1" si="990"/>
        <v>6.2916247668461339E-4</v>
      </c>
      <c r="EL469" s="223">
        <f t="shared" ca="1" si="991"/>
        <v>-2.1662498053527028E-3</v>
      </c>
      <c r="EM469" s="223">
        <f t="shared" ca="1" si="992"/>
        <v>3.1917610577774421E-3</v>
      </c>
      <c r="EN469" s="223">
        <f t="shared" ca="1" si="993"/>
        <v>-3.4635140897931304E-3</v>
      </c>
      <c r="EO469" s="223">
        <f t="shared" ca="1" si="994"/>
        <v>2.9173323925399393E-3</v>
      </c>
      <c r="EP469" s="223">
        <f t="shared" ca="1" si="995"/>
        <v>-1.6822008545133238E-3</v>
      </c>
      <c r="EQ469" s="223">
        <f t="shared" ca="1" si="996"/>
        <v>4.9805016460599311E-5</v>
      </c>
      <c r="ER469" s="223">
        <f t="shared" ca="1" si="997"/>
        <v>1.594352648337679E-3</v>
      </c>
      <c r="ES469" s="223">
        <f t="shared" ca="1" si="998"/>
        <v>-2.8619920233388199E-3</v>
      </c>
      <c r="ET469" s="223">
        <f t="shared" ca="1" si="999"/>
        <v>3.4537505992180409E-3</v>
      </c>
      <c r="EU469" s="223">
        <f t="shared" ca="1" si="1000"/>
        <v>-3.2298801670738011E-3</v>
      </c>
      <c r="EV469" s="223">
        <f t="shared" ca="1" si="1001"/>
        <v>2.2432494020607481E-3</v>
      </c>
      <c r="EW469" s="223">
        <f t="shared" ca="1" si="1002"/>
        <v>-7.268585307544E-4</v>
      </c>
      <c r="EX469" s="223">
        <f t="shared" ca="1" si="1003"/>
        <v>-9.6118541317013594E-4</v>
      </c>
      <c r="EY469" s="223">
        <f t="shared" ca="1" si="1004"/>
        <v>2.4222382404667994E-3</v>
      </c>
      <c r="EZ469" s="223">
        <f t="shared" ca="1" si="1005"/>
        <v>-3.3112614100006803E-3</v>
      </c>
      <c r="FA469" s="223">
        <f t="shared" ca="1" si="1006"/>
        <v>3.4183054581246172E-3</v>
      </c>
      <c r="FB469" s="223">
        <f t="shared" ca="1" si="1007"/>
        <v>-2.7180911331155929E-3</v>
      </c>
      <c r="FC469" s="223">
        <f t="shared" ca="1" si="1008"/>
        <v>1.3759792793380811E-3</v>
      </c>
      <c r="FD469" s="223">
        <f t="shared" ca="1" si="1009"/>
        <v>2.9108036161364185E-4</v>
      </c>
      <c r="FE469" s="223">
        <f t="shared" ca="1" si="1010"/>
        <v>-1.8893992004204727E-3</v>
      </c>
      <c r="FF469" s="223">
        <f t="shared" ca="1" si="1011"/>
        <v>3.0415223017737337E-3</v>
      </c>
      <c r="FG469" s="223">
        <f t="shared" ca="1" si="1012"/>
        <v>-3.4753671874275319E-3</v>
      </c>
      <c r="FH469" s="223">
        <f t="shared" ca="1" si="1013"/>
        <v>3.0884781462479994E-3</v>
      </c>
      <c r="FI469" s="223">
        <f t="shared" ca="1" si="1014"/>
        <v>-1.9722219158750504E-3</v>
      </c>
      <c r="FJ469" s="223">
        <f t="shared" ca="1" si="1015"/>
        <v>3.9021074500010956E-4</v>
      </c>
      <c r="FK469" s="223">
        <f t="shared" ca="1" si="1016"/>
        <v>1.2839516086894322E-3</v>
      </c>
      <c r="FL469" s="223">
        <f t="shared" ca="1" si="1017"/>
        <v>-2.6548991971950793E-3</v>
      </c>
      <c r="FM469" s="223">
        <f t="shared" ca="1" si="1018"/>
        <v>3.3988725047259887E-3</v>
      </c>
      <c r="FN469" s="223">
        <f t="shared" ca="1" si="1019"/>
        <v>-3.3401766762585108E-3</v>
      </c>
      <c r="FO469" s="223">
        <f t="shared" ca="1" si="1020"/>
        <v>2.492673170219578E-3</v>
      </c>
      <c r="FP469" s="223">
        <f t="shared" ca="1" si="1021"/>
        <v>-1.0565062715162099E-3</v>
      </c>
      <c r="FQ469" s="223">
        <f t="shared" ca="1" si="1022"/>
        <v>-6.2916247668463692E-4</v>
      </c>
      <c r="FR469" s="223">
        <f t="shared" ca="1" si="1023"/>
        <v>2.166249805352721E-3</v>
      </c>
      <c r="FS469" s="223">
        <f t="shared" ca="1" si="1024"/>
        <v>-3.1917610577774517E-3</v>
      </c>
      <c r="FT469" s="223">
        <f t="shared" ca="1" si="1025"/>
        <v>3.4635140897931287E-3</v>
      </c>
      <c r="FU469" s="223">
        <f t="shared" ca="1" si="1026"/>
        <v>-2.9173323925399263E-3</v>
      </c>
      <c r="FV469" s="223">
        <f t="shared" ca="1" si="1027"/>
        <v>1.682200854513303E-3</v>
      </c>
      <c r="FW469" s="223">
        <f t="shared" ca="1" si="1028"/>
        <v>-4.9805016460575512E-5</v>
      </c>
      <c r="FX469" s="223">
        <f t="shared" ca="1" si="1029"/>
        <v>-1.5943526483377004E-3</v>
      </c>
      <c r="FY469" s="223">
        <f t="shared" ca="1" si="1030"/>
        <v>2.8619920233388333E-3</v>
      </c>
      <c r="FZ469" s="223">
        <f t="shared" ca="1" si="1031"/>
        <v>-3.453750599218066E-3</v>
      </c>
      <c r="GA469" s="223">
        <f t="shared" ca="1" si="1032"/>
        <v>3.2298801670737928E-3</v>
      </c>
      <c r="GB469" s="223">
        <f t="shared" ca="1" si="1033"/>
        <v>-2.2432494020607303E-3</v>
      </c>
      <c r="GC469" s="223">
        <f t="shared" ca="1" si="1034"/>
        <v>7.2685853075437679E-4</v>
      </c>
      <c r="GD469" s="223">
        <f t="shared" ca="1" si="1035"/>
        <v>9.6118541317015871E-4</v>
      </c>
      <c r="GE469" s="223">
        <f t="shared" ca="1" si="1036"/>
        <v>-2.4222382404668159E-3</v>
      </c>
      <c r="GF469" s="223">
        <f t="shared" ca="1" si="1037"/>
        <v>3.3112614100006877E-3</v>
      </c>
      <c r="GG469" s="223">
        <f t="shared" ca="1" si="1038"/>
        <v>-3.4183054581246133E-3</v>
      </c>
      <c r="GH469" s="223">
        <f t="shared" ca="1" si="1039"/>
        <v>2.7180911331155778E-3</v>
      </c>
      <c r="GI469" s="223">
        <f t="shared" ca="1" si="1040"/>
        <v>-1.3759792793380592E-3</v>
      </c>
      <c r="GJ469" s="223">
        <f t="shared" ca="1" si="1041"/>
        <v>-2.9108036161366565E-4</v>
      </c>
      <c r="GK469" s="223">
        <f t="shared" ca="1" si="1042"/>
        <v>1.8893992004204926E-3</v>
      </c>
      <c r="GL469" s="223">
        <f t="shared" ca="1" si="1043"/>
        <v>-3.0415223017737454E-3</v>
      </c>
      <c r="GM469" s="223">
        <f t="shared" ca="1" si="1044"/>
        <v>3.4753671874275323E-3</v>
      </c>
      <c r="GN469" s="223">
        <f t="shared" ca="1" si="1045"/>
        <v>-3.0884781462479885E-3</v>
      </c>
      <c r="GO469" s="223">
        <f t="shared" ca="1" si="1046"/>
        <v>1.9722219158750309E-3</v>
      </c>
      <c r="GP469" s="223">
        <f t="shared" ca="1" si="1047"/>
        <v>-3.9021074500008581E-4</v>
      </c>
      <c r="GQ469" s="223">
        <f t="shared" ca="1" si="1048"/>
        <v>-1.2839516086894541E-3</v>
      </c>
      <c r="GR469" s="223">
        <f t="shared" ca="1" si="1049"/>
        <v>2.6548991971950945E-3</v>
      </c>
      <c r="GS469" s="223">
        <f t="shared" ca="1" si="1050"/>
        <v>-3.3988725047259935E-3</v>
      </c>
      <c r="GT469" s="223">
        <f t="shared" ca="1" si="1051"/>
        <v>3.3401766762585043E-3</v>
      </c>
      <c r="GU469" s="223">
        <f t="shared" ca="1" si="1052"/>
        <v>-2.4926731702195615E-3</v>
      </c>
      <c r="GV469" s="223">
        <f t="shared" ca="1" si="1053"/>
        <v>1.0565062715159989E-3</v>
      </c>
      <c r="GW469" s="223">
        <f t="shared" ca="1" si="1054"/>
        <v>6.2916247668485452E-4</v>
      </c>
      <c r="GX469" s="223">
        <f t="shared" ca="1" si="1055"/>
        <v>-2.166249805352894E-3</v>
      </c>
      <c r="GY469" s="223">
        <f t="shared" ca="1" si="1056"/>
        <v>3.1917610577775393E-3</v>
      </c>
      <c r="GZ469" s="223">
        <f t="shared" ca="1" si="1057"/>
        <v>-3.46351408979311E-3</v>
      </c>
      <c r="HA469" s="223">
        <f t="shared" ca="1" si="1058"/>
        <v>2.9173323925400208E-3</v>
      </c>
      <c r="HB469" s="223">
        <f t="shared" ca="1" si="1059"/>
        <v>-1.682200854513455E-3</v>
      </c>
      <c r="HC469" s="223">
        <f t="shared" ca="1" si="1060"/>
        <v>4.9805016460749202E-5</v>
      </c>
      <c r="HD469" s="223">
        <f t="shared" ca="1" si="1061"/>
        <v>1.5943526483375462E-3</v>
      </c>
      <c r="HE469" s="223">
        <f t="shared" ca="1" si="1062"/>
        <v>-2.8619920233387344E-3</v>
      </c>
      <c r="HF469" s="223">
        <f t="shared" ca="1" si="1063"/>
        <v>3.4537505992180465E-3</v>
      </c>
      <c r="HG469" s="223">
        <f t="shared" ca="1" si="1064"/>
        <v>-3.2298801670737837E-3</v>
      </c>
      <c r="HH469" s="223">
        <f t="shared" ca="1" si="1065"/>
        <v>2.2432494020607117E-3</v>
      </c>
      <c r="HI469" s="223">
        <f t="shared" ca="1" si="1066"/>
        <v>-7.2685853075435338E-4</v>
      </c>
      <c r="HJ469" s="223">
        <f t="shared" ca="1" si="1067"/>
        <v>-9.6118541317018148E-4</v>
      </c>
      <c r="HK469" s="223">
        <f t="shared" ca="1" si="1068"/>
        <v>2.4222382404668332E-3</v>
      </c>
      <c r="HL469" s="223">
        <f t="shared" ca="1" si="1069"/>
        <v>-3.3112614100006951E-3</v>
      </c>
      <c r="HM469" s="223">
        <f t="shared" ca="1" si="1070"/>
        <v>3.4183054581246085E-3</v>
      </c>
      <c r="HN469" s="223">
        <f t="shared" ca="1" si="1071"/>
        <v>-2.7180911331155626E-3</v>
      </c>
      <c r="HO469" s="223">
        <f t="shared" ca="1" si="1072"/>
        <v>1.3759792793380373E-3</v>
      </c>
      <c r="HP469" s="223">
        <f t="shared" ca="1" si="1073"/>
        <v>2.9108036161368928E-4</v>
      </c>
      <c r="HQ469" s="223">
        <f t="shared" ca="1" si="1074"/>
        <v>-1.8893992004206783E-3</v>
      </c>
      <c r="HR469" s="223">
        <f t="shared" ca="1" si="1075"/>
        <v>3.0415223017738521E-3</v>
      </c>
      <c r="HS469" s="223">
        <f t="shared" ca="1" si="1076"/>
        <v>-3.4753671874275353E-3</v>
      </c>
      <c r="HT469" s="223">
        <f t="shared" ca="1" si="1077"/>
        <v>3.088478146247887E-3</v>
      </c>
      <c r="HU469" s="223">
        <f t="shared" ca="1" si="1078"/>
        <v>-1.9722219158748483E-3</v>
      </c>
      <c r="HV469" s="223">
        <f t="shared" ca="1" si="1079"/>
        <v>3.9021074499986583E-4</v>
      </c>
      <c r="HW469" s="223">
        <f t="shared" ca="1" si="1080"/>
        <v>1.2839516086892927E-3</v>
      </c>
      <c r="HX469" s="223">
        <f t="shared" ca="1" si="1081"/>
        <v>-2.6548991971949826E-3</v>
      </c>
      <c r="HY469" s="223">
        <f t="shared" ca="1" si="1082"/>
        <v>3.3988725047259575E-3</v>
      </c>
      <c r="HZ469" s="223">
        <f t="shared" ca="1" si="1083"/>
        <v>-3.3401766762585529E-3</v>
      </c>
      <c r="IA469" s="223">
        <f t="shared" ca="1" si="1084"/>
        <v>2.4926731702196829E-3</v>
      </c>
      <c r="IB469" s="223">
        <f t="shared" ca="1" si="1085"/>
        <v>-1.0565062715161646E-3</v>
      </c>
      <c r="IC469" s="223">
        <f t="shared" ca="1" si="1086"/>
        <v>-6.2916247668468376E-4</v>
      </c>
      <c r="ID469" s="223">
        <f t="shared" ca="1" si="1087"/>
        <v>2.1662498053527587E-3</v>
      </c>
      <c r="IE469" s="223">
        <f t="shared" ca="1" si="1088"/>
        <v>-1.5148145621083162E-3</v>
      </c>
      <c r="IF469" s="223">
        <f t="shared" ca="1" si="1089"/>
        <v>3.4635140897931248E-3</v>
      </c>
      <c r="IG469" s="223">
        <f t="shared" ca="1" si="1090"/>
        <v>-2.9173323925399007E-3</v>
      </c>
      <c r="IH469" s="223">
        <f t="shared" ca="1" si="1091"/>
        <v>1.6822008545132612E-3</v>
      </c>
      <c r="II469" s="223">
        <f t="shared" ca="1" si="1092"/>
        <v>-4.9805016460527807E-5</v>
      </c>
      <c r="IJ469" s="223">
        <f t="shared" ca="1" si="1093"/>
        <v>-1.5943526483377429E-3</v>
      </c>
      <c r="IK469" s="223">
        <f t="shared" ca="1" si="1094"/>
        <v>2.8619920233388602E-3</v>
      </c>
      <c r="IL469" s="223">
        <f t="shared" ca="1" si="1095"/>
        <v>-3.4537505992180712E-3</v>
      </c>
      <c r="IM469" s="223">
        <f t="shared" ca="1" si="1096"/>
        <v>3.2298801670737017E-3</v>
      </c>
      <c r="IN469" s="223">
        <f t="shared" ca="1" si="1097"/>
        <v>-2.2432494020605425E-3</v>
      </c>
      <c r="IO469" s="223">
        <f t="shared" ca="1" si="1098"/>
        <v>7.2685853075413686E-4</v>
      </c>
      <c r="IP469" s="223">
        <f t="shared" ca="1" si="1099"/>
        <v>9.6118541317039442E-4</v>
      </c>
      <c r="IQ469" s="223">
        <f t="shared" ca="1" si="1100"/>
        <v>-2.4222382404669928E-3</v>
      </c>
      <c r="IR469" s="223">
        <f t="shared" ca="1" si="1101"/>
        <v>3.3112614100006422E-3</v>
      </c>
      <c r="IS469" s="223">
        <f t="shared" ca="1" si="1102"/>
        <v>-3.4183054581246397E-3</v>
      </c>
      <c r="IT469" s="223">
        <f t="shared" ca="1" si="1103"/>
        <v>2.718091133115671E-3</v>
      </c>
      <c r="IU469" s="223">
        <f t="shared" ca="1" si="1104"/>
        <v>-1.3759792793381969E-3</v>
      </c>
      <c r="IV469" s="223">
        <f t="shared" ca="1" si="1105"/>
        <v>-2.9108036161351624E-4</v>
      </c>
      <c r="IW469" s="223">
        <f t="shared" ca="1" si="1106"/>
        <v>1.8893992004205323E-3</v>
      </c>
      <c r="IX469" s="223">
        <f t="shared" ca="1" si="1107"/>
        <v>-3.0415223017737684E-3</v>
      </c>
      <c r="IY469" s="223">
        <f t="shared" ca="1" si="1108"/>
        <v>3.4753671874275332E-3</v>
      </c>
      <c r="IZ469" s="223">
        <f t="shared" ca="1" si="1109"/>
        <v>-3.0884781462479664E-3</v>
      </c>
      <c r="JA469" s="223">
        <f t="shared" ca="1" si="1110"/>
        <v>1.9722219158749914E-3</v>
      </c>
      <c r="JB469" s="223">
        <f t="shared" ca="1" si="1111"/>
        <v>-3.9021074500003843E-4</v>
      </c>
    </row>
    <row r="470" spans="2:262">
      <c r="B470" s="230">
        <v>109</v>
      </c>
      <c r="C470" s="229">
        <f t="shared" si="1112"/>
        <v>2.1289062500000015E-3</v>
      </c>
      <c r="D470" s="226">
        <f t="shared" ca="1" si="855"/>
        <v>54.014935273842056</v>
      </c>
      <c r="E470" s="225">
        <f ca="1">DK361</f>
        <v>1.4935273842058191E-2</v>
      </c>
      <c r="F470" s="224">
        <v>109</v>
      </c>
      <c r="G470" s="223">
        <f t="shared" ca="1" si="856"/>
        <v>-9.2997398607682269E-4</v>
      </c>
      <c r="H470" s="223">
        <f t="shared" ca="1" si="857"/>
        <v>1.4392426811357616E-3</v>
      </c>
      <c r="I470" s="223">
        <f t="shared" ca="1" si="858"/>
        <v>-1.6411590901396777E-3</v>
      </c>
      <c r="J470" s="223">
        <f t="shared" ca="1" si="859"/>
        <v>1.4926036817456008E-3</v>
      </c>
      <c r="K470" s="223">
        <f t="shared" ca="1" si="860"/>
        <v>-1.0253006710384586E-3</v>
      </c>
      <c r="L470" s="223">
        <f t="shared" ca="1" si="861"/>
        <v>3.3904326906163368E-4</v>
      </c>
      <c r="M470" s="223">
        <f t="shared" ca="1" si="862"/>
        <v>4.1961729687321184E-4</v>
      </c>
      <c r="N470" s="223">
        <f t="shared" ca="1" si="863"/>
        <v>-1.0886680025998853E-3</v>
      </c>
      <c r="O470" s="223">
        <f t="shared" ca="1" si="864"/>
        <v>1.5252321348391891E-3</v>
      </c>
      <c r="P470" s="223">
        <f t="shared" ca="1" si="865"/>
        <v>-1.6360808130054724E-3</v>
      </c>
      <c r="Q470" s="223">
        <f t="shared" ca="1" si="866"/>
        <v>1.3975421469532164E-3</v>
      </c>
      <c r="R470" s="223">
        <f t="shared" ca="1" si="867"/>
        <v>-8.6055640220165746E-4</v>
      </c>
      <c r="S470" s="223">
        <f t="shared" ca="1" si="868"/>
        <v>1.3979763503859768E-4</v>
      </c>
      <c r="T470" s="223">
        <f t="shared" ca="1" si="869"/>
        <v>6.1081511246939362E-4</v>
      </c>
      <c r="U470" s="223">
        <f t="shared" ca="1" si="870"/>
        <v>-1.2309874390288569E-3</v>
      </c>
      <c r="V470" s="223">
        <f t="shared" ca="1" si="871"/>
        <v>1.5882806775446292E-3</v>
      </c>
      <c r="W470" s="223">
        <f t="shared" ca="1" si="872"/>
        <v>-1.606394357575421E-3</v>
      </c>
      <c r="X470" s="223">
        <f t="shared" ca="1" si="873"/>
        <v>1.2814602774348222E-3</v>
      </c>
      <c r="Y470" s="223">
        <f t="shared" ca="1" si="874"/>
        <v>-6.8286856406763363E-4</v>
      </c>
      <c r="Z470" s="223">
        <f t="shared" ca="1" si="875"/>
        <v>-6.1550685539418342E-5</v>
      </c>
      <c r="AA470" s="223">
        <f t="shared" ca="1" si="876"/>
        <v>7.9282570022574765E-4</v>
      </c>
      <c r="AB470" s="223">
        <f t="shared" ca="1" si="877"/>
        <v>-1.3547916785685568E-3</v>
      </c>
      <c r="AC470" s="223">
        <f t="shared" ca="1" si="878"/>
        <v>1.6274400004840438E-3</v>
      </c>
      <c r="AD470" s="223">
        <f t="shared" ca="1" si="879"/>
        <v>-1.5525462357714199E-3</v>
      </c>
      <c r="AE470" s="223">
        <f t="shared" ca="1" si="880"/>
        <v>1.146104052557276E-3</v>
      </c>
      <c r="AF470" s="223">
        <f t="shared" ca="1" si="881"/>
        <v>-4.949097471142114E-4</v>
      </c>
      <c r="AG470" s="223">
        <f t="shared" ca="1" si="882"/>
        <v>-2.6197322651539605E-4</v>
      </c>
      <c r="AH470" s="223">
        <f t="shared" ca="1" si="883"/>
        <v>9.6291145148650877E-4</v>
      </c>
      <c r="AI470" s="223">
        <f t="shared" ca="1" si="884"/>
        <v>-1.4582185902189937E-3</v>
      </c>
      <c r="AJ470" s="223">
        <f t="shared" ca="1" si="885"/>
        <v>1.6421211109908273E-3</v>
      </c>
      <c r="AK470" s="223">
        <f t="shared" ca="1" si="886"/>
        <v>-1.4753463734673827E-3</v>
      </c>
      <c r="AL470" s="223">
        <f t="shared" ca="1" si="887"/>
        <v>9.9350935593265017E-4</v>
      </c>
      <c r="AM470" s="223">
        <f t="shared" ca="1" si="888"/>
        <v>-2.9950702690091044E-4</v>
      </c>
      <c r="AN470" s="223">
        <f t="shared" ca="1" si="889"/>
        <v>-4.5845544631922667E-4</v>
      </c>
      <c r="AO470" s="223">
        <f t="shared" ca="1" si="890"/>
        <v>1.1185141182364308E-3</v>
      </c>
      <c r="AP470" s="223">
        <f t="shared" ca="1" si="891"/>
        <v>-1.5397125369589005E-3</v>
      </c>
      <c r="AQ470" s="223">
        <f t="shared" ca="1" si="892"/>
        <v>1.632103191497741E-3</v>
      </c>
      <c r="AR470" s="223">
        <f t="shared" ca="1" si="893"/>
        <v>-1.3759559284501751E-3</v>
      </c>
      <c r="AS470" s="223">
        <f t="shared" ca="1" si="894"/>
        <v>8.2597135383372382E-4</v>
      </c>
      <c r="AT470" s="223">
        <f t="shared" ca="1" si="895"/>
        <v>-9.9599442221129256E-5</v>
      </c>
      <c r="AU470" s="223">
        <f t="shared" ca="1" si="896"/>
        <v>-6.4804206947888178E-4</v>
      </c>
      <c r="AV470" s="223">
        <f t="shared" ca="1" si="897"/>
        <v>1.2572932915322669E-3</v>
      </c>
      <c r="AW470" s="223">
        <f t="shared" ca="1" si="898"/>
        <v>-1.5980477739745518E-3</v>
      </c>
      <c r="AX470" s="223">
        <f t="shared" ca="1" si="899"/>
        <v>1.5975369208386645E-3</v>
      </c>
      <c r="AY470" s="223">
        <f t="shared" ca="1" si="900"/>
        <v>-1.2558698255257469E-3</v>
      </c>
      <c r="AZ470" s="223">
        <f t="shared" ca="1" si="901"/>
        <v>6.4600997375689154E-4</v>
      </c>
      <c r="BA470" s="223">
        <f t="shared" ca="1" si="902"/>
        <v>1.0180621077709857E-4</v>
      </c>
      <c r="BB470" s="223">
        <f t="shared" ca="1" si="903"/>
        <v>-8.2788153671438575E-4</v>
      </c>
      <c r="BC470" s="223">
        <f t="shared" ca="1" si="904"/>
        <v>1.3771616034316163E-3</v>
      </c>
      <c r="BD470" s="223">
        <f t="shared" ca="1" si="905"/>
        <v>-1.6323468850026298E-3</v>
      </c>
      <c r="BE470" s="223">
        <f t="shared" ca="1" si="906"/>
        <v>1.5389422078986846E-3</v>
      </c>
      <c r="BF470" s="223">
        <f t="shared" ca="1" si="907"/>
        <v>-1.1168942714585525E-3</v>
      </c>
      <c r="BG470" s="223">
        <f t="shared" ca="1" si="908"/>
        <v>4.5633200236696138E-4</v>
      </c>
      <c r="BH470" s="223">
        <f t="shared" ca="1" si="909"/>
        <v>3.01680603603755E-4</v>
      </c>
      <c r="BI470" s="223">
        <f t="shared" ca="1" si="910"/>
        <v>-9.9526889504337503E-4</v>
      </c>
      <c r="BJ470" s="223">
        <f t="shared" ca="1" si="911"/>
        <v>1.4763161229497783E-3</v>
      </c>
      <c r="BK470" s="223">
        <f t="shared" ca="1" si="912"/>
        <v>-1.642093979487579E-3</v>
      </c>
      <c r="BL470" s="223">
        <f t="shared" ca="1" si="913"/>
        <v>1.4572003717005281E-3</v>
      </c>
      <c r="BM470" s="223">
        <f t="shared" ca="1" si="914"/>
        <v>-9.6111958794053531E-4</v>
      </c>
      <c r="BN470" s="223">
        <f t="shared" ca="1" si="915"/>
        <v>2.5979037290649396E-4</v>
      </c>
      <c r="BO470" s="223">
        <f t="shared" ca="1" si="916"/>
        <v>4.9701743934712638E-4</v>
      </c>
      <c r="BP470" s="223">
        <f t="shared" ca="1" si="917"/>
        <v>-1.1476864827920956E-3</v>
      </c>
      <c r="BQ470" s="223">
        <f t="shared" ca="1" si="918"/>
        <v>1.5532654738199172E-3</v>
      </c>
      <c r="BR470" s="223">
        <f t="shared" ca="1" si="919"/>
        <v>-1.6271424520557197E-3</v>
      </c>
      <c r="BS470" s="223">
        <f t="shared" ca="1" si="920"/>
        <v>1.3535408855461545E-3</v>
      </c>
      <c r="BT470" s="223">
        <f t="shared" ca="1" si="921"/>
        <v>-7.9088877120729877E-4</v>
      </c>
      <c r="BU470" s="223">
        <f t="shared" ca="1" si="922"/>
        <v>5.934125442391824E-5</v>
      </c>
      <c r="BV470" s="223">
        <f t="shared" ca="1" si="923"/>
        <v>6.8487867017760122E-4</v>
      </c>
      <c r="BW470" s="223">
        <f t="shared" ca="1" si="924"/>
        <v>-1.2828417975700817E-3</v>
      </c>
      <c r="BX470" s="223">
        <f t="shared" ca="1" si="925"/>
        <v>1.606852266180282E-3</v>
      </c>
      <c r="BY470" s="223">
        <f t="shared" ca="1" si="926"/>
        <v>-1.5877171875965474E-3</v>
      </c>
      <c r="BZ470" s="223">
        <f t="shared" ca="1" si="927"/>
        <v>1.2295228845937945E-3</v>
      </c>
      <c r="CA470" s="223">
        <f t="shared" ca="1" si="928"/>
        <v>-6.0876225119379439E-4</v>
      </c>
      <c r="CB470" s="223">
        <f t="shared" ca="1" si="929"/>
        <v>-1.420004117601861E-4</v>
      </c>
      <c r="CC470" s="223">
        <f t="shared" ca="1" si="930"/>
        <v>8.6243868832173109E-4</v>
      </c>
      <c r="CD470" s="223">
        <f t="shared" ca="1" si="931"/>
        <v>-1.3987019776401572E-3</v>
      </c>
      <c r="CE470" s="223">
        <f t="shared" ca="1" si="932"/>
        <v>1.6362705047950727E-3</v>
      </c>
      <c r="CF470" s="223">
        <f t="shared" ca="1" si="933"/>
        <v>-1.5244111787846661E-3</v>
      </c>
      <c r="CG470" s="223">
        <f t="shared" ca="1" si="934"/>
        <v>1.0870117150140687E-3</v>
      </c>
      <c r="CH470" s="223">
        <f t="shared" ca="1" si="935"/>
        <v>-4.1747938028490546E-4</v>
      </c>
      <c r="CI470" s="223">
        <f t="shared" ca="1" si="936"/>
        <v>-3.4120625957706729E-4</v>
      </c>
      <c r="CJ470" s="223">
        <f t="shared" ca="1" si="937"/>
        <v>1.0270268258333868E-3</v>
      </c>
      <c r="CK470" s="223">
        <f t="shared" ca="1" si="938"/>
        <v>-1.493524378051113E-3</v>
      </c>
      <c r="CL470" s="223">
        <f t="shared" ca="1" si="939"/>
        <v>1.6410777119729358E-3</v>
      </c>
      <c r="CM470" s="223">
        <f t="shared" ca="1" si="940"/>
        <v>-1.4381766069180026E-3</v>
      </c>
      <c r="CN470" s="223">
        <f t="shared" ca="1" si="941"/>
        <v>9.2815087744722066E-4</v>
      </c>
      <c r="CO470" s="223">
        <f t="shared" ca="1" si="942"/>
        <v>-2.1991723090560329E-4</v>
      </c>
      <c r="CP470" s="223">
        <f t="shared" ca="1" si="943"/>
        <v>-5.3528004765424216E-4</v>
      </c>
      <c r="CQ470" s="223">
        <f t="shared" ca="1" si="944"/>
        <v>1.1761675239252876E-3</v>
      </c>
      <c r="CR470" s="223">
        <f t="shared" ca="1" si="945"/>
        <v>-1.5658827816398329E-3</v>
      </c>
      <c r="CS470" s="223">
        <f t="shared" ca="1" si="946"/>
        <v>1.6212015828433546E-3</v>
      </c>
      <c r="CT470" s="223">
        <f t="shared" ca="1" si="947"/>
        <v>-1.3303105202248208E-3</v>
      </c>
      <c r="CU470" s="223">
        <f t="shared" ca="1" si="948"/>
        <v>7.5532978675833373E-4</v>
      </c>
      <c r="CV470" s="223">
        <f t="shared" ca="1" si="949"/>
        <v>-1.9047321673954572E-5</v>
      </c>
      <c r="CW470" s="223">
        <f t="shared" ca="1" si="950"/>
        <v>-7.2130272557464697E-4</v>
      </c>
      <c r="CX470" s="223">
        <f t="shared" ca="1" si="951"/>
        <v>1.3076175676776125E-3</v>
      </c>
      <c r="CY470" s="223">
        <f t="shared" ca="1" si="952"/>
        <v>-1.6146888506649542E-3</v>
      </c>
      <c r="CZ470" s="223">
        <f t="shared" ca="1" si="953"/>
        <v>1.5769410728891909E-3</v>
      </c>
      <c r="DA470" s="223">
        <f t="shared" ca="1" si="954"/>
        <v>-1.2024353250509692E-3</v>
      </c>
      <c r="DB470" s="223">
        <f t="shared" ca="1" si="955"/>
        <v>5.7114783301372976E-4</v>
      </c>
      <c r="DC470" s="223">
        <f t="shared" ca="1" si="956"/>
        <v>1.8210907700501295E-4</v>
      </c>
      <c r="DD470" s="223">
        <f t="shared" ca="1" si="957"/>
        <v>-8.9647633911197006E-4</v>
      </c>
      <c r="DE470" s="223">
        <f t="shared" ca="1" si="958"/>
        <v>1.4193998260782026E-3</v>
      </c>
      <c r="DF470" s="223">
        <f t="shared" ca="1" si="959"/>
        <v>-1.6392084964195212E-3</v>
      </c>
      <c r="DG470" s="223">
        <f t="shared" ca="1" si="960"/>
        <v>1.5089619013779706E-3</v>
      </c>
      <c r="DH470" s="223">
        <f t="shared" ca="1" si="961"/>
        <v>-1.0564743833584101E-3</v>
      </c>
      <c r="DI470" s="223">
        <f t="shared" ca="1" si="962"/>
        <v>3.7837528423463487E-4</v>
      </c>
      <c r="DJ470" s="223">
        <f t="shared" ca="1" si="963"/>
        <v>3.8052638565813402E-4</v>
      </c>
      <c r="DK470" s="223">
        <f t="shared" ca="1" si="964"/>
        <v>-1.0581661140665224E-3</v>
      </c>
      <c r="DL470" s="223">
        <f t="shared" ca="1" si="965"/>
        <v>1.5098329899135637E-3</v>
      </c>
      <c r="DM470" s="223">
        <f t="shared" ca="1" si="966"/>
        <v>-1.6390729206084442E-3</v>
      </c>
      <c r="DN470" s="223">
        <f t="shared" ca="1" si="967"/>
        <v>1.4182865383243555E-3</v>
      </c>
      <c r="DO470" s="223">
        <f t="shared" ca="1" si="968"/>
        <v>-8.9462308357112841E-4</v>
      </c>
      <c r="DP470" s="223">
        <f t="shared" ca="1" si="969"/>
        <v>1.7991161898804988E-4</v>
      </c>
      <c r="DQ470" s="223">
        <f t="shared" ca="1" si="970"/>
        <v>5.7322022327601719E-4</v>
      </c>
      <c r="DR470" s="223">
        <f t="shared" ca="1" si="971"/>
        <v>-1.2039400857218345E-3</v>
      </c>
      <c r="DS470" s="223">
        <f t="shared" ca="1" si="972"/>
        <v>1.5775568602242167E-3</v>
      </c>
      <c r="DT470" s="223">
        <f t="shared" ca="1" si="973"/>
        <v>-1.6142841624181158E-3</v>
      </c>
      <c r="DU470" s="223">
        <f t="shared" ca="1" si="974"/>
        <v>1.3062788255896178E-3</v>
      </c>
      <c r="DV470" s="223">
        <f t="shared" ca="1" si="975"/>
        <v>-7.1931581988946718E-4</v>
      </c>
      <c r="DW470" s="223">
        <f t="shared" ca="1" si="976"/>
        <v>-2.1258084470406898E-5</v>
      </c>
      <c r="DX470" s="223">
        <f t="shared" ca="1" si="977"/>
        <v>7.5729229518105236E-4</v>
      </c>
      <c r="DY470" s="223">
        <f t="shared" ca="1" si="978"/>
        <v>-1.3316056778572875E-3</v>
      </c>
      <c r="DZ470" s="223">
        <f t="shared" ca="1" si="979"/>
        <v>1.6215528069630735E-3</v>
      </c>
      <c r="EA470" s="223">
        <f t="shared" ca="1" si="980"/>
        <v>-1.5652150678451642E-3</v>
      </c>
      <c r="EB470" s="223">
        <f t="shared" ca="1" si="981"/>
        <v>1.1746234634302528E-3</v>
      </c>
      <c r="EC470" s="223">
        <f t="shared" ca="1" si="982"/>
        <v>-5.3318937673556299E-4</v>
      </c>
      <c r="ED470" s="223">
        <f t="shared" ca="1" si="983"/>
        <v>-2.221080465512562E-4</v>
      </c>
      <c r="EE470" s="223">
        <f t="shared" ca="1" si="984"/>
        <v>9.2997398607685879E-4</v>
      </c>
      <c r="EF470" s="223">
        <f t="shared" ca="1" si="985"/>
        <v>-1.4392426811357735E-3</v>
      </c>
      <c r="EG470" s="223">
        <f t="shared" ca="1" si="986"/>
        <v>1.6411590901396814E-3</v>
      </c>
      <c r="EH470" s="223">
        <f t="shared" ca="1" si="987"/>
        <v>-1.4926036817455672E-3</v>
      </c>
      <c r="EI470" s="223">
        <f t="shared" ca="1" si="988"/>
        <v>1.0253006710384093E-3</v>
      </c>
      <c r="EJ470" s="223">
        <f t="shared" ca="1" si="989"/>
        <v>-3.3904326906159519E-4</v>
      </c>
      <c r="EK470" s="223">
        <f t="shared" ca="1" si="990"/>
        <v>-4.1961729687323298E-4</v>
      </c>
      <c r="EL470" s="223">
        <f t="shared" ca="1" si="991"/>
        <v>1.0886680025999585E-3</v>
      </c>
      <c r="EM470" s="223">
        <f t="shared" ca="1" si="992"/>
        <v>-1.5252321348392188E-3</v>
      </c>
      <c r="EN470" s="223">
        <f t="shared" ca="1" si="993"/>
        <v>1.636080813005467E-3</v>
      </c>
      <c r="EO470" s="223">
        <f t="shared" ca="1" si="994"/>
        <v>-1.3975421469531958E-3</v>
      </c>
      <c r="EP470" s="223">
        <f t="shared" ca="1" si="995"/>
        <v>8.6055640220164369E-4</v>
      </c>
      <c r="EQ470" s="223">
        <f t="shared" ca="1" si="996"/>
        <v>-1.3979763503850024E-4</v>
      </c>
      <c r="ER470" s="223">
        <f t="shared" ca="1" si="997"/>
        <v>-6.1081511246946279E-4</v>
      </c>
      <c r="ES470" s="223">
        <f t="shared" ca="1" si="998"/>
        <v>1.2309874390288983E-3</v>
      </c>
      <c r="ET470" s="223">
        <f t="shared" ca="1" si="999"/>
        <v>-1.5882806775446392E-3</v>
      </c>
      <c r="EU470" s="223">
        <f t="shared" ca="1" si="1000"/>
        <v>1.6063943575754175E-3</v>
      </c>
      <c r="EV470" s="223">
        <f t="shared" ca="1" si="1001"/>
        <v>-1.281460277434761E-3</v>
      </c>
      <c r="EW470" s="223">
        <f t="shared" ca="1" si="1002"/>
        <v>6.8286856406756598E-4</v>
      </c>
      <c r="EX470" s="223">
        <f t="shared" ca="1" si="1003"/>
        <v>6.1550685539481036E-5</v>
      </c>
      <c r="EY470" s="223">
        <f t="shared" ca="1" si="1004"/>
        <v>-7.9282570022578235E-4</v>
      </c>
      <c r="EZ470" s="223">
        <f t="shared" ca="1" si="1005"/>
        <v>1.3547916785685661E-3</v>
      </c>
      <c r="FA470" s="223">
        <f t="shared" ca="1" si="1006"/>
        <v>-1.6274400004840568E-3</v>
      </c>
      <c r="FB470" s="223">
        <f t="shared" ca="1" si="1007"/>
        <v>1.5525462357713995E-3</v>
      </c>
      <c r="FC470" s="223">
        <f t="shared" ca="1" si="1008"/>
        <v>-1.1461040525572309E-3</v>
      </c>
      <c r="FD470" s="223">
        <f t="shared" ca="1" si="1009"/>
        <v>4.9490974711417378E-4</v>
      </c>
      <c r="FE470" s="223">
        <f t="shared" ca="1" si="1010"/>
        <v>2.6197322651541193E-4</v>
      </c>
      <c r="FF470" s="223">
        <f t="shared" ca="1" si="1011"/>
        <v>-9.6291145148657859E-4</v>
      </c>
      <c r="FG470" s="223">
        <f t="shared" ca="1" si="1012"/>
        <v>1.4582185902190224E-3</v>
      </c>
      <c r="FH470" s="223">
        <f t="shared" ca="1" si="1013"/>
        <v>-1.6421211109908281E-3</v>
      </c>
      <c r="FI470" s="223">
        <f t="shared" ca="1" si="1014"/>
        <v>1.4753463734673653E-3</v>
      </c>
      <c r="FJ470" s="223">
        <f t="shared" ca="1" si="1015"/>
        <v>-9.9350935593263716E-4</v>
      </c>
      <c r="FK470" s="223">
        <f t="shared" ca="1" si="1016"/>
        <v>2.9950702690082571E-4</v>
      </c>
      <c r="FL470" s="223">
        <f t="shared" ca="1" si="1017"/>
        <v>4.5845544631928695E-4</v>
      </c>
      <c r="FM470" s="223">
        <f t="shared" ca="1" si="1018"/>
        <v>-1.1185141182364767E-3</v>
      </c>
      <c r="FN470" s="223">
        <f t="shared" ca="1" si="1019"/>
        <v>1.5397125369589141E-3</v>
      </c>
      <c r="FO470" s="223">
        <f t="shared" ca="1" si="1020"/>
        <v>-1.6321031914977289E-3</v>
      </c>
      <c r="FP470" s="223">
        <f t="shared" ca="1" si="1021"/>
        <v>1.3759559284501283E-3</v>
      </c>
      <c r="FQ470" s="223">
        <f t="shared" ca="1" si="1022"/>
        <v>-8.2597135383366961E-4</v>
      </c>
      <c r="FR470" s="223">
        <f t="shared" ca="1" si="1023"/>
        <v>9.9599442221066616E-5</v>
      </c>
      <c r="FS470" s="223">
        <f t="shared" ca="1" si="1024"/>
        <v>6.4804206947891799E-4</v>
      </c>
      <c r="FT470" s="223">
        <f t="shared" ca="1" si="1025"/>
        <v>-1.2572932915323374E-3</v>
      </c>
      <c r="FU470" s="223">
        <f t="shared" ca="1" si="1026"/>
        <v>1.5980477739745717E-3</v>
      </c>
      <c r="FV470" s="223">
        <f t="shared" ca="1" si="1027"/>
        <v>-1.59753692083865E-3</v>
      </c>
      <c r="FW470" s="223">
        <f t="shared" ca="1" si="1028"/>
        <v>1.2558698255257213E-3</v>
      </c>
      <c r="FX470" s="223">
        <f t="shared" ca="1" si="1029"/>
        <v>-6.4600997375685522E-4</v>
      </c>
      <c r="FY470" s="223">
        <f t="shared" ca="1" si="1030"/>
        <v>-1.0180621077720782E-4</v>
      </c>
      <c r="FZ470" s="223">
        <f t="shared" ca="1" si="1031"/>
        <v>8.2788153671443986E-4</v>
      </c>
      <c r="GA470" s="223">
        <f t="shared" ca="1" si="1032"/>
        <v>-1.3771616034316504E-3</v>
      </c>
      <c r="GB470" s="223">
        <f t="shared" ca="1" si="1033"/>
        <v>1.6323468850026369E-3</v>
      </c>
      <c r="GC470" s="223">
        <f t="shared" ca="1" si="1034"/>
        <v>-1.5389422078986791E-3</v>
      </c>
      <c r="GD470" s="223">
        <f t="shared" ca="1" si="1035"/>
        <v>1.116894271458472E-3</v>
      </c>
      <c r="GE470" s="223">
        <f t="shared" ca="1" si="1036"/>
        <v>-4.5633200236690116E-4</v>
      </c>
      <c r="GF470" s="223">
        <f t="shared" ca="1" si="1037"/>
        <v>-3.0168060360381675E-4</v>
      </c>
      <c r="GG470" s="223">
        <f t="shared" ca="1" si="1038"/>
        <v>9.9526889504342512E-4</v>
      </c>
      <c r="GH470" s="223">
        <f t="shared" ca="1" si="1039"/>
        <v>-1.4763161229497854E-3</v>
      </c>
      <c r="GI470" s="223">
        <f t="shared" ca="1" si="1040"/>
        <v>1.6420939794875779E-3</v>
      </c>
      <c r="GJ470" s="223">
        <f t="shared" ca="1" si="1041"/>
        <v>-1.4572003717004992E-3</v>
      </c>
      <c r="GK470" s="223">
        <f t="shared" ca="1" si="1042"/>
        <v>9.6111958794048435E-4</v>
      </c>
      <c r="GL470" s="223">
        <f t="shared" ca="1" si="1043"/>
        <v>-2.5979037290643195E-4</v>
      </c>
      <c r="GM470" s="223">
        <f t="shared" ca="1" si="1044"/>
        <v>-4.9701743934714166E-4</v>
      </c>
      <c r="GN470" s="223">
        <f t="shared" ca="1" si="1045"/>
        <v>1.1476864827921738E-3</v>
      </c>
      <c r="GO470" s="223">
        <f t="shared" ca="1" si="1046"/>
        <v>-1.5532654738199376E-3</v>
      </c>
      <c r="GP470" s="223">
        <f t="shared" ca="1" si="1047"/>
        <v>1.6271424520556987E-3</v>
      </c>
      <c r="GQ470" s="223">
        <f t="shared" ca="1" si="1048"/>
        <v>-1.3535408855461189E-3</v>
      </c>
      <c r="GR470" s="223">
        <f t="shared" ca="1" si="1049"/>
        <v>7.9088877120720282E-4</v>
      </c>
      <c r="GS470" s="223">
        <f t="shared" ca="1" si="1050"/>
        <v>-5.9341254423902112E-5</v>
      </c>
      <c r="GT470" s="223">
        <f t="shared" ca="1" si="1051"/>
        <v>-6.8487867017765825E-4</v>
      </c>
      <c r="GU470" s="223">
        <f t="shared" ca="1" si="1052"/>
        <v>1.2828417975701794E-3</v>
      </c>
      <c r="GV470" s="223">
        <f t="shared" ca="1" si="1053"/>
        <v>-1.6068522661802948E-3</v>
      </c>
      <c r="GW470" s="223">
        <f t="shared" ca="1" si="1054"/>
        <v>1.5877171875965195E-3</v>
      </c>
      <c r="GX470" s="223">
        <f t="shared" ca="1" si="1055"/>
        <v>-1.2295228845937839E-3</v>
      </c>
      <c r="GY470" s="223">
        <f t="shared" ca="1" si="1056"/>
        <v>6.0876225119373606E-4</v>
      </c>
      <c r="GZ470" s="223">
        <f t="shared" ca="1" si="1057"/>
        <v>1.4200041176034163E-4</v>
      </c>
      <c r="HA470" s="223">
        <f t="shared" ca="1" si="1058"/>
        <v>-8.6243868832178443E-4</v>
      </c>
      <c r="HB470" s="223">
        <f t="shared" ca="1" si="1059"/>
        <v>1.3987019776402147E-3</v>
      </c>
      <c r="HC470" s="223">
        <f t="shared" ca="1" si="1060"/>
        <v>-1.6362705047950742E-3</v>
      </c>
      <c r="HD470" s="223">
        <f t="shared" ca="1" si="1061"/>
        <v>1.5244111787846427E-3</v>
      </c>
      <c r="HE470" s="223">
        <f t="shared" ca="1" si="1062"/>
        <v>-1.0870117150139516E-3</v>
      </c>
      <c r="HF470" s="223">
        <f t="shared" ca="1" si="1063"/>
        <v>4.1747938028484474E-4</v>
      </c>
      <c r="HG470" s="223">
        <f t="shared" ca="1" si="1064"/>
        <v>3.4120625957717436E-4</v>
      </c>
      <c r="HH470" s="223">
        <f t="shared" ca="1" si="1065"/>
        <v>-1.0270268258333994E-3</v>
      </c>
      <c r="HI470" s="223">
        <f t="shared" ca="1" si="1066"/>
        <v>1.493524378051139E-3</v>
      </c>
      <c r="HJ470" s="223">
        <f t="shared" ca="1" si="1067"/>
        <v>-1.6410777119729299E-3</v>
      </c>
      <c r="HK470" s="223">
        <f t="shared" ca="1" si="1068"/>
        <v>1.4381766069179946E-3</v>
      </c>
      <c r="HL470" s="223">
        <f t="shared" ca="1" si="1069"/>
        <v>-9.2815087744713045E-4</v>
      </c>
      <c r="HM470" s="223">
        <f t="shared" ca="1" si="1070"/>
        <v>2.199172309055873E-4</v>
      </c>
      <c r="HN470" s="223">
        <f t="shared" ca="1" si="1071"/>
        <v>5.3528004765430147E-4</v>
      </c>
      <c r="HO470" s="223">
        <f t="shared" ca="1" si="1072"/>
        <v>-1.1761675239253964E-3</v>
      </c>
      <c r="HP470" s="223">
        <f t="shared" ca="1" si="1073"/>
        <v>1.5658827816398377E-3</v>
      </c>
      <c r="HQ470" s="223">
        <f t="shared" ca="1" si="1074"/>
        <v>-1.6212015828433372E-3</v>
      </c>
      <c r="HR470" s="223">
        <f t="shared" ca="1" si="1075"/>
        <v>1.3303105202248115E-3</v>
      </c>
      <c r="HS470" s="223">
        <f t="shared" ca="1" si="1076"/>
        <v>-7.5532978675827811E-4</v>
      </c>
      <c r="HT470" s="223">
        <f t="shared" ca="1" si="1077"/>
        <v>1.9047321673798474E-5</v>
      </c>
      <c r="HU470" s="223">
        <f t="shared" ca="1" si="1078"/>
        <v>7.2130272557466139E-4</v>
      </c>
      <c r="HV470" s="223">
        <f t="shared" ca="1" si="1079"/>
        <v>-1.3076175676776506E-3</v>
      </c>
      <c r="HW470" s="223">
        <f t="shared" ca="1" si="1080"/>
        <v>1.6146888506649488E-3</v>
      </c>
      <c r="HX470" s="223">
        <f t="shared" ca="1" si="1081"/>
        <v>-1.5769410728891733E-3</v>
      </c>
      <c r="HY470" s="223">
        <f t="shared" ca="1" si="1082"/>
        <v>1.2024353250508629E-3</v>
      </c>
      <c r="HZ470" s="223">
        <f t="shared" ca="1" si="1083"/>
        <v>-5.7114783301367099E-4</v>
      </c>
      <c r="IA470" s="223">
        <f t="shared" ca="1" si="1084"/>
        <v>-1.8210907700507534E-4</v>
      </c>
      <c r="IB470" s="223">
        <f t="shared" ca="1" si="1085"/>
        <v>8.9647633911194436E-4</v>
      </c>
      <c r="IC470" s="223">
        <f t="shared" ca="1" si="1086"/>
        <v>-1.419399826078234E-3</v>
      </c>
      <c r="ID470" s="223">
        <f t="shared" ca="1" si="1087"/>
        <v>1.6392084964195308E-3</v>
      </c>
      <c r="IE470" s="223">
        <f t="shared" ca="1" si="1088"/>
        <v>5.6964392579087917E-4</v>
      </c>
      <c r="IF470" s="223">
        <f t="shared" ca="1" si="1089"/>
        <v>1.0564743833583622E-3</v>
      </c>
      <c r="IG470" s="223">
        <f t="shared" ca="1" si="1090"/>
        <v>-3.7837528423466464E-4</v>
      </c>
      <c r="IH470" s="223">
        <f t="shared" ca="1" si="1091"/>
        <v>-3.8052638565819506E-4</v>
      </c>
      <c r="II470" s="223">
        <f t="shared" ca="1" si="1092"/>
        <v>1.0581661140666419E-3</v>
      </c>
      <c r="IJ470" s="223">
        <f t="shared" ca="1" si="1093"/>
        <v>-1.5098329899135886E-3</v>
      </c>
      <c r="IK470" s="223">
        <f t="shared" ca="1" si="1094"/>
        <v>1.6390729206084401E-3</v>
      </c>
      <c r="IL470" s="223">
        <f t="shared" ca="1" si="1095"/>
        <v>-1.4182865383243711E-3</v>
      </c>
      <c r="IM470" s="223">
        <f t="shared" ca="1" si="1096"/>
        <v>8.9462308357107561E-4</v>
      </c>
      <c r="IN470" s="223">
        <f t="shared" ca="1" si="1097"/>
        <v>-1.7991161898789471E-4</v>
      </c>
      <c r="IO470" s="223">
        <f t="shared" ca="1" si="1098"/>
        <v>-5.7322022327607606E-4</v>
      </c>
      <c r="IP470" s="223">
        <f t="shared" ca="1" si="1099"/>
        <v>1.2039400857218774E-3</v>
      </c>
      <c r="IQ470" s="223">
        <f t="shared" ca="1" si="1100"/>
        <v>-1.5775568602242082E-3</v>
      </c>
      <c r="IR470" s="223">
        <f t="shared" ca="1" si="1101"/>
        <v>1.6142841624181043E-3</v>
      </c>
      <c r="IS470" s="223">
        <f t="shared" ca="1" si="1102"/>
        <v>-1.3062788255895231E-3</v>
      </c>
      <c r="IT470" s="223">
        <f t="shared" ca="1" si="1103"/>
        <v>7.1931581988941059E-4</v>
      </c>
      <c r="IU470" s="223">
        <f t="shared" ca="1" si="1104"/>
        <v>2.1258084470469673E-5</v>
      </c>
      <c r="IV470" s="223">
        <f t="shared" ca="1" si="1105"/>
        <v>-7.5729229518102514E-4</v>
      </c>
      <c r="IW470" s="223">
        <f t="shared" ca="1" si="1106"/>
        <v>1.3316056778573243E-3</v>
      </c>
      <c r="IX470" s="223">
        <f t="shared" ca="1" si="1107"/>
        <v>-1.6215528069630982E-3</v>
      </c>
      <c r="IY470" s="223">
        <f t="shared" ca="1" si="1108"/>
        <v>1.5652150678451451E-3</v>
      </c>
      <c r="IZ470" s="223">
        <f t="shared" ca="1" si="1109"/>
        <v>-1.1746234634302088E-3</v>
      </c>
      <c r="JA470" s="223">
        <f t="shared" ca="1" si="1110"/>
        <v>5.3318937673559194E-4</v>
      </c>
      <c r="JB470" s="223">
        <f t="shared" ca="1" si="1111"/>
        <v>2.2210804655131838E-4</v>
      </c>
    </row>
    <row r="471" spans="2:262">
      <c r="B471" s="230">
        <v>110</v>
      </c>
      <c r="C471" s="229">
        <f t="shared" si="1112"/>
        <v>2.1484375000000015E-3</v>
      </c>
      <c r="D471" s="226">
        <f t="shared" ca="1" si="855"/>
        <v>54.01885714420051</v>
      </c>
      <c r="E471" s="225">
        <f ca="1">DL361</f>
        <v>1.885714420051135E-2</v>
      </c>
      <c r="F471" s="224">
        <v>110</v>
      </c>
      <c r="G471" s="223">
        <f t="shared" ca="1" si="856"/>
        <v>-5.8232996675791366E-4</v>
      </c>
      <c r="H471" s="223">
        <f t="shared" ca="1" si="857"/>
        <v>1.2480791180999417E-3</v>
      </c>
      <c r="I471" s="223">
        <f t="shared" ca="1" si="858"/>
        <v>-1.6741703527086802E-3</v>
      </c>
      <c r="J471" s="223">
        <f t="shared" ca="1" si="859"/>
        <v>1.77878502932675E-3</v>
      </c>
      <c r="K471" s="223">
        <f t="shared" ca="1" si="860"/>
        <v>-1.5418348898506235E-3</v>
      </c>
      <c r="L471" s="223">
        <f t="shared" ca="1" si="861"/>
        <v>1.0088194350515063E-3</v>
      </c>
      <c r="M471" s="223">
        <f t="shared" ca="1" si="862"/>
        <v>-2.8208904611218017E-4</v>
      </c>
      <c r="N471" s="223">
        <f t="shared" ca="1" si="863"/>
        <v>-4.9880848026587416E-4</v>
      </c>
      <c r="O471" s="223">
        <f t="shared" ca="1" si="864"/>
        <v>1.1839240970712333E-3</v>
      </c>
      <c r="P471" s="223">
        <f t="shared" ca="1" si="865"/>
        <v>-1.6417009349805956E-3</v>
      </c>
      <c r="Q471" s="223">
        <f t="shared" ca="1" si="866"/>
        <v>1.7842360383951753E-3</v>
      </c>
      <c r="R471" s="223">
        <f t="shared" ca="1" si="867"/>
        <v>-1.5841596152478617E-3</v>
      </c>
      <c r="S471" s="223">
        <f t="shared" ca="1" si="868"/>
        <v>1.0798906231700648E-3</v>
      </c>
      <c r="T471" s="223">
        <f t="shared" ca="1" si="869"/>
        <v>-3.6825950693242118E-4</v>
      </c>
      <c r="U471" s="223">
        <f t="shared" ca="1" si="870"/>
        <v>-4.1408532045441053E-4</v>
      </c>
      <c r="V471" s="223">
        <f t="shared" ca="1" si="871"/>
        <v>1.1169168991931751E-3</v>
      </c>
      <c r="W471" s="223">
        <f t="shared" ca="1" si="872"/>
        <v>-1.6052765159041225E-3</v>
      </c>
      <c r="X471" s="223">
        <f t="shared" ca="1" si="873"/>
        <v>1.7853886665664875E-3</v>
      </c>
      <c r="Y471" s="223">
        <f t="shared" ca="1" si="874"/>
        <v>-1.622667961375969E-3</v>
      </c>
      <c r="Z471" s="223">
        <f t="shared" ca="1" si="875"/>
        <v>1.1483602601901541E-3</v>
      </c>
      <c r="AA471" s="223">
        <f t="shared" ca="1" si="876"/>
        <v>-4.5354279834473258E-4</v>
      </c>
      <c r="AB471" s="223">
        <f t="shared" ca="1" si="877"/>
        <v>-3.2836459283638793E-4</v>
      </c>
      <c r="AC471" s="223">
        <f t="shared" ca="1" si="878"/>
        <v>1.0472189506745997E-3</v>
      </c>
      <c r="AD471" s="223">
        <f t="shared" ca="1" si="879"/>
        <v>-1.5649848450952166E-3</v>
      </c>
      <c r="AE471" s="223">
        <f t="shared" ca="1" si="880"/>
        <v>1.7822401370584625E-3</v>
      </c>
      <c r="AF471" s="223">
        <f t="shared" ca="1" si="881"/>
        <v>-1.6572671582561998E-3</v>
      </c>
      <c r="AG471" s="223">
        <f t="shared" ca="1" si="882"/>
        <v>1.214063396758976E-3</v>
      </c>
      <c r="AH471" s="223">
        <f t="shared" ca="1" si="883"/>
        <v>-5.3773346543018645E-4</v>
      </c>
      <c r="AI471" s="223">
        <f t="shared" ca="1" si="884"/>
        <v>-2.4185280615286861E-4</v>
      </c>
      <c r="AJ471" s="223">
        <f t="shared" ca="1" si="885"/>
        <v>9.7499815997829204E-4</v>
      </c>
      <c r="AK471" s="223">
        <f t="shared" ca="1" si="886"/>
        <v>-1.5209229887179995E-3</v>
      </c>
      <c r="AL471" s="223">
        <f t="shared" ca="1" si="887"/>
        <v>1.7747980349544655E-3</v>
      </c>
      <c r="AM471" s="223">
        <f t="shared" ca="1" si="888"/>
        <v>-1.6878738533927273E-3</v>
      </c>
      <c r="AN471" s="223">
        <f t="shared" ca="1" si="889"/>
        <v>1.2768417482656015E-3</v>
      </c>
      <c r="AO471" s="223">
        <f t="shared" ca="1" si="890"/>
        <v>-6.2062868549751793E-4</v>
      </c>
      <c r="AP471" s="223">
        <f t="shared" ca="1" si="891"/>
        <v>-1.5475837487553565E-4</v>
      </c>
      <c r="AQ471" s="223">
        <f t="shared" ca="1" si="892"/>
        <v>9.0042851331485448E-4</v>
      </c>
      <c r="AR471" s="223">
        <f t="shared" ca="1" si="893"/>
        <v>-1.4731970956438406E-3</v>
      </c>
      <c r="AS471" s="223">
        <f t="shared" ca="1" si="894"/>
        <v>1.7630802889303156E-3</v>
      </c>
      <c r="AT471" s="223">
        <f t="shared" ca="1" si="895"/>
        <v>-1.7144143125761432E-3</v>
      </c>
      <c r="AU471" s="223">
        <f t="shared" ca="1" si="896"/>
        <v>1.3365440761625273E-3</v>
      </c>
      <c r="AV471" s="223">
        <f t="shared" ca="1" si="897"/>
        <v>-7.0202875670083355E-4</v>
      </c>
      <c r="AW471" s="223">
        <f t="shared" ca="1" si="898"/>
        <v>-6.7291117117894759E-5</v>
      </c>
      <c r="AX471" s="223">
        <f t="shared" ca="1" si="899"/>
        <v>8.2368965549461861E-4</v>
      </c>
      <c r="AY471" s="223">
        <f t="shared" ca="1" si="900"/>
        <v>-1.4219221417294508E-3</v>
      </c>
      <c r="AZ471" s="223">
        <f t="shared" ca="1" si="901"/>
        <v>1.7471151280625385E-3</v>
      </c>
      <c r="BA471" s="223">
        <f t="shared" ca="1" si="902"/>
        <v>-1.7368245975156052E-3</v>
      </c>
      <c r="BB471" s="223">
        <f t="shared" ca="1" si="903"/>
        <v>1.3930265523125589E-3</v>
      </c>
      <c r="BC471" s="223">
        <f t="shared" ca="1" si="904"/>
        <v>-7.8173757913882307E-4</v>
      </c>
      <c r="BD471" s="223">
        <f t="shared" ca="1" si="905"/>
        <v>2.0338250834914153E-5</v>
      </c>
      <c r="BE471" s="223">
        <f t="shared" ca="1" si="906"/>
        <v>7.4496645714758054E-4</v>
      </c>
      <c r="BF471" s="223">
        <f t="shared" ca="1" si="907"/>
        <v>-1.3672216528299484E-3</v>
      </c>
      <c r="BG471" s="223">
        <f t="shared" ca="1" si="908"/>
        <v>1.7269410138220408E-3</v>
      </c>
      <c r="BH471" s="223">
        <f t="shared" ca="1" si="909"/>
        <v>-1.7550507198717898E-3</v>
      </c>
      <c r="BI471" s="223">
        <f t="shared" ca="1" si="910"/>
        <v>1.4461531054833373E-3</v>
      </c>
      <c r="BJ471" s="223">
        <f t="shared" ca="1" si="911"/>
        <v>-8.5956312727651911E-4</v>
      </c>
      <c r="BK471" s="223">
        <f t="shared" ca="1" si="912"/>
        <v>1.0791862216001603E-4</v>
      </c>
      <c r="BL471" s="223">
        <f t="shared" ca="1" si="913"/>
        <v>6.6444856935394148E-4</v>
      </c>
      <c r="BM471" s="223">
        <f t="shared" ca="1" si="914"/>
        <v>-1.3092274072143211E-3</v>
      </c>
      <c r="BN471" s="223">
        <f t="shared" ca="1" si="915"/>
        <v>1.7026065474170838E-3</v>
      </c>
      <c r="BO471" s="223">
        <f t="shared" ca="1" si="916"/>
        <v>-1.7690487713195098E-3</v>
      </c>
      <c r="BP471" s="223">
        <f t="shared" ca="1" si="917"/>
        <v>1.4957957491549552E-3</v>
      </c>
      <c r="BQ471" s="223">
        <f t="shared" ca="1" si="918"/>
        <v>-9.3531791255176827E-4</v>
      </c>
      <c r="BR471" s="223">
        <f t="shared" ca="1" si="919"/>
        <v>1.9523900807177956E-4</v>
      </c>
      <c r="BS471" s="223">
        <f t="shared" ca="1" si="920"/>
        <v>5.8232996675790781E-4</v>
      </c>
      <c r="BT471" s="223">
        <f t="shared" ca="1" si="921"/>
        <v>-1.2480791180999381E-3</v>
      </c>
      <c r="BU471" s="223">
        <f t="shared" ca="1" si="922"/>
        <v>1.6741703527086789E-3</v>
      </c>
      <c r="BV471" s="223">
        <f t="shared" ca="1" si="923"/>
        <v>-1.7787850293267502E-3</v>
      </c>
      <c r="BW471" s="223">
        <f t="shared" ca="1" si="924"/>
        <v>1.5418348898506252E-3</v>
      </c>
      <c r="BX471" s="223">
        <f t="shared" ca="1" si="925"/>
        <v>-1.008819435051507E-3</v>
      </c>
      <c r="BY471" s="223">
        <f t="shared" ca="1" si="926"/>
        <v>2.8208904611218082E-4</v>
      </c>
      <c r="BZ471" s="223">
        <f t="shared" ca="1" si="927"/>
        <v>4.9880848026587362E-4</v>
      </c>
      <c r="CA471" s="223">
        <f t="shared" ca="1" si="928"/>
        <v>-1.1839240970712326E-3</v>
      </c>
      <c r="CB471" s="223">
        <f t="shared" ca="1" si="929"/>
        <v>1.6417009349805952E-3</v>
      </c>
      <c r="CC471" s="223">
        <f t="shared" ca="1" si="930"/>
        <v>-1.7842360383951753E-3</v>
      </c>
      <c r="CD471" s="223">
        <f t="shared" ca="1" si="931"/>
        <v>1.5841596152478591E-3</v>
      </c>
      <c r="CE471" s="223">
        <f t="shared" ca="1" si="932"/>
        <v>-1.0798906231700603E-3</v>
      </c>
      <c r="CF471" s="223">
        <f t="shared" ca="1" si="933"/>
        <v>3.6825950693241565E-4</v>
      </c>
      <c r="CG471" s="223">
        <f t="shared" ca="1" si="934"/>
        <v>4.1408532045441606E-4</v>
      </c>
      <c r="CH471" s="223">
        <f t="shared" ca="1" si="935"/>
        <v>-1.1169168991931797E-3</v>
      </c>
      <c r="CI471" s="223">
        <f t="shared" ca="1" si="936"/>
        <v>1.6052765159041251E-3</v>
      </c>
      <c r="CJ471" s="223">
        <f t="shared" ca="1" si="937"/>
        <v>-1.7853886665664875E-3</v>
      </c>
      <c r="CK471" s="223">
        <f t="shared" ca="1" si="938"/>
        <v>1.6226679613759668E-3</v>
      </c>
      <c r="CL471" s="223">
        <f t="shared" ca="1" si="939"/>
        <v>-1.14836026019015E-3</v>
      </c>
      <c r="CM471" s="223">
        <f t="shared" ca="1" si="940"/>
        <v>4.5354279834472705E-4</v>
      </c>
      <c r="CN471" s="223">
        <f t="shared" ca="1" si="941"/>
        <v>3.2836459283639352E-4</v>
      </c>
      <c r="CO471" s="223">
        <f t="shared" ca="1" si="942"/>
        <v>-1.0472189506746043E-3</v>
      </c>
      <c r="CP471" s="223">
        <f t="shared" ca="1" si="943"/>
        <v>1.5649848450952253E-3</v>
      </c>
      <c r="CQ471" s="223">
        <f t="shared" ca="1" si="944"/>
        <v>-1.7822401370584638E-3</v>
      </c>
      <c r="CR471" s="223">
        <f t="shared" ca="1" si="945"/>
        <v>1.6572671582561929E-3</v>
      </c>
      <c r="CS471" s="223">
        <f t="shared" ca="1" si="946"/>
        <v>-1.2140633967589625E-3</v>
      </c>
      <c r="CT471" s="223">
        <f t="shared" ca="1" si="947"/>
        <v>5.3773346543016889E-4</v>
      </c>
      <c r="CU471" s="223">
        <f t="shared" ca="1" si="948"/>
        <v>2.4185280615288682E-4</v>
      </c>
      <c r="CV471" s="223">
        <f t="shared" ca="1" si="949"/>
        <v>-9.7499815997830743E-4</v>
      </c>
      <c r="CW471" s="223">
        <f t="shared" ca="1" si="950"/>
        <v>1.520922988718009E-3</v>
      </c>
      <c r="CX471" s="223">
        <f t="shared" ca="1" si="951"/>
        <v>-1.774798034954462E-3</v>
      </c>
      <c r="CY471" s="223">
        <f t="shared" ca="1" si="952"/>
        <v>1.687873853392721E-3</v>
      </c>
      <c r="CZ471" s="223">
        <f t="shared" ca="1" si="953"/>
        <v>-1.2768417482656243E-3</v>
      </c>
      <c r="DA471" s="223">
        <f t="shared" ca="1" si="954"/>
        <v>6.2062868549750069E-4</v>
      </c>
      <c r="DB471" s="223">
        <f t="shared" ca="1" si="955"/>
        <v>1.5475837487550335E-4</v>
      </c>
      <c r="DC471" s="223">
        <f t="shared" ca="1" si="956"/>
        <v>-9.0042851331487042E-4</v>
      </c>
      <c r="DD471" s="223">
        <f t="shared" ca="1" si="957"/>
        <v>1.4731970956438224E-3</v>
      </c>
      <c r="DE471" s="223">
        <f t="shared" ca="1" si="958"/>
        <v>-1.7630802889303185E-3</v>
      </c>
      <c r="DF471" s="223">
        <f t="shared" ca="1" si="959"/>
        <v>1.7144143125761523E-3</v>
      </c>
      <c r="DG471" s="223">
        <f t="shared" ca="1" si="960"/>
        <v>-1.3365440761625149E-3</v>
      </c>
      <c r="DH471" s="223">
        <f t="shared" ca="1" si="961"/>
        <v>7.0202875670086337E-4</v>
      </c>
      <c r="DI471" s="223">
        <f t="shared" ca="1" si="962"/>
        <v>6.7291117117913163E-5</v>
      </c>
      <c r="DJ471" s="223">
        <f t="shared" ca="1" si="963"/>
        <v>-8.2368965549458998E-4</v>
      </c>
      <c r="DK471" s="223">
        <f t="shared" ca="1" si="964"/>
        <v>1.4219221417294619E-3</v>
      </c>
      <c r="DL471" s="223">
        <f t="shared" ca="1" si="965"/>
        <v>-1.7471151280625318E-3</v>
      </c>
      <c r="DM471" s="223">
        <f t="shared" ca="1" si="966"/>
        <v>1.7368245975156009E-3</v>
      </c>
      <c r="DN471" s="223">
        <f t="shared" ca="1" si="967"/>
        <v>-1.3930265523125634E-3</v>
      </c>
      <c r="DO471" s="223">
        <f t="shared" ca="1" si="968"/>
        <v>7.8173757913878382E-4</v>
      </c>
      <c r="DP471" s="223">
        <f t="shared" ca="1" si="969"/>
        <v>-2.0338250834921119E-5</v>
      </c>
      <c r="DQ471" s="223">
        <f t="shared" ca="1" si="970"/>
        <v>-7.4496645714762022E-4</v>
      </c>
      <c r="DR471" s="223">
        <f t="shared" ca="1" si="971"/>
        <v>1.367221652829944E-3</v>
      </c>
      <c r="DS471" s="223">
        <f t="shared" ca="1" si="972"/>
        <v>-1.7269410138220519E-3</v>
      </c>
      <c r="DT471" s="223">
        <f t="shared" ca="1" si="973"/>
        <v>1.7550507198717908E-3</v>
      </c>
      <c r="DU471" s="223">
        <f t="shared" ca="1" si="974"/>
        <v>-1.4461531054833117E-3</v>
      </c>
      <c r="DV471" s="223">
        <f t="shared" ca="1" si="975"/>
        <v>8.5956312727652529E-4</v>
      </c>
      <c r="DW471" s="223">
        <f t="shared" ca="1" si="976"/>
        <v>-1.0791862215997235E-4</v>
      </c>
      <c r="DX471" s="223">
        <f t="shared" ca="1" si="977"/>
        <v>-6.6444856935393487E-4</v>
      </c>
      <c r="DY471" s="223">
        <f t="shared" ca="1" si="978"/>
        <v>1.309227407214351E-3</v>
      </c>
      <c r="DZ471" s="223">
        <f t="shared" ca="1" si="979"/>
        <v>-1.7026065474170817E-3</v>
      </c>
      <c r="EA471" s="223">
        <f t="shared" ca="1" si="980"/>
        <v>1.7690487713195042E-3</v>
      </c>
      <c r="EB471" s="223">
        <f t="shared" ca="1" si="981"/>
        <v>-1.4957957491549593E-3</v>
      </c>
      <c r="EC471" s="223">
        <f t="shared" ca="1" si="982"/>
        <v>9.3531791255173097E-4</v>
      </c>
      <c r="ED471" s="223">
        <f t="shared" ca="1" si="983"/>
        <v>-1.952390080717865E-4</v>
      </c>
      <c r="EE471" s="223">
        <f t="shared" ca="1" si="984"/>
        <v>-5.8232996675785316E-4</v>
      </c>
      <c r="EF471" s="223">
        <f t="shared" ca="1" si="985"/>
        <v>1.2480791180999331E-3</v>
      </c>
      <c r="EG471" s="223">
        <f t="shared" ca="1" si="986"/>
        <v>-1.6741703527086587E-3</v>
      </c>
      <c r="EH471" s="223">
        <f t="shared" ca="1" si="987"/>
        <v>1.7787850293267508E-3</v>
      </c>
      <c r="EI471" s="223">
        <f t="shared" ca="1" si="988"/>
        <v>-1.5418348898506545E-3</v>
      </c>
      <c r="EJ471" s="223">
        <f t="shared" ca="1" si="989"/>
        <v>1.0088194350515128E-3</v>
      </c>
      <c r="EK471" s="223">
        <f t="shared" ca="1" si="990"/>
        <v>-2.8208904611223785E-4</v>
      </c>
      <c r="EL471" s="223">
        <f t="shared" ca="1" si="991"/>
        <v>-4.9880848026586679E-4</v>
      </c>
      <c r="EM471" s="223">
        <f t="shared" ca="1" si="992"/>
        <v>1.1839240970711895E-3</v>
      </c>
      <c r="EN471" s="223">
        <f t="shared" ca="1" si="993"/>
        <v>-1.6417009349805926E-3</v>
      </c>
      <c r="EO471" s="223">
        <f t="shared" ca="1" si="994"/>
        <v>1.7842360383951775E-3</v>
      </c>
      <c r="EP471" s="223">
        <f t="shared" ca="1" si="995"/>
        <v>-1.5841596152478623E-3</v>
      </c>
      <c r="EQ471" s="223">
        <f t="shared" ca="1" si="996"/>
        <v>1.0798906231701062E-3</v>
      </c>
      <c r="ER471" s="223">
        <f t="shared" ca="1" si="997"/>
        <v>-3.6825950693242248E-4</v>
      </c>
      <c r="ES471" s="223">
        <f t="shared" ca="1" si="998"/>
        <v>-4.140853204543599E-4</v>
      </c>
      <c r="ET471" s="223">
        <f t="shared" ca="1" si="999"/>
        <v>1.1169168991931743E-3</v>
      </c>
      <c r="EU471" s="223">
        <f t="shared" ca="1" si="1000"/>
        <v>-1.6052765159040995E-3</v>
      </c>
      <c r="EV471" s="223">
        <f t="shared" ca="1" si="1001"/>
        <v>1.7853886665664873E-3</v>
      </c>
      <c r="EW471" s="223">
        <f t="shared" ca="1" si="1002"/>
        <v>-1.6226679613759909E-3</v>
      </c>
      <c r="EX471" s="223">
        <f t="shared" ca="1" si="1003"/>
        <v>1.1483602601901554E-3</v>
      </c>
      <c r="EY471" s="223">
        <f t="shared" ca="1" si="1004"/>
        <v>-4.53542798344783E-4</v>
      </c>
      <c r="EZ471" s="223">
        <f t="shared" ca="1" si="1005"/>
        <v>-3.2836459283638669E-4</v>
      </c>
      <c r="FA471" s="223">
        <f t="shared" ca="1" si="1006"/>
        <v>1.0472189506745575E-3</v>
      </c>
      <c r="FB471" s="223">
        <f t="shared" ca="1" si="1007"/>
        <v>-1.5649848450952221E-3</v>
      </c>
      <c r="FC471" s="223">
        <f t="shared" ca="1" si="1008"/>
        <v>1.7822401370584605E-3</v>
      </c>
      <c r="FD471" s="223">
        <f t="shared" ca="1" si="1009"/>
        <v>-1.6572671582561955E-3</v>
      </c>
      <c r="FE471" s="223">
        <f t="shared" ca="1" si="1010"/>
        <v>1.2140633967590046E-3</v>
      </c>
      <c r="FF471" s="223">
        <f t="shared" ca="1" si="1011"/>
        <v>-5.3773346543017561E-4</v>
      </c>
      <c r="FG471" s="223">
        <f t="shared" ca="1" si="1012"/>
        <v>-2.4185280615282955E-4</v>
      </c>
      <c r="FH471" s="223">
        <f t="shared" ca="1" si="1013"/>
        <v>9.7499815997830158E-4</v>
      </c>
      <c r="FI471" s="223">
        <f t="shared" ca="1" si="1014"/>
        <v>-1.5209229887179789E-3</v>
      </c>
      <c r="FJ471" s="223">
        <f t="shared" ca="1" si="1015"/>
        <v>1.7747980349544668E-3</v>
      </c>
      <c r="FK471" s="223">
        <f t="shared" ca="1" si="1016"/>
        <v>-1.68787385339274E-3</v>
      </c>
      <c r="FL471" s="223">
        <f t="shared" ca="1" si="1017"/>
        <v>1.2768417482655935E-3</v>
      </c>
      <c r="FM471" s="223">
        <f t="shared" ca="1" si="1018"/>
        <v>-6.206286854975549E-4</v>
      </c>
      <c r="FN471" s="223">
        <f t="shared" ca="1" si="1019"/>
        <v>-1.5475837487554696E-4</v>
      </c>
      <c r="FO471" s="223">
        <f t="shared" ca="1" si="1020"/>
        <v>9.0042851331482055E-4</v>
      </c>
      <c r="FP471" s="223">
        <f t="shared" ca="1" si="1021"/>
        <v>-1.4731970956438471E-3</v>
      </c>
      <c r="FQ471" s="223">
        <f t="shared" ca="1" si="1022"/>
        <v>1.7630802889303094E-3</v>
      </c>
      <c r="FR471" s="223">
        <f t="shared" ca="1" si="1023"/>
        <v>-1.7144143125761399E-3</v>
      </c>
      <c r="FS471" s="223">
        <f t="shared" ca="1" si="1024"/>
        <v>1.3365440761625535E-3</v>
      </c>
      <c r="FT471" s="223">
        <f t="shared" ca="1" si="1025"/>
        <v>-7.0202875670082325E-4</v>
      </c>
      <c r="FU471" s="223">
        <f t="shared" ca="1" si="1026"/>
        <v>-6.7291117117855483E-5</v>
      </c>
      <c r="FV471" s="223">
        <f t="shared" ca="1" si="1027"/>
        <v>8.236896554946288E-4</v>
      </c>
      <c r="FW471" s="223">
        <f t="shared" ca="1" si="1028"/>
        <v>-1.4219221417294267E-3</v>
      </c>
      <c r="FX471" s="223">
        <f t="shared" ca="1" si="1029"/>
        <v>1.7471151280625406E-3</v>
      </c>
      <c r="FY471" s="223">
        <f t="shared" ca="1" si="1030"/>
        <v>-1.7368245975156143E-3</v>
      </c>
      <c r="FZ471" s="223">
        <f t="shared" ca="1" si="1031"/>
        <v>1.3930265523125357E-3</v>
      </c>
      <c r="GA471" s="223">
        <f t="shared" ca="1" si="1032"/>
        <v>-7.8173757913883575E-4</v>
      </c>
      <c r="GB471" s="223">
        <f t="shared" ca="1" si="1033"/>
        <v>2.0338250834877399E-5</v>
      </c>
      <c r="GC471" s="223">
        <f t="shared" ca="1" si="1034"/>
        <v>7.4496645714756775E-4</v>
      </c>
      <c r="GD471" s="223">
        <f t="shared" ca="1" si="1035"/>
        <v>-1.367221652829972E-3</v>
      </c>
      <c r="GE471" s="223">
        <f t="shared" ca="1" si="1036"/>
        <v>1.7269410138220373E-3</v>
      </c>
      <c r="GF471" s="223">
        <f t="shared" ca="1" si="1037"/>
        <v>-1.755050719871783E-3</v>
      </c>
      <c r="GG471" s="223">
        <f t="shared" ca="1" si="1038"/>
        <v>1.4461531054833457E-3</v>
      </c>
      <c r="GH471" s="223">
        <f t="shared" ca="1" si="1039"/>
        <v>-8.595631272764868E-4</v>
      </c>
      <c r="GI471" s="223">
        <f t="shared" ca="1" si="1040"/>
        <v>1.0791862216002999E-4</v>
      </c>
      <c r="GJ471" s="223">
        <f t="shared" ca="1" si="1041"/>
        <v>6.6444856935397552E-4</v>
      </c>
      <c r="GK471" s="223">
        <f t="shared" ca="1" si="1042"/>
        <v>-1.3092274072143118E-3</v>
      </c>
      <c r="GL471" s="223">
        <f t="shared" ca="1" si="1043"/>
        <v>1.7026065474170949E-3</v>
      </c>
      <c r="GM471" s="223">
        <f t="shared" ca="1" si="1044"/>
        <v>-1.7690487713195118E-3</v>
      </c>
      <c r="GN471" s="223">
        <f t="shared" ca="1" si="1045"/>
        <v>1.4957957491549354E-3</v>
      </c>
      <c r="GO471" s="223">
        <f t="shared" ca="1" si="1046"/>
        <v>-9.353179125517802E-4</v>
      </c>
      <c r="GP471" s="223">
        <f t="shared" ca="1" si="1047"/>
        <v>1.9523900807184391E-4</v>
      </c>
      <c r="GQ471" s="223">
        <f t="shared" ca="1" si="1048"/>
        <v>5.8232996675779863E-4</v>
      </c>
      <c r="GR471" s="223">
        <f t="shared" ca="1" si="1049"/>
        <v>-1.2480791180999643E-3</v>
      </c>
      <c r="GS471" s="223">
        <f t="shared" ca="1" si="1050"/>
        <v>1.6741703527086739E-3</v>
      </c>
      <c r="GT471" s="223">
        <f t="shared" ca="1" si="1051"/>
        <v>-1.7787850293267558E-3</v>
      </c>
      <c r="GU471" s="223">
        <f t="shared" ca="1" si="1052"/>
        <v>1.5418348898506835E-3</v>
      </c>
      <c r="GV471" s="223">
        <f t="shared" ca="1" si="1053"/>
        <v>-1.0088194350514766E-3</v>
      </c>
      <c r="GW471" s="223">
        <f t="shared" ca="1" si="1054"/>
        <v>2.8208904611219465E-4</v>
      </c>
      <c r="GX471" s="223">
        <f t="shared" ca="1" si="1055"/>
        <v>4.9880848026581139E-4</v>
      </c>
      <c r="GY471" s="223">
        <f t="shared" ca="1" si="1056"/>
        <v>-1.1839240970711463E-3</v>
      </c>
      <c r="GZ471" s="223">
        <f t="shared" ca="1" si="1057"/>
        <v>1.6417009349806097E-3</v>
      </c>
      <c r="HA471" s="223">
        <f t="shared" ca="1" si="1058"/>
        <v>-1.784236038395176E-3</v>
      </c>
      <c r="HB471" s="223">
        <f t="shared" ca="1" si="1059"/>
        <v>1.5841596152478888E-3</v>
      </c>
      <c r="HC471" s="223">
        <f t="shared" ca="1" si="1060"/>
        <v>-1.0798906231701522E-3</v>
      </c>
      <c r="HD471" s="223">
        <f t="shared" ca="1" si="1061"/>
        <v>3.6825950693237966E-4</v>
      </c>
      <c r="HE471" s="223">
        <f t="shared" ca="1" si="1062"/>
        <v>4.1408532045440251E-4</v>
      </c>
      <c r="HF471" s="223">
        <f t="shared" ca="1" si="1063"/>
        <v>-1.1169168991931292E-3</v>
      </c>
      <c r="HG471" s="223">
        <f t="shared" ca="1" si="1064"/>
        <v>1.6052765159040743E-3</v>
      </c>
      <c r="HH471" s="223">
        <f t="shared" ca="1" si="1065"/>
        <v>-1.7853886665664879E-3</v>
      </c>
      <c r="HI471" s="223">
        <f t="shared" ca="1" si="1066"/>
        <v>1.6226679613759725E-3</v>
      </c>
      <c r="HJ471" s="223">
        <f t="shared" ca="1" si="1067"/>
        <v>-1.1483602601901994E-3</v>
      </c>
      <c r="HK471" s="223">
        <f t="shared" ca="1" si="1068"/>
        <v>4.5354279834483883E-4</v>
      </c>
      <c r="HL471" s="223">
        <f t="shared" ca="1" si="1069"/>
        <v>3.2836459283642962E-4</v>
      </c>
      <c r="HM471" s="223">
        <f t="shared" ca="1" si="1070"/>
        <v>-1.047218950674593E-3</v>
      </c>
      <c r="HN471" s="223">
        <f t="shared" ca="1" si="1071"/>
        <v>1.5649848450951941E-3</v>
      </c>
      <c r="HO471" s="223">
        <f t="shared" ca="1" si="1072"/>
        <v>-1.7822401370584566E-3</v>
      </c>
      <c r="HP471" s="223">
        <f t="shared" ca="1" si="1073"/>
        <v>1.6572671582561792E-3</v>
      </c>
      <c r="HQ471" s="223">
        <f t="shared" ca="1" si="1074"/>
        <v>-1.2140633967589729E-3</v>
      </c>
      <c r="HR471" s="223">
        <f t="shared" ca="1" si="1075"/>
        <v>5.3773346543023069E-4</v>
      </c>
      <c r="HS471" s="223">
        <f t="shared" ca="1" si="1076"/>
        <v>2.4185280615277236E-4</v>
      </c>
      <c r="HT471" s="223">
        <f t="shared" ca="1" si="1077"/>
        <v>-9.7499815997833823E-4</v>
      </c>
      <c r="HU471" s="223">
        <f t="shared" ca="1" si="1078"/>
        <v>1.5209229887180016E-3</v>
      </c>
      <c r="HV471" s="223">
        <f t="shared" ca="1" si="1079"/>
        <v>-1.7747980349544605E-3</v>
      </c>
      <c r="HW471" s="223">
        <f t="shared" ca="1" si="1080"/>
        <v>1.6878738533927589E-3</v>
      </c>
      <c r="HX471" s="223">
        <f t="shared" ca="1" si="1081"/>
        <v>-1.2768417482655629E-3</v>
      </c>
      <c r="HY471" s="223">
        <f t="shared" ca="1" si="1082"/>
        <v>6.2062868549751381E-4</v>
      </c>
      <c r="HZ471" s="223">
        <f t="shared" ca="1" si="1083"/>
        <v>1.5475837487548939E-4</v>
      </c>
      <c r="IA471" s="223">
        <f t="shared" ca="1" si="1084"/>
        <v>-9.0042851331477056E-4</v>
      </c>
      <c r="IB471" s="223">
        <f t="shared" ca="1" si="1085"/>
        <v>1.4731970956438718E-3</v>
      </c>
      <c r="IC471" s="223">
        <f t="shared" ca="1" si="1086"/>
        <v>-1.7630802889303163E-3</v>
      </c>
      <c r="ID471" s="223">
        <f t="shared" ca="1" si="1087"/>
        <v>1.7144143125761562E-3</v>
      </c>
      <c r="IE471" s="223">
        <f t="shared" ca="1" si="1088"/>
        <v>1.459735858311405E-3</v>
      </c>
      <c r="IF471" s="223">
        <f t="shared" ca="1" si="1089"/>
        <v>7.0202875670078292E-4</v>
      </c>
      <c r="IG471" s="223">
        <f t="shared" ca="1" si="1090"/>
        <v>6.7291117117899177E-5</v>
      </c>
      <c r="IH471" s="223">
        <f t="shared" ca="1" si="1091"/>
        <v>-8.2368965549457762E-4</v>
      </c>
      <c r="II471" s="223">
        <f t="shared" ca="1" si="1092"/>
        <v>1.4219221417293921E-3</v>
      </c>
      <c r="IJ471" s="223">
        <f t="shared" ca="1" si="1093"/>
        <v>-1.7471151280625498E-3</v>
      </c>
      <c r="IK471" s="223">
        <f t="shared" ca="1" si="1094"/>
        <v>1.7368245975156044E-3</v>
      </c>
      <c r="IL471" s="223">
        <f t="shared" ca="1" si="1095"/>
        <v>-1.3930265523125719E-3</v>
      </c>
      <c r="IM471" s="223">
        <f t="shared" ca="1" si="1096"/>
        <v>7.8173757913888768E-4</v>
      </c>
      <c r="IN471" s="223">
        <f t="shared" ca="1" si="1097"/>
        <v>-2.0338250834833651E-5</v>
      </c>
      <c r="IO471" s="223">
        <f t="shared" ca="1" si="1098"/>
        <v>-7.4496645714760765E-4</v>
      </c>
      <c r="IP471" s="223">
        <f t="shared" ca="1" si="1099"/>
        <v>1.3672216528299351E-3</v>
      </c>
      <c r="IQ471" s="223">
        <f t="shared" ca="1" si="1100"/>
        <v>-1.7269410138220228E-3</v>
      </c>
      <c r="IR471" s="223">
        <f t="shared" ca="1" si="1101"/>
        <v>1.755050719871775E-3</v>
      </c>
      <c r="IS471" s="223">
        <f t="shared" ca="1" si="1102"/>
        <v>-1.4461531054833201E-3</v>
      </c>
      <c r="IT471" s="223">
        <f t="shared" ca="1" si="1103"/>
        <v>8.5956312727653755E-4</v>
      </c>
      <c r="IU471" s="223">
        <f t="shared" ca="1" si="1104"/>
        <v>-1.0791862216008764E-4</v>
      </c>
      <c r="IV471" s="223">
        <f t="shared" ca="1" si="1105"/>
        <v>-6.6444856935401618E-4</v>
      </c>
      <c r="IW471" s="223">
        <f t="shared" ca="1" si="1106"/>
        <v>1.3092274072143415E-3</v>
      </c>
      <c r="IX471" s="223">
        <f t="shared" ca="1" si="1107"/>
        <v>-1.7026065474170773E-3</v>
      </c>
      <c r="IY471" s="223">
        <f t="shared" ca="1" si="1108"/>
        <v>1.7690487713195196E-3</v>
      </c>
      <c r="IZ471" s="223">
        <f t="shared" ca="1" si="1109"/>
        <v>-1.4957957491549111E-3</v>
      </c>
      <c r="JA471" s="223">
        <f t="shared" ca="1" si="1110"/>
        <v>9.3531791255174301E-4</v>
      </c>
      <c r="JB471" s="223">
        <f t="shared" ca="1" si="1111"/>
        <v>-1.9523900807180044E-4</v>
      </c>
    </row>
    <row r="472" spans="2:262">
      <c r="B472" s="230">
        <v>111</v>
      </c>
      <c r="C472" s="229">
        <f t="shared" si="1112"/>
        <v>2.1679687500000015E-3</v>
      </c>
      <c r="D472" s="226">
        <f t="shared" ca="1" si="855"/>
        <v>54.006039831908211</v>
      </c>
      <c r="E472" s="225">
        <f ca="1">DM361</f>
        <v>6.0398319082111381E-3</v>
      </c>
      <c r="F472" s="224">
        <v>111</v>
      </c>
      <c r="G472" s="223">
        <f t="shared" ca="1" si="856"/>
        <v>-6.9270414522557271E-4</v>
      </c>
      <c r="H472" s="223">
        <f t="shared" ca="1" si="857"/>
        <v>1.9986123776143437E-3</v>
      </c>
      <c r="I472" s="223">
        <f t="shared" ca="1" si="858"/>
        <v>-2.9615977217441508E-3</v>
      </c>
      <c r="J472" s="223">
        <f t="shared" ca="1" si="859"/>
        <v>3.4164306817613625E-3</v>
      </c>
      <c r="K472" s="223">
        <f t="shared" ca="1" si="860"/>
        <v>-3.2850707961580529E-3</v>
      </c>
      <c r="L472" s="223">
        <f t="shared" ca="1" si="861"/>
        <v>2.5900568582875477E-3</v>
      </c>
      <c r="M472" s="223">
        <f t="shared" ca="1" si="862"/>
        <v>-1.4506396991885817E-3</v>
      </c>
      <c r="N472" s="223">
        <f t="shared" ca="1" si="863"/>
        <v>6.2321071730515897E-5</v>
      </c>
      <c r="O472" s="223">
        <f t="shared" ca="1" si="864"/>
        <v>1.3366906356647077E-3</v>
      </c>
      <c r="P472" s="223">
        <f t="shared" ca="1" si="865"/>
        <v>-2.5063523106949653E-3</v>
      </c>
      <c r="Q472" s="223">
        <f t="shared" ca="1" si="866"/>
        <v>3.2459728316701483E-3</v>
      </c>
      <c r="R472" s="223">
        <f t="shared" ca="1" si="867"/>
        <v>-3.4286477482279587E-3</v>
      </c>
      <c r="S472" s="223">
        <f t="shared" ca="1" si="868"/>
        <v>3.0230336089317389E-3</v>
      </c>
      <c r="T472" s="223">
        <f t="shared" ca="1" si="869"/>
        <v>-2.0987258859821423E-3</v>
      </c>
      <c r="U472" s="223">
        <f t="shared" ca="1" si="870"/>
        <v>8.1431775009306161E-4</v>
      </c>
      <c r="V472" s="223">
        <f t="shared" ca="1" si="871"/>
        <v>6.0981142322686852E-4</v>
      </c>
      <c r="W472" s="223">
        <f t="shared" ca="1" si="872"/>
        <v>-1.9293088545999783E-3</v>
      </c>
      <c r="X472" s="223">
        <f t="shared" ca="1" si="873"/>
        <v>2.9177745300541574E-3</v>
      </c>
      <c r="Y472" s="223">
        <f t="shared" ca="1" si="874"/>
        <v>-3.4056070260375963E-3</v>
      </c>
      <c r="Z472" s="223">
        <f t="shared" ca="1" si="875"/>
        <v>3.3091038045379665E-3</v>
      </c>
      <c r="AA472" s="223">
        <f t="shared" ca="1" si="876"/>
        <v>-2.64482293545095E-3</v>
      </c>
      <c r="AB472" s="223">
        <f t="shared" ca="1" si="877"/>
        <v>1.5267420548574608E-3</v>
      </c>
      <c r="AC472" s="223">
        <f t="shared" ca="1" si="878"/>
        <v>-1.4670202653614358E-4</v>
      </c>
      <c r="AD472" s="223">
        <f t="shared" ca="1" si="879"/>
        <v>-1.2585092071758417E-3</v>
      </c>
      <c r="AE472" s="223">
        <f t="shared" ca="1" si="880"/>
        <v>2.447784816221862E-3</v>
      </c>
      <c r="AF472" s="223">
        <f t="shared" ca="1" si="881"/>
        <v>-3.2170683105301628E-3</v>
      </c>
      <c r="AG472" s="223">
        <f t="shared" ca="1" si="882"/>
        <v>3.4343656522808443E-3</v>
      </c>
      <c r="AH472" s="223">
        <f t="shared" ca="1" si="883"/>
        <v>-3.0623928574063783E-3</v>
      </c>
      <c r="AI472" s="223">
        <f t="shared" ca="1" si="884"/>
        <v>2.1649731997945678E-3</v>
      </c>
      <c r="AJ472" s="223">
        <f t="shared" ca="1" si="885"/>
        <v>-8.9608638277141302E-4</v>
      </c>
      <c r="AK472" s="223">
        <f t="shared" ca="1" si="886"/>
        <v>-5.2655137362913782E-4</v>
      </c>
      <c r="AL472" s="223">
        <f t="shared" ca="1" si="887"/>
        <v>1.8588431880731194E-3</v>
      </c>
      <c r="AM472" s="223">
        <f t="shared" ca="1" si="888"/>
        <v>-2.8721937800898628E-3</v>
      </c>
      <c r="AN472" s="223">
        <f t="shared" ca="1" si="889"/>
        <v>3.3927319599851924E-3</v>
      </c>
      <c r="AO472" s="223">
        <f t="shared" ca="1" si="890"/>
        <v>-3.3311435325213907E-3</v>
      </c>
      <c r="AP472" s="223">
        <f t="shared" ca="1" si="891"/>
        <v>2.6979958701743366E-3</v>
      </c>
      <c r="AQ472" s="223">
        <f t="shared" ca="1" si="892"/>
        <v>-1.601924758201056E-3</v>
      </c>
      <c r="AR472" s="223">
        <f t="shared" ca="1" si="893"/>
        <v>2.3099461352651593E-4</v>
      </c>
      <c r="AS472" s="223">
        <f t="shared" ca="1" si="894"/>
        <v>1.1795696997992401E-3</v>
      </c>
      <c r="AT472" s="223">
        <f t="shared" ca="1" si="895"/>
        <v>-2.3877428677040193E-3</v>
      </c>
      <c r="AU472" s="223">
        <f t="shared" ca="1" si="896"/>
        <v>3.1862259477338419E-3</v>
      </c>
      <c r="AV472" s="223">
        <f t="shared" ca="1" si="897"/>
        <v>-3.4380148228839971E-3</v>
      </c>
      <c r="AW472" s="223">
        <f t="shared" ca="1" si="898"/>
        <v>3.0999074349339385E-3</v>
      </c>
      <c r="AX472" s="223">
        <f t="shared" ca="1" si="899"/>
        <v>-2.2299164147050366E-3</v>
      </c>
      <c r="AY472" s="223">
        <f t="shared" ca="1" si="900"/>
        <v>9.7731524651963443E-4</v>
      </c>
      <c r="AZ472" s="223">
        <f t="shared" ca="1" si="901"/>
        <v>4.4297414917293307E-4</v>
      </c>
      <c r="BA472" s="223">
        <f t="shared" ca="1" si="902"/>
        <v>-1.7872578239163679E-3</v>
      </c>
      <c r="BB472" s="223">
        <f t="shared" ca="1" si="903"/>
        <v>2.8248829279907111E-3</v>
      </c>
      <c r="BC472" s="223">
        <f t="shared" ca="1" si="904"/>
        <v>-3.3778132390625114E-3</v>
      </c>
      <c r="BD472" s="223">
        <f t="shared" ca="1" si="905"/>
        <v>3.3511767042002914E-3</v>
      </c>
      <c r="BE472" s="223">
        <f t="shared" ca="1" si="906"/>
        <v>-2.7495436330701381E-3</v>
      </c>
      <c r="BF472" s="223">
        <f t="shared" ca="1" si="907"/>
        <v>1.6761425219701577E-3</v>
      </c>
      <c r="BG472" s="223">
        <f t="shared" ca="1" si="908"/>
        <v>-3.151480579991206E-4</v>
      </c>
      <c r="BH472" s="223">
        <f t="shared" ca="1" si="909"/>
        <v>-1.0999196637424317E-3</v>
      </c>
      <c r="BI472" s="223">
        <f t="shared" ca="1" si="910"/>
        <v>2.3262626321661631E-3</v>
      </c>
      <c r="BJ472" s="223">
        <f t="shared" ca="1" si="911"/>
        <v>-3.1534643215672675E-3</v>
      </c>
      <c r="BK472" s="223">
        <f t="shared" ca="1" si="912"/>
        <v>3.4395930619135011E-3</v>
      </c>
      <c r="BL472" s="223">
        <f t="shared" ca="1" si="913"/>
        <v>-3.1355547441357006E-3</v>
      </c>
      <c r="BM472" s="223">
        <f t="shared" ca="1" si="914"/>
        <v>2.2935164113492322E-3</v>
      </c>
      <c r="BN472" s="223">
        <f t="shared" ca="1" si="915"/>
        <v>-1.0579554121074768E-3</v>
      </c>
      <c r="BO472" s="223">
        <f t="shared" ca="1" si="916"/>
        <v>-3.591300936531365E-4</v>
      </c>
      <c r="BP472" s="223">
        <f t="shared" ca="1" si="917"/>
        <v>1.7145958824764064E-3</v>
      </c>
      <c r="BQ472" s="223">
        <f t="shared" ca="1" si="918"/>
        <v>-2.7758704720448591E-3</v>
      </c>
      <c r="BR472" s="223">
        <f t="shared" ca="1" si="919"/>
        <v>3.360859849749201E-3</v>
      </c>
      <c r="BS472" s="223">
        <f t="shared" ca="1" si="920"/>
        <v>-3.369191252341152E-3</v>
      </c>
      <c r="BT472" s="223">
        <f t="shared" ca="1" si="921"/>
        <v>2.7994351736933772E-3</v>
      </c>
      <c r="BU472" s="223">
        <f t="shared" ca="1" si="922"/>
        <v>-1.7493506401589877E-3</v>
      </c>
      <c r="BV472" s="223">
        <f t="shared" ca="1" si="923"/>
        <v>3.9911166906582879E-4</v>
      </c>
      <c r="BW472" s="223">
        <f t="shared" ca="1" si="924"/>
        <v>1.0196070772088761E-3</v>
      </c>
      <c r="BX472" s="223">
        <f t="shared" ca="1" si="925"/>
        <v>-2.2633811430031806E-3</v>
      </c>
      <c r="BY472" s="223">
        <f t="shared" ca="1" si="926"/>
        <v>3.1188031664090266E-3</v>
      </c>
      <c r="BZ472" s="223">
        <f t="shared" ca="1" si="927"/>
        <v>-3.4390994186971773E-3</v>
      </c>
      <c r="CA472" s="223">
        <f t="shared" ca="1" si="928"/>
        <v>3.1693133124055788E-3</v>
      </c>
      <c r="CB472" s="223">
        <f t="shared" ca="1" si="929"/>
        <v>-2.3557348794672976E-3</v>
      </c>
      <c r="CC472" s="223">
        <f t="shared" ca="1" si="930"/>
        <v>1.1379583049146592E-3</v>
      </c>
      <c r="CD472" s="223">
        <f t="shared" ca="1" si="931"/>
        <v>2.75069711593711E-4</v>
      </c>
      <c r="CE472" s="223">
        <f t="shared" ca="1" si="932"/>
        <v>-1.6409011325897111E-3</v>
      </c>
      <c r="CF472" s="223">
        <f t="shared" ca="1" si="933"/>
        <v>2.7251859355231865E-3</v>
      </c>
      <c r="CG472" s="223">
        <f t="shared" ca="1" si="934"/>
        <v>-3.3418820041330476E-3</v>
      </c>
      <c r="CH472" s="223">
        <f t="shared" ca="1" si="935"/>
        <v>3.3851763256537966E-3</v>
      </c>
      <c r="CI472" s="223">
        <f t="shared" ca="1" si="936"/>
        <v>-2.8476404392456084E-3</v>
      </c>
      <c r="CJ472" s="223">
        <f t="shared" ca="1" si="937"/>
        <v>1.8215050149347034E-3</v>
      </c>
      <c r="CK472" s="223">
        <f t="shared" ca="1" si="938"/>
        <v>-4.8283487018674104E-4</v>
      </c>
      <c r="CL472" s="223">
        <f t="shared" ca="1" si="939"/>
        <v>-9.3868031749757489E-4</v>
      </c>
      <c r="CM472" s="223">
        <f t="shared" ca="1" si="940"/>
        <v>2.1991362776729983E-3</v>
      </c>
      <c r="CN472" s="223">
        <f t="shared" ca="1" si="941"/>
        <v>-3.0822633608429042E-3</v>
      </c>
      <c r="CO472" s="223">
        <f t="shared" ca="1" si="942"/>
        <v>3.4365341905872372E-3</v>
      </c>
      <c r="CP472" s="223">
        <f t="shared" ca="1" si="943"/>
        <v>-3.2011628048442828E-3</v>
      </c>
      <c r="CQ472" s="223">
        <f t="shared" ca="1" si="944"/>
        <v>2.4165343409806432E-3</v>
      </c>
      <c r="CR472" s="223">
        <f t="shared" ca="1" si="945"/>
        <v>-1.2172757341898702E-3</v>
      </c>
      <c r="CS472" s="223">
        <f t="shared" ca="1" si="946"/>
        <v>-1.9084363782554076E-4</v>
      </c>
      <c r="CT472" s="223">
        <f t="shared" ca="1" si="947"/>
        <v>1.566217965217903E-3</v>
      </c>
      <c r="CU472" s="223">
        <f t="shared" ca="1" si="948"/>
        <v>-2.6728598488952211E-3</v>
      </c>
      <c r="CV472" s="223">
        <f t="shared" ca="1" si="949"/>
        <v>3.3208911337585978E-3</v>
      </c>
      <c r="CW472" s="223">
        <f t="shared" ca="1" si="950"/>
        <v>-3.399122295327745E-3</v>
      </c>
      <c r="CX472" s="223">
        <f t="shared" ca="1" si="951"/>
        <v>2.8941303926773737E-3</v>
      </c>
      <c r="CY472" s="223">
        <f t="shared" ca="1" si="952"/>
        <v>-1.8925621831997167E-3</v>
      </c>
      <c r="CZ472" s="223">
        <f t="shared" ca="1" si="953"/>
        <v>5.6626722963630809E-4</v>
      </c>
      <c r="DA472" s="223">
        <f t="shared" ca="1" si="954"/>
        <v>8.5718813186243692E-4</v>
      </c>
      <c r="DB472" s="223">
        <f t="shared" ca="1" si="955"/>
        <v>-2.133566734880148E-3</v>
      </c>
      <c r="DC472" s="223">
        <f t="shared" ca="1" si="956"/>
        <v>3.0438669150814621E-3</v>
      </c>
      <c r="DD472" s="223">
        <f t="shared" ca="1" si="957"/>
        <v>-3.4318989227811749E-3</v>
      </c>
      <c r="DE472" s="223">
        <f t="shared" ca="1" si="958"/>
        <v>3.2310840365085713E-3</v>
      </c>
      <c r="DF472" s="223">
        <f t="shared" ca="1" si="959"/>
        <v>-2.4758781725669511E-3</v>
      </c>
      <c r="DG472" s="223">
        <f t="shared" ca="1" si="960"/>
        <v>1.2958599220796773E-3</v>
      </c>
      <c r="DH472" s="223">
        <f t="shared" ca="1" si="961"/>
        <v>1.0650260698604787E-4</v>
      </c>
      <c r="DI472" s="223">
        <f t="shared" ca="1" si="962"/>
        <v>-1.4905913667085081E-3</v>
      </c>
      <c r="DJ472" s="223">
        <f t="shared" ca="1" si="963"/>
        <v>2.6189237314388873E-3</v>
      </c>
      <c r="DK472" s="223">
        <f t="shared" ca="1" si="964"/>
        <v>-3.2978998827413136E-3</v>
      </c>
      <c r="DL472" s="223">
        <f t="shared" ca="1" si="965"/>
        <v>3.4110207608323588E-3</v>
      </c>
      <c r="DM472" s="223">
        <f t="shared" ca="1" si="966"/>
        <v>-2.938877030179097E-3</v>
      </c>
      <c r="DN472" s="223">
        <f t="shared" ca="1" si="967"/>
        <v>1.9624793427732734E-3</v>
      </c>
      <c r="DO472" s="223">
        <f t="shared" ca="1" si="968"/>
        <v>-6.4935849088074127E-4</v>
      </c>
      <c r="DP472" s="223">
        <f t="shared" ca="1" si="969"/>
        <v>-7.7517960814908781E-4</v>
      </c>
      <c r="DQ472" s="223">
        <f t="shared" ca="1" si="970"/>
        <v>2.0667120112654062E-3</v>
      </c>
      <c r="DR472" s="223">
        <f t="shared" ca="1" si="971"/>
        <v>-3.0036369577078914E-3</v>
      </c>
      <c r="DS472" s="223">
        <f t="shared" ca="1" si="972"/>
        <v>3.4251964073910013E-3</v>
      </c>
      <c r="DT472" s="223">
        <f t="shared" ca="1" si="973"/>
        <v>-3.2590589839672467E-3</v>
      </c>
      <c r="DU472" s="223">
        <f t="shared" ca="1" si="974"/>
        <v>2.5337306277211538E-3</v>
      </c>
      <c r="DV472" s="223">
        <f t="shared" ca="1" si="975"/>
        <v>-1.3736635324077475E-3</v>
      </c>
      <c r="DW472" s="223">
        <f t="shared" ca="1" si="976"/>
        <v>-2.2097422958299896E-5</v>
      </c>
      <c r="DX472" s="223">
        <f t="shared" ca="1" si="977"/>
        <v>1.4140668916966966E-3</v>
      </c>
      <c r="DY472" s="223">
        <f t="shared" ca="1" si="978"/>
        <v>-2.5634100722546618E-3</v>
      </c>
      <c r="DZ472" s="223">
        <f t="shared" ca="1" si="979"/>
        <v>3.2729221001510872E-3</v>
      </c>
      <c r="EA472" s="223">
        <f t="shared" ca="1" si="980"/>
        <v>-3.4208645549769303E-3</v>
      </c>
      <c r="EB472" s="223">
        <f t="shared" ca="1" si="981"/>
        <v>2.9818533980496297E-3</v>
      </c>
      <c r="EC472" s="223">
        <f t="shared" ca="1" si="982"/>
        <v>-2.03121437817241E-3</v>
      </c>
      <c r="ED472" s="223">
        <f t="shared" ca="1" si="983"/>
        <v>7.3205860285134616E-4</v>
      </c>
      <c r="EE472" s="223">
        <f t="shared" ca="1" si="984"/>
        <v>6.927041452256228E-4</v>
      </c>
      <c r="EF472" s="223">
        <f t="shared" ca="1" si="985"/>
        <v>-1.9986123776144188E-3</v>
      </c>
      <c r="EG472" s="223">
        <f t="shared" ca="1" si="986"/>
        <v>2.9615977217441187E-3</v>
      </c>
      <c r="EH472" s="223">
        <f t="shared" ca="1" si="987"/>
        <v>-3.4164306817613599E-3</v>
      </c>
      <c r="EI472" s="223">
        <f t="shared" ca="1" si="988"/>
        <v>3.2850707961580459E-3</v>
      </c>
      <c r="EJ472" s="223">
        <f t="shared" ca="1" si="989"/>
        <v>-2.5900568582875086E-3</v>
      </c>
      <c r="EK472" s="223">
        <f t="shared" ca="1" si="990"/>
        <v>1.4506396991884841E-3</v>
      </c>
      <c r="EL472" s="223">
        <f t="shared" ca="1" si="991"/>
        <v>-6.2321071730566746E-5</v>
      </c>
      <c r="EM472" s="223">
        <f t="shared" ca="1" si="992"/>
        <v>-1.3366906356646947E-3</v>
      </c>
      <c r="EN472" s="223">
        <f t="shared" ca="1" si="993"/>
        <v>2.5063523106949887E-3</v>
      </c>
      <c r="EO472" s="223">
        <f t="shared" ca="1" si="994"/>
        <v>-3.2459728316701717E-3</v>
      </c>
      <c r="EP472" s="223">
        <f t="shared" ca="1" si="995"/>
        <v>3.4286477482279656E-3</v>
      </c>
      <c r="EQ472" s="223">
        <f t="shared" ca="1" si="996"/>
        <v>-3.0230336089317575E-3</v>
      </c>
      <c r="ER472" s="223">
        <f t="shared" ca="1" si="997"/>
        <v>2.0987258859821341E-3</v>
      </c>
      <c r="ES472" s="223">
        <f t="shared" ca="1" si="998"/>
        <v>-8.14317750093028E-4</v>
      </c>
      <c r="ET472" s="223">
        <f t="shared" ca="1" si="999"/>
        <v>-6.0981142322695081E-4</v>
      </c>
      <c r="EU472" s="223">
        <f t="shared" ca="1" si="1000"/>
        <v>1.9293088545999258E-3</v>
      </c>
      <c r="EV472" s="223">
        <f t="shared" ca="1" si="1001"/>
        <v>-2.9177745300541366E-3</v>
      </c>
      <c r="EW472" s="223">
        <f t="shared" ca="1" si="1002"/>
        <v>3.4056070260375985E-3</v>
      </c>
      <c r="EX472" s="223">
        <f t="shared" ca="1" si="1003"/>
        <v>-3.3091038045379505E-3</v>
      </c>
      <c r="EY472" s="223">
        <f t="shared" ca="1" si="1004"/>
        <v>2.6448229354508962E-3</v>
      </c>
      <c r="EZ472" s="223">
        <f t="shared" ca="1" si="1005"/>
        <v>-1.5267420548575172E-3</v>
      </c>
      <c r="FA472" s="223">
        <f t="shared" ca="1" si="1006"/>
        <v>1.4670202653615789E-4</v>
      </c>
      <c r="FB472" s="223">
        <f t="shared" ca="1" si="1007"/>
        <v>1.258509207175851E-3</v>
      </c>
      <c r="FC472" s="223">
        <f t="shared" ca="1" si="1008"/>
        <v>-2.4477848162219032E-3</v>
      </c>
      <c r="FD472" s="223">
        <f t="shared" ca="1" si="1009"/>
        <v>3.2170683105302014E-3</v>
      </c>
      <c r="FE472" s="223">
        <f t="shared" ca="1" si="1010"/>
        <v>-3.4343656522808465E-3</v>
      </c>
      <c r="FF472" s="223">
        <f t="shared" ca="1" si="1011"/>
        <v>3.0623928574063739E-3</v>
      </c>
      <c r="FG472" s="223">
        <f t="shared" ca="1" si="1012"/>
        <v>-2.1649731997945595E-3</v>
      </c>
      <c r="FH472" s="223">
        <f t="shared" ca="1" si="1013"/>
        <v>8.960863827713561E-4</v>
      </c>
      <c r="FI472" s="223">
        <f t="shared" ca="1" si="1014"/>
        <v>5.2655137362905141E-4</v>
      </c>
      <c r="FJ472" s="223">
        <f t="shared" ca="1" si="1015"/>
        <v>-1.8588431880730864E-3</v>
      </c>
      <c r="FK472" s="223">
        <f t="shared" ca="1" si="1016"/>
        <v>2.8721937800898676E-3</v>
      </c>
      <c r="FL472" s="223">
        <f t="shared" ca="1" si="1017"/>
        <v>-3.3927319599852024E-3</v>
      </c>
      <c r="FM472" s="223">
        <f t="shared" ca="1" si="1018"/>
        <v>3.3311435325213638E-3</v>
      </c>
      <c r="FN472" s="223">
        <f t="shared" ca="1" si="1019"/>
        <v>-2.6979958701743912E-3</v>
      </c>
      <c r="FO472" s="223">
        <f t="shared" ca="1" si="1020"/>
        <v>1.6019247582010902E-3</v>
      </c>
      <c r="FP472" s="223">
        <f t="shared" ca="1" si="1021"/>
        <v>-2.3099461352650585E-4</v>
      </c>
      <c r="FQ472" s="223">
        <f t="shared" ca="1" si="1022"/>
        <v>-1.1795696997992959E-3</v>
      </c>
      <c r="FR472" s="223">
        <f t="shared" ca="1" si="1023"/>
        <v>2.3877428677040969E-3</v>
      </c>
      <c r="FS472" s="223">
        <f t="shared" ca="1" si="1024"/>
        <v>-3.1862259477338272E-3</v>
      </c>
      <c r="FT472" s="223">
        <f t="shared" ca="1" si="1025"/>
        <v>3.438014822883998E-3</v>
      </c>
      <c r="FU472" s="223">
        <f t="shared" ca="1" si="1026"/>
        <v>-3.0999074349339338E-3</v>
      </c>
      <c r="FV472" s="223">
        <f t="shared" ca="1" si="1027"/>
        <v>2.2299164147049919E-3</v>
      </c>
      <c r="FW472" s="223">
        <f t="shared" ca="1" si="1028"/>
        <v>-9.77315246519531E-4</v>
      </c>
      <c r="FX472" s="223">
        <f t="shared" ca="1" si="1029"/>
        <v>-4.4297414917289458E-4</v>
      </c>
      <c r="FY472" s="223">
        <f t="shared" ca="1" si="1030"/>
        <v>1.787257823916377E-3</v>
      </c>
      <c r="FZ472" s="223">
        <f t="shared" ca="1" si="1031"/>
        <v>-2.8248829279907176E-3</v>
      </c>
      <c r="GA472" s="223">
        <f t="shared" ca="1" si="1032"/>
        <v>3.3778132390625318E-3</v>
      </c>
      <c r="GB472" s="223">
        <f t="shared" ca="1" si="1033"/>
        <v>-3.3511767042003113E-3</v>
      </c>
      <c r="GC472" s="223">
        <f t="shared" ca="1" si="1034"/>
        <v>2.749543633070132E-3</v>
      </c>
      <c r="GD472" s="223">
        <f t="shared" ca="1" si="1035"/>
        <v>-1.6761425219701488E-3</v>
      </c>
      <c r="GE472" s="223">
        <f t="shared" ca="1" si="1036"/>
        <v>3.1514805799911052E-4</v>
      </c>
      <c r="GF472" s="223">
        <f t="shared" ca="1" si="1037"/>
        <v>1.0999196637425336E-3</v>
      </c>
      <c r="GG472" s="223">
        <f t="shared" ca="1" si="1038"/>
        <v>-2.3262626321660989E-3</v>
      </c>
      <c r="GH472" s="223">
        <f t="shared" ca="1" si="1039"/>
        <v>3.1534643215672714E-3</v>
      </c>
      <c r="GI472" s="223">
        <f t="shared" ca="1" si="1040"/>
        <v>-3.4395930619135011E-3</v>
      </c>
      <c r="GJ472" s="223">
        <f t="shared" ca="1" si="1041"/>
        <v>3.1355547441356967E-3</v>
      </c>
      <c r="GK472" s="223">
        <f t="shared" ca="1" si="1042"/>
        <v>-2.293516411349152E-3</v>
      </c>
      <c r="GL472" s="223">
        <f t="shared" ca="1" si="1043"/>
        <v>1.0579554121075603E-3</v>
      </c>
      <c r="GM472" s="223">
        <f t="shared" ca="1" si="1044"/>
        <v>3.5913009365314648E-4</v>
      </c>
      <c r="GN472" s="223">
        <f t="shared" ca="1" si="1045"/>
        <v>-1.714595882476415E-3</v>
      </c>
      <c r="GO472" s="223">
        <f t="shared" ca="1" si="1046"/>
        <v>2.7758704720449228E-3</v>
      </c>
      <c r="GP472" s="223">
        <f t="shared" ca="1" si="1047"/>
        <v>-3.360859849749224E-3</v>
      </c>
      <c r="GQ472" s="223">
        <f t="shared" ca="1" si="1048"/>
        <v>3.3691912523411303E-3</v>
      </c>
      <c r="GR472" s="223">
        <f t="shared" ca="1" si="1049"/>
        <v>-2.799435173693258E-3</v>
      </c>
      <c r="GS472" s="223">
        <f t="shared" ca="1" si="1050"/>
        <v>1.7493506401591473E-3</v>
      </c>
      <c r="GT472" s="223">
        <f t="shared" ca="1" si="1051"/>
        <v>-3.9911166906591585E-4</v>
      </c>
      <c r="GU472" s="223">
        <f t="shared" ca="1" si="1052"/>
        <v>-1.0196070772087924E-3</v>
      </c>
      <c r="GV472" s="223">
        <f t="shared" ca="1" si="1053"/>
        <v>2.2633811430031884E-3</v>
      </c>
      <c r="GW472" s="223">
        <f t="shared" ca="1" si="1054"/>
        <v>-3.1188031664090309E-3</v>
      </c>
      <c r="GX472" s="223">
        <f t="shared" ca="1" si="1055"/>
        <v>3.4390994186971769E-3</v>
      </c>
      <c r="GY472" s="223">
        <f t="shared" ca="1" si="1056"/>
        <v>-3.1693133124055368E-3</v>
      </c>
      <c r="GZ472" s="223">
        <f t="shared" ca="1" si="1057"/>
        <v>2.3557348794672191E-3</v>
      </c>
      <c r="HA472" s="223">
        <f t="shared" ca="1" si="1058"/>
        <v>-1.1379583049144651E-3</v>
      </c>
      <c r="HB472" s="223">
        <f t="shared" ca="1" si="1059"/>
        <v>-2.7506971159352636E-4</v>
      </c>
      <c r="HC472" s="223">
        <f t="shared" ca="1" si="1060"/>
        <v>1.6409011325895478E-3</v>
      </c>
      <c r="HD472" s="223">
        <f t="shared" ca="1" si="1061"/>
        <v>-2.7251859355231327E-3</v>
      </c>
      <c r="HE472" s="223">
        <f t="shared" ca="1" si="1062"/>
        <v>3.3418820041330273E-3</v>
      </c>
      <c r="HF472" s="223">
        <f t="shared" ca="1" si="1063"/>
        <v>-3.3851763256537949E-3</v>
      </c>
      <c r="HG472" s="223">
        <f t="shared" ca="1" si="1064"/>
        <v>2.8476404392456028E-3</v>
      </c>
      <c r="HH472" s="223">
        <f t="shared" ca="1" si="1065"/>
        <v>-1.8215050149346117E-3</v>
      </c>
      <c r="HI472" s="223">
        <f t="shared" ca="1" si="1066"/>
        <v>4.8283487018663419E-4</v>
      </c>
      <c r="HJ472" s="223">
        <f t="shared" ca="1" si="1067"/>
        <v>9.3868031749767887E-4</v>
      </c>
      <c r="HK472" s="223">
        <f t="shared" ca="1" si="1068"/>
        <v>-2.1991362776731561E-3</v>
      </c>
      <c r="HL472" s="223">
        <f t="shared" ca="1" si="1069"/>
        <v>3.0822633608428218E-3</v>
      </c>
      <c r="HM472" s="223">
        <f t="shared" ca="1" si="1070"/>
        <v>-3.4365341905872333E-3</v>
      </c>
      <c r="HN472" s="223">
        <f t="shared" ca="1" si="1071"/>
        <v>3.2011628048443153E-3</v>
      </c>
      <c r="HO472" s="223">
        <f t="shared" ca="1" si="1072"/>
        <v>-2.4165343409806362E-3</v>
      </c>
      <c r="HP472" s="223">
        <f t="shared" ca="1" si="1073"/>
        <v>1.2172757341898607E-3</v>
      </c>
      <c r="HQ472" s="223">
        <f t="shared" ca="1" si="1074"/>
        <v>1.9084363782555084E-4</v>
      </c>
      <c r="HR472" s="223">
        <f t="shared" ca="1" si="1075"/>
        <v>-1.5662179652179992E-3</v>
      </c>
      <c r="HS472" s="223">
        <f t="shared" ca="1" si="1076"/>
        <v>2.6728598488952892E-3</v>
      </c>
      <c r="HT472" s="223">
        <f t="shared" ca="1" si="1077"/>
        <v>-3.3208911337586516E-3</v>
      </c>
      <c r="HU472" s="223">
        <f t="shared" ca="1" si="1078"/>
        <v>3.3991222953277736E-3</v>
      </c>
      <c r="HV472" s="223">
        <f t="shared" ca="1" si="1079"/>
        <v>-2.8941303926774738E-3</v>
      </c>
      <c r="HW472" s="223">
        <f t="shared" ca="1" si="1080"/>
        <v>1.8925621831998715E-3</v>
      </c>
      <c r="HX472" s="223">
        <f t="shared" ca="1" si="1081"/>
        <v>-5.6626722963629811E-4</v>
      </c>
      <c r="HY472" s="223">
        <f t="shared" ca="1" si="1082"/>
        <v>-8.5718813186244657E-4</v>
      </c>
      <c r="HZ472" s="223">
        <f t="shared" ca="1" si="1083"/>
        <v>2.1335667348801562E-3</v>
      </c>
      <c r="IA472" s="223">
        <f t="shared" ca="1" si="1084"/>
        <v>-3.0438669150814664E-3</v>
      </c>
      <c r="IB472" s="223">
        <f t="shared" ca="1" si="1085"/>
        <v>3.4318989227811888E-3</v>
      </c>
      <c r="IC472" s="223">
        <f t="shared" ca="1" si="1086"/>
        <v>-3.231084036508501E-3</v>
      </c>
      <c r="ID472" s="223">
        <f t="shared" ca="1" si="1087"/>
        <v>2.475878172566808E-3</v>
      </c>
      <c r="IE472" s="223">
        <f t="shared" ca="1" si="1088"/>
        <v>2.4143770634009456E-3</v>
      </c>
      <c r="IF472" s="223">
        <f t="shared" ca="1" si="1089"/>
        <v>-1.0650260698586247E-4</v>
      </c>
      <c r="IG472" s="223">
        <f t="shared" ca="1" si="1090"/>
        <v>1.4905913667085172E-3</v>
      </c>
      <c r="IH472" s="223">
        <f t="shared" ca="1" si="1091"/>
        <v>-2.6189237314388934E-3</v>
      </c>
      <c r="II472" s="223">
        <f t="shared" ca="1" si="1092"/>
        <v>3.2978998827413166E-3</v>
      </c>
      <c r="IJ472" s="223">
        <f t="shared" ca="1" si="1093"/>
        <v>-3.4110207608323575E-3</v>
      </c>
      <c r="IK472" s="223">
        <f t="shared" ca="1" si="1094"/>
        <v>2.9388770301790922E-3</v>
      </c>
      <c r="IL472" s="223">
        <f t="shared" ca="1" si="1095"/>
        <v>-1.9624793427731047E-3</v>
      </c>
      <c r="IM472" s="223">
        <f t="shared" ca="1" si="1096"/>
        <v>6.4935849088053939E-4</v>
      </c>
      <c r="IN472" s="223">
        <f t="shared" ca="1" si="1097"/>
        <v>7.7517960814890729E-4</v>
      </c>
      <c r="IO472" s="223">
        <f t="shared" ca="1" si="1098"/>
        <v>-2.0667120112652583E-3</v>
      </c>
      <c r="IP472" s="223">
        <f t="shared" ca="1" si="1099"/>
        <v>3.0036369577078007E-3</v>
      </c>
      <c r="IQ472" s="223">
        <f t="shared" ca="1" si="1100"/>
        <v>-3.4251964073910022E-3</v>
      </c>
      <c r="IR472" s="223">
        <f t="shared" ca="1" si="1101"/>
        <v>3.2590589839672432E-3</v>
      </c>
      <c r="IS472" s="223">
        <f t="shared" ca="1" si="1102"/>
        <v>-2.5337306277211469E-3</v>
      </c>
      <c r="IT472" s="223">
        <f t="shared" ca="1" si="1103"/>
        <v>1.3736635324077383E-3</v>
      </c>
      <c r="IU472" s="223">
        <f t="shared" ca="1" si="1104"/>
        <v>2.2097422958505461E-5</v>
      </c>
      <c r="IV472" s="223">
        <f t="shared" ca="1" si="1105"/>
        <v>-1.4140668916968841E-3</v>
      </c>
      <c r="IW472" s="223">
        <f t="shared" ca="1" si="1106"/>
        <v>2.5634100722547993E-3</v>
      </c>
      <c r="IX472" s="223">
        <f t="shared" ca="1" si="1107"/>
        <v>-3.2729221001510304E-3</v>
      </c>
      <c r="IY472" s="223">
        <f t="shared" ca="1" si="1108"/>
        <v>3.4208645549769494E-3</v>
      </c>
      <c r="IZ472" s="223">
        <f t="shared" ca="1" si="1109"/>
        <v>-2.981853398049625E-3</v>
      </c>
      <c r="JA472" s="223">
        <f t="shared" ca="1" si="1110"/>
        <v>2.0312143781724018E-3</v>
      </c>
      <c r="JB472" s="223">
        <f t="shared" ca="1" si="1111"/>
        <v>-7.3205860285133629E-4</v>
      </c>
    </row>
    <row r="473" spans="2:262">
      <c r="B473" s="230">
        <v>112</v>
      </c>
      <c r="C473" s="229">
        <f t="shared" si="1112"/>
        <v>2.1875000000000015E-3</v>
      </c>
      <c r="D473" s="226">
        <f t="shared" ca="1" si="855"/>
        <v>53.994644106279367</v>
      </c>
      <c r="E473" s="225">
        <f ca="1">DN361</f>
        <v>-5.3558937206324916E-3</v>
      </c>
      <c r="F473" s="224">
        <v>112</v>
      </c>
      <c r="G473" s="223">
        <f t="shared" ca="1" si="856"/>
        <v>-9.5322631519794213E-4</v>
      </c>
      <c r="H473" s="223">
        <f t="shared" ca="1" si="857"/>
        <v>2.0737359090168524E-3</v>
      </c>
      <c r="I473" s="223">
        <f t="shared" ca="1" si="858"/>
        <v>-2.8785380091507725E-3</v>
      </c>
      <c r="J473" s="223">
        <f t="shared" ca="1" si="859"/>
        <v>3.24510879140352E-3</v>
      </c>
      <c r="K473" s="223">
        <f t="shared" ca="1" si="860"/>
        <v>-3.1176411771495285E-3</v>
      </c>
      <c r="L473" s="223">
        <f t="shared" ca="1" si="861"/>
        <v>2.51554095516217E-3</v>
      </c>
      <c r="M473" s="223">
        <f t="shared" ca="1" si="862"/>
        <v>-1.5304724261869067E-3</v>
      </c>
      <c r="N473" s="223">
        <f t="shared" ca="1" si="863"/>
        <v>3.1240334409178723E-4</v>
      </c>
      <c r="O473" s="223">
        <f t="shared" ca="1" si="864"/>
        <v>9.532263151979405E-4</v>
      </c>
      <c r="P473" s="223">
        <f t="shared" ca="1" si="865"/>
        <v>-2.0737359090168563E-3</v>
      </c>
      <c r="Q473" s="223">
        <f t="shared" ca="1" si="866"/>
        <v>2.8785380091507738E-3</v>
      </c>
      <c r="R473" s="223">
        <f t="shared" ca="1" si="867"/>
        <v>-3.24510879140352E-3</v>
      </c>
      <c r="S473" s="223">
        <f t="shared" ca="1" si="868"/>
        <v>3.1176411771495277E-3</v>
      </c>
      <c r="T473" s="223">
        <f t="shared" ca="1" si="869"/>
        <v>-2.5155409551621609E-3</v>
      </c>
      <c r="U473" s="223">
        <f t="shared" ca="1" si="870"/>
        <v>1.5304724261869145E-3</v>
      </c>
      <c r="V473" s="223">
        <f t="shared" ca="1" si="871"/>
        <v>-3.1240334409178441E-4</v>
      </c>
      <c r="W473" s="223">
        <f t="shared" ca="1" si="872"/>
        <v>-9.5322631519795427E-4</v>
      </c>
      <c r="X473" s="223">
        <f t="shared" ca="1" si="873"/>
        <v>2.0737359090168498E-3</v>
      </c>
      <c r="Y473" s="223">
        <f t="shared" ca="1" si="874"/>
        <v>-2.8785380091507751E-3</v>
      </c>
      <c r="Z473" s="223">
        <f t="shared" ca="1" si="875"/>
        <v>3.2451087914035213E-3</v>
      </c>
      <c r="AA473" s="223">
        <f t="shared" ca="1" si="876"/>
        <v>-3.1176411771495303E-3</v>
      </c>
      <c r="AB473" s="223">
        <f t="shared" ca="1" si="877"/>
        <v>2.5155409551621661E-3</v>
      </c>
      <c r="AC473" s="223">
        <f t="shared" ca="1" si="878"/>
        <v>-1.5304724261869019E-3</v>
      </c>
      <c r="AD473" s="223">
        <f t="shared" ca="1" si="879"/>
        <v>3.124033440917932E-4</v>
      </c>
      <c r="AE473" s="223">
        <f t="shared" ca="1" si="880"/>
        <v>9.5322631519796793E-4</v>
      </c>
      <c r="AF473" s="223">
        <f t="shared" ca="1" si="881"/>
        <v>-2.0737359090168606E-3</v>
      </c>
      <c r="AG473" s="223">
        <f t="shared" ca="1" si="882"/>
        <v>2.8785380091507708E-3</v>
      </c>
      <c r="AH473" s="223">
        <f t="shared" ca="1" si="883"/>
        <v>-3.2451087914035226E-3</v>
      </c>
      <c r="AI473" s="223">
        <f t="shared" ca="1" si="884"/>
        <v>3.1176411771495259E-3</v>
      </c>
      <c r="AJ473" s="223">
        <f t="shared" ca="1" si="885"/>
        <v>-2.5155409551621721E-3</v>
      </c>
      <c r="AK473" s="223">
        <f t="shared" ca="1" si="886"/>
        <v>1.5304724261868891E-3</v>
      </c>
      <c r="AL473" s="223">
        <f t="shared" ca="1" si="887"/>
        <v>-3.1240334409177888E-4</v>
      </c>
      <c r="AM473" s="223">
        <f t="shared" ca="1" si="888"/>
        <v>-9.5322631519793736E-4</v>
      </c>
      <c r="AN473" s="223">
        <f t="shared" ca="1" si="889"/>
        <v>2.0737359090168715E-3</v>
      </c>
      <c r="AO473" s="223">
        <f t="shared" ca="1" si="890"/>
        <v>-2.8785380091507777E-3</v>
      </c>
      <c r="AP473" s="223">
        <f t="shared" ca="1" si="891"/>
        <v>3.2451087914035196E-3</v>
      </c>
      <c r="AQ473" s="223">
        <f t="shared" ca="1" si="892"/>
        <v>-3.117641177149522E-3</v>
      </c>
      <c r="AR473" s="223">
        <f t="shared" ca="1" si="893"/>
        <v>2.5155409551621626E-3</v>
      </c>
      <c r="AS473" s="223">
        <f t="shared" ca="1" si="894"/>
        <v>-1.5304724261869171E-3</v>
      </c>
      <c r="AT473" s="223">
        <f t="shared" ca="1" si="895"/>
        <v>3.1240334409176457E-4</v>
      </c>
      <c r="AU473" s="223">
        <f t="shared" ca="1" si="896"/>
        <v>9.5322631519795102E-4</v>
      </c>
      <c r="AV473" s="223">
        <f t="shared" ca="1" si="897"/>
        <v>-2.0737359090168472E-3</v>
      </c>
      <c r="AW473" s="223">
        <f t="shared" ca="1" si="898"/>
        <v>2.8785380091507842E-3</v>
      </c>
      <c r="AX473" s="223">
        <f t="shared" ca="1" si="899"/>
        <v>-3.2451087914035209E-3</v>
      </c>
      <c r="AY473" s="223">
        <f t="shared" ca="1" si="900"/>
        <v>3.1176411771495307E-3</v>
      </c>
      <c r="AZ473" s="223">
        <f t="shared" ca="1" si="901"/>
        <v>-2.5155409551621535E-3</v>
      </c>
      <c r="BA473" s="223">
        <f t="shared" ca="1" si="902"/>
        <v>1.5304724261869047E-3</v>
      </c>
      <c r="BB473" s="223">
        <f t="shared" ca="1" si="903"/>
        <v>-3.1240334409179634E-4</v>
      </c>
      <c r="BC473" s="223">
        <f t="shared" ca="1" si="904"/>
        <v>-9.5322631519792066E-4</v>
      </c>
      <c r="BD473" s="223">
        <f t="shared" ca="1" si="905"/>
        <v>2.073735909016894E-3</v>
      </c>
      <c r="BE473" s="223">
        <f t="shared" ca="1" si="906"/>
        <v>-2.8785380091507912E-3</v>
      </c>
      <c r="BF473" s="223">
        <f t="shared" ca="1" si="907"/>
        <v>3.2451087914035222E-3</v>
      </c>
      <c r="BG473" s="223">
        <f t="shared" ca="1" si="908"/>
        <v>-3.1176411771495268E-3</v>
      </c>
      <c r="BH473" s="223">
        <f t="shared" ca="1" si="909"/>
        <v>2.5155409551621743E-3</v>
      </c>
      <c r="BI473" s="223">
        <f t="shared" ca="1" si="910"/>
        <v>-1.5304724261869327E-3</v>
      </c>
      <c r="BJ473" s="223">
        <f t="shared" ca="1" si="911"/>
        <v>3.1240334409173595E-4</v>
      </c>
      <c r="BK473" s="223">
        <f t="shared" ca="1" si="912"/>
        <v>9.5322631519797855E-4</v>
      </c>
      <c r="BL473" s="223">
        <f t="shared" ca="1" si="913"/>
        <v>-2.0737359090168693E-3</v>
      </c>
      <c r="BM473" s="223">
        <f t="shared" ca="1" si="914"/>
        <v>2.878538009150776E-3</v>
      </c>
      <c r="BN473" s="223">
        <f t="shared" ca="1" si="915"/>
        <v>-3.2451087914035191E-3</v>
      </c>
      <c r="BO473" s="223">
        <f t="shared" ca="1" si="916"/>
        <v>3.1176411771495363E-3</v>
      </c>
      <c r="BP473" s="223">
        <f t="shared" ca="1" si="917"/>
        <v>-2.5155409551621357E-3</v>
      </c>
      <c r="BQ473" s="223">
        <f t="shared" ca="1" si="918"/>
        <v>1.5304724261868794E-3</v>
      </c>
      <c r="BR473" s="223">
        <f t="shared" ca="1" si="919"/>
        <v>-3.1240334409176772E-4</v>
      </c>
      <c r="BS473" s="223">
        <f t="shared" ca="1" si="920"/>
        <v>-9.5322631519794798E-4</v>
      </c>
      <c r="BT473" s="223">
        <f t="shared" ca="1" si="921"/>
        <v>2.0737359090168446E-3</v>
      </c>
      <c r="BU473" s="223">
        <f t="shared" ca="1" si="922"/>
        <v>-2.8785380091508046E-3</v>
      </c>
      <c r="BV473" s="223">
        <f t="shared" ca="1" si="923"/>
        <v>3.2451087914035252E-3</v>
      </c>
      <c r="BW473" s="223">
        <f t="shared" ca="1" si="924"/>
        <v>-3.1176411771495186E-3</v>
      </c>
      <c r="BX473" s="223">
        <f t="shared" ca="1" si="925"/>
        <v>2.5155409551621557E-3</v>
      </c>
      <c r="BY473" s="223">
        <f t="shared" ca="1" si="926"/>
        <v>-1.5304724261869073E-3</v>
      </c>
      <c r="BZ473" s="223">
        <f t="shared" ca="1" si="927"/>
        <v>3.1240334409179954E-4</v>
      </c>
      <c r="CA473" s="223">
        <f t="shared" ca="1" si="928"/>
        <v>9.5322631519800609E-4</v>
      </c>
      <c r="CB473" s="223">
        <f t="shared" ca="1" si="929"/>
        <v>-2.0737359090168914E-3</v>
      </c>
      <c r="CC473" s="223">
        <f t="shared" ca="1" si="930"/>
        <v>2.8785380091507894E-3</v>
      </c>
      <c r="CD473" s="223">
        <f t="shared" ca="1" si="931"/>
        <v>-3.2451087914035222E-3</v>
      </c>
      <c r="CE473" s="223">
        <f t="shared" ca="1" si="932"/>
        <v>3.1176411771495277E-3</v>
      </c>
      <c r="CF473" s="223">
        <f t="shared" ca="1" si="933"/>
        <v>-2.5155409551621761E-3</v>
      </c>
      <c r="CG473" s="223">
        <f t="shared" ca="1" si="934"/>
        <v>1.530472426186854E-3</v>
      </c>
      <c r="CH473" s="223">
        <f t="shared" ca="1" si="935"/>
        <v>-3.1240334409173909E-4</v>
      </c>
      <c r="CI473" s="223">
        <f t="shared" ca="1" si="936"/>
        <v>-9.5322631519797541E-4</v>
      </c>
      <c r="CJ473" s="223">
        <f t="shared" ca="1" si="937"/>
        <v>2.0737359090168667E-3</v>
      </c>
      <c r="CK473" s="223">
        <f t="shared" ca="1" si="938"/>
        <v>-2.8785380091507747E-3</v>
      </c>
      <c r="CL473" s="223">
        <f t="shared" ca="1" si="939"/>
        <v>3.2451087914035191E-3</v>
      </c>
      <c r="CM473" s="223">
        <f t="shared" ca="1" si="940"/>
        <v>-3.1176411771495099E-3</v>
      </c>
      <c r="CN473" s="223">
        <f t="shared" ca="1" si="941"/>
        <v>2.5155409551621379E-3</v>
      </c>
      <c r="CO473" s="223">
        <f t="shared" ca="1" si="942"/>
        <v>-1.530472426186882E-3</v>
      </c>
      <c r="CP473" s="223">
        <f t="shared" ca="1" si="943"/>
        <v>3.1240334409177092E-4</v>
      </c>
      <c r="CQ473" s="223">
        <f t="shared" ca="1" si="944"/>
        <v>9.5322631519794494E-4</v>
      </c>
      <c r="CR473" s="223">
        <f t="shared" ca="1" si="945"/>
        <v>-2.073735909016842E-3</v>
      </c>
      <c r="CS473" s="223">
        <f t="shared" ca="1" si="946"/>
        <v>2.8785380091508029E-3</v>
      </c>
      <c r="CT473" s="223">
        <f t="shared" ca="1" si="947"/>
        <v>-3.2451087914035248E-3</v>
      </c>
      <c r="CU473" s="223">
        <f t="shared" ca="1" si="948"/>
        <v>3.117641177149519E-3</v>
      </c>
      <c r="CV473" s="223">
        <f t="shared" ca="1" si="949"/>
        <v>-2.5155409551621578E-3</v>
      </c>
      <c r="CW473" s="223">
        <f t="shared" ca="1" si="950"/>
        <v>1.5304724261869104E-3</v>
      </c>
      <c r="CX473" s="223">
        <f t="shared" ca="1" si="951"/>
        <v>-3.1240334409180274E-4</v>
      </c>
      <c r="CY473" s="223">
        <f t="shared" ca="1" si="952"/>
        <v>-9.5322631519791437E-4</v>
      </c>
      <c r="CZ473" s="223">
        <f t="shared" ca="1" si="953"/>
        <v>2.0737359090168177E-3</v>
      </c>
      <c r="DA473" s="223">
        <f t="shared" ca="1" si="954"/>
        <v>-2.8785380091508315E-3</v>
      </c>
      <c r="DB473" s="223">
        <f t="shared" ca="1" si="955"/>
        <v>3.2451087914035304E-3</v>
      </c>
      <c r="DC473" s="223">
        <f t="shared" ca="1" si="956"/>
        <v>-3.1176411771495017E-3</v>
      </c>
      <c r="DD473" s="223">
        <f t="shared" ca="1" si="957"/>
        <v>2.5155409551621192E-3</v>
      </c>
      <c r="DE473" s="223">
        <f t="shared" ca="1" si="958"/>
        <v>-1.5304724261868568E-3</v>
      </c>
      <c r="DF473" s="223">
        <f t="shared" ca="1" si="959"/>
        <v>3.1240334409174229E-4</v>
      </c>
      <c r="DG473" s="223">
        <f t="shared" ca="1" si="960"/>
        <v>9.5322631519797248E-4</v>
      </c>
      <c r="DH473" s="223">
        <f t="shared" ca="1" si="961"/>
        <v>-2.0737359090168641E-3</v>
      </c>
      <c r="DI473" s="223">
        <f t="shared" ca="1" si="962"/>
        <v>2.878538009150773E-3</v>
      </c>
      <c r="DJ473" s="223">
        <f t="shared" ca="1" si="963"/>
        <v>-3.2451087914035187E-3</v>
      </c>
      <c r="DK473" s="223">
        <f t="shared" ca="1" si="964"/>
        <v>3.1176411771495381E-3</v>
      </c>
      <c r="DL473" s="223">
        <f t="shared" ca="1" si="965"/>
        <v>-2.515540955162199E-3</v>
      </c>
      <c r="DM473" s="223">
        <f t="shared" ca="1" si="966"/>
        <v>1.530472426186803E-3</v>
      </c>
      <c r="DN473" s="223">
        <f t="shared" ca="1" si="967"/>
        <v>-3.1240334409168185E-4</v>
      </c>
      <c r="DO473" s="223">
        <f t="shared" ca="1" si="968"/>
        <v>-9.5322631519803049E-4</v>
      </c>
      <c r="DP473" s="223">
        <f t="shared" ca="1" si="969"/>
        <v>2.0737359090169114E-3</v>
      </c>
      <c r="DQ473" s="223">
        <f t="shared" ca="1" si="970"/>
        <v>-2.8785380091508016E-3</v>
      </c>
      <c r="DR473" s="223">
        <f t="shared" ca="1" si="971"/>
        <v>3.2451087914035243E-3</v>
      </c>
      <c r="DS473" s="223">
        <f t="shared" ca="1" si="972"/>
        <v>-3.1176411771495203E-3</v>
      </c>
      <c r="DT473" s="223">
        <f t="shared" ca="1" si="973"/>
        <v>2.51554095516216E-3</v>
      </c>
      <c r="DU473" s="223">
        <f t="shared" ca="1" si="974"/>
        <v>-1.5304724261869132E-3</v>
      </c>
      <c r="DV473" s="223">
        <f t="shared" ca="1" si="975"/>
        <v>3.1240334409180588E-4</v>
      </c>
      <c r="DW473" s="223">
        <f t="shared" ca="1" si="976"/>
        <v>9.5322631519791133E-4</v>
      </c>
      <c r="DX473" s="223">
        <f t="shared" ca="1" si="977"/>
        <v>-2.0737359090168151E-3</v>
      </c>
      <c r="DY473" s="223">
        <f t="shared" ca="1" si="978"/>
        <v>2.8785380091508302E-3</v>
      </c>
      <c r="DZ473" s="223">
        <f t="shared" ca="1" si="979"/>
        <v>-3.2451087914035304E-3</v>
      </c>
      <c r="EA473" s="223">
        <f t="shared" ca="1" si="980"/>
        <v>3.1176411771495021E-3</v>
      </c>
      <c r="EB473" s="223">
        <f t="shared" ca="1" si="981"/>
        <v>-2.5155409551621214E-3</v>
      </c>
      <c r="EC473" s="223">
        <f t="shared" ca="1" si="982"/>
        <v>1.5304724261868594E-3</v>
      </c>
      <c r="ED473" s="223">
        <f t="shared" ca="1" si="983"/>
        <v>-3.1240334409174549E-4</v>
      </c>
      <c r="EE473" s="223">
        <f t="shared" ca="1" si="984"/>
        <v>-9.5322631519796966E-4</v>
      </c>
      <c r="EF473" s="223">
        <f t="shared" ca="1" si="985"/>
        <v>2.0737359090168619E-3</v>
      </c>
      <c r="EG473" s="223">
        <f t="shared" ca="1" si="986"/>
        <v>-2.8785380091507712E-3</v>
      </c>
      <c r="EH473" s="223">
        <f t="shared" ca="1" si="987"/>
        <v>3.2451087914035183E-3</v>
      </c>
      <c r="EI473" s="223">
        <f t="shared" ca="1" si="988"/>
        <v>-3.117641177149539E-3</v>
      </c>
      <c r="EJ473" s="223">
        <f t="shared" ca="1" si="989"/>
        <v>2.5155409551620828E-3</v>
      </c>
      <c r="EK473" s="223">
        <f t="shared" ca="1" si="990"/>
        <v>-1.5304724261868059E-3</v>
      </c>
      <c r="EL473" s="223">
        <f t="shared" ca="1" si="991"/>
        <v>3.1240334409168505E-4</v>
      </c>
      <c r="EM473" s="223">
        <f t="shared" ca="1" si="992"/>
        <v>9.5322631519802756E-4</v>
      </c>
      <c r="EN473" s="223">
        <f t="shared" ca="1" si="993"/>
        <v>-2.0737359090169088E-3</v>
      </c>
      <c r="EO473" s="223">
        <f t="shared" ca="1" si="994"/>
        <v>2.8785380091508003E-3</v>
      </c>
      <c r="EP473" s="223">
        <f t="shared" ca="1" si="995"/>
        <v>-3.2451087914035243E-3</v>
      </c>
      <c r="EQ473" s="223">
        <f t="shared" ca="1" si="996"/>
        <v>3.1176411771495212E-3</v>
      </c>
      <c r="ER473" s="223">
        <f t="shared" ca="1" si="997"/>
        <v>-2.5155409551621622E-3</v>
      </c>
      <c r="ES473" s="223">
        <f t="shared" ca="1" si="998"/>
        <v>1.530472426186916E-3</v>
      </c>
      <c r="ET473" s="223">
        <f t="shared" ca="1" si="999"/>
        <v>-3.1240334409180908E-4</v>
      </c>
      <c r="EU473" s="223">
        <f t="shared" ca="1" si="1000"/>
        <v>-9.532263151979083E-4</v>
      </c>
      <c r="EV473" s="223">
        <f t="shared" ca="1" si="1001"/>
        <v>2.0737359090169552E-3</v>
      </c>
      <c r="EW473" s="223">
        <f t="shared" ca="1" si="1002"/>
        <v>-2.8785380091508285E-3</v>
      </c>
      <c r="EX473" s="223">
        <f t="shared" ca="1" si="1003"/>
        <v>3.24510879140353E-3</v>
      </c>
      <c r="EY473" s="223">
        <f t="shared" ca="1" si="1004"/>
        <v>-3.1176411771495034E-3</v>
      </c>
      <c r="EZ473" s="223">
        <f t="shared" ca="1" si="1005"/>
        <v>2.5155409551621236E-3</v>
      </c>
      <c r="FA473" s="223">
        <f t="shared" ca="1" si="1006"/>
        <v>-1.5304724261868622E-3</v>
      </c>
      <c r="FB473" s="223">
        <f t="shared" ca="1" si="1007"/>
        <v>3.1240334409174864E-4</v>
      </c>
      <c r="FC473" s="223">
        <f t="shared" ca="1" si="1008"/>
        <v>9.5322631519796641E-4</v>
      </c>
      <c r="FD473" s="223">
        <f t="shared" ca="1" si="1009"/>
        <v>-2.0737359090168593E-3</v>
      </c>
      <c r="FE473" s="223">
        <f t="shared" ca="1" si="1010"/>
        <v>2.8785380091507703E-3</v>
      </c>
      <c r="FF473" s="223">
        <f t="shared" ca="1" si="1011"/>
        <v>-3.2451087914035178E-3</v>
      </c>
      <c r="FG473" s="223">
        <f t="shared" ca="1" si="1012"/>
        <v>3.1176411771495398E-3</v>
      </c>
      <c r="FH473" s="223">
        <f t="shared" ca="1" si="1013"/>
        <v>-2.5155409551620845E-3</v>
      </c>
      <c r="FI473" s="223">
        <f t="shared" ca="1" si="1014"/>
        <v>1.5304724261868087E-3</v>
      </c>
      <c r="FJ473" s="223">
        <f t="shared" ca="1" si="1015"/>
        <v>-3.1240334409168825E-4</v>
      </c>
      <c r="FK473" s="223">
        <f t="shared" ca="1" si="1016"/>
        <v>-9.5322631519802431E-4</v>
      </c>
      <c r="FL473" s="223">
        <f t="shared" ca="1" si="1017"/>
        <v>2.0737359090169057E-3</v>
      </c>
      <c r="FM473" s="223">
        <f t="shared" ca="1" si="1018"/>
        <v>-2.8785380091507985E-3</v>
      </c>
      <c r="FN473" s="223">
        <f t="shared" ca="1" si="1019"/>
        <v>3.2451087914035239E-3</v>
      </c>
      <c r="FO473" s="223">
        <f t="shared" ca="1" si="1020"/>
        <v>-3.1176411771495216E-3</v>
      </c>
      <c r="FP473" s="223">
        <f t="shared" ca="1" si="1021"/>
        <v>2.5155409551621639E-3</v>
      </c>
      <c r="FQ473" s="223">
        <f t="shared" ca="1" si="1022"/>
        <v>-1.5304724261869186E-3</v>
      </c>
      <c r="FR473" s="223">
        <f t="shared" ca="1" si="1023"/>
        <v>3.1240334409181228E-4</v>
      </c>
      <c r="FS473" s="223">
        <f t="shared" ca="1" si="1024"/>
        <v>9.5322631519808264E-4</v>
      </c>
      <c r="FT473" s="223">
        <f t="shared" ca="1" si="1025"/>
        <v>-2.073735909016953E-3</v>
      </c>
      <c r="FU473" s="223">
        <f t="shared" ca="1" si="1026"/>
        <v>2.8785380091508267E-3</v>
      </c>
      <c r="FV473" s="223">
        <f t="shared" ca="1" si="1027"/>
        <v>-3.2451087914035295E-3</v>
      </c>
      <c r="FW473" s="223">
        <f t="shared" ca="1" si="1028"/>
        <v>3.1176411771495043E-3</v>
      </c>
      <c r="FX473" s="223">
        <f t="shared" ca="1" si="1029"/>
        <v>-2.5155409551621253E-3</v>
      </c>
      <c r="FY473" s="223">
        <f t="shared" ca="1" si="1030"/>
        <v>1.530472426186865E-3</v>
      </c>
      <c r="FZ473" s="223">
        <f t="shared" ca="1" si="1031"/>
        <v>-3.1240334409175183E-4</v>
      </c>
      <c r="GA473" s="223">
        <f t="shared" ca="1" si="1032"/>
        <v>-9.5322631519796327E-4</v>
      </c>
      <c r="GB473" s="223">
        <f t="shared" ca="1" si="1033"/>
        <v>2.0737359090168567E-3</v>
      </c>
      <c r="GC473" s="223">
        <f t="shared" ca="1" si="1034"/>
        <v>-2.8785380091507686E-3</v>
      </c>
      <c r="GD473" s="223">
        <f t="shared" ca="1" si="1035"/>
        <v>3.2451087914035178E-3</v>
      </c>
      <c r="GE473" s="223">
        <f t="shared" ca="1" si="1036"/>
        <v>-3.1176411771494865E-3</v>
      </c>
      <c r="GF473" s="223">
        <f t="shared" ca="1" si="1037"/>
        <v>2.5155409551620867E-3</v>
      </c>
      <c r="GG473" s="223">
        <f t="shared" ca="1" si="1038"/>
        <v>-1.5304724261868117E-3</v>
      </c>
      <c r="GH473" s="223">
        <f t="shared" ca="1" si="1039"/>
        <v>3.1240334409169139E-4</v>
      </c>
      <c r="GI473" s="223">
        <f t="shared" ca="1" si="1040"/>
        <v>9.5322631519802149E-4</v>
      </c>
      <c r="GJ473" s="223">
        <f t="shared" ca="1" si="1041"/>
        <v>-2.0737359090169036E-3</v>
      </c>
      <c r="GK473" s="223">
        <f t="shared" ca="1" si="1042"/>
        <v>2.878538009150884E-3</v>
      </c>
      <c r="GL473" s="223">
        <f t="shared" ca="1" si="1043"/>
        <v>-3.2451087914035235E-3</v>
      </c>
      <c r="GM473" s="223">
        <f t="shared" ca="1" si="1044"/>
        <v>3.1176411771494687E-3</v>
      </c>
      <c r="GN473" s="223">
        <f t="shared" ca="1" si="1045"/>
        <v>-2.5155409551621665E-3</v>
      </c>
      <c r="GO473" s="223">
        <f t="shared" ca="1" si="1046"/>
        <v>1.5304724261867579E-3</v>
      </c>
      <c r="GP473" s="223">
        <f t="shared" ca="1" si="1047"/>
        <v>-3.1240334409181542E-4</v>
      </c>
      <c r="GQ473" s="223">
        <f t="shared" ca="1" si="1048"/>
        <v>-9.5322631519807939E-4</v>
      </c>
      <c r="GR473" s="223">
        <f t="shared" ca="1" si="1049"/>
        <v>2.0737359090168082E-3</v>
      </c>
      <c r="GS473" s="223">
        <f t="shared" ca="1" si="1050"/>
        <v>-2.8785380091508259E-3</v>
      </c>
      <c r="GT473" s="223">
        <f t="shared" ca="1" si="1051"/>
        <v>3.2451087914035118E-3</v>
      </c>
      <c r="GU473" s="223">
        <f t="shared" ca="1" si="1052"/>
        <v>-3.1176411771495056E-3</v>
      </c>
      <c r="GV473" s="223">
        <f t="shared" ca="1" si="1053"/>
        <v>2.5155409551620095E-3</v>
      </c>
      <c r="GW473" s="223">
        <f t="shared" ca="1" si="1054"/>
        <v>-1.5304724261868681E-3</v>
      </c>
      <c r="GX473" s="223">
        <f t="shared" ca="1" si="1055"/>
        <v>3.1240334409157055E-4</v>
      </c>
      <c r="GY473" s="223">
        <f t="shared" ca="1" si="1056"/>
        <v>9.5322631519796034E-4</v>
      </c>
      <c r="GZ473" s="223">
        <f t="shared" ca="1" si="1057"/>
        <v>-2.0737359090169973E-3</v>
      </c>
      <c r="HA473" s="223">
        <f t="shared" ca="1" si="1058"/>
        <v>2.8785380091507669E-3</v>
      </c>
      <c r="HB473" s="223">
        <f t="shared" ca="1" si="1059"/>
        <v>-3.2451087914035352E-3</v>
      </c>
      <c r="HC473" s="223">
        <f t="shared" ca="1" si="1060"/>
        <v>3.1176411771495416E-3</v>
      </c>
      <c r="HD473" s="223">
        <f t="shared" ca="1" si="1061"/>
        <v>-2.5155409551620884E-3</v>
      </c>
      <c r="HE473" s="223">
        <f t="shared" ca="1" si="1062"/>
        <v>1.530472426186978E-3</v>
      </c>
      <c r="HF473" s="223">
        <f t="shared" ca="1" si="1063"/>
        <v>-3.1240334409169459E-4</v>
      </c>
      <c r="HG473" s="223">
        <f t="shared" ca="1" si="1064"/>
        <v>-9.5322631519784129E-4</v>
      </c>
      <c r="HH473" s="223">
        <f t="shared" ca="1" si="1065"/>
        <v>2.073735909016901E-3</v>
      </c>
      <c r="HI473" s="223">
        <f t="shared" ca="1" si="1066"/>
        <v>-2.8785380091508822E-3</v>
      </c>
      <c r="HJ473" s="223">
        <f t="shared" ca="1" si="1067"/>
        <v>3.245108791403523E-3</v>
      </c>
      <c r="HK473" s="223">
        <f t="shared" ca="1" si="1068"/>
        <v>-3.1176411771494696E-3</v>
      </c>
      <c r="HL473" s="223">
        <f t="shared" ca="1" si="1069"/>
        <v>2.5155409551621682E-3</v>
      </c>
      <c r="HM473" s="223">
        <f t="shared" ca="1" si="1070"/>
        <v>-1.530472426186761E-3</v>
      </c>
      <c r="HN473" s="223">
        <f t="shared" ca="1" si="1071"/>
        <v>3.1240334409181862E-4</v>
      </c>
      <c r="HO473" s="223">
        <f t="shared" ca="1" si="1072"/>
        <v>9.5322631519807646E-4</v>
      </c>
      <c r="HP473" s="223">
        <f t="shared" ca="1" si="1073"/>
        <v>-2.0737359090168056E-3</v>
      </c>
      <c r="HQ473" s="223">
        <f t="shared" ca="1" si="1074"/>
        <v>2.8785380091508237E-3</v>
      </c>
      <c r="HR473" s="223">
        <f t="shared" ca="1" si="1075"/>
        <v>-3.2451087914035113E-3</v>
      </c>
      <c r="HS473" s="223">
        <f t="shared" ca="1" si="1076"/>
        <v>3.117641177149506E-3</v>
      </c>
      <c r="HT473" s="223">
        <f t="shared" ca="1" si="1077"/>
        <v>-2.5155409551620113E-3</v>
      </c>
      <c r="HU473" s="223">
        <f t="shared" ca="1" si="1078"/>
        <v>1.5304724261868707E-3</v>
      </c>
      <c r="HV473" s="223">
        <f t="shared" ca="1" si="1079"/>
        <v>-3.124033440915737E-4</v>
      </c>
      <c r="HW473" s="223">
        <f t="shared" ca="1" si="1080"/>
        <v>-9.532263151979572E-4</v>
      </c>
      <c r="HX473" s="223">
        <f t="shared" ca="1" si="1081"/>
        <v>2.0737359090169947E-3</v>
      </c>
      <c r="HY473" s="223">
        <f t="shared" ca="1" si="1082"/>
        <v>-2.878538009150766E-3</v>
      </c>
      <c r="HZ473" s="223">
        <f t="shared" ca="1" si="1083"/>
        <v>3.2451087914035347E-3</v>
      </c>
      <c r="IA473" s="223">
        <f t="shared" ca="1" si="1084"/>
        <v>-3.1176411771495429E-3</v>
      </c>
      <c r="IB473" s="223">
        <f t="shared" ca="1" si="1085"/>
        <v>2.5155409551620911E-3</v>
      </c>
      <c r="IC473" s="223">
        <f t="shared" ca="1" si="1086"/>
        <v>-1.5304724261869806E-3</v>
      </c>
      <c r="ID473" s="223">
        <f t="shared" ca="1" si="1087"/>
        <v>3.1240334409169779E-4</v>
      </c>
      <c r="IE473" s="223">
        <f t="shared" ca="1" si="1088"/>
        <v>9.5322631519790743E-4</v>
      </c>
      <c r="IF473" s="223">
        <f t="shared" ca="1" si="1089"/>
        <v>-2.0737359090168988E-3</v>
      </c>
      <c r="IG473" s="223">
        <f t="shared" ca="1" si="1090"/>
        <v>2.8785380091508814E-3</v>
      </c>
      <c r="IH473" s="223">
        <f t="shared" ca="1" si="1091"/>
        <v>-3.245108791403523E-3</v>
      </c>
      <c r="II473" s="223">
        <f t="shared" ca="1" si="1092"/>
        <v>3.1176411771494709E-3</v>
      </c>
      <c r="IJ473" s="223">
        <f t="shared" ca="1" si="1093"/>
        <v>-2.51554095516217E-3</v>
      </c>
      <c r="IK473" s="223">
        <f t="shared" ca="1" si="1094"/>
        <v>1.5304724261867636E-3</v>
      </c>
      <c r="IL473" s="223">
        <f t="shared" ca="1" si="1095"/>
        <v>-3.1240334409182182E-4</v>
      </c>
      <c r="IM473" s="223">
        <f t="shared" ca="1" si="1096"/>
        <v>-9.5322631519807331E-4</v>
      </c>
      <c r="IN473" s="223">
        <f t="shared" ca="1" si="1097"/>
        <v>2.073735909016803E-3</v>
      </c>
      <c r="IO473" s="223">
        <f t="shared" ca="1" si="1098"/>
        <v>-2.8785380091508224E-3</v>
      </c>
      <c r="IP473" s="223">
        <f t="shared" ca="1" si="1099"/>
        <v>3.2451087914035109E-3</v>
      </c>
      <c r="IQ473" s="223">
        <f t="shared" ca="1" si="1100"/>
        <v>-3.1176411771495073E-3</v>
      </c>
      <c r="IR473" s="223">
        <f t="shared" ca="1" si="1101"/>
        <v>2.5155409551620134E-3</v>
      </c>
      <c r="IS473" s="223">
        <f t="shared" ca="1" si="1102"/>
        <v>-1.5304724261868735E-3</v>
      </c>
      <c r="IT473" s="223">
        <f t="shared" ca="1" si="1103"/>
        <v>3.124033440915769E-4</v>
      </c>
      <c r="IU473" s="223">
        <f t="shared" ca="1" si="1104"/>
        <v>9.5322631519795427E-4</v>
      </c>
      <c r="IV473" s="223">
        <f t="shared" ca="1" si="1105"/>
        <v>-2.0737359090169925E-3</v>
      </c>
      <c r="IW473" s="223">
        <f t="shared" ca="1" si="1106"/>
        <v>2.8785380091507638E-3</v>
      </c>
      <c r="IX473" s="223">
        <f t="shared" ca="1" si="1107"/>
        <v>-3.2451087914035347E-3</v>
      </c>
      <c r="IY473" s="223">
        <f t="shared" ca="1" si="1108"/>
        <v>3.1176411771495433E-3</v>
      </c>
      <c r="IZ473" s="223">
        <f t="shared" ca="1" si="1109"/>
        <v>-2.5155409551620928E-3</v>
      </c>
      <c r="JA473" s="223">
        <f t="shared" ca="1" si="1110"/>
        <v>1.5304724261869837E-3</v>
      </c>
      <c r="JB473" s="223">
        <f t="shared" ca="1" si="1111"/>
        <v>-3.1240334409170093E-4</v>
      </c>
    </row>
    <row r="474" spans="2:262">
      <c r="B474" s="230">
        <v>113</v>
      </c>
      <c r="C474" s="229">
        <f t="shared" si="1112"/>
        <v>2.2070312500000015E-3</v>
      </c>
      <c r="D474" s="226">
        <f t="shared" ca="1" si="855"/>
        <v>53.984861768607566</v>
      </c>
      <c r="E474" s="225">
        <f ca="1">DO361</f>
        <v>-1.5138231392431565E-2</v>
      </c>
      <c r="F474" s="224">
        <v>113</v>
      </c>
      <c r="G474" s="223">
        <f t="shared" ca="1" si="856"/>
        <v>-8.2276480276070527E-4</v>
      </c>
      <c r="H474" s="223">
        <f t="shared" ca="1" si="857"/>
        <v>1.3215114506227464E-3</v>
      </c>
      <c r="I474" s="223">
        <f t="shared" ca="1" si="858"/>
        <v>-1.6431565312566389E-3</v>
      </c>
      <c r="J474" s="223">
        <f t="shared" ca="1" si="859"/>
        <v>1.7445949714186781E-3</v>
      </c>
      <c r="K474" s="223">
        <f t="shared" ca="1" si="860"/>
        <v>-1.612232559177209E-3</v>
      </c>
      <c r="L474" s="223">
        <f t="shared" ca="1" si="861"/>
        <v>1.2638077640997961E-3</v>
      </c>
      <c r="M474" s="223">
        <f t="shared" ca="1" si="862"/>
        <v>-7.4601452685587688E-4</v>
      </c>
      <c r="N474" s="223">
        <f t="shared" ca="1" si="863"/>
        <v>1.2824459866548005E-4</v>
      </c>
      <c r="O474" s="223">
        <f t="shared" ca="1" si="864"/>
        <v>5.0671195276718879E-4</v>
      </c>
      <c r="P474" s="223">
        <f t="shared" ca="1" si="865"/>
        <v>-1.0737618046960311E-3</v>
      </c>
      <c r="Q474" s="223">
        <f t="shared" ca="1" si="866"/>
        <v>1.496912110123192E-3</v>
      </c>
      <c r="R474" s="223">
        <f t="shared" ca="1" si="867"/>
        <v>-1.7194546337708737E-3</v>
      </c>
      <c r="S474" s="223">
        <f t="shared" ca="1" si="868"/>
        <v>1.7115654723393022E-3</v>
      </c>
      <c r="T474" s="223">
        <f t="shared" ca="1" si="869"/>
        <v>-1.474301887082621E-3</v>
      </c>
      <c r="U474" s="223">
        <f t="shared" ca="1" si="870"/>
        <v>1.0394606155738019E-3</v>
      </c>
      <c r="V474" s="223">
        <f t="shared" ca="1" si="871"/>
        <v>-4.6531665092274324E-4</v>
      </c>
      <c r="W474" s="223">
        <f t="shared" ca="1" si="872"/>
        <v>-1.7118644659616715E-4</v>
      </c>
      <c r="X474" s="223">
        <f t="shared" ca="1" si="873"/>
        <v>7.8474809478740637E-4</v>
      </c>
      <c r="Y474" s="223">
        <f t="shared" ca="1" si="874"/>
        <v>-1.2931421960756953E-3</v>
      </c>
      <c r="Z474" s="223">
        <f t="shared" ca="1" si="875"/>
        <v>1.6282366188285215E-3</v>
      </c>
      <c r="AA474" s="223">
        <f t="shared" ca="1" si="876"/>
        <v>-1.7451238842563731E-3</v>
      </c>
      <c r="AB474" s="223">
        <f t="shared" ca="1" si="877"/>
        <v>1.6281394153428879E-3</v>
      </c>
      <c r="AC474" s="223">
        <f t="shared" ca="1" si="878"/>
        <v>-1.2929608157714598E-3</v>
      </c>
      <c r="AD474" s="223">
        <f t="shared" ca="1" si="879"/>
        <v>7.8450684523762428E-4</v>
      </c>
      <c r="AE474" s="223">
        <f t="shared" ca="1" si="880"/>
        <v>-1.7091765871508598E-4</v>
      </c>
      <c r="AF474" s="223">
        <f t="shared" ca="1" si="881"/>
        <v>-4.6557695568790987E-4</v>
      </c>
      <c r="AG474" s="223">
        <f t="shared" ca="1" si="882"/>
        <v>1.0396775526355041E-3</v>
      </c>
      <c r="AH474" s="223">
        <f t="shared" ca="1" si="883"/>
        <v>-1.4744463837502101E-3</v>
      </c>
      <c r="AI474" s="223">
        <f t="shared" ca="1" si="884"/>
        <v>1.7116181639782197E-3</v>
      </c>
      <c r="AJ474" s="223">
        <f t="shared" ca="1" si="885"/>
        <v>-1.7194084589426271E-3</v>
      </c>
      <c r="AK474" s="223">
        <f t="shared" ca="1" si="886"/>
        <v>1.4967732569197984E-3</v>
      </c>
      <c r="AL474" s="223">
        <f t="shared" ca="1" si="887"/>
        <v>-1.0735488814465426E-3</v>
      </c>
      <c r="AM474" s="223">
        <f t="shared" ca="1" si="888"/>
        <v>5.0645349425362178E-4</v>
      </c>
      <c r="AN474" s="223">
        <f t="shared" ca="1" si="889"/>
        <v>1.2851395527988034E-4</v>
      </c>
      <c r="AO474" s="223">
        <f t="shared" ca="1" si="890"/>
        <v>-7.4625868390544093E-4</v>
      </c>
      <c r="AP474" s="223">
        <f t="shared" ca="1" si="891"/>
        <v>1.2639940010234307E-3</v>
      </c>
      <c r="AQ474" s="223">
        <f t="shared" ca="1" si="892"/>
        <v>-1.6123359175449165E-3</v>
      </c>
      <c r="AR474" s="223">
        <f t="shared" ca="1" si="893"/>
        <v>1.7446015997205776E-3</v>
      </c>
      <c r="AS474" s="223">
        <f t="shared" ca="1" si="894"/>
        <v>-1.6430655412048129E-3</v>
      </c>
      <c r="AT474" s="223">
        <f t="shared" ca="1" si="895"/>
        <v>1.3213350361946177E-3</v>
      </c>
      <c r="AU474" s="223">
        <f t="shared" ca="1" si="896"/>
        <v>-8.2252660603040692E-4</v>
      </c>
      <c r="AV474" s="223">
        <f t="shared" ca="1" si="897"/>
        <v>2.134877643580987E-4</v>
      </c>
      <c r="AW474" s="223">
        <f t="shared" ca="1" si="898"/>
        <v>4.2416151245956235E-4</v>
      </c>
      <c r="AX474" s="223">
        <f t="shared" ca="1" si="899"/>
        <v>-1.0049670376933223E-3</v>
      </c>
      <c r="AY474" s="223">
        <f t="shared" ca="1" si="900"/>
        <v>1.4510925060087555E-3</v>
      </c>
      <c r="AZ474" s="223">
        <f t="shared" ca="1" si="901"/>
        <v>-1.7027506794051132E-3</v>
      </c>
      <c r="BA474" s="223">
        <f t="shared" ca="1" si="902"/>
        <v>1.726215738183109E-3</v>
      </c>
      <c r="BB474" s="223">
        <f t="shared" ca="1" si="903"/>
        <v>-1.5183430265149457E-3</v>
      </c>
      <c r="BC474" s="223">
        <f t="shared" ca="1" si="904"/>
        <v>1.1069904816156586E-3</v>
      </c>
      <c r="BD474" s="223">
        <f t="shared" ca="1" si="905"/>
        <v>-5.4728526893711325E-4</v>
      </c>
      <c r="BE474" s="223">
        <f t="shared" ca="1" si="906"/>
        <v>-8.5764051962379224E-5</v>
      </c>
      <c r="BF474" s="223">
        <f t="shared" ca="1" si="907"/>
        <v>7.0731975469668935E-4</v>
      </c>
      <c r="BG474" s="223">
        <f t="shared" ca="1" si="908"/>
        <v>-1.2340844232487473E-3</v>
      </c>
      <c r="BH474" s="223">
        <f t="shared" ca="1" si="909"/>
        <v>1.5954640053936913E-3</v>
      </c>
      <c r="BI474" s="223">
        <f t="shared" ca="1" si="910"/>
        <v>-1.7430284324159659E-3</v>
      </c>
      <c r="BJ474" s="223">
        <f t="shared" ca="1" si="911"/>
        <v>1.6570019458228989E-3</v>
      </c>
      <c r="BK474" s="223">
        <f t="shared" ca="1" si="912"/>
        <v>-1.3489133337998558E-3</v>
      </c>
      <c r="BL474" s="223">
        <f t="shared" ca="1" si="913"/>
        <v>8.6005090755198897E-4</v>
      </c>
      <c r="BM474" s="223">
        <f t="shared" ca="1" si="914"/>
        <v>-2.5592927295468382E-4</v>
      </c>
      <c r="BN474" s="223">
        <f t="shared" ca="1" si="915"/>
        <v>-3.8249057019652984E-4</v>
      </c>
      <c r="BO474" s="223">
        <f t="shared" ca="1" si="916"/>
        <v>9.6965116818579296E-4</v>
      </c>
      <c r="BP474" s="223">
        <f t="shared" ca="1" si="917"/>
        <v>-1.426864544401511E-3</v>
      </c>
      <c r="BQ474" s="223">
        <f t="shared" ca="1" si="918"/>
        <v>1.692857521492682E-3</v>
      </c>
      <c r="BR474" s="223">
        <f t="shared" ca="1" si="919"/>
        <v>-1.7319832096102735E-3</v>
      </c>
      <c r="BS474" s="223">
        <f t="shared" ca="1" si="920"/>
        <v>1.5389982030454361E-3</v>
      </c>
      <c r="BT474" s="223">
        <f t="shared" ca="1" si="921"/>
        <v>-1.1397652721117093E-3</v>
      </c>
      <c r="BU474" s="223">
        <f t="shared" ca="1" si="922"/>
        <v>5.8778737943888785E-4</v>
      </c>
      <c r="BV474" s="223">
        <f t="shared" ca="1" si="923"/>
        <v>4.2962487586900474E-5</v>
      </c>
      <c r="BW474" s="223">
        <f t="shared" ca="1" si="924"/>
        <v>-6.6795476251609769E-4</v>
      </c>
      <c r="BX474" s="223">
        <f t="shared" ca="1" si="925"/>
        <v>1.2034314791628707E-3</v>
      </c>
      <c r="BY474" s="223">
        <f t="shared" ca="1" si="926"/>
        <v>-1.5776310453838685E-3</v>
      </c>
      <c r="BZ474" s="223">
        <f t="shared" ca="1" si="927"/>
        <v>1.740405329959698E-3</v>
      </c>
      <c r="CA474" s="223">
        <f t="shared" ca="1" si="928"/>
        <v>-1.6699402344281147E-3</v>
      </c>
      <c r="CB474" s="223">
        <f t="shared" ca="1" si="929"/>
        <v>1.3756790964519472E-3</v>
      </c>
      <c r="CC474" s="223">
        <f t="shared" ca="1" si="930"/>
        <v>-8.9705714656621504E-4</v>
      </c>
      <c r="CD474" s="223">
        <f t="shared" ca="1" si="931"/>
        <v>2.9821661932705293E-4</v>
      </c>
      <c r="CE474" s="223">
        <f t="shared" ca="1" si="932"/>
        <v>3.4058922991625452E-4</v>
      </c>
      <c r="CF474" s="223">
        <f t="shared" ca="1" si="933"/>
        <v>-9.3375121707212061E-4</v>
      </c>
      <c r="CG474" s="223">
        <f t="shared" ca="1" si="934"/>
        <v>1.4017770929466349E-3</v>
      </c>
      <c r="CH474" s="223">
        <f t="shared" ca="1" si="935"/>
        <v>-1.6819446495093234E-3</v>
      </c>
      <c r="CI474" s="223">
        <f t="shared" ca="1" si="936"/>
        <v>1.7367073991149925E-3</v>
      </c>
      <c r="CJ474" s="223">
        <f t="shared" ca="1" si="937"/>
        <v>-1.5587263446052613E-3</v>
      </c>
      <c r="CK474" s="223">
        <f t="shared" ca="1" si="938"/>
        <v>1.1718535106264088E-3</v>
      </c>
      <c r="CL474" s="223">
        <f t="shared" ca="1" si="939"/>
        <v>-6.279354288020744E-4</v>
      </c>
      <c r="CM474" s="223">
        <f t="shared" ca="1" si="940"/>
        <v>-1.3504421537022747E-7</v>
      </c>
      <c r="CN474" s="223">
        <f t="shared" ca="1" si="941"/>
        <v>6.2818741936300363E-4</v>
      </c>
      <c r="CO474" s="223">
        <f t="shared" ca="1" si="942"/>
        <v>-1.172053632953148E-3</v>
      </c>
      <c r="CP474" s="223">
        <f t="shared" ca="1" si="943"/>
        <v>1.558847779423731E-3</v>
      </c>
      <c r="CQ474" s="223">
        <f t="shared" ca="1" si="944"/>
        <v>-1.7367338724106098E-3</v>
      </c>
      <c r="CR474" s="223">
        <f t="shared" ca="1" si="945"/>
        <v>1.6818726134791987E-3</v>
      </c>
      <c r="CS474" s="223">
        <f t="shared" ca="1" si="946"/>
        <v>-1.4016162014562914E-3</v>
      </c>
      <c r="CT474" s="223">
        <f t="shared" ca="1" si="947"/>
        <v>9.3352303189847682E-4</v>
      </c>
      <c r="CU474" s="223">
        <f t="shared" ca="1" si="948"/>
        <v>-3.4032433115892854E-4</v>
      </c>
      <c r="CV474" s="223">
        <f t="shared" ca="1" si="949"/>
        <v>-2.9848273141932943E-4</v>
      </c>
      <c r="CW474" s="223">
        <f t="shared" ca="1" si="950"/>
        <v>8.9728880914044865E-4</v>
      </c>
      <c r="CX474" s="223">
        <f t="shared" ca="1" si="951"/>
        <v>-1.3758452633868198E-3</v>
      </c>
      <c r="CY474" s="223">
        <f t="shared" ca="1" si="952"/>
        <v>1.6700186369610623E-3</v>
      </c>
      <c r="CZ474" s="223">
        <f t="shared" ca="1" si="953"/>
        <v>-1.7403854610221535E-3</v>
      </c>
      <c r="DA474" s="223">
        <f t="shared" ca="1" si="954"/>
        <v>1.5775155676996287E-3</v>
      </c>
      <c r="DB474" s="223">
        <f t="shared" ca="1" si="955"/>
        <v>-1.203235868404768E-3</v>
      </c>
      <c r="DC474" s="223">
        <f t="shared" ca="1" si="956"/>
        <v>6.6770523334292267E-4</v>
      </c>
      <c r="DD474" s="223">
        <f t="shared" ca="1" si="957"/>
        <v>-4.2692480501745723E-5</v>
      </c>
      <c r="DE474" s="223">
        <f t="shared" ca="1" si="958"/>
        <v>-5.8804167959787936E-4</v>
      </c>
      <c r="DF474" s="223">
        <f t="shared" ca="1" si="959"/>
        <v>1.1399697854608424E-3</v>
      </c>
      <c r="DG474" s="223">
        <f t="shared" ca="1" si="960"/>
        <v>-1.5391255218503415E-3</v>
      </c>
      <c r="DH474" s="223">
        <f t="shared" ca="1" si="961"/>
        <v>1.7320162713174499E-3</v>
      </c>
      <c r="DI474" s="223">
        <f t="shared" ca="1" si="962"/>
        <v>-1.6927918953571909E-3</v>
      </c>
      <c r="DJ474" s="223">
        <f t="shared" ca="1" si="963"/>
        <v>1.4267090252707119E-3</v>
      </c>
      <c r="DK474" s="223">
        <f t="shared" ca="1" si="964"/>
        <v>-9.6942659786295653E-4</v>
      </c>
      <c r="DL474" s="223">
        <f t="shared" ca="1" si="965"/>
        <v>3.8222704433935756E-4</v>
      </c>
      <c r="DM474" s="223">
        <f t="shared" ca="1" si="966"/>
        <v>2.5619643808593644E-4</v>
      </c>
      <c r="DN474" s="223">
        <f t="shared" ca="1" si="967"/>
        <v>-8.6028590798202531E-4</v>
      </c>
      <c r="DO474" s="223">
        <f t="shared" ca="1" si="968"/>
        <v>1.3490846760864476E-3</v>
      </c>
      <c r="DP474" s="223">
        <f t="shared" ca="1" si="969"/>
        <v>-1.6570866676319307E-3</v>
      </c>
      <c r="DQ474" s="223">
        <f t="shared" ca="1" si="970"/>
        <v>1.7430151798048066E-3</v>
      </c>
      <c r="DR474" s="223">
        <f t="shared" ca="1" si="971"/>
        <v>-1.5953545544031406E-3</v>
      </c>
      <c r="DS474" s="223">
        <f t="shared" ca="1" si="972"/>
        <v>1.2338934418878158E-3</v>
      </c>
      <c r="DT474" s="223">
        <f t="shared" ca="1" si="973"/>
        <v>-7.0707283721840376E-4</v>
      </c>
      <c r="DU474" s="223">
        <f t="shared" ca="1" si="974"/>
        <v>8.5494288864932576E-5</v>
      </c>
      <c r="DV474" s="223">
        <f t="shared" ca="1" si="975"/>
        <v>5.4754172551335352E-4</v>
      </c>
      <c r="DW474" s="223">
        <f t="shared" ca="1" si="976"/>
        <v>-1.1071992627959531E-3</v>
      </c>
      <c r="DX474" s="223">
        <f t="shared" ca="1" si="977"/>
        <v>1.5184761526142246E-3</v>
      </c>
      <c r="DY474" s="223">
        <f t="shared" ca="1" si="978"/>
        <v>-1.7262553683866965E-3</v>
      </c>
      <c r="DZ474" s="223">
        <f t="shared" ca="1" si="979"/>
        <v>1.7026915026949966E-3</v>
      </c>
      <c r="EA474" s="223">
        <f t="shared" ca="1" si="980"/>
        <v>-1.4509424529163396E-3</v>
      </c>
      <c r="EB474" s="223">
        <f t="shared" ca="1" si="981"/>
        <v>1.0047462174941615E-3</v>
      </c>
      <c r="EC474" s="223">
        <f t="shared" ca="1" si="982"/>
        <v>-4.238995182405697E-4</v>
      </c>
      <c r="ED474" s="223">
        <f t="shared" ca="1" si="983"/>
        <v>-2.1375582159814045E-4</v>
      </c>
      <c r="EE474" s="223">
        <f t="shared" ca="1" si="984"/>
        <v>8.2276480276070939E-4</v>
      </c>
      <c r="EF474" s="223">
        <f t="shared" ca="1" si="985"/>
        <v>-1.3215114506227896E-3</v>
      </c>
      <c r="EG474" s="223">
        <f t="shared" ca="1" si="986"/>
        <v>1.6431565312566478E-3</v>
      </c>
      <c r="EH474" s="223">
        <f t="shared" ca="1" si="987"/>
        <v>-1.7445949714186759E-3</v>
      </c>
      <c r="EI474" s="223">
        <f t="shared" ca="1" si="988"/>
        <v>1.612232559177189E-3</v>
      </c>
      <c r="EJ474" s="223">
        <f t="shared" ca="1" si="989"/>
        <v>-1.263807764099788E-3</v>
      </c>
      <c r="EK474" s="223">
        <f t="shared" ca="1" si="990"/>
        <v>7.4601452685581009E-4</v>
      </c>
      <c r="EL474" s="223">
        <f t="shared" ca="1" si="991"/>
        <v>-1.2824459866544351E-4</v>
      </c>
      <c r="EM474" s="223">
        <f t="shared" ca="1" si="992"/>
        <v>-5.0671195276718825E-4</v>
      </c>
      <c r="EN474" s="223">
        <f t="shared" ca="1" si="993"/>
        <v>1.0737618046960794E-3</v>
      </c>
      <c r="EO474" s="223">
        <f t="shared" ca="1" si="994"/>
        <v>-1.4969121101232042E-3</v>
      </c>
      <c r="EP474" s="223">
        <f t="shared" ca="1" si="995"/>
        <v>1.7194546337708876E-3</v>
      </c>
      <c r="EQ474" s="223">
        <f t="shared" ca="1" si="996"/>
        <v>-1.7115654723392937E-3</v>
      </c>
      <c r="ER474" s="223">
        <f t="shared" ca="1" si="997"/>
        <v>1.4743018870826184E-3</v>
      </c>
      <c r="ES474" s="223">
        <f t="shared" ca="1" si="998"/>
        <v>-1.0394606155737479E-3</v>
      </c>
      <c r="ET474" s="223">
        <f t="shared" ca="1" si="999"/>
        <v>4.6531665092271397E-4</v>
      </c>
      <c r="EU474" s="223">
        <f t="shared" ca="1" si="1000"/>
        <v>1.7118644659625906E-4</v>
      </c>
      <c r="EV474" s="223">
        <f t="shared" ca="1" si="1001"/>
        <v>-7.847480947874556E-4</v>
      </c>
      <c r="EW474" s="223">
        <f t="shared" ca="1" si="1002"/>
        <v>1.2931421960757075E-3</v>
      </c>
      <c r="EX474" s="223">
        <f t="shared" ca="1" si="1003"/>
        <v>-1.6282366188285502E-3</v>
      </c>
      <c r="EY474" s="223">
        <f t="shared" ca="1" si="1004"/>
        <v>1.7451238842563731E-3</v>
      </c>
      <c r="EZ474" s="223">
        <f t="shared" ca="1" si="1005"/>
        <v>-1.628139415342886E-3</v>
      </c>
      <c r="FA474" s="223">
        <f t="shared" ca="1" si="1006"/>
        <v>1.2929608157714143E-3</v>
      </c>
      <c r="FB474" s="223">
        <f t="shared" ca="1" si="1007"/>
        <v>-7.8450684523760823E-4</v>
      </c>
      <c r="FC474" s="223">
        <f t="shared" ca="1" si="1008"/>
        <v>1.7091765871499404E-4</v>
      </c>
      <c r="FD474" s="223">
        <f t="shared" ca="1" si="1009"/>
        <v>4.6557695568795107E-4</v>
      </c>
      <c r="FE474" s="223">
        <f t="shared" ca="1" si="1010"/>
        <v>-1.0396775526355186E-3</v>
      </c>
      <c r="FF474" s="223">
        <f t="shared" ca="1" si="1011"/>
        <v>1.4744463837502463E-3</v>
      </c>
      <c r="FG474" s="223">
        <f t="shared" ca="1" si="1012"/>
        <v>-1.7116181639782282E-3</v>
      </c>
      <c r="FH474" s="223">
        <f t="shared" ca="1" si="1013"/>
        <v>1.7194084589426284E-3</v>
      </c>
      <c r="FI474" s="223">
        <f t="shared" ca="1" si="1014"/>
        <v>-1.4967732569197637E-3</v>
      </c>
      <c r="FJ474" s="223">
        <f t="shared" ca="1" si="1015"/>
        <v>1.0735488814465281E-3</v>
      </c>
      <c r="FK474" s="223">
        <f t="shared" ca="1" si="1016"/>
        <v>-5.0645349425355716E-4</v>
      </c>
      <c r="FL474" s="223">
        <f t="shared" ca="1" si="1017"/>
        <v>-1.2851395527992295E-4</v>
      </c>
      <c r="FM474" s="223">
        <f t="shared" ca="1" si="1018"/>
        <v>7.4625868390543475E-4</v>
      </c>
      <c r="FN474" s="223">
        <f t="shared" ca="1" si="1019"/>
        <v>-1.2639940010234774E-3</v>
      </c>
      <c r="FO474" s="223">
        <f t="shared" ca="1" si="1020"/>
        <v>1.6123359175449232E-3</v>
      </c>
      <c r="FP474" s="223">
        <f t="shared" ca="1" si="1021"/>
        <v>-1.7446015997205798E-3</v>
      </c>
      <c r="FQ474" s="223">
        <f t="shared" ca="1" si="1022"/>
        <v>1.6430655412047986E-3</v>
      </c>
      <c r="FR474" s="223">
        <f t="shared" ca="1" si="1023"/>
        <v>-1.3213350361946058E-3</v>
      </c>
      <c r="FS474" s="223">
        <f t="shared" ca="1" si="1024"/>
        <v>8.2252660603034729E-4</v>
      </c>
      <c r="FT474" s="223">
        <f t="shared" ca="1" si="1025"/>
        <v>-2.1348776435805626E-4</v>
      </c>
      <c r="FU474" s="223">
        <f t="shared" ca="1" si="1026"/>
        <v>-4.2416151245955574E-4</v>
      </c>
      <c r="FV474" s="223">
        <f t="shared" ca="1" si="1027"/>
        <v>1.0049670376933778E-3</v>
      </c>
      <c r="FW474" s="223">
        <f t="shared" ca="1" si="1028"/>
        <v>-1.4510925060087655E-3</v>
      </c>
      <c r="FX474" s="223">
        <f t="shared" ca="1" si="1029"/>
        <v>1.7027506794051331E-3</v>
      </c>
      <c r="FY474" s="223">
        <f t="shared" ca="1" si="1030"/>
        <v>-1.7262157381831027E-3</v>
      </c>
      <c r="FZ474" s="223">
        <f t="shared" ca="1" si="1031"/>
        <v>1.5183430265149494E-3</v>
      </c>
      <c r="GA474" s="223">
        <f t="shared" ca="1" si="1032"/>
        <v>-1.1069904816156254E-3</v>
      </c>
      <c r="GB474" s="223">
        <f t="shared" ca="1" si="1033"/>
        <v>5.472852689370727E-4</v>
      </c>
      <c r="GC474" s="223">
        <f t="shared" ca="1" si="1034"/>
        <v>8.5764051962471463E-5</v>
      </c>
      <c r="GD474" s="223">
        <f t="shared" ca="1" si="1035"/>
        <v>-7.0731975469672838E-4</v>
      </c>
      <c r="GE474" s="223">
        <f t="shared" ca="1" si="1036"/>
        <v>1.2340844232487426E-3</v>
      </c>
      <c r="GF474" s="223">
        <f t="shared" ca="1" si="1037"/>
        <v>-1.5954640053937286E-3</v>
      </c>
      <c r="GG474" s="223">
        <f t="shared" ca="1" si="1038"/>
        <v>1.7430284324159678E-3</v>
      </c>
      <c r="GH474" s="223">
        <f t="shared" ca="1" si="1039"/>
        <v>-1.6570019458229009E-3</v>
      </c>
      <c r="GI474" s="223">
        <f t="shared" ca="1" si="1040"/>
        <v>1.3489133337998916E-3</v>
      </c>
      <c r="GJ474" s="223">
        <f t="shared" ca="1" si="1041"/>
        <v>-8.600509075518657E-4</v>
      </c>
      <c r="GK474" s="223">
        <f t="shared" ca="1" si="1042"/>
        <v>2.5592927295459242E-4</v>
      </c>
      <c r="GL474" s="223">
        <f t="shared" ca="1" si="1043"/>
        <v>3.8249057019657152E-4</v>
      </c>
      <c r="GM474" s="223">
        <f t="shared" ca="1" si="1044"/>
        <v>-9.6965116818578732E-4</v>
      </c>
      <c r="GN474" s="223">
        <f t="shared" ca="1" si="1045"/>
        <v>1.4268645444015069E-3</v>
      </c>
      <c r="GO474" s="223">
        <f t="shared" ca="1" si="1046"/>
        <v>-1.6928575214927165E-3</v>
      </c>
      <c r="GP474" s="223">
        <f t="shared" ca="1" si="1047"/>
        <v>1.7319832096102622E-3</v>
      </c>
      <c r="GQ474" s="223">
        <f t="shared" ca="1" si="1048"/>
        <v>-1.538998203045416E-3</v>
      </c>
      <c r="GR474" s="223">
        <f t="shared" ca="1" si="1049"/>
        <v>1.1397652721117147E-3</v>
      </c>
      <c r="GS474" s="223">
        <f t="shared" ca="1" si="1050"/>
        <v>-5.8778737943889436E-4</v>
      </c>
      <c r="GT474" s="223">
        <f t="shared" ca="1" si="1051"/>
        <v>-4.2962487587042369E-5</v>
      </c>
      <c r="GU474" s="223">
        <f t="shared" ca="1" si="1052"/>
        <v>6.6795476251618291E-4</v>
      </c>
      <c r="GV474" s="223">
        <f t="shared" ca="1" si="1053"/>
        <v>-1.2034314791629017E-3</v>
      </c>
      <c r="GW474" s="223">
        <f t="shared" ca="1" si="1054"/>
        <v>1.5776310453838867E-3</v>
      </c>
      <c r="GX474" s="223">
        <f t="shared" ca="1" si="1055"/>
        <v>-1.7404053299596974E-3</v>
      </c>
      <c r="GY474" s="223">
        <f t="shared" ca="1" si="1056"/>
        <v>1.6699402344281312E-3</v>
      </c>
      <c r="GZ474" s="223">
        <f t="shared" ca="1" si="1057"/>
        <v>-1.3756790964518906E-3</v>
      </c>
      <c r="HA474" s="223">
        <f t="shared" ca="1" si="1058"/>
        <v>8.970571465661359E-4</v>
      </c>
      <c r="HB474" s="223">
        <f t="shared" ca="1" si="1059"/>
        <v>-2.982166193270107E-4</v>
      </c>
      <c r="HC474" s="223">
        <f t="shared" ca="1" si="1060"/>
        <v>-3.4058922991624785E-4</v>
      </c>
      <c r="HD474" s="223">
        <f t="shared" ca="1" si="1061"/>
        <v>9.3375121707207302E-4</v>
      </c>
      <c r="HE474" s="223">
        <f t="shared" ca="1" si="1062"/>
        <v>-1.4017770929467192E-3</v>
      </c>
      <c r="HF474" s="223">
        <f t="shared" ca="1" si="1063"/>
        <v>1.6819446495093481E-3</v>
      </c>
      <c r="HG474" s="223">
        <f t="shared" ca="1" si="1064"/>
        <v>-1.7367073991149881E-3</v>
      </c>
      <c r="HH474" s="223">
        <f t="shared" ca="1" si="1065"/>
        <v>1.5587263446052645E-3</v>
      </c>
      <c r="HI474" s="223">
        <f t="shared" ca="1" si="1066"/>
        <v>-1.1718535106264507E-3</v>
      </c>
      <c r="HJ474" s="223">
        <f t="shared" ca="1" si="1067"/>
        <v>6.279354288019418E-4</v>
      </c>
      <c r="HK474" s="223">
        <f t="shared" ca="1" si="1068"/>
        <v>1.3504421546257439E-7</v>
      </c>
      <c r="HL474" s="223">
        <f t="shared" ca="1" si="1069"/>
        <v>-6.2818741936304363E-4</v>
      </c>
      <c r="HM474" s="223">
        <f t="shared" ca="1" si="1070"/>
        <v>1.172053632953143E-3</v>
      </c>
      <c r="HN474" s="223">
        <f t="shared" ca="1" si="1071"/>
        <v>-1.5588477794237277E-3</v>
      </c>
      <c r="HO474" s="223">
        <f t="shared" ca="1" si="1072"/>
        <v>1.7367338724106236E-3</v>
      </c>
      <c r="HP474" s="223">
        <f t="shared" ca="1" si="1073"/>
        <v>-1.681872613479174E-3</v>
      </c>
      <c r="HQ474" s="223">
        <f t="shared" ca="1" si="1074"/>
        <v>1.4016162014562658E-3</v>
      </c>
      <c r="HR474" s="223">
        <f t="shared" ca="1" si="1075"/>
        <v>-9.3352303189844082E-4</v>
      </c>
      <c r="HS474" s="223">
        <f t="shared" ca="1" si="1076"/>
        <v>3.4032433115898389E-4</v>
      </c>
      <c r="HT474" s="223">
        <f t="shared" ca="1" si="1077"/>
        <v>2.9848273141927381E-4</v>
      </c>
      <c r="HU474" s="223">
        <f t="shared" ca="1" si="1078"/>
        <v>-8.9728880914057051E-4</v>
      </c>
      <c r="HV474" s="223">
        <f t="shared" ca="1" si="1079"/>
        <v>1.3758452633868459E-3</v>
      </c>
      <c r="HW474" s="223">
        <f t="shared" ca="1" si="1080"/>
        <v>-1.6700186369610747E-3</v>
      </c>
      <c r="HX474" s="223">
        <f t="shared" ca="1" si="1081"/>
        <v>1.7403854610221576E-3</v>
      </c>
      <c r="HY474" s="223">
        <f t="shared" ca="1" si="1082"/>
        <v>-1.5775155676996527E-3</v>
      </c>
      <c r="HZ474" s="223">
        <f t="shared" ca="1" si="1083"/>
        <v>1.2032358684046652E-3</v>
      </c>
      <c r="IA474" s="223">
        <f t="shared" ca="1" si="1084"/>
        <v>-6.677052333428832E-4</v>
      </c>
      <c r="IB474" s="223">
        <f t="shared" ca="1" si="1085"/>
        <v>4.2692480501703005E-5</v>
      </c>
      <c r="IC474" s="223">
        <f t="shared" ca="1" si="1086"/>
        <v>5.8804167959791969E-4</v>
      </c>
      <c r="ID474" s="223">
        <f t="shared" ca="1" si="1087"/>
        <v>-1.1399697854607999E-3</v>
      </c>
      <c r="IE474" s="223">
        <f t="shared" ca="1" si="1088"/>
        <v>-5.7878879865775213E-4</v>
      </c>
      <c r="IF474" s="223">
        <f t="shared" ca="1" si="1089"/>
        <v>-1.7320162713174553E-3</v>
      </c>
      <c r="IG474" s="223">
        <f t="shared" ca="1" si="1090"/>
        <v>1.6927918953571805E-3</v>
      </c>
      <c r="IH474" s="223">
        <f t="shared" ca="1" si="1091"/>
        <v>-1.4267090252706874E-3</v>
      </c>
      <c r="II474" s="223">
        <f t="shared" ca="1" si="1092"/>
        <v>9.6942659786300337E-4</v>
      </c>
      <c r="IJ474" s="223">
        <f t="shared" ca="1" si="1093"/>
        <v>-3.822270443392191E-4</v>
      </c>
      <c r="IK474" s="223">
        <f t="shared" ca="1" si="1094"/>
        <v>-2.5619643808607684E-4</v>
      </c>
      <c r="IL474" s="223">
        <f t="shared" ca="1" si="1095"/>
        <v>8.602859079820625E-4</v>
      </c>
      <c r="IM474" s="223">
        <f t="shared" ca="1" si="1096"/>
        <v>-1.3490846760864747E-3</v>
      </c>
      <c r="IN474" s="223">
        <f t="shared" ca="1" si="1097"/>
        <v>1.657086667631913E-3</v>
      </c>
      <c r="IO474" s="223">
        <f t="shared" ca="1" si="1098"/>
        <v>-1.7430151798047996E-3</v>
      </c>
      <c r="IP474" s="223">
        <f t="shared" ca="1" si="1099"/>
        <v>1.5953545544030829E-3</v>
      </c>
      <c r="IQ474" s="223">
        <f t="shared" ca="1" si="1100"/>
        <v>-1.2338934418877855E-3</v>
      </c>
      <c r="IR474" s="223">
        <f t="shared" ca="1" si="1101"/>
        <v>7.0707283721836451E-4</v>
      </c>
      <c r="IS474" s="223">
        <f t="shared" ca="1" si="1102"/>
        <v>-8.5494288864988927E-5</v>
      </c>
      <c r="IT474" s="223">
        <f t="shared" ca="1" si="1103"/>
        <v>-5.4754172551329996E-4</v>
      </c>
      <c r="IU474" s="223">
        <f t="shared" ca="1" si="1104"/>
        <v>1.1071992627960628E-3</v>
      </c>
      <c r="IV474" s="223">
        <f t="shared" ca="1" si="1105"/>
        <v>-1.5184761526142456E-3</v>
      </c>
      <c r="IW474" s="223">
        <f t="shared" ca="1" si="1106"/>
        <v>1.7262553683867028E-3</v>
      </c>
      <c r="IX474" s="223">
        <f t="shared" ca="1" si="1107"/>
        <v>-1.7026915026949875E-3</v>
      </c>
      <c r="IY474" s="223">
        <f t="shared" ca="1" si="1108"/>
        <v>1.4509424529163708E-3</v>
      </c>
      <c r="IZ474" s="223">
        <f t="shared" ca="1" si="1109"/>
        <v>-1.0047462174940455E-3</v>
      </c>
      <c r="JA474" s="223">
        <f t="shared" ca="1" si="1110"/>
        <v>4.2389951824052833E-4</v>
      </c>
      <c r="JB474" s="223">
        <f t="shared" ca="1" si="1111"/>
        <v>2.1375582159818287E-4</v>
      </c>
    </row>
    <row r="475" spans="2:262">
      <c r="B475" s="230">
        <v>114</v>
      </c>
      <c r="C475" s="229">
        <f t="shared" si="1112"/>
        <v>2.2265625000000015E-3</v>
      </c>
      <c r="D475" s="226">
        <f t="shared" ca="1" si="855"/>
        <v>53.979931686073115</v>
      </c>
      <c r="E475" s="225">
        <f ca="1">DP361</f>
        <v>-2.0068313926885982E-2</v>
      </c>
      <c r="F475" s="224">
        <v>114</v>
      </c>
      <c r="G475" s="223">
        <f t="shared" ca="1" si="856"/>
        <v>-4.1581914060000153E-4</v>
      </c>
      <c r="H475" s="223">
        <f t="shared" ca="1" si="857"/>
        <v>9.3920512003351007E-4</v>
      </c>
      <c r="I475" s="223">
        <f t="shared" ca="1" si="858"/>
        <v>-1.352786872914114E-3</v>
      </c>
      <c r="J475" s="223">
        <f t="shared" ca="1" si="859"/>
        <v>1.6082117832660534E-3</v>
      </c>
      <c r="K475" s="223">
        <f t="shared" ca="1" si="860"/>
        <v>-1.6756176472689953E-3</v>
      </c>
      <c r="L475" s="223">
        <f t="shared" ca="1" si="861"/>
        <v>1.5471239193380647E-3</v>
      </c>
      <c r="M475" s="223">
        <f t="shared" ca="1" si="862"/>
        <v>-1.2377530414419023E-3</v>
      </c>
      <c r="N475" s="223">
        <f t="shared" ca="1" si="863"/>
        <v>7.8367414132564817E-4</v>
      </c>
      <c r="O475" s="223">
        <f t="shared" ca="1" si="864"/>
        <v>-2.3797443216322519E-4</v>
      </c>
      <c r="P475" s="223">
        <f t="shared" ca="1" si="865"/>
        <v>-3.3554731278848018E-4</v>
      </c>
      <c r="Q475" s="223">
        <f t="shared" ca="1" si="866"/>
        <v>8.6983959405143355E-4</v>
      </c>
      <c r="R475" s="223">
        <f t="shared" ca="1" si="867"/>
        <v>-1.3024373020921862E-3</v>
      </c>
      <c r="S475" s="223">
        <f t="shared" ca="1" si="868"/>
        <v>1.5827646300643392E-3</v>
      </c>
      <c r="T475" s="223">
        <f t="shared" ca="1" si="869"/>
        <v>-1.6780479859451651E-3</v>
      </c>
      <c r="U475" s="223">
        <f t="shared" ca="1" si="870"/>
        <v>1.5771476144536424E-3</v>
      </c>
      <c r="V475" s="223">
        <f t="shared" ca="1" si="871"/>
        <v>-1.2918599666676099E-3</v>
      </c>
      <c r="W475" s="223">
        <f t="shared" ca="1" si="872"/>
        <v>8.5553855487320661E-4</v>
      </c>
      <c r="X475" s="223">
        <f t="shared" ca="1" si="873"/>
        <v>-3.1919453108463159E-4</v>
      </c>
      <c r="Y475" s="223">
        <f t="shared" ca="1" si="874"/>
        <v>-2.5446712210997141E-4</v>
      </c>
      <c r="Z475" s="223">
        <f t="shared" ca="1" si="875"/>
        <v>7.9837854829833597E-4</v>
      </c>
      <c r="AA475" s="223">
        <f t="shared" ca="1" si="876"/>
        <v>-1.2489500457294861E-3</v>
      </c>
      <c r="AB475" s="223">
        <f t="shared" ca="1" si="877"/>
        <v>1.553504458234991E-3</v>
      </c>
      <c r="AC475" s="223">
        <f t="shared" ca="1" si="878"/>
        <v>-1.6764357600435489E-3</v>
      </c>
      <c r="AD475" s="223">
        <f t="shared" ca="1" si="879"/>
        <v>1.6033718228241919E-3</v>
      </c>
      <c r="AE475" s="223">
        <f t="shared" ca="1" si="880"/>
        <v>-1.3428546880800466E-3</v>
      </c>
      <c r="AF475" s="223">
        <f t="shared" ca="1" si="881"/>
        <v>9.2534190110573353E-4</v>
      </c>
      <c r="AG475" s="223">
        <f t="shared" ca="1" si="882"/>
        <v>-3.9964566242252787E-4</v>
      </c>
      <c r="AH475" s="223">
        <f t="shared" ca="1" si="883"/>
        <v>-1.7277389784561825E-4</v>
      </c>
      <c r="AI475" s="223">
        <f t="shared" ca="1" si="884"/>
        <v>7.2499413869268621E-4</v>
      </c>
      <c r="AJ475" s="223">
        <f t="shared" ca="1" si="885"/>
        <v>-1.1924539593115284E-3</v>
      </c>
      <c r="AK475" s="223">
        <f t="shared" ca="1" si="886"/>
        <v>1.5205017580948307E-3</v>
      </c>
      <c r="AL475" s="223">
        <f t="shared" ca="1" si="887"/>
        <v>-1.6707848535575573E-3</v>
      </c>
      <c r="AM475" s="223">
        <f t="shared" ca="1" si="888"/>
        <v>1.6257333680347659E-3</v>
      </c>
      <c r="AN475" s="223">
        <f t="shared" ca="1" si="889"/>
        <v>-1.3906143549287267E-3</v>
      </c>
      <c r="AO475" s="223">
        <f t="shared" ca="1" si="890"/>
        <v>9.9291601764813853E-4</v>
      </c>
      <c r="AP475" s="223">
        <f t="shared" ca="1" si="891"/>
        <v>-4.7913401235479946E-4</v>
      </c>
      <c r="AQ475" s="223">
        <f t="shared" ca="1" si="892"/>
        <v>-9.0664446128160738E-5</v>
      </c>
      <c r="AR475" s="223">
        <f t="shared" ca="1" si="893"/>
        <v>6.4986315470492821E-4</v>
      </c>
      <c r="AS475" s="223">
        <f t="shared" ca="1" si="894"/>
        <v>-1.1330851468589419E-3</v>
      </c>
      <c r="AT475" s="223">
        <f t="shared" ca="1" si="895"/>
        <v>1.4838360360392051E-3</v>
      </c>
      <c r="AU475" s="223">
        <f t="shared" ca="1" si="896"/>
        <v>-1.6611088800158756E-3</v>
      </c>
      <c r="AV475" s="223">
        <f t="shared" ca="1" si="897"/>
        <v>1.6441783791643256E-3</v>
      </c>
      <c r="AW475" s="223">
        <f t="shared" ca="1" si="898"/>
        <v>-1.4350239099929381E-3</v>
      </c>
      <c r="AX475" s="223">
        <f t="shared" ca="1" si="899"/>
        <v>1.0580981125348388E-3</v>
      </c>
      <c r="AY475" s="223">
        <f t="shared" ca="1" si="900"/>
        <v>-5.5746808648414838E-4</v>
      </c>
      <c r="AZ475" s="223">
        <f t="shared" ca="1" si="901"/>
        <v>-8.3365758187130604E-6</v>
      </c>
      <c r="BA475" s="223">
        <f t="shared" ca="1" si="902"/>
        <v>5.7316659345621858E-4</v>
      </c>
      <c r="BB475" s="223">
        <f t="shared" ca="1" si="903"/>
        <v>-1.0709866330410346E-3</v>
      </c>
      <c r="BC475" s="223">
        <f t="shared" ca="1" si="904"/>
        <v>1.4435956230040763E-3</v>
      </c>
      <c r="BD475" s="223">
        <f t="shared" ca="1" si="905"/>
        <v>-1.6474311496862855E-3</v>
      </c>
      <c r="BE475" s="223">
        <f t="shared" ca="1" si="906"/>
        <v>1.6586624205654605E-3</v>
      </c>
      <c r="BF475" s="223">
        <f t="shared" ca="1" si="907"/>
        <v>-1.4759763667647288E-3</v>
      </c>
      <c r="BG475" s="223">
        <f t="shared" ca="1" si="908"/>
        <v>1.1207311563900127E-3</v>
      </c>
      <c r="BH475" s="223">
        <f t="shared" ca="1" si="909"/>
        <v>-6.3445917116471931E-4</v>
      </c>
      <c r="BI475" s="223">
        <f t="shared" ca="1" si="910"/>
        <v>7.4011378032103552E-5</v>
      </c>
      <c r="BJ475" s="223">
        <f t="shared" ca="1" si="911"/>
        <v>4.9508922368038649E-4</v>
      </c>
      <c r="BK475" s="223">
        <f t="shared" ca="1" si="912"/>
        <v>-1.0063080186167807E-3</v>
      </c>
      <c r="BL475" s="223">
        <f t="shared" ca="1" si="913"/>
        <v>1.3998774616690759E-3</v>
      </c>
      <c r="BM475" s="223">
        <f t="shared" ca="1" si="914"/>
        <v>-1.6297846134191707E-3</v>
      </c>
      <c r="BN475" s="223">
        <f t="shared" ca="1" si="915"/>
        <v>1.6691505989137778E-3</v>
      </c>
      <c r="BO475" s="223">
        <f t="shared" ca="1" si="916"/>
        <v>-1.5133730671887339E-3</v>
      </c>
      <c r="BP475" s="223">
        <f t="shared" ca="1" si="917"/>
        <v>1.1806642607249868E-3</v>
      </c>
      <c r="BQ475" s="223">
        <f t="shared" ca="1" si="918"/>
        <v>-7.0992178812985074E-4</v>
      </c>
      <c r="BR475" s="223">
        <f t="shared" ca="1" si="919"/>
        <v>1.5618103199060973E-4</v>
      </c>
      <c r="BS475" s="223">
        <f t="shared" ca="1" si="920"/>
        <v>4.1581914060001362E-4</v>
      </c>
      <c r="BT475" s="223">
        <f t="shared" ca="1" si="921"/>
        <v>-9.3920512003354563E-4</v>
      </c>
      <c r="BU475" s="223">
        <f t="shared" ca="1" si="922"/>
        <v>1.3527868729141298E-3</v>
      </c>
      <c r="BV475" s="223">
        <f t="shared" ca="1" si="923"/>
        <v>-1.6082117832660558E-3</v>
      </c>
      <c r="BW475" s="223">
        <f t="shared" ca="1" si="924"/>
        <v>1.6756176472689933E-3</v>
      </c>
      <c r="BX475" s="223">
        <f t="shared" ca="1" si="925"/>
        <v>-1.5471239193380554E-3</v>
      </c>
      <c r="BY475" s="223">
        <f t="shared" ca="1" si="926"/>
        <v>1.2377530414418663E-3</v>
      </c>
      <c r="BZ475" s="223">
        <f t="shared" ca="1" si="927"/>
        <v>-7.8367414132561673E-4</v>
      </c>
      <c r="CA475" s="223">
        <f t="shared" ca="1" si="928"/>
        <v>2.3797443216320768E-4</v>
      </c>
      <c r="CB475" s="223">
        <f t="shared" ca="1" si="929"/>
        <v>3.3554731278852669E-4</v>
      </c>
      <c r="CC475" s="223">
        <f t="shared" ca="1" si="930"/>
        <v>-8.6983959405145881E-4</v>
      </c>
      <c r="CD475" s="223">
        <f t="shared" ca="1" si="931"/>
        <v>1.3024373020921972E-3</v>
      </c>
      <c r="CE475" s="223">
        <f t="shared" ca="1" si="932"/>
        <v>-1.5827646300643529E-3</v>
      </c>
      <c r="CF475" s="223">
        <f t="shared" ca="1" si="933"/>
        <v>1.6780479859451647E-3</v>
      </c>
      <c r="CG475" s="223">
        <f t="shared" ca="1" si="934"/>
        <v>-1.5771476144536404E-3</v>
      </c>
      <c r="CH475" s="223">
        <f t="shared" ca="1" si="935"/>
        <v>1.2918599666675835E-3</v>
      </c>
      <c r="CI475" s="223">
        <f t="shared" ca="1" si="936"/>
        <v>-8.5553855487318113E-4</v>
      </c>
      <c r="CJ475" s="223">
        <f t="shared" ca="1" si="937"/>
        <v>3.1919453108462595E-4</v>
      </c>
      <c r="CK475" s="223">
        <f t="shared" ca="1" si="938"/>
        <v>2.5446712211001251E-4</v>
      </c>
      <c r="CL475" s="223">
        <f t="shared" ca="1" si="939"/>
        <v>-7.9837854829835158E-4</v>
      </c>
      <c r="CM475" s="223">
        <f t="shared" ca="1" si="940"/>
        <v>1.2489500457295219E-3</v>
      </c>
      <c r="CN475" s="223">
        <f t="shared" ca="1" si="941"/>
        <v>-1.5535044582350023E-3</v>
      </c>
      <c r="CO475" s="223">
        <f t="shared" ca="1" si="942"/>
        <v>1.6764357600435494E-3</v>
      </c>
      <c r="CP475" s="223">
        <f t="shared" ca="1" si="943"/>
        <v>-1.6033718228241761E-3</v>
      </c>
      <c r="CQ475" s="223">
        <f t="shared" ca="1" si="944"/>
        <v>1.342854688080029E-3</v>
      </c>
      <c r="CR475" s="223">
        <f t="shared" ca="1" si="945"/>
        <v>-9.2534190110572865E-4</v>
      </c>
      <c r="CS475" s="223">
        <f t="shared" ca="1" si="946"/>
        <v>3.9964566242247593E-4</v>
      </c>
      <c r="CT475" s="223">
        <f t="shared" ca="1" si="947"/>
        <v>1.7277389784569512E-4</v>
      </c>
      <c r="CU475" s="223">
        <f t="shared" ca="1" si="948"/>
        <v>-7.249941386926913E-4</v>
      </c>
      <c r="CV475" s="223">
        <f t="shared" ca="1" si="949"/>
        <v>1.1924539593115495E-3</v>
      </c>
      <c r="CW475" s="223">
        <f t="shared" ca="1" si="950"/>
        <v>-1.5205017580948632E-3</v>
      </c>
      <c r="CX475" s="223">
        <f t="shared" ca="1" si="951"/>
        <v>1.670784853557558E-3</v>
      </c>
      <c r="CY475" s="223">
        <f t="shared" ca="1" si="952"/>
        <v>-1.6257333680347586E-3</v>
      </c>
      <c r="CZ475" s="223">
        <f t="shared" ca="1" si="953"/>
        <v>1.3906143549286831E-3</v>
      </c>
      <c r="DA475" s="223">
        <f t="shared" ca="1" si="954"/>
        <v>-9.9291601764813398E-4</v>
      </c>
      <c r="DB475" s="223">
        <f t="shared" ca="1" si="955"/>
        <v>4.7913401235477105E-4</v>
      </c>
      <c r="DC475" s="223">
        <f t="shared" ca="1" si="956"/>
        <v>9.0664446128214162E-5</v>
      </c>
      <c r="DD475" s="223">
        <f t="shared" ca="1" si="957"/>
        <v>-6.4986315470493352E-4</v>
      </c>
      <c r="DE475" s="223">
        <f t="shared" ca="1" si="958"/>
        <v>1.133085146858964E-3</v>
      </c>
      <c r="DF475" s="223">
        <f t="shared" ca="1" si="959"/>
        <v>-1.4838360360392301E-3</v>
      </c>
      <c r="DG475" s="223">
        <f t="shared" ca="1" si="960"/>
        <v>1.6611088800158765E-3</v>
      </c>
      <c r="DH475" s="223">
        <f t="shared" ca="1" si="961"/>
        <v>-1.6441783791643198E-3</v>
      </c>
      <c r="DI475" s="223">
        <f t="shared" ca="1" si="962"/>
        <v>1.4350239099929106E-3</v>
      </c>
      <c r="DJ475" s="223">
        <f t="shared" ca="1" si="963"/>
        <v>-1.0580981125348529E-3</v>
      </c>
      <c r="DK475" s="223">
        <f t="shared" ca="1" si="964"/>
        <v>5.5746808648412041E-4</v>
      </c>
      <c r="DL475" s="223">
        <f t="shared" ca="1" si="965"/>
        <v>8.3365758187426591E-6</v>
      </c>
      <c r="DM475" s="223">
        <f t="shared" ca="1" si="966"/>
        <v>-5.7316659345620156E-4</v>
      </c>
      <c r="DN475" s="223">
        <f t="shared" ca="1" si="967"/>
        <v>1.0709866330410572E-3</v>
      </c>
      <c r="DO475" s="223">
        <f t="shared" ca="1" si="968"/>
        <v>-1.4435956230040917E-3</v>
      </c>
      <c r="DP475" s="223">
        <f t="shared" ca="1" si="969"/>
        <v>1.647431149686282E-3</v>
      </c>
      <c r="DQ475" s="223">
        <f t="shared" ca="1" si="970"/>
        <v>-1.6586624205654559E-3</v>
      </c>
      <c r="DR475" s="223">
        <f t="shared" ca="1" si="971"/>
        <v>1.4759763667647147E-3</v>
      </c>
      <c r="DS475" s="223">
        <f t="shared" ca="1" si="972"/>
        <v>-1.1207311563899551E-3</v>
      </c>
      <c r="DT475" s="223">
        <f t="shared" ca="1" si="973"/>
        <v>6.3445917116469188E-4</v>
      </c>
      <c r="DU475" s="223">
        <f t="shared" ca="1" si="974"/>
        <v>-7.4011378032073981E-5</v>
      </c>
      <c r="DV475" s="223">
        <f t="shared" ca="1" si="975"/>
        <v>-4.9508922368046021E-4</v>
      </c>
      <c r="DW475" s="223">
        <f t="shared" ca="1" si="976"/>
        <v>1.0063080186168043E-3</v>
      </c>
      <c r="DX475" s="223">
        <f t="shared" ca="1" si="977"/>
        <v>-1.3998774616690922E-3</v>
      </c>
      <c r="DY475" s="223">
        <f t="shared" ca="1" si="978"/>
        <v>1.6297846134191889E-3</v>
      </c>
      <c r="DZ475" s="223">
        <f t="shared" ca="1" si="979"/>
        <v>-1.6691505989137798E-3</v>
      </c>
      <c r="EA475" s="223">
        <f t="shared" ca="1" si="980"/>
        <v>1.5133730671887211E-3</v>
      </c>
      <c r="EB475" s="223">
        <f t="shared" ca="1" si="981"/>
        <v>-1.1806642607249318E-3</v>
      </c>
      <c r="EC475" s="223">
        <f t="shared" ca="1" si="982"/>
        <v>7.0992178812986722E-4</v>
      </c>
      <c r="ED475" s="223">
        <f t="shared" ca="1" si="983"/>
        <v>-1.5618103199058024E-4</v>
      </c>
      <c r="EE475" s="223">
        <f t="shared" ca="1" si="984"/>
        <v>-4.1581914060008843E-4</v>
      </c>
      <c r="EF475" s="223">
        <f t="shared" ca="1" si="985"/>
        <v>9.3920512003353067E-4</v>
      </c>
      <c r="EG475" s="223">
        <f t="shared" ca="1" si="986"/>
        <v>-1.3527868729141471E-3</v>
      </c>
      <c r="EH475" s="223">
        <f t="shared" ca="1" si="987"/>
        <v>1.6082117832660781E-3</v>
      </c>
      <c r="EI475" s="223">
        <f t="shared" ca="1" si="988"/>
        <v>-1.6756176472689942E-3</v>
      </c>
      <c r="EJ475" s="223">
        <f t="shared" ca="1" si="989"/>
        <v>1.5471239193380439E-3</v>
      </c>
      <c r="EK475" s="223">
        <f t="shared" ca="1" si="990"/>
        <v>-1.2377530414418461E-3</v>
      </c>
      <c r="EL475" s="223">
        <f t="shared" ca="1" si="991"/>
        <v>7.8367414132563277E-4</v>
      </c>
      <c r="EM475" s="223">
        <f t="shared" ca="1" si="992"/>
        <v>-2.3797443216317841E-4</v>
      </c>
      <c r="EN475" s="223">
        <f t="shared" ca="1" si="993"/>
        <v>-3.3554731278855569E-4</v>
      </c>
      <c r="EO475" s="223">
        <f t="shared" ca="1" si="994"/>
        <v>8.6983959405144331E-4</v>
      </c>
      <c r="EP475" s="223">
        <f t="shared" ca="1" si="995"/>
        <v>-1.3024373020922161E-3</v>
      </c>
      <c r="EQ475" s="223">
        <f t="shared" ca="1" si="996"/>
        <v>1.5827646300643628E-3</v>
      </c>
      <c r="ER475" s="223">
        <f t="shared" ca="1" si="997"/>
        <v>-1.6780479859451645E-3</v>
      </c>
      <c r="ES475" s="223">
        <f t="shared" ca="1" si="998"/>
        <v>1.5771476144536302E-3</v>
      </c>
      <c r="ET475" s="223">
        <f t="shared" ca="1" si="999"/>
        <v>-1.2918599666675646E-3</v>
      </c>
      <c r="EU475" s="223">
        <f t="shared" ca="1" si="1000"/>
        <v>8.5553855487311467E-4</v>
      </c>
      <c r="EV475" s="223">
        <f t="shared" ca="1" si="1001"/>
        <v>-3.1919453108459684E-4</v>
      </c>
      <c r="EW475" s="223">
        <f t="shared" ca="1" si="1002"/>
        <v>-2.5446712211004178E-4</v>
      </c>
      <c r="EX475" s="223">
        <f t="shared" ca="1" si="1003"/>
        <v>7.9837854829841945E-4</v>
      </c>
      <c r="EY475" s="223">
        <f t="shared" ca="1" si="1004"/>
        <v>-1.2489500457295098E-3</v>
      </c>
      <c r="EZ475" s="223">
        <f t="shared" ca="1" si="1005"/>
        <v>1.5535044582350133E-3</v>
      </c>
      <c r="FA475" s="223">
        <f t="shared" ca="1" si="1006"/>
        <v>-1.6764357600435526E-3</v>
      </c>
      <c r="FB475" s="223">
        <f t="shared" ca="1" si="1007"/>
        <v>1.6033718228241813E-3</v>
      </c>
      <c r="FC475" s="223">
        <f t="shared" ca="1" si="1008"/>
        <v>-1.342854688080011E-3</v>
      </c>
      <c r="FD475" s="223">
        <f t="shared" ca="1" si="1009"/>
        <v>9.2534190110566414E-4</v>
      </c>
      <c r="FE475" s="223">
        <f t="shared" ca="1" si="1010"/>
        <v>-3.9964566242249361E-4</v>
      </c>
      <c r="FF475" s="223">
        <f t="shared" ca="1" si="1011"/>
        <v>-1.7277389784567713E-4</v>
      </c>
      <c r="FG475" s="223">
        <f t="shared" ca="1" si="1012"/>
        <v>7.2499413869276112E-4</v>
      </c>
      <c r="FH475" s="223">
        <f t="shared" ca="1" si="1013"/>
        <v>-1.1924539593115367E-3</v>
      </c>
      <c r="FI475" s="223">
        <f t="shared" ca="1" si="1014"/>
        <v>1.5205017580948558E-3</v>
      </c>
      <c r="FJ475" s="223">
        <f t="shared" ca="1" si="1015"/>
        <v>-1.6707848535575652E-3</v>
      </c>
      <c r="FK475" s="223">
        <f t="shared" ca="1" si="1016"/>
        <v>1.6257333680347631E-3</v>
      </c>
      <c r="FL475" s="223">
        <f t="shared" ca="1" si="1017"/>
        <v>-1.3906143549286933E-3</v>
      </c>
      <c r="FM475" s="223">
        <f t="shared" ca="1" si="1018"/>
        <v>9.9291601764807174E-4</v>
      </c>
      <c r="FN475" s="223">
        <f t="shared" ca="1" si="1019"/>
        <v>-4.791340123547884E-4</v>
      </c>
      <c r="FO475" s="223">
        <f t="shared" ca="1" si="1020"/>
        <v>-9.0664446128196083E-5</v>
      </c>
      <c r="FP475" s="223">
        <f t="shared" ca="1" si="1021"/>
        <v>6.4986315470500476E-4</v>
      </c>
      <c r="FQ475" s="223">
        <f t="shared" ca="1" si="1022"/>
        <v>-1.1330851468590209E-3</v>
      </c>
      <c r="FR475" s="223">
        <f t="shared" ca="1" si="1023"/>
        <v>1.4838360360392218E-3</v>
      </c>
      <c r="FS475" s="223">
        <f t="shared" ca="1" si="1024"/>
        <v>-1.6611088800158875E-3</v>
      </c>
      <c r="FT475" s="223">
        <f t="shared" ca="1" si="1025"/>
        <v>1.6441783791643042E-3</v>
      </c>
      <c r="FU475" s="223">
        <f t="shared" ca="1" si="1026"/>
        <v>-1.4350239099929197E-3</v>
      </c>
      <c r="FV475" s="223">
        <f t="shared" ca="1" si="1027"/>
        <v>1.0580981125347928E-3</v>
      </c>
      <c r="FW475" s="223">
        <f t="shared" ca="1" si="1028"/>
        <v>-5.5746808648404755E-4</v>
      </c>
      <c r="FX475" s="223">
        <f t="shared" ca="1" si="1029"/>
        <v>-8.33657581872458E-6</v>
      </c>
      <c r="FY475" s="223">
        <f t="shared" ca="1" si="1030"/>
        <v>5.731665934562742E-4</v>
      </c>
      <c r="FZ475" s="223">
        <f t="shared" ca="1" si="1031"/>
        <v>-1.0709866330411166E-3</v>
      </c>
      <c r="GA475" s="223">
        <f t="shared" ca="1" si="1032"/>
        <v>1.4435956230040821E-3</v>
      </c>
      <c r="GB475" s="223">
        <f t="shared" ca="1" si="1033"/>
        <v>-1.6474311496862968E-3</v>
      </c>
      <c r="GC475" s="223">
        <f t="shared" ca="1" si="1034"/>
        <v>1.6586624205654442E-3</v>
      </c>
      <c r="GD475" s="223">
        <f t="shared" ca="1" si="1035"/>
        <v>-1.4759763667647233E-3</v>
      </c>
      <c r="GE475" s="223">
        <f t="shared" ca="1" si="1036"/>
        <v>1.1207311563899687E-3</v>
      </c>
      <c r="GF475" s="223">
        <f t="shared" ca="1" si="1037"/>
        <v>-6.3445917116462032E-4</v>
      </c>
      <c r="GG475" s="223">
        <f t="shared" ca="1" si="1038"/>
        <v>7.4011378031996758E-5</v>
      </c>
      <c r="GH475" s="223">
        <f t="shared" ca="1" si="1039"/>
        <v>4.9508922368053405E-4</v>
      </c>
      <c r="GI475" s="223">
        <f t="shared" ca="1" si="1040"/>
        <v>-1.0063080186167898E-3</v>
      </c>
      <c r="GJ475" s="223">
        <f t="shared" ca="1" si="1041"/>
        <v>1.3998774616690824E-3</v>
      </c>
      <c r="GK475" s="223">
        <f t="shared" ca="1" si="1042"/>
        <v>-1.6297846134191848E-3</v>
      </c>
      <c r="GL475" s="223">
        <f t="shared" ca="1" si="1043"/>
        <v>1.6691505989137718E-3</v>
      </c>
      <c r="GM475" s="223">
        <f t="shared" ca="1" si="1044"/>
        <v>-1.5133730671886875E-3</v>
      </c>
      <c r="GN475" s="223">
        <f t="shared" ca="1" si="1045"/>
        <v>1.1806642607248767E-3</v>
      </c>
      <c r="GO475" s="223">
        <f t="shared" ca="1" si="1046"/>
        <v>-7.099217881298837E-4</v>
      </c>
      <c r="GP475" s="223">
        <f t="shared" ca="1" si="1047"/>
        <v>1.5618103199059827E-4</v>
      </c>
      <c r="GQ475" s="223">
        <f t="shared" ca="1" si="1048"/>
        <v>4.1581914060007086E-4</v>
      </c>
      <c r="GR475" s="223">
        <f t="shared" ca="1" si="1049"/>
        <v>-9.3920512003359486E-4</v>
      </c>
      <c r="GS475" s="223">
        <f t="shared" ca="1" si="1050"/>
        <v>1.3527868729141931E-3</v>
      </c>
      <c r="GT475" s="223">
        <f t="shared" ca="1" si="1051"/>
        <v>-1.6082117832661E-3</v>
      </c>
      <c r="GU475" s="223">
        <f t="shared" ca="1" si="1052"/>
        <v>1.675617647268995E-3</v>
      </c>
      <c r="GV475" s="223">
        <f t="shared" ca="1" si="1053"/>
        <v>-1.5471239193380511E-3</v>
      </c>
      <c r="GW475" s="223">
        <f t="shared" ca="1" si="1054"/>
        <v>1.2377530414418585E-3</v>
      </c>
      <c r="GX475" s="223">
        <f t="shared" ca="1" si="1055"/>
        <v>-7.8367414132556436E-4</v>
      </c>
      <c r="GY475" s="223">
        <f t="shared" ca="1" si="1056"/>
        <v>2.3797443216310186E-4</v>
      </c>
      <c r="GZ475" s="223">
        <f t="shared" ca="1" si="1057"/>
        <v>3.3554731278863153E-4</v>
      </c>
      <c r="HA475" s="223">
        <f t="shared" ca="1" si="1058"/>
        <v>-8.6983959405142802E-4</v>
      </c>
      <c r="HB475" s="223">
        <f t="shared" ca="1" si="1059"/>
        <v>1.3024373020922046E-3</v>
      </c>
      <c r="HC475" s="223">
        <f t="shared" ca="1" si="1060"/>
        <v>-1.5827646300643568E-3</v>
      </c>
      <c r="HD475" s="223">
        <f t="shared" ca="1" si="1061"/>
        <v>1.6780479859451643E-3</v>
      </c>
      <c r="HE475" s="223">
        <f t="shared" ca="1" si="1062"/>
        <v>-1.5771476144536038E-3</v>
      </c>
      <c r="HF475" s="223">
        <f t="shared" ca="1" si="1063"/>
        <v>1.2918599666675154E-3</v>
      </c>
      <c r="HG475" s="223">
        <f t="shared" ca="1" si="1064"/>
        <v>-8.555385548730482E-4</v>
      </c>
      <c r="HH475" s="223">
        <f t="shared" ca="1" si="1065"/>
        <v>3.1919453108461462E-4</v>
      </c>
      <c r="HI475" s="223">
        <f t="shared" ca="1" si="1066"/>
        <v>2.5446712211002394E-4</v>
      </c>
      <c r="HJ475" s="223">
        <f t="shared" ca="1" si="1067"/>
        <v>-7.9837854829840362E-4</v>
      </c>
      <c r="HK475" s="223">
        <f t="shared" ca="1" si="1068"/>
        <v>1.2489500457295614E-3</v>
      </c>
      <c r="HL475" s="223">
        <f t="shared" ca="1" si="1069"/>
        <v>-1.5535044582350426E-3</v>
      </c>
      <c r="HM475" s="223">
        <f t="shared" ca="1" si="1070"/>
        <v>1.6764357600435561E-3</v>
      </c>
      <c r="HN475" s="223">
        <f t="shared" ca="1" si="1071"/>
        <v>-1.6033718228241865E-3</v>
      </c>
      <c r="HO475" s="223">
        <f t="shared" ca="1" si="1072"/>
        <v>1.3428546880800219E-3</v>
      </c>
      <c r="HP475" s="223">
        <f t="shared" ca="1" si="1073"/>
        <v>-9.2534190110567932E-4</v>
      </c>
      <c r="HQ475" s="223">
        <f t="shared" ca="1" si="1074"/>
        <v>3.9964566242241847E-4</v>
      </c>
      <c r="HR475" s="223">
        <f t="shared" ca="1" si="1075"/>
        <v>1.7277389784575405E-4</v>
      </c>
      <c r="HS475" s="223">
        <f t="shared" ca="1" si="1076"/>
        <v>-7.2499413869283073E-4</v>
      </c>
      <c r="HT475" s="223">
        <f t="shared" ca="1" si="1077"/>
        <v>1.1924539593115239E-3</v>
      </c>
      <c r="HU475" s="223">
        <f t="shared" ca="1" si="1078"/>
        <v>-1.5205017580948478E-3</v>
      </c>
      <c r="HV475" s="223">
        <f t="shared" ca="1" si="1079"/>
        <v>1.6707848535575634E-3</v>
      </c>
      <c r="HW475" s="223">
        <f t="shared" ca="1" si="1080"/>
        <v>-1.6257333680347438E-3</v>
      </c>
      <c r="HX475" s="223">
        <f t="shared" ca="1" si="1081"/>
        <v>1.3906143549286501E-3</v>
      </c>
      <c r="HY475" s="223">
        <f t="shared" ca="1" si="1082"/>
        <v>-9.9291601764800929E-4</v>
      </c>
      <c r="HZ475" s="223">
        <f t="shared" ca="1" si="1083"/>
        <v>4.7913401235480575E-4</v>
      </c>
      <c r="IA475" s="223">
        <f t="shared" ca="1" si="1084"/>
        <v>9.0664446128178004E-5</v>
      </c>
      <c r="IB475" s="223">
        <f t="shared" ca="1" si="1085"/>
        <v>-6.4986315470498806E-4</v>
      </c>
      <c r="IC475" s="223">
        <f t="shared" ca="1" si="1086"/>
        <v>1.1330851468590074E-3</v>
      </c>
      <c r="ID475" s="223">
        <f t="shared" ca="1" si="1087"/>
        <v>-1.483836036039258E-3</v>
      </c>
      <c r="IE475" s="223">
        <f t="shared" ca="1" si="1088"/>
        <v>-1.5807810030786368E-3</v>
      </c>
      <c r="IF475" s="223">
        <f t="shared" ca="1" si="1089"/>
        <v>-1.6441783791642888E-3</v>
      </c>
      <c r="IG475" s="223">
        <f t="shared" ca="1" si="1090"/>
        <v>1.4350239099929292E-3</v>
      </c>
      <c r="IH475" s="223">
        <f t="shared" ca="1" si="1091"/>
        <v>-1.0580981125348069E-3</v>
      </c>
      <c r="II475" s="223">
        <f t="shared" ca="1" si="1092"/>
        <v>5.5746808648406458E-4</v>
      </c>
      <c r="IJ475" s="223">
        <f t="shared" ca="1" si="1093"/>
        <v>8.3365758188018565E-6</v>
      </c>
      <c r="IK475" s="223">
        <f t="shared" ca="1" si="1094"/>
        <v>-5.7316659345634684E-4</v>
      </c>
      <c r="IL475" s="223">
        <f t="shared" ca="1" si="1095"/>
        <v>1.0709866330411765E-3</v>
      </c>
      <c r="IM475" s="223">
        <f t="shared" ca="1" si="1096"/>
        <v>-1.443595623004073E-3</v>
      </c>
      <c r="IN475" s="223">
        <f t="shared" ca="1" si="1097"/>
        <v>1.6474311496862933E-3</v>
      </c>
      <c r="IO475" s="223">
        <f t="shared" ca="1" si="1098"/>
        <v>-1.658662420565447E-3</v>
      </c>
      <c r="IP475" s="223">
        <f t="shared" ca="1" si="1099"/>
        <v>1.4759763667646867E-3</v>
      </c>
      <c r="IQ475" s="223">
        <f t="shared" ca="1" si="1100"/>
        <v>-1.1207311563899108E-3</v>
      </c>
      <c r="IR475" s="223">
        <f t="shared" ca="1" si="1101"/>
        <v>6.3445917116454877E-4</v>
      </c>
      <c r="IS475" s="223">
        <f t="shared" ca="1" si="1102"/>
        <v>-7.4011378032110125E-5</v>
      </c>
      <c r="IT475" s="223">
        <f t="shared" ca="1" si="1103"/>
        <v>-4.9508922368042562E-4</v>
      </c>
      <c r="IU475" s="223">
        <f t="shared" ca="1" si="1104"/>
        <v>1.0063080186168518E-3</v>
      </c>
      <c r="IV475" s="223">
        <f t="shared" ca="1" si="1105"/>
        <v>-1.3998774616691247E-3</v>
      </c>
      <c r="IW475" s="223">
        <f t="shared" ca="1" si="1106"/>
        <v>1.6297846134192032E-3</v>
      </c>
      <c r="IX475" s="223">
        <f t="shared" ca="1" si="1107"/>
        <v>-1.6691505989137637E-3</v>
      </c>
      <c r="IY475" s="223">
        <f t="shared" ca="1" si="1108"/>
        <v>1.5133730671887367E-3</v>
      </c>
      <c r="IZ475" s="223">
        <f t="shared" ca="1" si="1109"/>
        <v>-1.1806642607249574E-3</v>
      </c>
      <c r="JA475" s="223">
        <f t="shared" ca="1" si="1110"/>
        <v>7.0992178812981355E-4</v>
      </c>
      <c r="JB475" s="223">
        <f t="shared" ca="1" si="1111"/>
        <v>-1.5618103199052129E-4</v>
      </c>
    </row>
    <row r="476" spans="2:262">
      <c r="B476" s="230">
        <v>115</v>
      </c>
      <c r="C476" s="229">
        <f t="shared" si="1112"/>
        <v>2.2460937500000016E-3</v>
      </c>
      <c r="D476" s="226">
        <f t="shared" ca="1" si="855"/>
        <v>53.990628098111742</v>
      </c>
      <c r="E476" s="225">
        <f ca="1">DQ361</f>
        <v>-9.3719018882579361E-3</v>
      </c>
      <c r="F476" s="224">
        <v>115</v>
      </c>
      <c r="G476" s="223">
        <f t="shared" ca="1" si="856"/>
        <v>-3.3955619225055171E-4</v>
      </c>
      <c r="H476" s="223">
        <f t="shared" ca="1" si="857"/>
        <v>1.2691089078161856E-3</v>
      </c>
      <c r="I476" s="223">
        <f t="shared" ca="1" si="858"/>
        <v>-2.0705531521756854E-3</v>
      </c>
      <c r="J476" s="223">
        <f t="shared" ca="1" si="859"/>
        <v>2.6629882269969254E-3</v>
      </c>
      <c r="K476" s="223">
        <f t="shared" ca="1" si="860"/>
        <v>-2.9866115800664494E-3</v>
      </c>
      <c r="L476" s="223">
        <f t="shared" ca="1" si="861"/>
        <v>3.0087554925202547E-3</v>
      </c>
      <c r="M476" s="223">
        <f t="shared" ca="1" si="862"/>
        <v>-2.7271846772576797E-3</v>
      </c>
      <c r="N476" s="223">
        <f t="shared" ca="1" si="863"/>
        <v>2.1703219169551266E-3</v>
      </c>
      <c r="O476" s="223">
        <f t="shared" ca="1" si="864"/>
        <v>-1.394378964957504E-3</v>
      </c>
      <c r="P476" s="223">
        <f t="shared" ca="1" si="865"/>
        <v>4.7768232635148273E-4</v>
      </c>
      <c r="Q476" s="223">
        <f t="shared" ca="1" si="866"/>
        <v>4.872333044735578E-4</v>
      </c>
      <c r="R476" s="223">
        <f t="shared" ca="1" si="867"/>
        <v>-1.4029658325937142E-3</v>
      </c>
      <c r="S476" s="223">
        <f t="shared" ca="1" si="868"/>
        <v>2.1770778844402488E-3</v>
      </c>
      <c r="T476" s="223">
        <f t="shared" ca="1" si="869"/>
        <v>-2.7314277726500479E-3</v>
      </c>
      <c r="U476" s="223">
        <f t="shared" ca="1" si="870"/>
        <v>3.0100574023311445E-3</v>
      </c>
      <c r="V476" s="223">
        <f t="shared" ca="1" si="871"/>
        <v>-2.9848408847821363E-3</v>
      </c>
      <c r="W476" s="223">
        <f t="shared" ca="1" si="872"/>
        <v>2.6583236670426362E-3</v>
      </c>
      <c r="X476" s="223">
        <f t="shared" ca="1" si="873"/>
        <v>-2.0634655852066679E-3</v>
      </c>
      <c r="Y476" s="223">
        <f t="shared" ca="1" si="874"/>
        <v>1.2603137786326474E-3</v>
      </c>
      <c r="Z476" s="223">
        <f t="shared" ca="1" si="875"/>
        <v>-3.2994131319610056E-4</v>
      </c>
      <c r="AA476" s="223">
        <f t="shared" ca="1" si="876"/>
        <v>-6.3373662898950629E-4</v>
      </c>
      <c r="AB476" s="223">
        <f t="shared" ca="1" si="877"/>
        <v>1.5334428897952218E-3</v>
      </c>
      <c r="AC476" s="223">
        <f t="shared" ca="1" si="878"/>
        <v>-2.2783578453916837E-3</v>
      </c>
      <c r="AD476" s="223">
        <f t="shared" ca="1" si="879"/>
        <v>2.7932870695540494E-3</v>
      </c>
      <c r="AE476" s="223">
        <f t="shared" ca="1" si="880"/>
        <v>-3.0262517326637363E-3</v>
      </c>
      <c r="AF476" s="223">
        <f t="shared" ca="1" si="881"/>
        <v>2.9537355339113915E-3</v>
      </c>
      <c r="AG476" s="223">
        <f t="shared" ca="1" si="882"/>
        <v>-2.5830585222720317E-3</v>
      </c>
      <c r="AH476" s="223">
        <f t="shared" ca="1" si="883"/>
        <v>1.951638184125239E-3</v>
      </c>
      <c r="AI476" s="223">
        <f t="shared" ca="1" si="884"/>
        <v>-1.1232123860246159E-3</v>
      </c>
      <c r="AJ476" s="223">
        <f t="shared" ca="1" si="885"/>
        <v>1.8140544251779399E-4</v>
      </c>
      <c r="AK476" s="223">
        <f t="shared" ca="1" si="886"/>
        <v>7.7871322645742486E-4</v>
      </c>
      <c r="AL476" s="223">
        <f t="shared" ca="1" si="887"/>
        <v>-1.6602257487614972E-3</v>
      </c>
      <c r="AM476" s="223">
        <f t="shared" ca="1" si="888"/>
        <v>2.3741490427330062E-3</v>
      </c>
      <c r="AN476" s="223">
        <f t="shared" ca="1" si="889"/>
        <v>-2.8484170932444428E-3</v>
      </c>
      <c r="AO476" s="223">
        <f t="shared" ca="1" si="890"/>
        <v>3.0351555575039938E-3</v>
      </c>
      <c r="AP476" s="223">
        <f t="shared" ca="1" si="891"/>
        <v>-2.9155143754227768E-3</v>
      </c>
      <c r="AQ476" s="223">
        <f t="shared" ca="1" si="892"/>
        <v>2.5015705632720929E-3</v>
      </c>
      <c r="AR476" s="223">
        <f t="shared" ca="1" si="893"/>
        <v>-1.8351091157149048E-3</v>
      </c>
      <c r="AS476" s="223">
        <f t="shared" ca="1" si="894"/>
        <v>9.8340507639684579E-4</v>
      </c>
      <c r="AT476" s="223">
        <f t="shared" ca="1" si="895"/>
        <v>-3.2432550239200114E-5</v>
      </c>
      <c r="AU476" s="223">
        <f t="shared" ca="1" si="896"/>
        <v>-9.2181383555560567E-4</v>
      </c>
      <c r="AV476" s="223">
        <f t="shared" ca="1" si="897"/>
        <v>1.783008978480405E-3</v>
      </c>
      <c r="AW476" s="223">
        <f t="shared" ca="1" si="898"/>
        <v>-2.4642207070794883E-3</v>
      </c>
      <c r="AX476" s="223">
        <f t="shared" ca="1" si="899"/>
        <v>2.8966850306653249E-3</v>
      </c>
      <c r="AY476" s="223">
        <f t="shared" ca="1" si="900"/>
        <v>-3.0367474267579955E-3</v>
      </c>
      <c r="AZ476" s="223">
        <f t="shared" ca="1" si="901"/>
        <v>2.8702694874348823E-3</v>
      </c>
      <c r="BA476" s="223">
        <f t="shared" ca="1" si="902"/>
        <v>-2.4140561016735046E-3</v>
      </c>
      <c r="BB476" s="223">
        <f t="shared" ca="1" si="903"/>
        <v>1.7141591087082384E-3</v>
      </c>
      <c r="BC476" s="223">
        <f t="shared" ca="1" si="904"/>
        <v>-8.4122865780392382E-4</v>
      </c>
      <c r="BD476" s="223">
        <f t="shared" ca="1" si="905"/>
        <v>-1.1661847489367568E-4</v>
      </c>
      <c r="BE476" s="223">
        <f t="shared" ca="1" si="906"/>
        <v>1.0626937143825765E-3</v>
      </c>
      <c r="BF476" s="223">
        <f t="shared" ca="1" si="907"/>
        <v>-1.9014967833970117E-3</v>
      </c>
      <c r="BG476" s="223">
        <f t="shared" ca="1" si="908"/>
        <v>2.5483558479023733E-3</v>
      </c>
      <c r="BH476" s="223">
        <f t="shared" ca="1" si="909"/>
        <v>-2.9379746001277174E-3</v>
      </c>
      <c r="BI476" s="223">
        <f t="shared" ca="1" si="910"/>
        <v>3.0310235054732747E-3</v>
      </c>
      <c r="BJ476" s="223">
        <f t="shared" ca="1" si="911"/>
        <v>-2.8181098688458456E-3</v>
      </c>
      <c r="BK476" s="223">
        <f t="shared" ca="1" si="912"/>
        <v>2.3207259674796711E-3</v>
      </c>
      <c r="BL476" s="223">
        <f t="shared" ca="1" si="913"/>
        <v>-1.589079542266125E-3</v>
      </c>
      <c r="BM476" s="223">
        <f t="shared" ca="1" si="914"/>
        <v>6.9702564569146567E-4</v>
      </c>
      <c r="BN476" s="223">
        <f t="shared" ca="1" si="915"/>
        <v>2.6538855590591763E-4</v>
      </c>
      <c r="BO476" s="223">
        <f t="shared" ca="1" si="916"/>
        <v>-1.2010134709705843E-3</v>
      </c>
      <c r="BP476" s="223">
        <f t="shared" ca="1" si="917"/>
        <v>2.0154037160109344E-3</v>
      </c>
      <c r="BQ476" s="223">
        <f t="shared" ca="1" si="918"/>
        <v>-2.6263517762780287E-3</v>
      </c>
      <c r="BR476" s="223">
        <f t="shared" ca="1" si="919"/>
        <v>2.9721863314421965E-3</v>
      </c>
      <c r="BS476" s="223">
        <f t="shared" ca="1" si="920"/>
        <v>-3.0179975830775703E-3</v>
      </c>
      <c r="BT476" s="223">
        <f t="shared" ca="1" si="921"/>
        <v>2.7591611767454546E-3</v>
      </c>
      <c r="BU476" s="223">
        <f t="shared" ca="1" si="922"/>
        <v>-2.2218050011585345E-3</v>
      </c>
      <c r="BV476" s="223">
        <f t="shared" ca="1" si="923"/>
        <v>1.4601717440196891E-3</v>
      </c>
      <c r="BW476" s="223">
        <f t="shared" ca="1" si="924"/>
        <v>-5.511434377462168E-4</v>
      </c>
      <c r="BX476" s="223">
        <f t="shared" ca="1" si="925"/>
        <v>-4.1351929264177593E-4</v>
      </c>
      <c r="BY476" s="223">
        <f t="shared" ca="1" si="926"/>
        <v>1.3364398809107463E-3</v>
      </c>
      <c r="BZ476" s="223">
        <f t="shared" ca="1" si="927"/>
        <v>-2.1244553645445338E-3</v>
      </c>
      <c r="CA476" s="223">
        <f t="shared" ca="1" si="928"/>
        <v>2.6980205931833872E-3</v>
      </c>
      <c r="CB476" s="223">
        <f t="shared" ca="1" si="929"/>
        <v>-2.999237805551459E-3</v>
      </c>
      <c r="CC476" s="223">
        <f t="shared" ca="1" si="930"/>
        <v>2.9977010401588677E-3</v>
      </c>
      <c r="CD476" s="223">
        <f t="shared" ca="1" si="931"/>
        <v>-2.6935654236963438E-3</v>
      </c>
      <c r="CE476" s="223">
        <f t="shared" ca="1" si="932"/>
        <v>2.1175315119825316E-3</v>
      </c>
      <c r="CF476" s="223">
        <f t="shared" ca="1" si="933"/>
        <v>-1.3277462641460452E-3</v>
      </c>
      <c r="CG476" s="223">
        <f t="shared" ca="1" si="934"/>
        <v>4.0393347698505837E-4</v>
      </c>
      <c r="CH476" s="223">
        <f t="shared" ca="1" si="935"/>
        <v>5.6065382518156234E-4</v>
      </c>
      <c r="CI476" s="223">
        <f t="shared" ca="1" si="936"/>
        <v>-1.4686466901194086E-3</v>
      </c>
      <c r="CJ476" s="223">
        <f t="shared" ca="1" si="937"/>
        <v>2.2283890140245709E-3</v>
      </c>
      <c r="CK476" s="223">
        <f t="shared" ca="1" si="938"/>
        <v>-2.7631896421611117E-3</v>
      </c>
      <c r="CL476" s="223">
        <f t="shared" ca="1" si="939"/>
        <v>3.0190638530849558E-3</v>
      </c>
      <c r="CM476" s="223">
        <f t="shared" ca="1" si="940"/>
        <v>-2.970182772866807E-3</v>
      </c>
      <c r="CN476" s="223">
        <f t="shared" ca="1" si="941"/>
        <v>2.6214806356130403E-3</v>
      </c>
      <c r="CO476" s="223">
        <f t="shared" ca="1" si="942"/>
        <v>-2.008156703920246E-3</v>
      </c>
      <c r="CP476" s="223">
        <f t="shared" ca="1" si="943"/>
        <v>1.1921221272252378E-3</v>
      </c>
      <c r="CQ476" s="223">
        <f t="shared" ca="1" si="944"/>
        <v>-2.557504050974493E-4</v>
      </c>
      <c r="CR476" s="223">
        <f t="shared" ca="1" si="945"/>
        <v>-7.0643769354901181E-4</v>
      </c>
      <c r="CS476" s="223">
        <f t="shared" ca="1" si="946"/>
        <v>1.5973154008133174E-3</v>
      </c>
      <c r="CT476" s="223">
        <f t="shared" ca="1" si="947"/>
        <v>-2.3269542791859994E-3</v>
      </c>
      <c r="CU476" s="223">
        <f t="shared" ca="1" si="948"/>
        <v>2.8217019252640058E-3</v>
      </c>
      <c r="CV476" s="223">
        <f t="shared" ca="1" si="949"/>
        <v>-3.0316167113575983E-3</v>
      </c>
      <c r="CW476" s="223">
        <f t="shared" ca="1" si="950"/>
        <v>2.9355090751176423E-3</v>
      </c>
      <c r="CX476" s="223">
        <f t="shared" ca="1" si="951"/>
        <v>-2.5430804710640034E-3</v>
      </c>
      <c r="CY476" s="223">
        <f t="shared" ca="1" si="952"/>
        <v>1.8939440704645268E-3</v>
      </c>
      <c r="CZ476" s="223">
        <f t="shared" ca="1" si="953"/>
        <v>-1.053626063682299E-3</v>
      </c>
      <c r="DA476" s="223">
        <f t="shared" ca="1" si="954"/>
        <v>1.0695120808278471E-4</v>
      </c>
      <c r="DB476" s="223">
        <f t="shared" ca="1" si="955"/>
        <v>8.5051969163615134E-4</v>
      </c>
      <c r="DC476" s="223">
        <f t="shared" ca="1" si="956"/>
        <v>-1.7221360387984349E-3</v>
      </c>
      <c r="DD476" s="223">
        <f t="shared" ca="1" si="957"/>
        <v>2.4199137076718006E-3</v>
      </c>
      <c r="DE476" s="223">
        <f t="shared" ca="1" si="958"/>
        <v>-2.8734164812770713E-3</v>
      </c>
      <c r="DF476" s="223">
        <f t="shared" ca="1" si="959"/>
        <v>3.0368661394343226E-3</v>
      </c>
      <c r="DG476" s="223">
        <f t="shared" ca="1" si="960"/>
        <v>-2.8937634788862685E-3</v>
      </c>
      <c r="DH476" s="223">
        <f t="shared" ca="1" si="961"/>
        <v>2.4585538029125837E-3</v>
      </c>
      <c r="DI476" s="223">
        <f t="shared" ca="1" si="962"/>
        <v>-1.7751687598530827E-3</v>
      </c>
      <c r="DJ476" s="223">
        <f t="shared" ca="1" si="963"/>
        <v>9.1259172266520419E-4</v>
      </c>
      <c r="DK476" s="223">
        <f t="shared" ca="1" si="964"/>
        <v>4.2105643759970967E-5</v>
      </c>
      <c r="DL476" s="223">
        <f t="shared" ca="1" si="965"/>
        <v>-9.9255271328941132E-4</v>
      </c>
      <c r="DM476" s="223">
        <f t="shared" ca="1" si="966"/>
        <v>1.842807900224782E-3</v>
      </c>
      <c r="DN476" s="223">
        <f t="shared" ca="1" si="967"/>
        <v>-2.5070433520763117E-3</v>
      </c>
      <c r="DO476" s="223">
        <f t="shared" ca="1" si="968"/>
        <v>2.9182087253051292E-3</v>
      </c>
      <c r="DP476" s="223">
        <f t="shared" ca="1" si="969"/>
        <v>-3.0347994909830931E-3</v>
      </c>
      <c r="DQ476" s="223">
        <f t="shared" ca="1" si="970"/>
        <v>2.8450465529705677E-3</v>
      </c>
      <c r="DR476" s="223">
        <f t="shared" ca="1" si="971"/>
        <v>-2.3681042633061718E-3</v>
      </c>
      <c r="DS476" s="223">
        <f t="shared" ca="1" si="972"/>
        <v>1.6521169122128746E-3</v>
      </c>
      <c r="DT476" s="223">
        <f t="shared" ca="1" si="973"/>
        <v>-7.6935886825478007E-4</v>
      </c>
      <c r="DU476" s="223">
        <f t="shared" ca="1" si="974"/>
        <v>-1.9106105941871752E-4</v>
      </c>
      <c r="DV476" s="223">
        <f t="shared" ca="1" si="975"/>
        <v>1.1321945885188454E-3</v>
      </c>
      <c r="DW476" s="223">
        <f t="shared" ca="1" si="976"/>
        <v>-1.9590402760084435E-3</v>
      </c>
      <c r="DX476" s="223">
        <f t="shared" ca="1" si="977"/>
        <v>2.5881333094547082E-3</v>
      </c>
      <c r="DY476" s="223">
        <f t="shared" ca="1" si="978"/>
        <v>-2.9559707489090815E-3</v>
      </c>
      <c r="DZ476" s="223">
        <f t="shared" ca="1" si="979"/>
        <v>3.0254217447410409E-3</v>
      </c>
      <c r="EA476" s="223">
        <f t="shared" ca="1" si="980"/>
        <v>-2.7894756607120576E-3</v>
      </c>
      <c r="EB476" s="223">
        <f t="shared" ca="1" si="981"/>
        <v>2.2719497531079134E-3</v>
      </c>
      <c r="EC476" s="223">
        <f t="shared" ca="1" si="982"/>
        <v>-1.5250849702226526E-3</v>
      </c>
      <c r="ED476" s="223">
        <f t="shared" ca="1" si="983"/>
        <v>6.2427256094268612E-4</v>
      </c>
      <c r="EE476" s="223">
        <f t="shared" ca="1" si="984"/>
        <v>3.395561922505245E-4</v>
      </c>
      <c r="EF476" s="223">
        <f t="shared" ca="1" si="985"/>
        <v>-1.2691089078161653E-3</v>
      </c>
      <c r="EG476" s="223">
        <f t="shared" ca="1" si="986"/>
        <v>2.0705531521756733E-3</v>
      </c>
      <c r="EH476" s="223">
        <f t="shared" ca="1" si="987"/>
        <v>-2.6629882269969202E-3</v>
      </c>
      <c r="EI476" s="223">
        <f t="shared" ca="1" si="988"/>
        <v>2.9866115800664481E-3</v>
      </c>
      <c r="EJ476" s="223">
        <f t="shared" ca="1" si="989"/>
        <v>-3.0087554925202552E-3</v>
      </c>
      <c r="EK476" s="223">
        <f t="shared" ca="1" si="990"/>
        <v>2.7271846772576754E-3</v>
      </c>
      <c r="EL476" s="223">
        <f t="shared" ca="1" si="991"/>
        <v>-2.1703219169551197E-3</v>
      </c>
      <c r="EM476" s="223">
        <f t="shared" ca="1" si="992"/>
        <v>1.3943789649574945E-3</v>
      </c>
      <c r="EN476" s="223">
        <f t="shared" ca="1" si="993"/>
        <v>-4.776823263514618E-4</v>
      </c>
      <c r="EO476" s="223">
        <f t="shared" ca="1" si="994"/>
        <v>-4.8723330447358946E-4</v>
      </c>
      <c r="EP476" s="223">
        <f t="shared" ca="1" si="995"/>
        <v>1.4029658325937424E-3</v>
      </c>
      <c r="EQ476" s="223">
        <f t="shared" ca="1" si="996"/>
        <v>-2.1770778844402714E-3</v>
      </c>
      <c r="ER476" s="223">
        <f t="shared" ca="1" si="997"/>
        <v>2.7314277726500713E-3</v>
      </c>
      <c r="ES476" s="223">
        <f t="shared" ca="1" si="998"/>
        <v>-3.0100574023311515E-3</v>
      </c>
      <c r="ET476" s="223">
        <f t="shared" ca="1" si="999"/>
        <v>2.9848408847821268E-3</v>
      </c>
      <c r="EU476" s="223">
        <f t="shared" ca="1" si="1000"/>
        <v>-2.6583236670426934E-3</v>
      </c>
      <c r="EV476" s="223">
        <f t="shared" ca="1" si="1001"/>
        <v>2.063465585206755E-3</v>
      </c>
      <c r="EW476" s="223">
        <f t="shared" ca="1" si="1002"/>
        <v>-1.2603137786327359E-3</v>
      </c>
      <c r="EX476" s="223">
        <f t="shared" ca="1" si="1003"/>
        <v>3.2994131319619748E-4</v>
      </c>
      <c r="EY476" s="223">
        <f t="shared" ca="1" si="1004"/>
        <v>6.3373662898941099E-4</v>
      </c>
      <c r="EZ476" s="223">
        <f t="shared" ca="1" si="1005"/>
        <v>-1.5334428897951563E-3</v>
      </c>
      <c r="FA476" s="223">
        <f t="shared" ca="1" si="1006"/>
        <v>2.2783578453916338E-3</v>
      </c>
      <c r="FB476" s="223">
        <f t="shared" ca="1" si="1007"/>
        <v>-2.7932870695540194E-3</v>
      </c>
      <c r="FC476" s="223">
        <f t="shared" ca="1" si="1008"/>
        <v>3.0262517326637294E-3</v>
      </c>
      <c r="FD476" s="223">
        <f t="shared" ca="1" si="1009"/>
        <v>-2.9537355339114093E-3</v>
      </c>
      <c r="FE476" s="223">
        <f t="shared" ca="1" si="1010"/>
        <v>2.583058522272072E-3</v>
      </c>
      <c r="FF476" s="223">
        <f t="shared" ca="1" si="1011"/>
        <v>-1.9516381841252644E-3</v>
      </c>
      <c r="FG476" s="223">
        <f t="shared" ca="1" si="1012"/>
        <v>1.1232123860246464E-3</v>
      </c>
      <c r="FH476" s="223">
        <f t="shared" ca="1" si="1013"/>
        <v>-1.8140544251782662E-4</v>
      </c>
      <c r="FI476" s="223">
        <f t="shared" ca="1" si="1014"/>
        <v>-7.7871322645739352E-4</v>
      </c>
      <c r="FJ476" s="223">
        <f t="shared" ca="1" si="1015"/>
        <v>1.6602257487614701E-3</v>
      </c>
      <c r="FK476" s="223">
        <f t="shared" ca="1" si="1016"/>
        <v>-2.3741490427329859E-3</v>
      </c>
      <c r="FL476" s="223">
        <f t="shared" ca="1" si="1017"/>
        <v>2.8484170932444311E-3</v>
      </c>
      <c r="FM476" s="223">
        <f t="shared" ca="1" si="1018"/>
        <v>-3.0351555575039925E-3</v>
      </c>
      <c r="FN476" s="223">
        <f t="shared" ca="1" si="1019"/>
        <v>2.9155143754227854E-3</v>
      </c>
      <c r="FO476" s="223">
        <f t="shared" ca="1" si="1020"/>
        <v>-2.5015705632720868E-3</v>
      </c>
      <c r="FP476" s="223">
        <f t="shared" ca="1" si="1021"/>
        <v>1.8351091157148968E-3</v>
      </c>
      <c r="FQ476" s="223">
        <f t="shared" ca="1" si="1022"/>
        <v>-9.8340507639683582E-4</v>
      </c>
      <c r="FR476" s="223">
        <f t="shared" ca="1" si="1023"/>
        <v>3.2432550239189814E-5</v>
      </c>
      <c r="FS476" s="223">
        <f t="shared" ca="1" si="1024"/>
        <v>9.2181383555561564E-4</v>
      </c>
      <c r="FT476" s="223">
        <f t="shared" ca="1" si="1025"/>
        <v>-1.7830089784804134E-3</v>
      </c>
      <c r="FU476" s="223">
        <f t="shared" ca="1" si="1026"/>
        <v>2.4642207070794944E-3</v>
      </c>
      <c r="FV476" s="223">
        <f t="shared" ca="1" si="1027"/>
        <v>-2.8966850306653418E-3</v>
      </c>
      <c r="FW476" s="223">
        <f t="shared" ca="1" si="1028"/>
        <v>3.0367474267579946E-3</v>
      </c>
      <c r="FX476" s="223">
        <f t="shared" ca="1" si="1029"/>
        <v>-2.8702694874348646E-3</v>
      </c>
      <c r="FY476" s="223">
        <f t="shared" ca="1" si="1030"/>
        <v>2.4140561016734721E-3</v>
      </c>
      <c r="FZ476" s="223">
        <f t="shared" ca="1" si="1031"/>
        <v>-1.7141591087083369E-3</v>
      </c>
      <c r="GA476" s="223">
        <f t="shared" ca="1" si="1032"/>
        <v>8.4122865780403809E-4</v>
      </c>
      <c r="GB476" s="223">
        <f t="shared" ca="1" si="1033"/>
        <v>1.1661847489355674E-4</v>
      </c>
      <c r="GC476" s="223">
        <f t="shared" ca="1" si="1034"/>
        <v>-1.062693714382465E-3</v>
      </c>
      <c r="GD476" s="223">
        <f t="shared" ca="1" si="1035"/>
        <v>1.9014967833969186E-3</v>
      </c>
      <c r="GE476" s="223">
        <f t="shared" ca="1" si="1036"/>
        <v>-2.5483558479023087E-3</v>
      </c>
      <c r="GF476" s="223">
        <f t="shared" ca="1" si="1037"/>
        <v>2.937974600127687E-3</v>
      </c>
      <c r="GG476" s="223">
        <f t="shared" ca="1" si="1038"/>
        <v>-3.0310235054732716E-3</v>
      </c>
      <c r="GH476" s="223">
        <f t="shared" ca="1" si="1039"/>
        <v>2.8181098688458582E-3</v>
      </c>
      <c r="GI476" s="223">
        <f t="shared" ca="1" si="1040"/>
        <v>-2.3207259674795809E-3</v>
      </c>
      <c r="GJ476" s="223">
        <f t="shared" ca="1" si="1041"/>
        <v>1.5890795422661527E-3</v>
      </c>
      <c r="GK476" s="223">
        <f t="shared" ca="1" si="1042"/>
        <v>-6.9702564569132949E-4</v>
      </c>
      <c r="GL476" s="223">
        <f t="shared" ca="1" si="1043"/>
        <v>-2.6538855590588499E-4</v>
      </c>
      <c r="GM476" s="223">
        <f t="shared" ca="1" si="1044"/>
        <v>1.2010134709707129E-3</v>
      </c>
      <c r="GN476" s="223">
        <f t="shared" ca="1" si="1045"/>
        <v>-2.0154037160109101E-3</v>
      </c>
      <c r="GO476" s="223">
        <f t="shared" ca="1" si="1046"/>
        <v>2.626351776278099E-3</v>
      </c>
      <c r="GP476" s="223">
        <f t="shared" ca="1" si="1047"/>
        <v>-2.97218633144219E-3</v>
      </c>
      <c r="GQ476" s="223">
        <f t="shared" ca="1" si="1048"/>
        <v>3.0179975830775933E-3</v>
      </c>
      <c r="GR476" s="223">
        <f t="shared" ca="1" si="1049"/>
        <v>-2.7591611767454685E-3</v>
      </c>
      <c r="GS476" s="223">
        <f t="shared" ca="1" si="1050"/>
        <v>2.221805001158675E-3</v>
      </c>
      <c r="GT476" s="223">
        <f t="shared" ca="1" si="1051"/>
        <v>-1.4601717440197179E-3</v>
      </c>
      <c r="GU476" s="223">
        <f t="shared" ca="1" si="1052"/>
        <v>5.5114343774641879E-4</v>
      </c>
      <c r="GV476" s="223">
        <f t="shared" ca="1" si="1053"/>
        <v>4.1351929264174352E-4</v>
      </c>
      <c r="GW476" s="223">
        <f t="shared" ca="1" si="1054"/>
        <v>-1.336439880910562E-3</v>
      </c>
      <c r="GX476" s="223">
        <f t="shared" ca="1" si="1055"/>
        <v>2.1244553645445104E-3</v>
      </c>
      <c r="GY476" s="223">
        <f t="shared" ca="1" si="1056"/>
        <v>-2.6980205931833321E-3</v>
      </c>
      <c r="GZ476" s="223">
        <f t="shared" ca="1" si="1057"/>
        <v>2.9992378055514681E-3</v>
      </c>
      <c r="HA476" s="223">
        <f t="shared" ca="1" si="1058"/>
        <v>-2.9977010401588868E-3</v>
      </c>
      <c r="HB476" s="223">
        <f t="shared" ca="1" si="1059"/>
        <v>2.6935654236963191E-3</v>
      </c>
      <c r="HC476" s="223">
        <f t="shared" ca="1" si="1060"/>
        <v>-2.1175315119826175E-3</v>
      </c>
      <c r="HD476" s="223">
        <f t="shared" ca="1" si="1061"/>
        <v>1.3277462641459971E-3</v>
      </c>
      <c r="HE476" s="223">
        <f t="shared" ca="1" si="1062"/>
        <v>-4.0393347698517638E-4</v>
      </c>
      <c r="HF476" s="223">
        <f t="shared" ca="1" si="1063"/>
        <v>-5.6065382518161492E-4</v>
      </c>
      <c r="HG476" s="223">
        <f t="shared" ca="1" si="1064"/>
        <v>1.468646690119304E-3</v>
      </c>
      <c r="HH476" s="223">
        <f t="shared" ca="1" si="1065"/>
        <v>-2.2283890140246069E-3</v>
      </c>
      <c r="HI476" s="223">
        <f t="shared" ca="1" si="1066"/>
        <v>2.7631896421610627E-3</v>
      </c>
      <c r="HJ476" s="223">
        <f t="shared" ca="1" si="1067"/>
        <v>-3.0190638530849614E-3</v>
      </c>
      <c r="HK476" s="223">
        <f t="shared" ca="1" si="1068"/>
        <v>2.9701827728668313E-3</v>
      </c>
      <c r="HL476" s="223">
        <f t="shared" ca="1" si="1069"/>
        <v>-2.6214806356130134E-3</v>
      </c>
      <c r="HM476" s="223">
        <f t="shared" ca="1" si="1070"/>
        <v>2.0081567039203353E-3</v>
      </c>
      <c r="HN476" s="223">
        <f t="shared" ca="1" si="1071"/>
        <v>-1.1921221272251092E-3</v>
      </c>
      <c r="HO476" s="223">
        <f t="shared" ca="1" si="1072"/>
        <v>2.5575040509748199E-4</v>
      </c>
      <c r="HP476" s="223">
        <f t="shared" ca="1" si="1073"/>
        <v>7.0643769354914777E-4</v>
      </c>
      <c r="HQ476" s="223">
        <f t="shared" ca="1" si="1074"/>
        <v>-1.5973154008132899E-3</v>
      </c>
      <c r="HR476" s="223">
        <f t="shared" ca="1" si="1075"/>
        <v>2.3269542791860887E-3</v>
      </c>
      <c r="HS476" s="223">
        <f t="shared" ca="1" si="1076"/>
        <v>-2.8217019252639937E-3</v>
      </c>
      <c r="HT476" s="223">
        <f t="shared" ca="1" si="1077"/>
        <v>3.0316167113576069E-3</v>
      </c>
      <c r="HU476" s="223">
        <f t="shared" ca="1" si="1078"/>
        <v>-2.9355090751176502E-3</v>
      </c>
      <c r="HV476" s="223">
        <f t="shared" ca="1" si="1079"/>
        <v>2.5430804710641157E-3</v>
      </c>
      <c r="HW476" s="223">
        <f t="shared" ca="1" si="1080"/>
        <v>-1.8939440704645524E-3</v>
      </c>
      <c r="HX476" s="223">
        <f t="shared" ca="1" si="1081"/>
        <v>1.0536260636824916E-3</v>
      </c>
      <c r="HY476" s="223">
        <f t="shared" ca="1" si="1082"/>
        <v>-1.0695120808281746E-4</v>
      </c>
      <c r="HZ476" s="223">
        <f t="shared" ca="1" si="1083"/>
        <v>-8.5051969163595423E-4</v>
      </c>
      <c r="IA476" s="223">
        <f t="shared" ca="1" si="1084"/>
        <v>1.7221360387984078E-3</v>
      </c>
      <c r="IB476" s="223">
        <f t="shared" ca="1" si="1085"/>
        <v>-2.4199137076716761E-3</v>
      </c>
      <c r="IC476" s="223">
        <f t="shared" ca="1" si="1086"/>
        <v>2.8734164812770613E-3</v>
      </c>
      <c r="ID476" s="223">
        <f t="shared" ca="1" si="1087"/>
        <v>-3.03686613943432E-3</v>
      </c>
      <c r="IE476" s="223">
        <f t="shared" ca="1" si="1088"/>
        <v>-2.3471262421780586E-3</v>
      </c>
      <c r="IF476" s="223">
        <f t="shared" ca="1" si="1089"/>
        <v>-2.4585538029127042E-3</v>
      </c>
      <c r="IG476" s="223">
        <f t="shared" ca="1" si="1090"/>
        <v>1.7751687598531094E-3</v>
      </c>
      <c r="IH476" s="223">
        <f t="shared" ca="1" si="1091"/>
        <v>-9.125917226654001E-4</v>
      </c>
      <c r="II476" s="223">
        <f t="shared" ca="1" si="1092"/>
        <v>-4.2105643759938116E-5</v>
      </c>
      <c r="IJ476" s="223">
        <f t="shared" ca="1" si="1093"/>
        <v>9.9255271328921747E-4</v>
      </c>
      <c r="IK476" s="223">
        <f t="shared" ca="1" si="1094"/>
        <v>-1.8428079002247558E-3</v>
      </c>
      <c r="IL476" s="223">
        <f t="shared" ca="1" si="1095"/>
        <v>2.5070433520762931E-3</v>
      </c>
      <c r="IM476" s="223">
        <f t="shared" ca="1" si="1096"/>
        <v>-2.9182087253051677E-3</v>
      </c>
      <c r="IN476" s="223">
        <f t="shared" ca="1" si="1097"/>
        <v>3.0347994909830944E-3</v>
      </c>
      <c r="IO476" s="223">
        <f t="shared" ca="1" si="1098"/>
        <v>-2.8450465529705187E-3</v>
      </c>
      <c r="IP476" s="223">
        <f t="shared" ca="1" si="1099"/>
        <v>2.3681042633061922E-3</v>
      </c>
      <c r="IQ476" s="223">
        <f t="shared" ca="1" si="1100"/>
        <v>-1.6521169122127573E-3</v>
      </c>
      <c r="IR476" s="223">
        <f t="shared" ca="1" si="1101"/>
        <v>7.6935886825481162E-4</v>
      </c>
      <c r="IS476" s="223">
        <f t="shared" ca="1" si="1102"/>
        <v>1.9106105941885728E-4</v>
      </c>
      <c r="IT476" s="223">
        <f t="shared" ca="1" si="1103"/>
        <v>-1.1321945885188155E-3</v>
      </c>
      <c r="IU476" s="223">
        <f t="shared" ca="1" si="1104"/>
        <v>1.9590402760085507E-3</v>
      </c>
      <c r="IV476" s="223">
        <f t="shared" ca="1" si="1105"/>
        <v>-2.5881333094546913E-3</v>
      </c>
      <c r="IW476" s="223">
        <f t="shared" ca="1" si="1106"/>
        <v>2.9559707489091136E-3</v>
      </c>
      <c r="IX476" s="223">
        <f t="shared" ca="1" si="1107"/>
        <v>-3.0254217447410435E-3</v>
      </c>
      <c r="IY476" s="223">
        <f t="shared" ca="1" si="1108"/>
        <v>2.7894756607120021E-3</v>
      </c>
      <c r="IZ476" s="223">
        <f t="shared" ca="1" si="1109"/>
        <v>-2.2719497531079355E-3</v>
      </c>
      <c r="JA476" s="223">
        <f t="shared" ca="1" si="1110"/>
        <v>1.5250849702225316E-3</v>
      </c>
      <c r="JB476" s="223">
        <f t="shared" ca="1" si="1111"/>
        <v>-6.242725609427181E-4</v>
      </c>
    </row>
    <row r="477" spans="2:262">
      <c r="B477" s="230">
        <v>116</v>
      </c>
      <c r="C477" s="229">
        <f t="shared" si="1112"/>
        <v>2.2656250000000016E-3</v>
      </c>
      <c r="D477" s="226">
        <f t="shared" ca="1" si="855"/>
        <v>53.996754764108431</v>
      </c>
      <c r="E477" s="225">
        <f ca="1">DR361</f>
        <v>-3.2452358915693565E-3</v>
      </c>
      <c r="F477" s="224">
        <v>116</v>
      </c>
      <c r="G477" s="223">
        <f t="shared" ca="1" si="856"/>
        <v>-6.4699285506615437E-4</v>
      </c>
      <c r="H477" s="223">
        <f t="shared" ca="1" si="857"/>
        <v>1.49025870000803E-3</v>
      </c>
      <c r="I477" s="223">
        <f t="shared" ca="1" si="858"/>
        <v>-2.2051844663609067E-3</v>
      </c>
      <c r="J477" s="223">
        <f t="shared" ca="1" si="859"/>
        <v>2.7302012271736816E-3</v>
      </c>
      <c r="K477" s="223">
        <f t="shared" ca="1" si="860"/>
        <v>-3.0200948915352381E-3</v>
      </c>
      <c r="L477" s="223">
        <f t="shared" ca="1" si="861"/>
        <v>3.0499000117240383E-3</v>
      </c>
      <c r="M477" s="223">
        <f t="shared" ca="1" si="862"/>
        <v>-2.8170497908024989E-3</v>
      </c>
      <c r="N477" s="223">
        <f t="shared" ca="1" si="863"/>
        <v>2.3415971334457475E-3</v>
      </c>
      <c r="O477" s="223">
        <f t="shared" ca="1" si="864"/>
        <v>-1.6644877032558052E-3</v>
      </c>
      <c r="P477" s="223">
        <f t="shared" ca="1" si="865"/>
        <v>8.4403370970574036E-4</v>
      </c>
      <c r="Q477" s="223">
        <f t="shared" ca="1" si="866"/>
        <v>4.9107900185589809E-5</v>
      </c>
      <c r="R477" s="223">
        <f t="shared" ca="1" si="867"/>
        <v>-9.3802037068714463E-4</v>
      </c>
      <c r="S477" s="223">
        <f t="shared" ca="1" si="868"/>
        <v>1.7461511567124144E-3</v>
      </c>
      <c r="T477" s="223">
        <f t="shared" ca="1" si="869"/>
        <v>-2.403904577599981E-3</v>
      </c>
      <c r="U477" s="223">
        <f t="shared" ca="1" si="870"/>
        <v>2.8546353504010267E-3</v>
      </c>
      <c r="V477" s="223">
        <f t="shared" ca="1" si="871"/>
        <v>-3.0595268436116002E-3</v>
      </c>
      <c r="W477" s="223">
        <f t="shared" ca="1" si="872"/>
        <v>3.0009339394137555E-3</v>
      </c>
      <c r="X477" s="223">
        <f t="shared" ca="1" si="873"/>
        <v>-2.6839026193739594E-3</v>
      </c>
      <c r="Y477" s="223">
        <f t="shared" ca="1" si="874"/>
        <v>2.1357354078987891E-3</v>
      </c>
      <c r="Z477" s="223">
        <f t="shared" ca="1" si="875"/>
        <v>-1.4036400971657083E-3</v>
      </c>
      <c r="AA477" s="223">
        <f t="shared" ca="1" si="876"/>
        <v>5.5066424375907648E-4</v>
      </c>
      <c r="AB477" s="223">
        <f t="shared" ca="1" si="877"/>
        <v>3.4973444456862137E-4</v>
      </c>
      <c r="AC477" s="223">
        <f t="shared" ca="1" si="878"/>
        <v>-1.2200142373642849E-3</v>
      </c>
      <c r="AD477" s="223">
        <f t="shared" ca="1" si="879"/>
        <v>1.9852272232343416E-3</v>
      </c>
      <c r="AE477" s="223">
        <f t="shared" ca="1" si="880"/>
        <v>-2.5794737736488586E-3</v>
      </c>
      <c r="AF477" s="223">
        <f t="shared" ca="1" si="881"/>
        <v>2.9515777747015936E-3</v>
      </c>
      <c r="AG477" s="223">
        <f t="shared" ca="1" si="882"/>
        <v>-3.0694938796764805E-3</v>
      </c>
      <c r="AH477" s="223">
        <f t="shared" ca="1" si="883"/>
        <v>2.9230672327895508E-3</v>
      </c>
      <c r="AI477" s="223">
        <f t="shared" ca="1" si="884"/>
        <v>-2.5249079985504241E-3</v>
      </c>
      <c r="AJ477" s="223">
        <f t="shared" ca="1" si="885"/>
        <v>1.9093053828620151E-3</v>
      </c>
      <c r="AK477" s="223">
        <f t="shared" ca="1" si="886"/>
        <v>-1.1292746696321577E-3</v>
      </c>
      <c r="AL477" s="223">
        <f t="shared" ca="1" si="887"/>
        <v>2.5199158012133798E-4</v>
      </c>
      <c r="AM477" s="223">
        <f t="shared" ca="1" si="888"/>
        <v>6.4699285506615166E-4</v>
      </c>
      <c r="AN477" s="223">
        <f t="shared" ca="1" si="889"/>
        <v>-1.4902587000080255E-3</v>
      </c>
      <c r="AO477" s="223">
        <f t="shared" ca="1" si="890"/>
        <v>2.2051844663608989E-3</v>
      </c>
      <c r="AP477" s="223">
        <f t="shared" ca="1" si="891"/>
        <v>-2.7302012271736768E-3</v>
      </c>
      <c r="AQ477" s="223">
        <f t="shared" ca="1" si="892"/>
        <v>3.0200948915352363E-3</v>
      </c>
      <c r="AR477" s="223">
        <f t="shared" ca="1" si="893"/>
        <v>-3.0499000117240409E-3</v>
      </c>
      <c r="AS477" s="223">
        <f t="shared" ca="1" si="894"/>
        <v>2.8170497908025075E-3</v>
      </c>
      <c r="AT477" s="223">
        <f t="shared" ca="1" si="895"/>
        <v>-2.3415971334457613E-3</v>
      </c>
      <c r="AU477" s="223">
        <f t="shared" ca="1" si="896"/>
        <v>1.6644877032557868E-3</v>
      </c>
      <c r="AV477" s="223">
        <f t="shared" ca="1" si="897"/>
        <v>-8.4403370970571943E-4</v>
      </c>
      <c r="AW477" s="223">
        <f t="shared" ca="1" si="898"/>
        <v>-4.9107900185600705E-5</v>
      </c>
      <c r="AX477" s="223">
        <f t="shared" ca="1" si="899"/>
        <v>9.3802037068714463E-4</v>
      </c>
      <c r="AY477" s="223">
        <f t="shared" ca="1" si="900"/>
        <v>-1.7461511567124144E-3</v>
      </c>
      <c r="AZ477" s="223">
        <f t="shared" ca="1" si="901"/>
        <v>2.4039045775999537E-3</v>
      </c>
      <c r="BA477" s="223">
        <f t="shared" ca="1" si="902"/>
        <v>-2.8546353504010267E-3</v>
      </c>
      <c r="BB477" s="223">
        <f t="shared" ca="1" si="903"/>
        <v>3.0595268436116037E-3</v>
      </c>
      <c r="BC477" s="223">
        <f t="shared" ca="1" si="904"/>
        <v>-3.0009339394137555E-3</v>
      </c>
      <c r="BD477" s="223">
        <f t="shared" ca="1" si="905"/>
        <v>2.6839026193739382E-3</v>
      </c>
      <c r="BE477" s="223">
        <f t="shared" ca="1" si="906"/>
        <v>-2.1357354078987891E-3</v>
      </c>
      <c r="BF477" s="223">
        <f t="shared" ca="1" si="907"/>
        <v>1.4036400971656694E-3</v>
      </c>
      <c r="BG477" s="223">
        <f t="shared" ca="1" si="908"/>
        <v>-5.5066424375909795E-4</v>
      </c>
      <c r="BH477" s="223">
        <f t="shared" ca="1" si="909"/>
        <v>-3.4973444456864317E-4</v>
      </c>
      <c r="BI477" s="223">
        <f t="shared" ca="1" si="910"/>
        <v>1.2200142373642849E-3</v>
      </c>
      <c r="BJ477" s="223">
        <f t="shared" ca="1" si="911"/>
        <v>-1.9852272232343416E-3</v>
      </c>
      <c r="BK477" s="223">
        <f t="shared" ca="1" si="912"/>
        <v>2.5794737736488352E-3</v>
      </c>
      <c r="BL477" s="223">
        <f t="shared" ca="1" si="913"/>
        <v>-2.9515777747015936E-3</v>
      </c>
      <c r="BM477" s="223">
        <f t="shared" ca="1" si="914"/>
        <v>3.0694938796764809E-3</v>
      </c>
      <c r="BN477" s="223">
        <f t="shared" ca="1" si="915"/>
        <v>-2.9230672327895508E-3</v>
      </c>
      <c r="BO477" s="223">
        <f t="shared" ca="1" si="916"/>
        <v>2.5249079985504488E-3</v>
      </c>
      <c r="BP477" s="223">
        <f t="shared" ca="1" si="917"/>
        <v>-1.9093053828620151E-3</v>
      </c>
      <c r="BQ477" s="223">
        <f t="shared" ca="1" si="918"/>
        <v>1.1292746696321982E-3</v>
      </c>
      <c r="BR477" s="223">
        <f t="shared" ca="1" si="919"/>
        <v>-2.5199158012133798E-4</v>
      </c>
      <c r="BS477" s="223">
        <f t="shared" ca="1" si="920"/>
        <v>-6.4699285506619427E-4</v>
      </c>
      <c r="BT477" s="223">
        <f t="shared" ca="1" si="921"/>
        <v>1.4902587000080255E-3</v>
      </c>
      <c r="BU477" s="223">
        <f t="shared" ca="1" si="922"/>
        <v>-2.2051844663609297E-3</v>
      </c>
      <c r="BV477" s="223">
        <f t="shared" ca="1" si="923"/>
        <v>2.7302012271736768E-3</v>
      </c>
      <c r="BW477" s="223">
        <f t="shared" ca="1" si="924"/>
        <v>-3.0200948915352437E-3</v>
      </c>
      <c r="BX477" s="223">
        <f t="shared" ca="1" si="925"/>
        <v>3.0499000117240409E-3</v>
      </c>
      <c r="BY477" s="223">
        <f t="shared" ca="1" si="926"/>
        <v>-2.8170497908024902E-3</v>
      </c>
      <c r="BZ477" s="223">
        <f t="shared" ca="1" si="927"/>
        <v>2.3415971334457613E-3</v>
      </c>
      <c r="CA477" s="223">
        <f t="shared" ca="1" si="928"/>
        <v>-1.6644877032557868E-3</v>
      </c>
      <c r="CB477" s="223">
        <f t="shared" ca="1" si="929"/>
        <v>8.440337097057615E-4</v>
      </c>
      <c r="CC477" s="223">
        <f t="shared" ca="1" si="930"/>
        <v>4.9107900185600705E-5</v>
      </c>
      <c r="CD477" s="223">
        <f t="shared" ca="1" si="931"/>
        <v>-9.3802037068710289E-4</v>
      </c>
      <c r="CE477" s="223">
        <f t="shared" ca="1" si="932"/>
        <v>1.7461511567124144E-3</v>
      </c>
      <c r="CF477" s="223">
        <f t="shared" ca="1" si="933"/>
        <v>-2.4039045775999537E-3</v>
      </c>
      <c r="CG477" s="223">
        <f t="shared" ca="1" si="934"/>
        <v>2.8546353504010267E-3</v>
      </c>
      <c r="CH477" s="223">
        <f t="shared" ca="1" si="935"/>
        <v>-3.0595268436115967E-3</v>
      </c>
      <c r="CI477" s="223">
        <f t="shared" ca="1" si="936"/>
        <v>3.0009339394137555E-3</v>
      </c>
      <c r="CJ477" s="223">
        <f t="shared" ca="1" si="937"/>
        <v>-2.6839026193739382E-3</v>
      </c>
      <c r="CK477" s="223">
        <f t="shared" ca="1" si="938"/>
        <v>2.1357354078987891E-3</v>
      </c>
      <c r="CL477" s="223">
        <f t="shared" ca="1" si="939"/>
        <v>-1.4036400971656694E-3</v>
      </c>
      <c r="CM477" s="223">
        <f t="shared" ca="1" si="940"/>
        <v>5.5066424375909795E-4</v>
      </c>
      <c r="CN477" s="223">
        <f t="shared" ca="1" si="941"/>
        <v>3.4973444456864317E-4</v>
      </c>
      <c r="CO477" s="223">
        <f t="shared" ca="1" si="942"/>
        <v>-1.2200142373642849E-3</v>
      </c>
      <c r="CP477" s="223">
        <f t="shared" ca="1" si="943"/>
        <v>1.9852272232343416E-3</v>
      </c>
      <c r="CQ477" s="223">
        <f t="shared" ca="1" si="944"/>
        <v>-2.5794737736488352E-3</v>
      </c>
      <c r="CR477" s="223">
        <f t="shared" ca="1" si="945"/>
        <v>2.9515777747015936E-3</v>
      </c>
      <c r="CS477" s="223">
        <f t="shared" ca="1" si="946"/>
        <v>-3.0694938796764809E-3</v>
      </c>
      <c r="CT477" s="223">
        <f t="shared" ca="1" si="947"/>
        <v>2.9230672327895777E-3</v>
      </c>
      <c r="CU477" s="223">
        <f t="shared" ca="1" si="948"/>
        <v>-2.5249079985503989E-3</v>
      </c>
      <c r="CV477" s="223">
        <f t="shared" ca="1" si="949"/>
        <v>1.9093053828620151E-3</v>
      </c>
      <c r="CW477" s="223">
        <f t="shared" ca="1" si="950"/>
        <v>-1.1292746696321982E-3</v>
      </c>
      <c r="CX477" s="223">
        <f t="shared" ca="1" si="951"/>
        <v>2.5199158012125103E-4</v>
      </c>
      <c r="CY477" s="223">
        <f t="shared" ca="1" si="952"/>
        <v>6.4699285506619427E-4</v>
      </c>
      <c r="CZ477" s="223">
        <f t="shared" ca="1" si="953"/>
        <v>-1.4902587000080255E-3</v>
      </c>
      <c r="DA477" s="223">
        <f t="shared" ca="1" si="954"/>
        <v>2.2051844663608685E-3</v>
      </c>
      <c r="DB477" s="223">
        <f t="shared" ca="1" si="955"/>
        <v>-2.7302012271737167E-3</v>
      </c>
      <c r="DC477" s="223">
        <f t="shared" ca="1" si="956"/>
        <v>3.0200948915352437E-3</v>
      </c>
      <c r="DD477" s="223">
        <f t="shared" ca="1" si="957"/>
        <v>-3.0499000117240409E-3</v>
      </c>
      <c r="DE477" s="223">
        <f t="shared" ca="1" si="958"/>
        <v>2.8170497908025249E-3</v>
      </c>
      <c r="DF477" s="223">
        <f t="shared" ca="1" si="959"/>
        <v>-2.3415971334457054E-3</v>
      </c>
      <c r="DG477" s="223">
        <f t="shared" ca="1" si="960"/>
        <v>1.6644877032557868E-3</v>
      </c>
      <c r="DH477" s="223">
        <f t="shared" ca="1" si="961"/>
        <v>-8.440337097057615E-4</v>
      </c>
      <c r="DI477" s="223">
        <f t="shared" ca="1" si="962"/>
        <v>-4.9107900185513481E-5</v>
      </c>
      <c r="DJ477" s="223">
        <f t="shared" ca="1" si="963"/>
        <v>9.3802037068718615E-4</v>
      </c>
      <c r="DK477" s="223">
        <f t="shared" ca="1" si="964"/>
        <v>-1.7461511567124144E-3</v>
      </c>
      <c r="DL477" s="223">
        <f t="shared" ca="1" si="965"/>
        <v>2.4039045775999537E-3</v>
      </c>
      <c r="DM477" s="223">
        <f t="shared" ca="1" si="966"/>
        <v>-2.8546353504009941E-3</v>
      </c>
      <c r="DN477" s="223">
        <f t="shared" ca="1" si="967"/>
        <v>3.0595268436116037E-3</v>
      </c>
      <c r="DO477" s="223">
        <f t="shared" ca="1" si="968"/>
        <v>-3.0009339394137555E-3</v>
      </c>
      <c r="DP477" s="223">
        <f t="shared" ca="1" si="969"/>
        <v>2.6839026193739807E-3</v>
      </c>
      <c r="DQ477" s="223">
        <f t="shared" ca="1" si="970"/>
        <v>-2.1357354078987267E-3</v>
      </c>
      <c r="DR477" s="223">
        <f t="shared" ca="1" si="971"/>
        <v>1.4036400971656694E-3</v>
      </c>
      <c r="DS477" s="223">
        <f t="shared" ca="1" si="972"/>
        <v>-5.5066424375909795E-4</v>
      </c>
      <c r="DT477" s="223">
        <f t="shared" ca="1" si="973"/>
        <v>-3.4973444456855632E-4</v>
      </c>
      <c r="DU477" s="223">
        <f t="shared" ca="1" si="974"/>
        <v>1.2200142373643651E-3</v>
      </c>
      <c r="DV477" s="223">
        <f t="shared" ca="1" si="975"/>
        <v>-1.9852272232343416E-3</v>
      </c>
      <c r="DW477" s="223">
        <f t="shared" ca="1" si="976"/>
        <v>2.5794737736488352E-3</v>
      </c>
      <c r="DX477" s="223">
        <f t="shared" ca="1" si="977"/>
        <v>-2.9515777747015698E-3</v>
      </c>
      <c r="DY477" s="223">
        <f t="shared" ca="1" si="978"/>
        <v>3.0694938796764796E-3</v>
      </c>
      <c r="DZ477" s="223">
        <f t="shared" ca="1" si="979"/>
        <v>-2.9230672327895508E-3</v>
      </c>
      <c r="EA477" s="223">
        <f t="shared" ca="1" si="980"/>
        <v>2.5249079985504488E-3</v>
      </c>
      <c r="EB477" s="223">
        <f t="shared" ca="1" si="981"/>
        <v>-1.9093053828620836E-3</v>
      </c>
      <c r="EC477" s="223">
        <f t="shared" ca="1" si="982"/>
        <v>1.1292746696321171E-3</v>
      </c>
      <c r="ED477" s="223">
        <f t="shared" ca="1" si="983"/>
        <v>-2.5199158012133798E-4</v>
      </c>
      <c r="EE477" s="223">
        <f t="shared" ca="1" si="984"/>
        <v>-6.4699285506610894E-4</v>
      </c>
      <c r="EF477" s="223">
        <f t="shared" ca="1" si="985"/>
        <v>1.4902587000081018E-3</v>
      </c>
      <c r="EG477" s="223">
        <f t="shared" ca="1" si="986"/>
        <v>-2.2051844663609297E-3</v>
      </c>
      <c r="EH477" s="223">
        <f t="shared" ca="1" si="987"/>
        <v>2.7302012271736768E-3</v>
      </c>
      <c r="EI477" s="223">
        <f t="shared" ca="1" si="988"/>
        <v>-3.0200948915352285E-3</v>
      </c>
      <c r="EJ477" s="223">
        <f t="shared" ca="1" si="989"/>
        <v>3.049900011724031E-3</v>
      </c>
      <c r="EK477" s="223">
        <f t="shared" ca="1" si="990"/>
        <v>-2.8170497908024902E-3</v>
      </c>
      <c r="EL477" s="223">
        <f t="shared" ca="1" si="991"/>
        <v>2.3415971334457613E-3</v>
      </c>
      <c r="EM477" s="223">
        <f t="shared" ca="1" si="992"/>
        <v>-1.6644877032558601E-3</v>
      </c>
      <c r="EN477" s="223">
        <f t="shared" ca="1" si="993"/>
        <v>8.4403370970567747E-4</v>
      </c>
      <c r="EO477" s="223">
        <f t="shared" ca="1" si="994"/>
        <v>4.9107900185600705E-5</v>
      </c>
      <c r="EP477" s="223">
        <f t="shared" ca="1" si="995"/>
        <v>-9.3802037068710289E-4</v>
      </c>
      <c r="EQ477" s="223">
        <f t="shared" ca="1" si="996"/>
        <v>1.7461511567123424E-3</v>
      </c>
      <c r="ER477" s="223">
        <f t="shared" ca="1" si="997"/>
        <v>-2.4039045776000083E-3</v>
      </c>
      <c r="ES477" s="223">
        <f t="shared" ca="1" si="998"/>
        <v>2.8546353504010267E-3</v>
      </c>
      <c r="ET477" s="223">
        <f t="shared" ca="1" si="999"/>
        <v>-3.0595268436115967E-3</v>
      </c>
      <c r="EU477" s="223">
        <f t="shared" ca="1" si="1000"/>
        <v>3.0009339394137368E-3</v>
      </c>
      <c r="EV477" s="223">
        <f t="shared" ca="1" si="1001"/>
        <v>-2.6839026193739382E-3</v>
      </c>
      <c r="EW477" s="223">
        <f t="shared" ca="1" si="1002"/>
        <v>2.1357354078987891E-3</v>
      </c>
      <c r="EX477" s="223">
        <f t="shared" ca="1" si="1003"/>
        <v>-1.4036400971657471E-3</v>
      </c>
      <c r="EY477" s="223">
        <f t="shared" ca="1" si="1004"/>
        <v>5.5066424375901208E-4</v>
      </c>
      <c r="EZ477" s="223">
        <f t="shared" ca="1" si="1005"/>
        <v>3.4973444456864317E-4</v>
      </c>
      <c r="FA477" s="223">
        <f t="shared" ca="1" si="1006"/>
        <v>-1.2200142373642849E-3</v>
      </c>
      <c r="FB477" s="223">
        <f t="shared" ca="1" si="1007"/>
        <v>1.9852272232342752E-3</v>
      </c>
      <c r="FC477" s="223">
        <f t="shared" ca="1" si="1008"/>
        <v>-2.5794737736488829E-3</v>
      </c>
      <c r="FD477" s="223">
        <f t="shared" ca="1" si="1009"/>
        <v>2.9515777747015936E-3</v>
      </c>
      <c r="FE477" s="223">
        <f t="shared" ca="1" si="1010"/>
        <v>-3.0694938796764809E-3</v>
      </c>
      <c r="FF477" s="223">
        <f t="shared" ca="1" si="1011"/>
        <v>2.9230672327895777E-3</v>
      </c>
      <c r="FG477" s="223">
        <f t="shared" ca="1" si="1012"/>
        <v>-2.5249079985503989E-3</v>
      </c>
      <c r="FH477" s="223">
        <f t="shared" ca="1" si="1013"/>
        <v>1.9093053828620151E-3</v>
      </c>
      <c r="FI477" s="223">
        <f t="shared" ca="1" si="1014"/>
        <v>-1.1292746696321982E-3</v>
      </c>
      <c r="FJ477" s="223">
        <f t="shared" ca="1" si="1015"/>
        <v>2.5199158012142493E-4</v>
      </c>
      <c r="FK477" s="223">
        <f t="shared" ca="1" si="1016"/>
        <v>6.4699285506619427E-4</v>
      </c>
      <c r="FL477" s="223">
        <f t="shared" ca="1" si="1017"/>
        <v>-1.4902587000080255E-3</v>
      </c>
      <c r="FM477" s="223">
        <f t="shared" ca="1" si="1018"/>
        <v>2.2051844663608685E-3</v>
      </c>
      <c r="FN477" s="223">
        <f t="shared" ca="1" si="1019"/>
        <v>-2.7302012271737167E-3</v>
      </c>
      <c r="FO477" s="223">
        <f t="shared" ca="1" si="1020"/>
        <v>3.0200948915352437E-3</v>
      </c>
      <c r="FP477" s="223">
        <f t="shared" ca="1" si="1021"/>
        <v>-3.0499000117240409E-3</v>
      </c>
      <c r="FQ477" s="223">
        <f t="shared" ca="1" si="1022"/>
        <v>2.8170497908025249E-3</v>
      </c>
      <c r="FR477" s="223">
        <f t="shared" ca="1" si="1023"/>
        <v>-2.3415971334457054E-3</v>
      </c>
      <c r="FS477" s="223">
        <f t="shared" ca="1" si="1024"/>
        <v>1.6644877032557868E-3</v>
      </c>
      <c r="FT477" s="223">
        <f t="shared" ca="1" si="1025"/>
        <v>-8.440337097057615E-4</v>
      </c>
      <c r="FU477" s="223">
        <f t="shared" ca="1" si="1026"/>
        <v>-4.9107900185513481E-5</v>
      </c>
      <c r="FV477" s="223">
        <f t="shared" ca="1" si="1027"/>
        <v>9.3802037068718615E-4</v>
      </c>
      <c r="FW477" s="223">
        <f t="shared" ca="1" si="1028"/>
        <v>-1.7461511567124144E-3</v>
      </c>
      <c r="FX477" s="223">
        <f t="shared" ca="1" si="1029"/>
        <v>2.4039045775999537E-3</v>
      </c>
      <c r="FY477" s="223">
        <f t="shared" ca="1" si="1030"/>
        <v>-2.8546353504009941E-3</v>
      </c>
      <c r="FZ477" s="223">
        <f t="shared" ca="1" si="1031"/>
        <v>3.0595268436116037E-3</v>
      </c>
      <c r="GA477" s="223">
        <f t="shared" ca="1" si="1032"/>
        <v>-3.0009339394137555E-3</v>
      </c>
      <c r="GB477" s="223">
        <f t="shared" ca="1" si="1033"/>
        <v>2.6839026193739807E-3</v>
      </c>
      <c r="GC477" s="223">
        <f t="shared" ca="1" si="1034"/>
        <v>-2.1357354078987267E-3</v>
      </c>
      <c r="GD477" s="223">
        <f t="shared" ca="1" si="1035"/>
        <v>1.4036400971656694E-3</v>
      </c>
      <c r="GE477" s="223">
        <f t="shared" ca="1" si="1036"/>
        <v>-5.5066424375909795E-4</v>
      </c>
      <c r="GF477" s="223">
        <f t="shared" ca="1" si="1037"/>
        <v>-3.4973444456855632E-4</v>
      </c>
      <c r="GG477" s="223">
        <f t="shared" ca="1" si="1038"/>
        <v>1.2200142373642051E-3</v>
      </c>
      <c r="GH477" s="223">
        <f t="shared" ca="1" si="1039"/>
        <v>-1.9852272232342085E-3</v>
      </c>
      <c r="GI477" s="223">
        <f t="shared" ca="1" si="1040"/>
        <v>2.5794737736489297E-3</v>
      </c>
      <c r="GJ477" s="223">
        <f t="shared" ca="1" si="1041"/>
        <v>-2.9515777747016175E-3</v>
      </c>
      <c r="GK477" s="223">
        <f t="shared" ca="1" si="1042"/>
        <v>3.0694938796764796E-3</v>
      </c>
      <c r="GL477" s="223">
        <f t="shared" ca="1" si="1043"/>
        <v>-2.9230672327895508E-3</v>
      </c>
      <c r="GM477" s="223">
        <f t="shared" ca="1" si="1044"/>
        <v>2.5249079985504488E-3</v>
      </c>
      <c r="GN477" s="223">
        <f t="shared" ca="1" si="1045"/>
        <v>-1.9093053828620836E-3</v>
      </c>
      <c r="GO477" s="223">
        <f t="shared" ca="1" si="1046"/>
        <v>1.1292746696322793E-3</v>
      </c>
      <c r="GP477" s="223">
        <f t="shared" ca="1" si="1047"/>
        <v>-2.5199158012116407E-4</v>
      </c>
      <c r="GQ477" s="223">
        <f t="shared" ca="1" si="1048"/>
        <v>-6.469928550662796E-4</v>
      </c>
      <c r="GR477" s="223">
        <f t="shared" ca="1" si="1049"/>
        <v>1.4902587000081018E-3</v>
      </c>
      <c r="GS477" s="223">
        <f t="shared" ca="1" si="1050"/>
        <v>-2.2051844663609297E-3</v>
      </c>
      <c r="GT477" s="223">
        <f t="shared" ca="1" si="1051"/>
        <v>2.7302012271736768E-3</v>
      </c>
      <c r="GU477" s="223">
        <f t="shared" ca="1" si="1052"/>
        <v>-3.0200948915352285E-3</v>
      </c>
      <c r="GV477" s="223">
        <f t="shared" ca="1" si="1053"/>
        <v>3.04990001172405E-3</v>
      </c>
      <c r="GW477" s="223">
        <f t="shared" ca="1" si="1054"/>
        <v>-2.8170497908025596E-3</v>
      </c>
      <c r="GX477" s="223">
        <f t="shared" ca="1" si="1055"/>
        <v>2.341597133445649E-3</v>
      </c>
      <c r="GY477" s="223">
        <f t="shared" ca="1" si="1056"/>
        <v>-1.6644877032557135E-3</v>
      </c>
      <c r="GZ477" s="223">
        <f t="shared" ca="1" si="1057"/>
        <v>8.4403370970567747E-4</v>
      </c>
      <c r="HA477" s="223">
        <f t="shared" ca="1" si="1058"/>
        <v>4.9107900185600705E-5</v>
      </c>
      <c r="HB477" s="223">
        <f t="shared" ca="1" si="1059"/>
        <v>-9.3802037068710289E-4</v>
      </c>
      <c r="HC477" s="223">
        <f t="shared" ca="1" si="1060"/>
        <v>1.7461511567123424E-3</v>
      </c>
      <c r="HD477" s="223">
        <f t="shared" ca="1" si="1061"/>
        <v>-2.4039045775998999E-3</v>
      </c>
      <c r="HE477" s="223">
        <f t="shared" ca="1" si="1062"/>
        <v>2.8546353504009621E-3</v>
      </c>
      <c r="HF477" s="223">
        <f t="shared" ca="1" si="1063"/>
        <v>-3.059526843611611E-3</v>
      </c>
      <c r="HG477" s="223">
        <f t="shared" ca="1" si="1064"/>
        <v>3.0009339394137368E-3</v>
      </c>
      <c r="HH477" s="223">
        <f t="shared" ca="1" si="1065"/>
        <v>-2.6839026193739382E-3</v>
      </c>
      <c r="HI477" s="223">
        <f t="shared" ca="1" si="1066"/>
        <v>2.1357354078987891E-3</v>
      </c>
      <c r="HJ477" s="223">
        <f t="shared" ca="1" si="1067"/>
        <v>-1.4036400971657471E-3</v>
      </c>
      <c r="HK477" s="223">
        <f t="shared" ca="1" si="1068"/>
        <v>5.5066424375918382E-4</v>
      </c>
      <c r="HL477" s="223">
        <f t="shared" ca="1" si="1069"/>
        <v>3.4973444456846975E-4</v>
      </c>
      <c r="HM477" s="223">
        <f t="shared" ca="1" si="1070"/>
        <v>-1.2200142373644451E-3</v>
      </c>
      <c r="HN477" s="223">
        <f t="shared" ca="1" si="1071"/>
        <v>1.985227223234408E-3</v>
      </c>
      <c r="HO477" s="223">
        <f t="shared" ca="1" si="1072"/>
        <v>-2.5794737736488829E-3</v>
      </c>
      <c r="HP477" s="223">
        <f t="shared" ca="1" si="1073"/>
        <v>2.9515777747015936E-3</v>
      </c>
      <c r="HQ477" s="223">
        <f t="shared" ca="1" si="1074"/>
        <v>-3.0694938796764809E-3</v>
      </c>
      <c r="HR477" s="223">
        <f t="shared" ca="1" si="1075"/>
        <v>2.9230672327895777E-3</v>
      </c>
      <c r="HS477" s="223">
        <f t="shared" ca="1" si="1076"/>
        <v>-2.5249079985504986E-3</v>
      </c>
      <c r="HT477" s="223">
        <f t="shared" ca="1" si="1077"/>
        <v>1.9093053828621517E-3</v>
      </c>
      <c r="HU477" s="223">
        <f t="shared" ca="1" si="1078"/>
        <v>-1.129274669632036E-3</v>
      </c>
      <c r="HV477" s="223">
        <f t="shared" ca="1" si="1079"/>
        <v>2.5199158012125103E-4</v>
      </c>
      <c r="HW477" s="223">
        <f t="shared" ca="1" si="1080"/>
        <v>6.4699285506619427E-4</v>
      </c>
      <c r="HX477" s="223">
        <f t="shared" ca="1" si="1081"/>
        <v>-1.4902587000080255E-3</v>
      </c>
      <c r="HY477" s="223">
        <f t="shared" ca="1" si="1082"/>
        <v>2.2051844663608685E-3</v>
      </c>
      <c r="HZ477" s="223">
        <f t="shared" ca="1" si="1083"/>
        <v>-2.7302012271736369E-3</v>
      </c>
      <c r="IA477" s="223">
        <f t="shared" ca="1" si="1084"/>
        <v>3.0200948915352129E-3</v>
      </c>
      <c r="IB477" s="223">
        <f t="shared" ca="1" si="1085"/>
        <v>-3.049900011724021E-3</v>
      </c>
      <c r="IC477" s="223">
        <f t="shared" ca="1" si="1086"/>
        <v>2.8170497908024555E-3</v>
      </c>
      <c r="ID477" s="223">
        <f t="shared" ca="1" si="1087"/>
        <v>-2.3415971334457054E-3</v>
      </c>
      <c r="IE477" s="223">
        <f t="shared" ca="1" si="1088"/>
        <v>-6.65897029403279E-4</v>
      </c>
      <c r="IF477" s="223">
        <f t="shared" ca="1" si="1089"/>
        <v>-8.440337097057615E-4</v>
      </c>
      <c r="IG477" s="223">
        <f t="shared" ca="1" si="1090"/>
        <v>-4.9107900185513481E-5</v>
      </c>
      <c r="IH477" s="223">
        <f t="shared" ca="1" si="1091"/>
        <v>9.3802037068701995E-4</v>
      </c>
      <c r="II477" s="223">
        <f t="shared" ca="1" si="1092"/>
        <v>-1.7461511567122706E-3</v>
      </c>
      <c r="IJ477" s="223">
        <f t="shared" ca="1" si="1093"/>
        <v>2.4039045776000625E-3</v>
      </c>
      <c r="IK477" s="223">
        <f t="shared" ca="1" si="1094"/>
        <v>-2.8546353504010588E-3</v>
      </c>
      <c r="IL477" s="223">
        <f t="shared" ca="1" si="1095"/>
        <v>3.0595268436116037E-3</v>
      </c>
      <c r="IM477" s="223">
        <f t="shared" ca="1" si="1096"/>
        <v>-3.0009339394137555E-3</v>
      </c>
      <c r="IN477" s="223">
        <f t="shared" ca="1" si="1097"/>
        <v>2.6839026193739807E-3</v>
      </c>
      <c r="IO477" s="223">
        <f t="shared" ca="1" si="1098"/>
        <v>-2.135735407898852E-3</v>
      </c>
      <c r="IP477" s="223">
        <f t="shared" ca="1" si="1099"/>
        <v>1.4036400971658247E-3</v>
      </c>
      <c r="IQ477" s="223">
        <f t="shared" ca="1" si="1100"/>
        <v>-5.5066424375892632E-4</v>
      </c>
      <c r="IR477" s="223">
        <f t="shared" ca="1" si="1101"/>
        <v>-3.4973444456872979E-4</v>
      </c>
      <c r="IS477" s="223">
        <f t="shared" ca="1" si="1102"/>
        <v>1.2200142373643651E-3</v>
      </c>
      <c r="IT477" s="223">
        <f t="shared" ca="1" si="1103"/>
        <v>-1.9852272232343416E-3</v>
      </c>
      <c r="IU477" s="223">
        <f t="shared" ca="1" si="1104"/>
        <v>2.5794737736488352E-3</v>
      </c>
      <c r="IV477" s="223">
        <f t="shared" ca="1" si="1105"/>
        <v>-2.9515777747015698E-3</v>
      </c>
      <c r="IW477" s="223">
        <f t="shared" ca="1" si="1106"/>
        <v>3.0694938796764822E-3</v>
      </c>
      <c r="IX477" s="223">
        <f t="shared" ca="1" si="1107"/>
        <v>-2.9230672327896041E-3</v>
      </c>
      <c r="IY477" s="223">
        <f t="shared" ca="1" si="1108"/>
        <v>2.5249079985503495E-3</v>
      </c>
      <c r="IZ477" s="223">
        <f t="shared" ca="1" si="1109"/>
        <v>-1.9093053828619468E-3</v>
      </c>
      <c r="JA477" s="223">
        <f t="shared" ca="1" si="1110"/>
        <v>1.1292746696321171E-3</v>
      </c>
      <c r="JB477" s="223">
        <f t="shared" ca="1" si="1111"/>
        <v>-2.5199158012133798E-4</v>
      </c>
    </row>
    <row r="478" spans="2:262">
      <c r="B478" s="230">
        <v>117</v>
      </c>
      <c r="C478" s="229">
        <f t="shared" si="1112"/>
        <v>2.2851562500000016E-3</v>
      </c>
      <c r="D478" s="226">
        <f t="shared" ca="1" si="855"/>
        <v>54.016469567854102</v>
      </c>
      <c r="E478" s="225">
        <f ca="1">DS361</f>
        <v>1.6469567854100996E-2</v>
      </c>
      <c r="F478" s="224">
        <v>117</v>
      </c>
      <c r="G478" s="223">
        <f t="shared" ca="1" si="856"/>
        <v>-6.8652539281981249E-4</v>
      </c>
      <c r="H478" s="223">
        <f t="shared" ca="1" si="857"/>
        <v>1.1150263742444014E-3</v>
      </c>
      <c r="I478" s="223">
        <f t="shared" ca="1" si="858"/>
        <v>-1.4627460716350334E-3</v>
      </c>
      <c r="J478" s="223">
        <f t="shared" ca="1" si="859"/>
        <v>1.704492934111893E-3</v>
      </c>
      <c r="K478" s="223">
        <f t="shared" ca="1" si="860"/>
        <v>-1.8227529167939387E-3</v>
      </c>
      <c r="L478" s="223">
        <f t="shared" ca="1" si="861"/>
        <v>1.8089583360177571E-3</v>
      </c>
      <c r="M478" s="223">
        <f t="shared" ca="1" si="862"/>
        <v>-1.6641085797561793E-3</v>
      </c>
      <c r="N478" s="223">
        <f t="shared" ca="1" si="863"/>
        <v>1.3986977040899384E-3</v>
      </c>
      <c r="O478" s="223">
        <f t="shared" ca="1" si="864"/>
        <v>-1.0319541612136504E-3</v>
      </c>
      <c r="P478" s="223">
        <f t="shared" ca="1" si="865"/>
        <v>5.9044773906151188E-4</v>
      </c>
      <c r="Q478" s="223">
        <f t="shared" ca="1" si="866"/>
        <v>-1.0616463680738233E-4</v>
      </c>
      <c r="R478" s="223">
        <f t="shared" ca="1" si="867"/>
        <v>-3.8580986708387039E-4</v>
      </c>
      <c r="S478" s="223">
        <f t="shared" ca="1" si="868"/>
        <v>8.49833268493685E-4</v>
      </c>
      <c r="T478" s="223">
        <f t="shared" ca="1" si="869"/>
        <v>-1.2522880610979874E-3</v>
      </c>
      <c r="U478" s="223">
        <f t="shared" ca="1" si="870"/>
        <v>1.5640172530415484E-3</v>
      </c>
      <c r="V478" s="223">
        <f t="shared" ca="1" si="871"/>
        <v>-1.762436728847155E-3</v>
      </c>
      <c r="W478" s="223">
        <f t="shared" ca="1" si="872"/>
        <v>1.8331714204418454E-3</v>
      </c>
      <c r="X478" s="223">
        <f t="shared" ca="1" si="873"/>
        <v>-1.771096750197005E-3</v>
      </c>
      <c r="Y478" s="223">
        <f t="shared" ca="1" si="874"/>
        <v>1.5807098956540681E-3</v>
      </c>
      <c r="Z478" s="223">
        <f t="shared" ca="1" si="875"/>
        <v>-1.2758039785977972E-3</v>
      </c>
      <c r="AA478" s="223">
        <f t="shared" ca="1" si="876"/>
        <v>8.7846878278424365E-4</v>
      </c>
      <c r="AB478" s="223">
        <f t="shared" ca="1" si="877"/>
        <v>-4.1749039619400595E-4</v>
      </c>
      <c r="AC478" s="223">
        <f t="shared" ca="1" si="878"/>
        <v>-7.3734279681767487E-5</v>
      </c>
      <c r="AD478" s="223">
        <f t="shared" ca="1" si="879"/>
        <v>5.5961706416590229E-4</v>
      </c>
      <c r="AE478" s="223">
        <f t="shared" ca="1" si="880"/>
        <v>-1.0049567852258487E-3</v>
      </c>
      <c r="AF478" s="223">
        <f t="shared" ca="1" si="881"/>
        <v>1.377489529352902E-3</v>
      </c>
      <c r="AG478" s="223">
        <f t="shared" ca="1" si="882"/>
        <v>-1.6502260933224694E-3</v>
      </c>
      <c r="AH478" s="223">
        <f t="shared" ca="1" si="883"/>
        <v>1.8034072944376996E-3</v>
      </c>
      <c r="AI478" s="223">
        <f t="shared" ca="1" si="884"/>
        <v>-1.8259354811974631E-3</v>
      </c>
      <c r="AJ478" s="223">
        <f t="shared" ca="1" si="885"/>
        <v>1.7161785344918833E-3</v>
      </c>
      <c r="AK478" s="223">
        <f t="shared" ca="1" si="886"/>
        <v>-1.4820881111528841E-3</v>
      </c>
      <c r="AL478" s="223">
        <f t="shared" ca="1" si="887"/>
        <v>1.1406235633663619E-3</v>
      </c>
      <c r="AM478" s="223">
        <f t="shared" ca="1" si="888"/>
        <v>-7.1652326975673404E-4</v>
      </c>
      <c r="AN478" s="223">
        <f t="shared" ca="1" si="889"/>
        <v>2.4051239258769878E-4</v>
      </c>
      <c r="AO478" s="223">
        <f t="shared" ca="1" si="890"/>
        <v>2.5292309475031806E-4</v>
      </c>
      <c r="AP478" s="223">
        <f t="shared" ca="1" si="891"/>
        <v>-7.2803484300221102E-4</v>
      </c>
      <c r="AQ478" s="223">
        <f t="shared" ca="1" si="892"/>
        <v>1.1504020187510266E-3</v>
      </c>
      <c r="AR478" s="223">
        <f t="shared" ca="1" si="893"/>
        <v>-1.4894250204277989E-3</v>
      </c>
      <c r="AS478" s="223">
        <f t="shared" ca="1" si="894"/>
        <v>1.7205423542193492E-3</v>
      </c>
      <c r="AT478" s="223">
        <f t="shared" ca="1" si="895"/>
        <v>-1.8270100619401011E-3</v>
      </c>
      <c r="AU478" s="223">
        <f t="shared" ca="1" si="896"/>
        <v>1.8011147851112815E-3</v>
      </c>
      <c r="AV478" s="223">
        <f t="shared" ca="1" si="897"/>
        <v>-1.6447325813410021E-3</v>
      </c>
      <c r="AW478" s="223">
        <f t="shared" ca="1" si="898"/>
        <v>1.3691930079495229E-3</v>
      </c>
      <c r="AX478" s="223">
        <f t="shared" ca="1" si="899"/>
        <v>-9.9445831969144274E-4</v>
      </c>
      <c r="AY478" s="223">
        <f t="shared" ca="1" si="900"/>
        <v>5.4767724594997967E-4</v>
      </c>
      <c r="AZ478" s="223">
        <f t="shared" ca="1" si="901"/>
        <v>-6.1218123163285596E-5</v>
      </c>
      <c r="BA478" s="223">
        <f t="shared" ca="1" si="902"/>
        <v>-4.2967612215459529E-4</v>
      </c>
      <c r="BB478" s="223">
        <f t="shared" ca="1" si="903"/>
        <v>8.8944124831607976E-4</v>
      </c>
      <c r="BC478" s="223">
        <f t="shared" ca="1" si="904"/>
        <v>-1.2847682519619189E-3</v>
      </c>
      <c r="BD478" s="223">
        <f t="shared" ca="1" si="905"/>
        <v>1.587016534353408E-3</v>
      </c>
      <c r="BE478" s="223">
        <f t="shared" ca="1" si="906"/>
        <v>-1.774288851700966E-3</v>
      </c>
      <c r="BF478" s="223">
        <f t="shared" ca="1" si="907"/>
        <v>1.8330177238007268E-3</v>
      </c>
      <c r="BG478" s="223">
        <f t="shared" ca="1" si="908"/>
        <v>-1.7589483690549758E-3</v>
      </c>
      <c r="BH478" s="223">
        <f t="shared" ca="1" si="909"/>
        <v>1.5574469543294975E-3</v>
      </c>
      <c r="BI478" s="223">
        <f t="shared" ca="1" si="910"/>
        <v>-1.2431118276025736E-3</v>
      </c>
      <c r="BJ478" s="223">
        <f t="shared" ca="1" si="911"/>
        <v>8.3871589877167944E-4</v>
      </c>
      <c r="BK478" s="223">
        <f t="shared" ca="1" si="912"/>
        <v>-3.7355679087393946E-4</v>
      </c>
      <c r="BL478" s="223">
        <f t="shared" ca="1" si="913"/>
        <v>-1.1866571025236844E-4</v>
      </c>
      <c r="BM478" s="223">
        <f t="shared" ca="1" si="914"/>
        <v>6.0229113361763803E-4</v>
      </c>
      <c r="BN478" s="223">
        <f t="shared" ca="1" si="915"/>
        <v>-1.0422818481906411E-3</v>
      </c>
      <c r="BO478" s="223">
        <f t="shared" ca="1" si="916"/>
        <v>1.4067614645806668E-3</v>
      </c>
      <c r="BP478" s="223">
        <f t="shared" ca="1" si="917"/>
        <v>-1.6693242115017337E-3</v>
      </c>
      <c r="BQ478" s="223">
        <f t="shared" ca="1" si="918"/>
        <v>1.8109479776157675E-3</v>
      </c>
      <c r="BR478" s="223">
        <f t="shared" ca="1" si="919"/>
        <v>-1.821372422951735E-3</v>
      </c>
      <c r="BS478" s="223">
        <f t="shared" ca="1" si="920"/>
        <v>1.6998423186656982E-3</v>
      </c>
      <c r="BT478" s="223">
        <f t="shared" ca="1" si="921"/>
        <v>-1.4551622617607178E-3</v>
      </c>
      <c r="BU478" s="223">
        <f t="shared" ca="1" si="922"/>
        <v>1.1050588008017824E-3</v>
      </c>
      <c r="BV478" s="223">
        <f t="shared" ca="1" si="923"/>
        <v>-6.7489618525802075E-4</v>
      </c>
      <c r="BW478" s="223">
        <f t="shared" ca="1" si="924"/>
        <v>1.9583877969481836E-4</v>
      </c>
      <c r="BX478" s="223">
        <f t="shared" ca="1" si="925"/>
        <v>2.9740672800906813E-4</v>
      </c>
      <c r="BY478" s="223">
        <f t="shared" ca="1" si="926"/>
        <v>-7.6910575221816706E-4</v>
      </c>
      <c r="BZ478" s="223">
        <f t="shared" ca="1" si="927"/>
        <v>1.1850847040978684E-3</v>
      </c>
      <c r="CA478" s="223">
        <f t="shared" ca="1" si="928"/>
        <v>-1.515206795281428E-3</v>
      </c>
      <c r="CB478" s="223">
        <f t="shared" ca="1" si="929"/>
        <v>1.735555383947837E-3</v>
      </c>
      <c r="CC478" s="223">
        <f t="shared" ca="1" si="930"/>
        <v>-1.830166684541256E-3</v>
      </c>
      <c r="CD478" s="223">
        <f t="shared" ca="1" si="931"/>
        <v>1.7921863100062664E-3</v>
      </c>
      <c r="CE478" s="223">
        <f t="shared" ca="1" si="932"/>
        <v>-1.6243658575193166E-3</v>
      </c>
      <c r="CF478" s="223">
        <f t="shared" ca="1" si="933"/>
        <v>1.3388635611385423E-3</v>
      </c>
      <c r="CG478" s="223">
        <f t="shared" ca="1" si="934"/>
        <v>-9.5636345366263947E-4</v>
      </c>
      <c r="CH478" s="223">
        <f t="shared" ca="1" si="935"/>
        <v>5.0457685254449557E-4</v>
      </c>
      <c r="CI478" s="223">
        <f t="shared" ca="1" si="936"/>
        <v>-1.6234734010920845E-5</v>
      </c>
      <c r="CJ478" s="223">
        <f t="shared" ca="1" si="937"/>
        <v>-4.7328355639593401E-4</v>
      </c>
      <c r="CK478" s="223">
        <f t="shared" ca="1" si="938"/>
        <v>9.2851346198881673E-4</v>
      </c>
      <c r="CL478" s="223">
        <f t="shared" ca="1" si="939"/>
        <v>-1.3164745464714386E-3</v>
      </c>
      <c r="CM478" s="223">
        <f t="shared" ca="1" si="940"/>
        <v>1.6090598562473689E-3</v>
      </c>
      <c r="CN478" s="223">
        <f t="shared" ca="1" si="941"/>
        <v>-1.7850722092954585E-3</v>
      </c>
      <c r="CO478" s="223">
        <f t="shared" ca="1" si="942"/>
        <v>1.8317598858237363E-3</v>
      </c>
      <c r="CP478" s="223">
        <f t="shared" ca="1" si="943"/>
        <v>-1.7457404631867543E-3</v>
      </c>
      <c r="CQ478" s="223">
        <f t="shared" ca="1" si="944"/>
        <v>1.5332458651963453E-3</v>
      </c>
      <c r="CR478" s="223">
        <f t="shared" ca="1" si="945"/>
        <v>-1.2096708725253271E-3</v>
      </c>
      <c r="CS478" s="223">
        <f t="shared" ca="1" si="946"/>
        <v>7.9845780366332591E-4</v>
      </c>
      <c r="CT478" s="223">
        <f t="shared" ca="1" si="947"/>
        <v>-3.2939816891120014E-4</v>
      </c>
      <c r="CU478" s="223">
        <f t="shared" ca="1" si="948"/>
        <v>-1.6352566103631014E-4</v>
      </c>
      <c r="CV478" s="223">
        <f t="shared" ca="1" si="949"/>
        <v>6.4460240541164759E-4</v>
      </c>
      <c r="CW478" s="223">
        <f t="shared" ca="1" si="950"/>
        <v>-1.0789790795434271E-3</v>
      </c>
      <c r="CX478" s="223">
        <f t="shared" ca="1" si="951"/>
        <v>1.4351860193043337E-3</v>
      </c>
      <c r="CY478" s="223">
        <f t="shared" ca="1" si="952"/>
        <v>-1.6874167911960513E-3</v>
      </c>
      <c r="CZ478" s="223">
        <f t="shared" ca="1" si="953"/>
        <v>1.817397813447822E-3</v>
      </c>
      <c r="DA478" s="223">
        <f t="shared" ca="1" si="954"/>
        <v>-1.8157122380639181E-3</v>
      </c>
      <c r="DB478" s="223">
        <f t="shared" ca="1" si="955"/>
        <v>1.6824821813879473E-3</v>
      </c>
      <c r="DC478" s="223">
        <f t="shared" ca="1" si="956"/>
        <v>-1.4273598770340565E-3</v>
      </c>
      <c r="DD478" s="223">
        <f t="shared" ca="1" si="957"/>
        <v>1.0688283921364099E-3</v>
      </c>
      <c r="DE478" s="223">
        <f t="shared" ca="1" si="958"/>
        <v>-6.3286256853325312E-4</v>
      </c>
      <c r="DF478" s="223">
        <f t="shared" ca="1" si="959"/>
        <v>1.5104720084403698E-4</v>
      </c>
      <c r="DG478" s="223">
        <f t="shared" ca="1" si="960"/>
        <v>3.4171121457559364E-4</v>
      </c>
      <c r="DH478" s="223">
        <f t="shared" ca="1" si="961"/>
        <v>-8.0971338088772651E-4</v>
      </c>
      <c r="DI478" s="223">
        <f t="shared" ca="1" si="962"/>
        <v>1.2190535387321128E-3</v>
      </c>
      <c r="DJ478" s="223">
        <f t="shared" ca="1" si="963"/>
        <v>-1.5400758662188401E-3</v>
      </c>
      <c r="DK478" s="223">
        <f t="shared" ca="1" si="964"/>
        <v>1.7495229800096311E-3</v>
      </c>
      <c r="DL478" s="223">
        <f t="shared" ca="1" si="965"/>
        <v>-1.8322208831659857E-3</v>
      </c>
      <c r="DM478" s="223">
        <f t="shared" ca="1" si="966"/>
        <v>1.7821782888822889E-3</v>
      </c>
      <c r="DN478" s="223">
        <f t="shared" ca="1" si="967"/>
        <v>-1.6030206764440368E-3</v>
      </c>
      <c r="DO478" s="223">
        <f t="shared" ca="1" si="968"/>
        <v>1.3077276329816465E-3</v>
      </c>
      <c r="DP478" s="223">
        <f t="shared" ca="1" si="969"/>
        <v>-9.1769251005010459E-4</v>
      </c>
      <c r="DQ478" s="223">
        <f t="shared" ca="1" si="970"/>
        <v>4.6117252091033216E-4</v>
      </c>
      <c r="DR478" s="223">
        <f t="shared" ca="1" si="971"/>
        <v>2.8758434338156246E-5</v>
      </c>
      <c r="DS478" s="223">
        <f t="shared" ca="1" si="972"/>
        <v>-5.1660590232016212E-4</v>
      </c>
      <c r="DT478" s="223">
        <f t="shared" ca="1" si="973"/>
        <v>9.6702637387140644E-4</v>
      </c>
      <c r="DU478" s="223">
        <f t="shared" ca="1" si="974"/>
        <v>-1.3473878459403538E-3</v>
      </c>
      <c r="DV478" s="223">
        <f t="shared" ca="1" si="975"/>
        <v>1.6301339406505481E-3</v>
      </c>
      <c r="DW478" s="223">
        <f t="shared" ca="1" si="976"/>
        <v>-1.7947803061392081E-3</v>
      </c>
      <c r="DX478" s="223">
        <f t="shared" ca="1" si="977"/>
        <v>1.8293986641854381E-3</v>
      </c>
      <c r="DY478" s="223">
        <f t="shared" ca="1" si="978"/>
        <v>-1.7314809885409508E-3</v>
      </c>
      <c r="DZ478" s="223">
        <f t="shared" ca="1" si="979"/>
        <v>1.5081212060857252E-3</v>
      </c>
      <c r="EA478" s="223">
        <f t="shared" ca="1" si="980"/>
        <v>-1.1755012569470576E-3</v>
      </c>
      <c r="EB478" s="223">
        <f t="shared" ca="1" si="981"/>
        <v>7.5771874743025885E-4</v>
      </c>
      <c r="EC478" s="223">
        <f t="shared" ca="1" si="982"/>
        <v>-2.8504112980860222E-4</v>
      </c>
      <c r="ED478" s="223">
        <f t="shared" ca="1" si="983"/>
        <v>-2.0828711007671362E-4</v>
      </c>
      <c r="EE478" s="223">
        <f t="shared" ca="1" si="984"/>
        <v>6.865253928198731E-4</v>
      </c>
      <c r="EF478" s="223">
        <f t="shared" ca="1" si="985"/>
        <v>-1.1150263742444068E-3</v>
      </c>
      <c r="EG478" s="223">
        <f t="shared" ca="1" si="986"/>
        <v>1.4627460716350651E-3</v>
      </c>
      <c r="EH478" s="223">
        <f t="shared" ca="1" si="987"/>
        <v>-1.7044929341118909E-3</v>
      </c>
      <c r="EI478" s="223">
        <f t="shared" ca="1" si="988"/>
        <v>1.822752916793943E-3</v>
      </c>
      <c r="EJ478" s="223">
        <f t="shared" ca="1" si="989"/>
        <v>-1.8089583360177599E-3</v>
      </c>
      <c r="EK478" s="223">
        <f t="shared" ca="1" si="990"/>
        <v>1.6641085797561685E-3</v>
      </c>
      <c r="EL478" s="223">
        <f t="shared" ca="1" si="991"/>
        <v>-1.3986977040899593E-3</v>
      </c>
      <c r="EM478" s="223">
        <f t="shared" ca="1" si="992"/>
        <v>1.0319541612136395E-3</v>
      </c>
      <c r="EN478" s="223">
        <f t="shared" ca="1" si="993"/>
        <v>-5.9044773906145626E-4</v>
      </c>
      <c r="EO478" s="223">
        <f t="shared" ca="1" si="994"/>
        <v>1.0616463680738212E-4</v>
      </c>
      <c r="EP478" s="223">
        <f t="shared" ca="1" si="995"/>
        <v>3.8580986708391523E-4</v>
      </c>
      <c r="EQ478" s="223">
        <f t="shared" ca="1" si="996"/>
        <v>-8.4983326849367947E-4</v>
      </c>
      <c r="ER478" s="223">
        <f t="shared" ca="1" si="997"/>
        <v>1.2522880610980117E-3</v>
      </c>
      <c r="ES478" s="223">
        <f t="shared" ca="1" si="998"/>
        <v>-1.5640172530415315E-3</v>
      </c>
      <c r="ET478" s="223">
        <f t="shared" ca="1" si="999"/>
        <v>1.7624367288471602E-3</v>
      </c>
      <c r="EU478" s="223">
        <f t="shared" ca="1" si="1000"/>
        <v>-1.833171420441846E-3</v>
      </c>
      <c r="EV478" s="223">
        <f t="shared" ca="1" si="1001"/>
        <v>1.7710967501970035E-3</v>
      </c>
      <c r="EW478" s="223">
        <f t="shared" ca="1" si="1002"/>
        <v>-1.5807098956540449E-3</v>
      </c>
      <c r="EX478" s="223">
        <f t="shared" ca="1" si="1003"/>
        <v>1.275803978597802E-3</v>
      </c>
      <c r="EY478" s="223">
        <f t="shared" ca="1" si="1004"/>
        <v>-8.7846878278420343E-4</v>
      </c>
      <c r="EZ478" s="223">
        <f t="shared" ca="1" si="1005"/>
        <v>4.1749039619402465E-4</v>
      </c>
      <c r="FA478" s="223">
        <f t="shared" ca="1" si="1006"/>
        <v>7.3734279681787247E-5</v>
      </c>
      <c r="FB478" s="223">
        <f t="shared" ca="1" si="1007"/>
        <v>-5.5961706416597081E-4</v>
      </c>
      <c r="FC478" s="223">
        <f t="shared" ca="1" si="1008"/>
        <v>1.0049567852258652E-3</v>
      </c>
      <c r="FD478" s="223">
        <f t="shared" ca="1" si="1009"/>
        <v>-1.3774895293529495E-3</v>
      </c>
      <c r="FE478" s="223">
        <f t="shared" ca="1" si="1010"/>
        <v>1.6502260933224668E-3</v>
      </c>
      <c r="FF478" s="223">
        <f t="shared" ca="1" si="1011"/>
        <v>-1.8034072944377079E-3</v>
      </c>
      <c r="FG478" s="223">
        <f t="shared" ca="1" si="1012"/>
        <v>1.8259354811974637E-3</v>
      </c>
      <c r="FH478" s="223">
        <f t="shared" ca="1" si="1013"/>
        <v>-1.7161785344918762E-3</v>
      </c>
      <c r="FI478" s="223">
        <f t="shared" ca="1" si="1014"/>
        <v>1.4820881111529034E-3</v>
      </c>
      <c r="FJ478" s="223">
        <f t="shared" ca="1" si="1015"/>
        <v>-1.1406235633663467E-3</v>
      </c>
      <c r="FK478" s="223">
        <f t="shared" ca="1" si="1016"/>
        <v>7.165232697566679E-4</v>
      </c>
      <c r="FL478" s="223">
        <f t="shared" ca="1" si="1017"/>
        <v>-2.4051239258767918E-4</v>
      </c>
      <c r="FM478" s="223">
        <f t="shared" ca="1" si="1018"/>
        <v>-2.5292309475036343E-4</v>
      </c>
      <c r="FN478" s="223">
        <f t="shared" ca="1" si="1019"/>
        <v>7.2803484300220528E-4</v>
      </c>
      <c r="FO478" s="223">
        <f t="shared" ca="1" si="1020"/>
        <v>-1.1504020187510621E-3</v>
      </c>
      <c r="FP478" s="223">
        <f t="shared" ca="1" si="1021"/>
        <v>1.4894250204277801E-3</v>
      </c>
      <c r="FQ478" s="223">
        <f t="shared" ca="1" si="1022"/>
        <v>-1.7205423542193559E-3</v>
      </c>
      <c r="FR478" s="223">
        <f t="shared" ca="1" si="1023"/>
        <v>1.8270100619400985E-3</v>
      </c>
      <c r="FS478" s="223">
        <f t="shared" ca="1" si="1024"/>
        <v>-1.8011147851112778E-3</v>
      </c>
      <c r="FT478" s="223">
        <f t="shared" ca="1" si="1025"/>
        <v>1.6447325813409705E-3</v>
      </c>
      <c r="FU478" s="223">
        <f t="shared" ca="1" si="1026"/>
        <v>-1.3691930079495268E-3</v>
      </c>
      <c r="FV478" s="223">
        <f t="shared" ca="1" si="1027"/>
        <v>9.9445831969140436E-4</v>
      </c>
      <c r="FW478" s="223">
        <f t="shared" ca="1" si="1028"/>
        <v>-5.4767724595001046E-4</v>
      </c>
      <c r="FX478" s="223">
        <f t="shared" ca="1" si="1029"/>
        <v>6.1218123163265864E-5</v>
      </c>
      <c r="FY478" s="223">
        <f t="shared" ca="1" si="1030"/>
        <v>4.2967612215456385E-4</v>
      </c>
      <c r="FZ478" s="223">
        <f t="shared" ca="1" si="1031"/>
        <v>-8.8944124831609721E-4</v>
      </c>
      <c r="GA478" s="223">
        <f t="shared" ca="1" si="1032"/>
        <v>1.2847682519619703E-3</v>
      </c>
      <c r="GB478" s="223">
        <f t="shared" ca="1" si="1033"/>
        <v>-1.5870165343534178E-3</v>
      </c>
      <c r="GC478" s="223">
        <f t="shared" ca="1" si="1034"/>
        <v>1.774288851700984E-3</v>
      </c>
      <c r="GD478" s="223">
        <f t="shared" ca="1" si="1035"/>
        <v>-1.8330177238007248E-3</v>
      </c>
      <c r="GE478" s="223">
        <f t="shared" ca="1" si="1036"/>
        <v>1.7589483690549996E-3</v>
      </c>
      <c r="GF478" s="223">
        <f t="shared" ca="1" si="1037"/>
        <v>-1.5574469543295146E-3</v>
      </c>
      <c r="GG478" s="223">
        <f t="shared" ca="1" si="1038"/>
        <v>1.2431118276025588E-3</v>
      </c>
      <c r="GH478" s="223">
        <f t="shared" ca="1" si="1039"/>
        <v>-8.3871589877161548E-4</v>
      </c>
      <c r="GI478" s="223">
        <f t="shared" ca="1" si="1040"/>
        <v>3.7355679087381803E-4</v>
      </c>
      <c r="GJ478" s="223">
        <f t="shared" ca="1" si="1041"/>
        <v>1.1866571025233616E-4</v>
      </c>
      <c r="GK478" s="223">
        <f t="shared" ca="1" si="1042"/>
        <v>-6.0229113361765679E-4</v>
      </c>
      <c r="GL478" s="223">
        <f t="shared" ca="1" si="1043"/>
        <v>1.0422818481906574E-3</v>
      </c>
      <c r="GM478" s="223">
        <f t="shared" ca="1" si="1044"/>
        <v>-1.4067614645807132E-3</v>
      </c>
      <c r="GN478" s="223">
        <f t="shared" ca="1" si="1045"/>
        <v>1.6693242115016986E-3</v>
      </c>
      <c r="GO478" s="223">
        <f t="shared" ca="1" si="1046"/>
        <v>-1.8109479776157625E-3</v>
      </c>
      <c r="GP478" s="223">
        <f t="shared" ca="1" si="1047"/>
        <v>1.8213724229517326E-3</v>
      </c>
      <c r="GQ478" s="223">
        <f t="shared" ca="1" si="1048"/>
        <v>-1.6998423186656711E-3</v>
      </c>
      <c r="GR478" s="223">
        <f t="shared" ca="1" si="1049"/>
        <v>1.4551622617606428E-3</v>
      </c>
      <c r="GS478" s="223">
        <f t="shared" ca="1" si="1050"/>
        <v>-1.105058800801808E-3</v>
      </c>
      <c r="GT478" s="223">
        <f t="shared" ca="1" si="1051"/>
        <v>6.7489618525800232E-4</v>
      </c>
      <c r="GU478" s="223">
        <f t="shared" ca="1" si="1052"/>
        <v>-1.9583877969479865E-4</v>
      </c>
      <c r="GV478" s="223">
        <f t="shared" ca="1" si="1053"/>
        <v>-2.9740672800913903E-4</v>
      </c>
      <c r="GW478" s="223">
        <f t="shared" ca="1" si="1054"/>
        <v>7.691057522180904E-4</v>
      </c>
      <c r="GX478" s="223">
        <f t="shared" ca="1" si="1055"/>
        <v>-1.1850847040978437E-3</v>
      </c>
      <c r="GY478" s="223">
        <f t="shared" ca="1" si="1056"/>
        <v>1.5152067952814395E-3</v>
      </c>
      <c r="GZ478" s="223">
        <f t="shared" ca="1" si="1057"/>
        <v>-1.7355553839478602E-3</v>
      </c>
      <c r="HA478" s="223">
        <f t="shared" ca="1" si="1058"/>
        <v>1.8301666845412633E-3</v>
      </c>
      <c r="HB478" s="223">
        <f t="shared" ca="1" si="1059"/>
        <v>-1.7921863100062844E-3</v>
      </c>
      <c r="HC478" s="223">
        <f t="shared" ca="1" si="1060"/>
        <v>1.6243658575193316E-3</v>
      </c>
      <c r="HD478" s="223">
        <f t="shared" ca="1" si="1061"/>
        <v>-1.3388635611385289E-3</v>
      </c>
      <c r="HE478" s="223">
        <f t="shared" ca="1" si="1062"/>
        <v>9.563634536625781E-4</v>
      </c>
      <c r="HF478" s="223">
        <f t="shared" ca="1" si="1063"/>
        <v>-5.0457685254457667E-4</v>
      </c>
      <c r="HG478" s="223">
        <f t="shared" ca="1" si="1064"/>
        <v>1.6234734010953209E-5</v>
      </c>
      <c r="HH478" s="223">
        <f t="shared" ca="1" si="1065"/>
        <v>4.7328355639595309E-4</v>
      </c>
      <c r="HI478" s="223">
        <f t="shared" ca="1" si="1066"/>
        <v>-9.2851346198887864E-4</v>
      </c>
      <c r="HJ478" s="223">
        <f t="shared" ca="1" si="1067"/>
        <v>1.3164745464715249E-3</v>
      </c>
      <c r="HK478" s="223">
        <f t="shared" ca="1" si="1068"/>
        <v>-1.6090598562473284E-3</v>
      </c>
      <c r="HL478" s="223">
        <f t="shared" ca="1" si="1069"/>
        <v>1.7850722092954512E-3</v>
      </c>
      <c r="HM478" s="223">
        <f t="shared" ca="1" si="1070"/>
        <v>-1.8317598858237356E-3</v>
      </c>
      <c r="HN478" s="223">
        <f t="shared" ca="1" si="1071"/>
        <v>1.7457404631867326E-3</v>
      </c>
      <c r="HO478" s="223">
        <f t="shared" ca="1" si="1072"/>
        <v>-1.5332458651962774E-3</v>
      </c>
      <c r="HP478" s="223">
        <f t="shared" ca="1" si="1073"/>
        <v>1.2096708725253906E-3</v>
      </c>
      <c r="HQ478" s="223">
        <f t="shared" ca="1" si="1074"/>
        <v>-7.9845780366330813E-4</v>
      </c>
      <c r="HR478" s="223">
        <f t="shared" ca="1" si="1075"/>
        <v>3.2939816891118062E-4</v>
      </c>
      <c r="HS478" s="223">
        <f t="shared" ca="1" si="1076"/>
        <v>1.6352566103643355E-4</v>
      </c>
      <c r="HT478" s="223">
        <f t="shared" ca="1" si="1077"/>
        <v>-6.4460240541156866E-4</v>
      </c>
      <c r="HU478" s="223">
        <f t="shared" ca="1" si="1078"/>
        <v>1.0789790795434429E-3</v>
      </c>
      <c r="HV478" s="223">
        <f t="shared" ca="1" si="1079"/>
        <v>-1.4351860193043459E-3</v>
      </c>
      <c r="HW478" s="223">
        <f t="shared" ca="1" si="1080"/>
        <v>1.6874167911960591E-3</v>
      </c>
      <c r="HX478" s="223">
        <f t="shared" ca="1" si="1081"/>
        <v>-1.8173978134478383E-3</v>
      </c>
      <c r="HY478" s="223">
        <f t="shared" ca="1" si="1082"/>
        <v>1.8157122380639296E-3</v>
      </c>
      <c r="HZ478" s="223">
        <f t="shared" ca="1" si="1083"/>
        <v>-1.6824821813879395E-3</v>
      </c>
      <c r="IA478" s="223">
        <f t="shared" ca="1" si="1084"/>
        <v>1.4273598770340439E-3</v>
      </c>
      <c r="IB478" s="223">
        <f t="shared" ca="1" si="1085"/>
        <v>-1.0688283921363089E-3</v>
      </c>
      <c r="IC478" s="223">
        <f t="shared" ca="1" si="1086"/>
        <v>6.3286256853333227E-4</v>
      </c>
      <c r="ID478" s="223">
        <f t="shared" ca="1" si="1087"/>
        <v>-1.5104720084401735E-4</v>
      </c>
      <c r="IE478" s="223">
        <f t="shared" ca="1" si="1088"/>
        <v>6.9002842752141223E-4</v>
      </c>
      <c r="IF478" s="223">
        <f t="shared" ca="1" si="1089"/>
        <v>8.0971338088774419E-4</v>
      </c>
      <c r="IG478" s="223">
        <f t="shared" ca="1" si="1090"/>
        <v>-1.2190535387322057E-3</v>
      </c>
      <c r="IH478" s="223">
        <f t="shared" ca="1" si="1091"/>
        <v>1.5400758662187943E-3</v>
      </c>
      <c r="II478" s="223">
        <f t="shared" ca="1" si="1092"/>
        <v>-1.7495229800096369E-3</v>
      </c>
      <c r="IJ478" s="223">
        <f t="shared" ca="1" si="1093"/>
        <v>1.8322208831659866E-3</v>
      </c>
      <c r="IK478" s="223">
        <f t="shared" ca="1" si="1094"/>
        <v>-1.7821782888822598E-3</v>
      </c>
      <c r="IL478" s="223">
        <f t="shared" ca="1" si="1095"/>
        <v>1.6030206764439767E-3</v>
      </c>
      <c r="IM478" s="223">
        <f t="shared" ca="1" si="1096"/>
        <v>-1.3077276329817057E-3</v>
      </c>
      <c r="IN478" s="223">
        <f t="shared" ca="1" si="1097"/>
        <v>9.1769251005008746E-4</v>
      </c>
      <c r="IO478" s="223">
        <f t="shared" ca="1" si="1098"/>
        <v>-4.6117252091031297E-4</v>
      </c>
      <c r="IP478" s="223">
        <f t="shared" ca="1" si="1099"/>
        <v>-2.8758434338280197E-5</v>
      </c>
      <c r="IQ478" s="223">
        <f t="shared" ca="1" si="1100"/>
        <v>5.1660590232008102E-4</v>
      </c>
      <c r="IR478" s="223">
        <f t="shared" ca="1" si="1101"/>
        <v>-9.6702637387142325E-4</v>
      </c>
      <c r="IS478" s="223">
        <f t="shared" ca="1" si="1102"/>
        <v>1.347387845940367E-3</v>
      </c>
      <c r="IT478" s="223">
        <f t="shared" ca="1" si="1103"/>
        <v>-1.6301339406505572E-3</v>
      </c>
      <c r="IU478" s="223">
        <f t="shared" ca="1" si="1104"/>
        <v>1.7947803061392335E-3</v>
      </c>
      <c r="IV478" s="223">
        <f t="shared" ca="1" si="1105"/>
        <v>-1.8293986641854433E-3</v>
      </c>
      <c r="IW478" s="223">
        <f t="shared" ca="1" si="1106"/>
        <v>1.7314809885409441E-3</v>
      </c>
      <c r="IX478" s="223">
        <f t="shared" ca="1" si="1107"/>
        <v>-1.5081212060857139E-3</v>
      </c>
      <c r="IY478" s="223">
        <f t="shared" ca="1" si="1108"/>
        <v>1.1755012569469622E-3</v>
      </c>
      <c r="IZ478" s="223">
        <f t="shared" ca="1" si="1109"/>
        <v>-7.5771874743033583E-4</v>
      </c>
      <c r="JA478" s="223">
        <f t="shared" ca="1" si="1110"/>
        <v>2.850411298085827E-4</v>
      </c>
      <c r="JB478" s="223">
        <f t="shared" ca="1" si="1111"/>
        <v>2.0828711007673327E-4</v>
      </c>
    </row>
    <row r="479" spans="2:262">
      <c r="B479" s="230">
        <v>118</v>
      </c>
      <c r="C479" s="229">
        <f t="shared" si="1112"/>
        <v>2.3046875000000016E-3</v>
      </c>
      <c r="D479" s="226">
        <f t="shared" ca="1" si="855"/>
        <v>54.013671071061907</v>
      </c>
      <c r="E479" s="225">
        <f ca="1">DT361</f>
        <v>1.3671071061910395E-2</v>
      </c>
      <c r="F479" s="224">
        <v>118</v>
      </c>
      <c r="G479" s="223">
        <f t="shared" ca="1" si="856"/>
        <v>-2.617683077379702E-4</v>
      </c>
      <c r="H479" s="223">
        <f t="shared" ca="1" si="857"/>
        <v>6.3326297026036597E-4</v>
      </c>
      <c r="I479" s="223">
        <f t="shared" ca="1" si="858"/>
        <v>-9.6680143754875275E-4</v>
      </c>
      <c r="J479" s="223">
        <f t="shared" ca="1" si="859"/>
        <v>1.2423922498510426E-3</v>
      </c>
      <c r="K479" s="223">
        <f t="shared" ca="1" si="860"/>
        <v>-1.4435171846156384E-3</v>
      </c>
      <c r="L479" s="223">
        <f t="shared" ca="1" si="861"/>
        <v>1.5581213173500911E-3</v>
      </c>
      <c r="M479" s="223">
        <f t="shared" ca="1" si="862"/>
        <v>-1.5793355635808481E-3</v>
      </c>
      <c r="N479" s="223">
        <f t="shared" ca="1" si="863"/>
        <v>1.5058883945599914E-3</v>
      </c>
      <c r="O479" s="223">
        <f t="shared" ca="1" si="864"/>
        <v>-1.3421820495114476E-3</v>
      </c>
      <c r="P479" s="223">
        <f t="shared" ca="1" si="865"/>
        <v>1.09802867644563E-3</v>
      </c>
      <c r="Q479" s="223">
        <f t="shared" ca="1" si="866"/>
        <v>-7.8806221660075856E-4</v>
      </c>
      <c r="R479" s="223">
        <f t="shared" ca="1" si="867"/>
        <v>4.3086128268337914E-4</v>
      </c>
      <c r="S479" s="223">
        <f t="shared" ca="1" si="868"/>
        <v>-4.7835603387970114E-5</v>
      </c>
      <c r="T479" s="223">
        <f t="shared" ca="1" si="869"/>
        <v>-3.3805722207987945E-4</v>
      </c>
      <c r="U479" s="223">
        <f t="shared" ca="1" si="870"/>
        <v>7.0368774495919344E-4</v>
      </c>
      <c r="V479" s="223">
        <f t="shared" ca="1" si="871"/>
        <v>-1.0271409881209385E-3</v>
      </c>
      <c r="W479" s="223">
        <f t="shared" ca="1" si="872"/>
        <v>1.2890299748696782E-3</v>
      </c>
      <c r="X479" s="223">
        <f t="shared" ca="1" si="873"/>
        <v>-1.4736577357353918E-3</v>
      </c>
      <c r="Y479" s="223">
        <f t="shared" ca="1" si="874"/>
        <v>1.5699581454807934E-3</v>
      </c>
      <c r="Z479" s="223">
        <f t="shared" ca="1" si="875"/>
        <v>-1.5721591989120405E-3</v>
      </c>
      <c r="AA479" s="223">
        <f t="shared" ca="1" si="876"/>
        <v>1.4801289704031632E-3</v>
      </c>
      <c r="AB479" s="223">
        <f t="shared" ca="1" si="877"/>
        <v>-1.2993835211874186E-3</v>
      </c>
      <c r="AC479" s="223">
        <f t="shared" ca="1" si="878"/>
        <v>1.0407562804723783E-3</v>
      </c>
      <c r="AD479" s="223">
        <f t="shared" ca="1" si="879"/>
        <v>-7.1974871684601753E-4</v>
      </c>
      <c r="AE479" s="223">
        <f t="shared" ca="1" si="880"/>
        <v>3.5560121910221661E-4</v>
      </c>
      <c r="AF479" s="223">
        <f t="shared" ca="1" si="881"/>
        <v>2.9860124439534756E-5</v>
      </c>
      <c r="AG479" s="223">
        <f t="shared" ca="1" si="882"/>
        <v>-4.1353172696349225E-4</v>
      </c>
      <c r="AH479" s="223">
        <f t="shared" ca="1" si="883"/>
        <v>7.7241727424464475E-4</v>
      </c>
      <c r="AI479" s="223">
        <f t="shared" ca="1" si="884"/>
        <v>-1.0850060660858194E-3</v>
      </c>
      <c r="AJ479" s="223">
        <f t="shared" ca="1" si="885"/>
        <v>1.3325623137731581E-3</v>
      </c>
      <c r="AK479" s="223">
        <f t="shared" ca="1" si="886"/>
        <v>-1.5002481162925871E-3</v>
      </c>
      <c r="AL479" s="223">
        <f t="shared" ca="1" si="887"/>
        <v>1.5780128069269386E-3</v>
      </c>
      <c r="AM479" s="223">
        <f t="shared" ca="1" si="888"/>
        <v>-1.5611953650281742E-3</v>
      </c>
      <c r="AN479" s="223">
        <f t="shared" ca="1" si="889"/>
        <v>1.4508037859126434E-3</v>
      </c>
      <c r="AO479" s="223">
        <f t="shared" ca="1" si="890"/>
        <v>-1.2534546641482949E-3</v>
      </c>
      <c r="AP479" s="223">
        <f t="shared" ca="1" si="891"/>
        <v>9.8097661145997569E-4</v>
      </c>
      <c r="AQ479" s="223">
        <f t="shared" ca="1" si="892"/>
        <v>-6.4970127938983714E-4</v>
      </c>
      <c r="AR479" s="223">
        <f t="shared" ca="1" si="893"/>
        <v>2.7948448103724848E-4</v>
      </c>
      <c r="AS479" s="223">
        <f t="shared" ca="1" si="894"/>
        <v>1.0748391661183801E-4</v>
      </c>
      <c r="AT479" s="223">
        <f t="shared" ca="1" si="895"/>
        <v>-4.8800999769574836E-4</v>
      </c>
      <c r="AU479" s="223">
        <f t="shared" ca="1" si="896"/>
        <v>8.3928598266068757E-4</v>
      </c>
      <c r="AV479" s="223">
        <f t="shared" ca="1" si="897"/>
        <v>-1.1402572694021763E-3</v>
      </c>
      <c r="AW479" s="223">
        <f t="shared" ca="1" si="898"/>
        <v>1.3728843933440906E-3</v>
      </c>
      <c r="AX479" s="223">
        <f t="shared" ca="1" si="899"/>
        <v>-1.5232242677314114E-3</v>
      </c>
      <c r="AY479" s="223">
        <f t="shared" ca="1" si="900"/>
        <v>1.5822658973035988E-3</v>
      </c>
      <c r="AZ479" s="223">
        <f t="shared" ca="1" si="901"/>
        <v>-1.5464704747653877E-3</v>
      </c>
      <c r="BA479" s="223">
        <f t="shared" ca="1" si="902"/>
        <v>1.4179834880264559E-3</v>
      </c>
      <c r="BB479" s="223">
        <f t="shared" ca="1" si="903"/>
        <v>-1.2045061250335832E-3</v>
      </c>
      <c r="BC479" s="223">
        <f t="shared" ca="1" si="904"/>
        <v>9.1883368386718096E-4</v>
      </c>
      <c r="BD479" s="223">
        <f t="shared" ca="1" si="905"/>
        <v>-5.7808865464449523E-4</v>
      </c>
      <c r="BE479" s="223">
        <f t="shared" ca="1" si="906"/>
        <v>2.0269444037751205E-4</v>
      </c>
      <c r="BF479" s="223">
        <f t="shared" ca="1" si="907"/>
        <v>1.8484877061452176E-4</v>
      </c>
      <c r="BG479" s="223">
        <f t="shared" ca="1" si="908"/>
        <v>-5.6131260959890663E-4</v>
      </c>
      <c r="BH479" s="223">
        <f t="shared" ca="1" si="909"/>
        <v>9.0413277763173048E-4</v>
      </c>
      <c r="BI479" s="223">
        <f t="shared" ca="1" si="910"/>
        <v>-1.1927614930818328E-3</v>
      </c>
      <c r="BJ479" s="223">
        <f t="shared" ca="1" si="911"/>
        <v>1.4098990741609754E-3</v>
      </c>
      <c r="BK479" s="223">
        <f t="shared" ca="1" si="912"/>
        <v>-1.5425308384905882E-3</v>
      </c>
      <c r="BL479" s="223">
        <f t="shared" ca="1" si="913"/>
        <v>1.5827071705435303E-3</v>
      </c>
      <c r="BM479" s="223">
        <f t="shared" ca="1" si="914"/>
        <v>-1.5280200016740803E-3</v>
      </c>
      <c r="BN479" s="223">
        <f t="shared" ca="1" si="915"/>
        <v>1.3817471437169377E-3</v>
      </c>
      <c r="BO479" s="223">
        <f t="shared" ca="1" si="916"/>
        <v>-1.1526558251613594E-3</v>
      </c>
      <c r="BP479" s="223">
        <f t="shared" ca="1" si="917"/>
        <v>8.5447720544958733E-4</v>
      </c>
      <c r="BQ479" s="223">
        <f t="shared" ca="1" si="918"/>
        <v>-5.0508336369554973E-4</v>
      </c>
      <c r="BR479" s="223">
        <f t="shared" ca="1" si="919"/>
        <v>1.2541609105699237E-4</v>
      </c>
      <c r="BS479" s="223">
        <f t="shared" ca="1" si="920"/>
        <v>2.6176830773799953E-4</v>
      </c>
      <c r="BT479" s="223">
        <f t="shared" ca="1" si="921"/>
        <v>-6.3326297026036359E-4</v>
      </c>
      <c r="BU479" s="223">
        <f t="shared" ca="1" si="922"/>
        <v>9.6680143754876164E-4</v>
      </c>
      <c r="BV479" s="223">
        <f t="shared" ca="1" si="923"/>
        <v>-1.2423922498510567E-3</v>
      </c>
      <c r="BW479" s="223">
        <f t="shared" ca="1" si="924"/>
        <v>1.4435171846156523E-3</v>
      </c>
      <c r="BX479" s="223">
        <f t="shared" ca="1" si="925"/>
        <v>-1.5581213173500919E-3</v>
      </c>
      <c r="BY479" s="223">
        <f t="shared" ca="1" si="926"/>
        <v>1.579335563580847E-3</v>
      </c>
      <c r="BZ479" s="223">
        <f t="shared" ca="1" si="927"/>
        <v>-1.5058883945599825E-3</v>
      </c>
      <c r="CA479" s="223">
        <f t="shared" ca="1" si="928"/>
        <v>1.3421820495114504E-3</v>
      </c>
      <c r="CB479" s="223">
        <f t="shared" ca="1" si="929"/>
        <v>-1.0980286764456257E-3</v>
      </c>
      <c r="CC479" s="223">
        <f t="shared" ca="1" si="930"/>
        <v>7.8806221660073904E-4</v>
      </c>
      <c r="CD479" s="223">
        <f t="shared" ca="1" si="931"/>
        <v>-4.3086128268334108E-4</v>
      </c>
      <c r="CE479" s="223">
        <f t="shared" ca="1" si="932"/>
        <v>4.78356033879643E-5</v>
      </c>
      <c r="CF479" s="223">
        <f t="shared" ca="1" si="933"/>
        <v>3.380572220798962E-4</v>
      </c>
      <c r="CG479" s="223">
        <f t="shared" ca="1" si="934"/>
        <v>-7.0368774495921881E-4</v>
      </c>
      <c r="CH479" s="223">
        <f t="shared" ca="1" si="935"/>
        <v>1.0271409881209685E-3</v>
      </c>
      <c r="CI479" s="223">
        <f t="shared" ca="1" si="936"/>
        <v>-1.2890299748696816E-3</v>
      </c>
      <c r="CJ479" s="223">
        <f t="shared" ca="1" si="937"/>
        <v>1.4736577357353981E-3</v>
      </c>
      <c r="CK479" s="223">
        <f t="shared" ca="1" si="938"/>
        <v>-1.5699581454807973E-3</v>
      </c>
      <c r="CL479" s="223">
        <f t="shared" ca="1" si="939"/>
        <v>1.572159198912041E-3</v>
      </c>
      <c r="CM479" s="223">
        <f t="shared" ca="1" si="940"/>
        <v>-1.4801289704031572E-3</v>
      </c>
      <c r="CN479" s="223">
        <f t="shared" ca="1" si="941"/>
        <v>1.2993835211874024E-3</v>
      </c>
      <c r="CO479" s="223">
        <f t="shared" ca="1" si="942"/>
        <v>-1.0407562804723484E-3</v>
      </c>
      <c r="CP479" s="223">
        <f t="shared" ca="1" si="943"/>
        <v>7.1974871684600224E-4</v>
      </c>
      <c r="CQ479" s="223">
        <f t="shared" ca="1" si="944"/>
        <v>-3.5560121910224382E-4</v>
      </c>
      <c r="CR479" s="223">
        <f t="shared" ca="1" si="945"/>
        <v>-2.9860124439529308E-5</v>
      </c>
      <c r="CS479" s="223">
        <f t="shared" ca="1" si="946"/>
        <v>4.1353172696348699E-4</v>
      </c>
      <c r="CT479" s="223">
        <f t="shared" ca="1" si="947"/>
        <v>-7.7241727424465971E-4</v>
      </c>
      <c r="CU479" s="223">
        <f t="shared" ca="1" si="948"/>
        <v>1.085006066085832E-3</v>
      </c>
      <c r="CV479" s="223">
        <f t="shared" ca="1" si="949"/>
        <v>-1.3325623137731796E-3</v>
      </c>
      <c r="CW479" s="223">
        <f t="shared" ca="1" si="950"/>
        <v>1.5002481162925997E-3</v>
      </c>
      <c r="CX479" s="223">
        <f t="shared" ca="1" si="951"/>
        <v>-1.5780128069269365E-3</v>
      </c>
      <c r="CY479" s="223">
        <f t="shared" ca="1" si="952"/>
        <v>1.561195365028175E-3</v>
      </c>
      <c r="CZ479" s="223">
        <f t="shared" ca="1" si="953"/>
        <v>-1.4508037859126456E-3</v>
      </c>
      <c r="DA479" s="223">
        <f t="shared" ca="1" si="954"/>
        <v>1.2534546641482843E-3</v>
      </c>
      <c r="DB479" s="223">
        <f t="shared" ca="1" si="955"/>
        <v>-9.8097661145996246E-4</v>
      </c>
      <c r="DC479" s="223">
        <f t="shared" ca="1" si="956"/>
        <v>6.4970127938980104E-4</v>
      </c>
      <c r="DD479" s="223">
        <f t="shared" ca="1" si="957"/>
        <v>-2.7948448103720951E-4</v>
      </c>
      <c r="DE479" s="223">
        <f t="shared" ca="1" si="958"/>
        <v>-1.0748391661189995E-4</v>
      </c>
      <c r="DF479" s="223">
        <f t="shared" ca="1" si="959"/>
        <v>4.880099976957218E-4</v>
      </c>
      <c r="DG479" s="223">
        <f t="shared" ca="1" si="960"/>
        <v>-8.3928598266068291E-4</v>
      </c>
      <c r="DH479" s="223">
        <f t="shared" ca="1" si="961"/>
        <v>1.140257269402188E-3</v>
      </c>
      <c r="DI479" s="223">
        <f t="shared" ca="1" si="962"/>
        <v>-1.3728843933440993E-3</v>
      </c>
      <c r="DJ479" s="223">
        <f t="shared" ca="1" si="963"/>
        <v>1.5232242677314222E-3</v>
      </c>
      <c r="DK479" s="223">
        <f t="shared" ca="1" si="964"/>
        <v>-1.5822658973036006E-3</v>
      </c>
      <c r="DL479" s="223">
        <f t="shared" ca="1" si="965"/>
        <v>1.5464704747653742E-3</v>
      </c>
      <c r="DM479" s="223">
        <f t="shared" ca="1" si="966"/>
        <v>-1.4179834880264682E-3</v>
      </c>
      <c r="DN479" s="223">
        <f t="shared" ca="1" si="967"/>
        <v>1.2045061250335722E-3</v>
      </c>
      <c r="DO479" s="223">
        <f t="shared" ca="1" si="968"/>
        <v>-9.1883368386716708E-4</v>
      </c>
      <c r="DP479" s="223">
        <f t="shared" ca="1" si="969"/>
        <v>5.7808865464447929E-4</v>
      </c>
      <c r="DQ479" s="223">
        <f t="shared" ca="1" si="970"/>
        <v>-2.0269444037749514E-4</v>
      </c>
      <c r="DR479" s="223">
        <f t="shared" ca="1" si="971"/>
        <v>-1.8484877061458339E-4</v>
      </c>
      <c r="DS479" s="223">
        <f t="shared" ca="1" si="972"/>
        <v>5.6131260959896463E-4</v>
      </c>
      <c r="DT479" s="223">
        <f t="shared" ca="1" si="973"/>
        <v>-9.041327776317076E-4</v>
      </c>
      <c r="DU479" s="223">
        <f t="shared" ca="1" si="974"/>
        <v>1.1927614930818144E-3</v>
      </c>
      <c r="DV479" s="223">
        <f t="shared" ca="1" si="975"/>
        <v>-1.4098990741609832E-3</v>
      </c>
      <c r="DW479" s="223">
        <f t="shared" ca="1" si="976"/>
        <v>1.5425308384905921E-3</v>
      </c>
      <c r="DX479" s="223">
        <f t="shared" ca="1" si="977"/>
        <v>-1.5827071705435301E-3</v>
      </c>
      <c r="DY479" s="223">
        <f t="shared" ca="1" si="978"/>
        <v>1.5280200016740643E-3</v>
      </c>
      <c r="DZ479" s="223">
        <f t="shared" ca="1" si="979"/>
        <v>-1.3817471437169073E-3</v>
      </c>
      <c r="EA479" s="223">
        <f t="shared" ca="1" si="980"/>
        <v>1.1526558251613785E-3</v>
      </c>
      <c r="EB479" s="223">
        <f t="shared" ca="1" si="981"/>
        <v>-8.5447720544961085E-4</v>
      </c>
      <c r="EC479" s="223">
        <f t="shared" ca="1" si="982"/>
        <v>5.0508336369553357E-4</v>
      </c>
      <c r="ED479" s="223">
        <f t="shared" ca="1" si="983"/>
        <v>-1.2541609105697538E-4</v>
      </c>
      <c r="EE479" s="223">
        <f t="shared" ca="1" si="984"/>
        <v>-2.6176830773801639E-4</v>
      </c>
      <c r="EF479" s="223">
        <f t="shared" ca="1" si="985"/>
        <v>6.332629702604204E-4</v>
      </c>
      <c r="EG479" s="223">
        <f t="shared" ca="1" si="986"/>
        <v>-9.6680143754881087E-4</v>
      </c>
      <c r="EH479" s="223">
        <f t="shared" ca="1" si="987"/>
        <v>1.2423922498510393E-3</v>
      </c>
      <c r="EI479" s="223">
        <f t="shared" ca="1" si="988"/>
        <v>-1.443517184615641E-3</v>
      </c>
      <c r="EJ479" s="223">
        <f t="shared" ca="1" si="989"/>
        <v>1.558121317350095E-3</v>
      </c>
      <c r="EK479" s="223">
        <f t="shared" ca="1" si="990"/>
        <v>-1.5793355635808459E-3</v>
      </c>
      <c r="EL479" s="223">
        <f t="shared" ca="1" si="991"/>
        <v>1.5058883945599773E-3</v>
      </c>
      <c r="EM479" s="223">
        <f t="shared" ca="1" si="992"/>
        <v>-1.3421820495114175E-3</v>
      </c>
      <c r="EN479" s="223">
        <f t="shared" ca="1" si="993"/>
        <v>1.098028676445581E-3</v>
      </c>
      <c r="EO479" s="223">
        <f t="shared" ca="1" si="994"/>
        <v>-7.8806221660076322E-4</v>
      </c>
      <c r="EP479" s="223">
        <f t="shared" ca="1" si="995"/>
        <v>4.3086128268336797E-4</v>
      </c>
      <c r="EQ479" s="223">
        <f t="shared" ca="1" si="996"/>
        <v>-4.7835603387947251E-5</v>
      </c>
      <c r="ER479" s="223">
        <f t="shared" ca="1" si="997"/>
        <v>-3.3805722207991279E-4</v>
      </c>
      <c r="ES479" s="223">
        <f t="shared" ca="1" si="998"/>
        <v>7.036877449592341E-4</v>
      </c>
      <c r="ET479" s="223">
        <f t="shared" ca="1" si="999"/>
        <v>-1.0271409881209815E-3</v>
      </c>
      <c r="EU479" s="223">
        <f t="shared" ca="1" si="1000"/>
        <v>1.2890299748697176E-3</v>
      </c>
      <c r="EV479" s="223">
        <f t="shared" ca="1" si="1001"/>
        <v>-1.4736577357353879E-3</v>
      </c>
      <c r="EW479" s="223">
        <f t="shared" ca="1" si="1002"/>
        <v>1.5699581454807938E-3</v>
      </c>
      <c r="EX479" s="223">
        <f t="shared" ca="1" si="1003"/>
        <v>-1.572159198912039E-3</v>
      </c>
      <c r="EY479" s="223">
        <f t="shared" ca="1" si="1004"/>
        <v>1.4801289704031513E-3</v>
      </c>
      <c r="EZ479" s="223">
        <f t="shared" ca="1" si="1005"/>
        <v>-1.2993835211873928E-3</v>
      </c>
      <c r="FA479" s="223">
        <f t="shared" ca="1" si="1006"/>
        <v>1.0407562804723353E-3</v>
      </c>
      <c r="FB479" s="223">
        <f t="shared" ca="1" si="1007"/>
        <v>-7.1974871684594695E-4</v>
      </c>
      <c r="FC479" s="223">
        <f t="shared" ca="1" si="1008"/>
        <v>3.5560121910222723E-4</v>
      </c>
      <c r="FD479" s="223">
        <f t="shared" ca="1" si="1009"/>
        <v>2.9860124439546384E-5</v>
      </c>
      <c r="FE479" s="223">
        <f t="shared" ca="1" si="1010"/>
        <v>-4.1353172696350352E-4</v>
      </c>
      <c r="FF479" s="223">
        <f t="shared" ca="1" si="1011"/>
        <v>7.7241727424467467E-4</v>
      </c>
      <c r="FG479" s="223">
        <f t="shared" ca="1" si="1012"/>
        <v>-1.0850060660858444E-3</v>
      </c>
      <c r="FH479" s="223">
        <f t="shared" ca="1" si="1013"/>
        <v>1.3325623137731889E-3</v>
      </c>
      <c r="FI479" s="223">
        <f t="shared" ca="1" si="1014"/>
        <v>-1.5002481162926051E-3</v>
      </c>
      <c r="FJ479" s="223">
        <f t="shared" ca="1" si="1015"/>
        <v>1.5780128069269449E-3</v>
      </c>
      <c r="FK479" s="223">
        <f t="shared" ca="1" si="1016"/>
        <v>-1.5611953650281722E-3</v>
      </c>
      <c r="FL479" s="223">
        <f t="shared" ca="1" si="1017"/>
        <v>1.4508037859126389E-3</v>
      </c>
      <c r="FM479" s="223">
        <f t="shared" ca="1" si="1018"/>
        <v>-1.2534546641482741E-3</v>
      </c>
      <c r="FN479" s="223">
        <f t="shared" ca="1" si="1019"/>
        <v>9.8097661145994902E-4</v>
      </c>
      <c r="FO479" s="223">
        <f t="shared" ca="1" si="1020"/>
        <v>-6.4970127938978554E-4</v>
      </c>
      <c r="FP479" s="223">
        <f t="shared" ca="1" si="1021"/>
        <v>2.794844810371927E-4</v>
      </c>
      <c r="FQ479" s="223">
        <f t="shared" ca="1" si="1022"/>
        <v>1.0748391661191694E-4</v>
      </c>
      <c r="FR479" s="223">
        <f t="shared" ca="1" si="1023"/>
        <v>-4.8800999769573806E-4</v>
      </c>
      <c r="FS479" s="223">
        <f t="shared" ca="1" si="1024"/>
        <v>8.3928598266069733E-4</v>
      </c>
      <c r="FT479" s="223">
        <f t="shared" ca="1" si="1025"/>
        <v>-1.1402572694022E-3</v>
      </c>
      <c r="FU479" s="223">
        <f t="shared" ca="1" si="1026"/>
        <v>1.3728843933441077E-3</v>
      </c>
      <c r="FV479" s="223">
        <f t="shared" ca="1" si="1027"/>
        <v>-1.5232242677314268E-3</v>
      </c>
      <c r="FW479" s="223">
        <f t="shared" ca="1" si="1028"/>
        <v>1.5822658973036012E-3</v>
      </c>
      <c r="FX479" s="223">
        <f t="shared" ca="1" si="1029"/>
        <v>-1.5464704747653708E-3</v>
      </c>
      <c r="FY479" s="223">
        <f t="shared" ca="1" si="1030"/>
        <v>1.4179834880264607E-3</v>
      </c>
      <c r="FZ479" s="223">
        <f t="shared" ca="1" si="1031"/>
        <v>-1.2045061250335609E-3</v>
      </c>
      <c r="GA479" s="223">
        <f t="shared" ca="1" si="1032"/>
        <v>9.188336838671532E-4</v>
      </c>
      <c r="GB479" s="223">
        <f t="shared" ca="1" si="1033"/>
        <v>-5.7808865464454716E-4</v>
      </c>
      <c r="GC479" s="223">
        <f t="shared" ca="1" si="1034"/>
        <v>2.0269444037747823E-4</v>
      </c>
      <c r="GD479" s="223">
        <f t="shared" ca="1" si="1035"/>
        <v>1.8484877061451097E-4</v>
      </c>
      <c r="GE479" s="223">
        <f t="shared" ca="1" si="1036"/>
        <v>-5.6131260959898057E-4</v>
      </c>
      <c r="GF479" s="223">
        <f t="shared" ca="1" si="1037"/>
        <v>9.0413277763172169E-4</v>
      </c>
      <c r="GG479" s="223">
        <f t="shared" ca="1" si="1038"/>
        <v>-1.1927614930818846E-3</v>
      </c>
      <c r="GH479" s="223">
        <f t="shared" ca="1" si="1039"/>
        <v>1.4098990741609912E-3</v>
      </c>
      <c r="GI479" s="223">
        <f t="shared" ca="1" si="1040"/>
        <v>-1.5425308384905754E-3</v>
      </c>
      <c r="GJ479" s="223">
        <f t="shared" ca="1" si="1041"/>
        <v>1.5827071705435296E-3</v>
      </c>
      <c r="GK479" s="223">
        <f t="shared" ca="1" si="1042"/>
        <v>-1.5280200016740831E-3</v>
      </c>
      <c r="GL479" s="223">
        <f t="shared" ca="1" si="1043"/>
        <v>1.3817471437168991E-3</v>
      </c>
      <c r="GM479" s="223">
        <f t="shared" ca="1" si="1044"/>
        <v>-1.1526558251613668E-3</v>
      </c>
      <c r="GN479" s="223">
        <f t="shared" ca="1" si="1045"/>
        <v>8.5447720544952065E-4</v>
      </c>
      <c r="GO479" s="223">
        <f t="shared" ca="1" si="1046"/>
        <v>-5.0508336369551742E-4</v>
      </c>
      <c r="GP479" s="223">
        <f t="shared" ca="1" si="1047"/>
        <v>1.2541609105704804E-4</v>
      </c>
      <c r="GQ479" s="223">
        <f t="shared" ca="1" si="1048"/>
        <v>2.6176830773803319E-4</v>
      </c>
      <c r="GR479" s="223">
        <f t="shared" ca="1" si="1049"/>
        <v>-6.3326297026035361E-4</v>
      </c>
      <c r="GS479" s="223">
        <f t="shared" ca="1" si="1050"/>
        <v>9.6680143754882442E-4</v>
      </c>
      <c r="GT479" s="223">
        <f t="shared" ca="1" si="1051"/>
        <v>-1.2423922498510502E-3</v>
      </c>
      <c r="GU479" s="223">
        <f t="shared" ca="1" si="1052"/>
        <v>1.443517184615685E-3</v>
      </c>
      <c r="GV479" s="223">
        <f t="shared" ca="1" si="1053"/>
        <v>-1.558121317350098E-3</v>
      </c>
      <c r="GW479" s="223">
        <f t="shared" ca="1" si="1054"/>
        <v>1.5793355635808385E-3</v>
      </c>
      <c r="GX479" s="223">
        <f t="shared" ca="1" si="1055"/>
        <v>-1.5058883945599721E-3</v>
      </c>
      <c r="GY479" s="223">
        <f t="shared" ca="1" si="1056"/>
        <v>1.3421820495114563E-3</v>
      </c>
      <c r="GZ479" s="223">
        <f t="shared" ca="1" si="1057"/>
        <v>-1.0980286764455686E-3</v>
      </c>
      <c r="HA479" s="223">
        <f t="shared" ca="1" si="1058"/>
        <v>7.8806221660074837E-4</v>
      </c>
      <c r="HB479" s="223">
        <f t="shared" ca="1" si="1059"/>
        <v>-4.3086128268326497E-4</v>
      </c>
      <c r="HC479" s="223">
        <f t="shared" ca="1" si="1060"/>
        <v>4.7835603387930215E-5</v>
      </c>
      <c r="HD479" s="223">
        <f t="shared" ca="1" si="1061"/>
        <v>3.3805722208001736E-4</v>
      </c>
      <c r="HE479" s="223">
        <f t="shared" ca="1" si="1062"/>
        <v>-7.0368774495924949E-4</v>
      </c>
      <c r="HF479" s="223">
        <f t="shared" ca="1" si="1063"/>
        <v>1.027140988120926E-3</v>
      </c>
      <c r="HG479" s="223">
        <f t="shared" ca="1" si="1064"/>
        <v>-1.2890299748697274E-3</v>
      </c>
      <c r="HH479" s="223">
        <f t="shared" ca="1" si="1065"/>
        <v>1.473657735735394E-3</v>
      </c>
      <c r="HI479" s="223">
        <f t="shared" ca="1" si="1066"/>
        <v>-1.5699581454808075E-3</v>
      </c>
      <c r="HJ479" s="223">
        <f t="shared" ca="1" si="1067"/>
        <v>1.5721591989120371E-3</v>
      </c>
      <c r="HK479" s="223">
        <f t="shared" ca="1" si="1068"/>
        <v>-1.4801289704031132E-3</v>
      </c>
      <c r="HL479" s="223">
        <f t="shared" ca="1" si="1069"/>
        <v>1.2993835211873831E-3</v>
      </c>
      <c r="HM479" s="223">
        <f t="shared" ca="1" si="1070"/>
        <v>-1.0407562804723906E-3</v>
      </c>
      <c r="HN479" s="223">
        <f t="shared" ca="1" si="1071"/>
        <v>7.1974871684593177E-4</v>
      </c>
      <c r="HO479" s="223">
        <f t="shared" ca="1" si="1072"/>
        <v>-3.5560121910221064E-4</v>
      </c>
      <c r="HP479" s="223">
        <f t="shared" ca="1" si="1073"/>
        <v>-2.9860124439653422E-5</v>
      </c>
      <c r="HQ479" s="223">
        <f t="shared" ca="1" si="1074"/>
        <v>4.1353172696352E-4</v>
      </c>
      <c r="HR479" s="223">
        <f t="shared" ca="1" si="1075"/>
        <v>-7.7241727424476802E-4</v>
      </c>
      <c r="HS479" s="223">
        <f t="shared" ca="1" si="1076"/>
        <v>1.0850060660858567E-3</v>
      </c>
      <c r="HT479" s="223">
        <f t="shared" ca="1" si="1077"/>
        <v>-1.3325623137731494E-3</v>
      </c>
      <c r="HU479" s="223">
        <f t="shared" ca="1" si="1078"/>
        <v>1.5002481162926106E-3</v>
      </c>
      <c r="HV479" s="223">
        <f t="shared" ca="1" si="1079"/>
        <v>-1.5780128069269391E-3</v>
      </c>
      <c r="HW479" s="223">
        <f t="shared" ca="1" si="1080"/>
        <v>1.5611953650281547E-3</v>
      </c>
      <c r="HX479" s="223">
        <f t="shared" ca="1" si="1081"/>
        <v>-1.4508037859126319E-3</v>
      </c>
      <c r="HY479" s="223">
        <f t="shared" ca="1" si="1082"/>
        <v>1.2534546641482086E-3</v>
      </c>
      <c r="HZ479" s="223">
        <f t="shared" ca="1" si="1083"/>
        <v>-9.8097661145993558E-4</v>
      </c>
      <c r="IA479" s="223">
        <f t="shared" ca="1" si="1084"/>
        <v>6.4970127938985189E-4</v>
      </c>
      <c r="IB479" s="223">
        <f t="shared" ca="1" si="1085"/>
        <v>-2.794844810371759E-4</v>
      </c>
      <c r="IC479" s="223">
        <f t="shared" ca="1" si="1086"/>
        <v>-1.0748391661184419E-4</v>
      </c>
      <c r="ID479" s="223">
        <f t="shared" ca="1" si="1087"/>
        <v>4.8800999769583992E-4</v>
      </c>
      <c r="IE479" s="223">
        <f t="shared" ca="1" si="1088"/>
        <v>1.6314568895662502E-3</v>
      </c>
      <c r="IF479" s="223">
        <f t="shared" ca="1" si="1089"/>
        <v>1.1402572694022741E-3</v>
      </c>
      <c r="IG479" s="223">
        <f t="shared" ca="1" si="1090"/>
        <v>-1.3728843933441162E-3</v>
      </c>
      <c r="IH479" s="223">
        <f t="shared" ca="1" si="1091"/>
        <v>1.5232242677314068E-3</v>
      </c>
      <c r="II479" s="223">
        <f t="shared" ca="1" si="1092"/>
        <v>-1.5822658973036017E-3</v>
      </c>
      <c r="IJ479" s="223">
        <f t="shared" ca="1" si="1093"/>
        <v>1.5464704747653862E-3</v>
      </c>
      <c r="IK479" s="223">
        <f t="shared" ca="1" si="1094"/>
        <v>-1.4179834880264132E-3</v>
      </c>
      <c r="IL479" s="223">
        <f t="shared" ca="1" si="1095"/>
        <v>1.2045061250335499E-3</v>
      </c>
      <c r="IM479" s="223">
        <f t="shared" ca="1" si="1096"/>
        <v>-9.1883368386706603E-4</v>
      </c>
      <c r="IN479" s="223">
        <f t="shared" ca="1" si="1097"/>
        <v>5.7808865464444752E-4</v>
      </c>
      <c r="IO479" s="223">
        <f t="shared" ca="1" si="1098"/>
        <v>-2.0269444037755054E-4</v>
      </c>
      <c r="IP479" s="223">
        <f t="shared" ca="1" si="1099"/>
        <v>-1.848487706146173E-4</v>
      </c>
      <c r="IQ479" s="223">
        <f t="shared" ca="1" si="1100"/>
        <v>5.6131260959891237E-4</v>
      </c>
      <c r="IR479" s="223">
        <f t="shared" ca="1" si="1101"/>
        <v>-9.0413277763180941E-4</v>
      </c>
      <c r="IS479" s="223">
        <f t="shared" ca="1" si="1102"/>
        <v>1.1927614930818367E-3</v>
      </c>
      <c r="IT479" s="223">
        <f t="shared" ca="1" si="1103"/>
        <v>-1.4098990741610398E-3</v>
      </c>
      <c r="IU479" s="223">
        <f t="shared" ca="1" si="1104"/>
        <v>1.5425308384905995E-3</v>
      </c>
      <c r="IV479" s="223">
        <f t="shared" ca="1" si="1105"/>
        <v>-1.5827071705435312E-3</v>
      </c>
      <c r="IW479" s="223">
        <f t="shared" ca="1" si="1106"/>
        <v>1.5280200016740552E-3</v>
      </c>
      <c r="IX479" s="223">
        <f t="shared" ca="1" si="1107"/>
        <v>-1.3817471437169346E-3</v>
      </c>
      <c r="IY479" s="223">
        <f t="shared" ca="1" si="1108"/>
        <v>1.1526558251612937E-3</v>
      </c>
      <c r="IZ479" s="223">
        <f t="shared" ca="1" si="1109"/>
        <v>-8.5447720544958201E-4</v>
      </c>
      <c r="JA479" s="223">
        <f t="shared" ca="1" si="1110"/>
        <v>5.0508336369541594E-4</v>
      </c>
      <c r="JB479" s="223">
        <f t="shared" ca="1" si="1111"/>
        <v>-1.2541609105694133E-4</v>
      </c>
    </row>
    <row r="480" spans="2:262">
      <c r="B480" s="230">
        <v>119</v>
      </c>
      <c r="C480" s="229">
        <f t="shared" si="1112"/>
        <v>2.3242187500000016E-3</v>
      </c>
      <c r="D480" s="226">
        <f t="shared" ca="1" si="855"/>
        <v>54.020699915839032</v>
      </c>
      <c r="E480" s="225">
        <f ca="1">DU361</f>
        <v>2.0699915839033377E-2</v>
      </c>
      <c r="F480" s="224">
        <v>119</v>
      </c>
      <c r="G480" s="223">
        <f t="shared" ca="1" si="856"/>
        <v>-4.8561443269408942E-5</v>
      </c>
      <c r="H480" s="223">
        <f t="shared" ca="1" si="857"/>
        <v>6.3523271055667481E-4</v>
      </c>
      <c r="I480" s="223">
        <f t="shared" ca="1" si="858"/>
        <v>-1.1910343742511827E-3</v>
      </c>
      <c r="J480" s="223">
        <f t="shared" ca="1" si="859"/>
        <v>1.6889568412552947E-3</v>
      </c>
      <c r="K480" s="223">
        <f t="shared" ca="1" si="860"/>
        <v>-2.1048032008606889E-3</v>
      </c>
      <c r="L480" s="223">
        <f t="shared" ca="1" si="861"/>
        <v>2.418365091528079E-3</v>
      </c>
      <c r="M480" s="223">
        <f t="shared" ca="1" si="862"/>
        <v>-2.6144047411688479E-3</v>
      </c>
      <c r="N480" s="223">
        <f t="shared" ca="1" si="863"/>
        <v>2.6833954579544637E-3</v>
      </c>
      <c r="O480" s="223">
        <f t="shared" ca="1" si="864"/>
        <v>-2.6219845869549199E-3</v>
      </c>
      <c r="P480" s="223">
        <f t="shared" ca="1" si="865"/>
        <v>2.4331564348857482E-3</v>
      </c>
      <c r="Q480" s="223">
        <f t="shared" ca="1" si="866"/>
        <v>-2.1260872455150306E-3</v>
      </c>
      <c r="R480" s="223">
        <f t="shared" ca="1" si="867"/>
        <v>1.7156992733077848E-3</v>
      </c>
      <c r="S480" s="223">
        <f t="shared" ca="1" si="868"/>
        <v>-1.2219356254288927E-3</v>
      </c>
      <c r="T480" s="223">
        <f t="shared" ca="1" si="869"/>
        <v>6.6879111169406162E-4</v>
      </c>
      <c r="U480" s="223">
        <f t="shared" ca="1" si="870"/>
        <v>-8.3146199032587591E-5</v>
      </c>
      <c r="V480" s="223">
        <f t="shared" ca="1" si="871"/>
        <v>-5.0653926469265535E-4</v>
      </c>
      <c r="W480" s="223">
        <f t="shared" ca="1" si="872"/>
        <v>1.0716090780501354E-3</v>
      </c>
      <c r="X480" s="223">
        <f t="shared" ca="1" si="873"/>
        <v>-1.5846032553516272E-3</v>
      </c>
      <c r="Y480" s="223">
        <f t="shared" ca="1" si="874"/>
        <v>2.0205924649750163E-3</v>
      </c>
      <c r="Z480" s="223">
        <f t="shared" ca="1" si="875"/>
        <v>-2.3583894886802076E-3</v>
      </c>
      <c r="AA480" s="223">
        <f t="shared" ca="1" si="876"/>
        <v>2.5815788301564941E-3</v>
      </c>
      <c r="AB480" s="223">
        <f t="shared" ca="1" si="877"/>
        <v>-2.6793144382119237E-3</v>
      </c>
      <c r="AC480" s="223">
        <f t="shared" ca="1" si="878"/>
        <v>2.6468467786562207E-3</v>
      </c>
      <c r="AD480" s="223">
        <f t="shared" ca="1" si="879"/>
        <v>-2.485753641429056E-3</v>
      </c>
      <c r="AE480" s="223">
        <f t="shared" ca="1" si="880"/>
        <v>2.2038634667304905E-3</v>
      </c>
      <c r="AF480" s="223">
        <f t="shared" ca="1" si="881"/>
        <v>-1.8148749161770374E-3</v>
      </c>
      <c r="AG480" s="223">
        <f t="shared" ca="1" si="882"/>
        <v>1.3376911762043463E-3</v>
      </c>
      <c r="AH480" s="223">
        <f t="shared" ca="1" si="883"/>
        <v>-7.9550134373560974E-4</v>
      </c>
      <c r="AI480" s="223">
        <f t="shared" ca="1" si="884"/>
        <v>2.146535348583819E-4</v>
      </c>
      <c r="AJ480" s="223">
        <f t="shared" ca="1" si="885"/>
        <v>3.766255213724011E-4</v>
      </c>
      <c r="AK480" s="223">
        <f t="shared" ca="1" si="886"/>
        <v>-9.4960218171819162E-4</v>
      </c>
      <c r="AL480" s="223">
        <f t="shared" ca="1" si="887"/>
        <v>1.4764322214109811E-3</v>
      </c>
      <c r="AM480" s="223">
        <f t="shared" ca="1" si="888"/>
        <v>-1.9315139448582257E-3</v>
      </c>
      <c r="AN480" s="223">
        <f t="shared" ca="1" si="889"/>
        <v>2.2927323189835787E-3</v>
      </c>
      <c r="AO480" s="223">
        <f t="shared" ca="1" si="890"/>
        <v>-2.5425336696227002E-3</v>
      </c>
      <c r="AP480" s="223">
        <f t="shared" ca="1" si="891"/>
        <v>2.6687787153075013E-3</v>
      </c>
      <c r="AQ480" s="223">
        <f t="shared" ca="1" si="892"/>
        <v>-2.6653324846313393E-3</v>
      </c>
      <c r="AR480" s="223">
        <f t="shared" ca="1" si="893"/>
        <v>2.5323624497238548E-3</v>
      </c>
      <c r="AS480" s="223">
        <f t="shared" ca="1" si="894"/>
        <v>-2.2763303878189766E-3</v>
      </c>
      <c r="AT480" s="223">
        <f t="shared" ca="1" si="895"/>
        <v>1.9096783664089383E-3</v>
      </c>
      <c r="AU480" s="223">
        <f t="shared" ca="1" si="896"/>
        <v>-1.4502241117684157E-3</v>
      </c>
      <c r="AV480" s="223">
        <f t="shared" ca="1" si="897"/>
        <v>9.2029514336244682E-4</v>
      </c>
      <c r="AW480" s="223">
        <f t="shared" ca="1" si="898"/>
        <v>-3.4564375151725454E-4</v>
      </c>
      <c r="AX480" s="223">
        <f t="shared" ca="1" si="899"/>
        <v>-2.458044541826615E-4</v>
      </c>
      <c r="AY480" s="223">
        <f t="shared" ca="1" si="900"/>
        <v>8.2530761055517906E-4</v>
      </c>
      <c r="AZ480" s="223">
        <f t="shared" ca="1" si="901"/>
        <v>-1.3647043329287345E-3</v>
      </c>
      <c r="BA480" s="223">
        <f t="shared" ca="1" si="902"/>
        <v>1.8377822384676333E-3</v>
      </c>
      <c r="BB480" s="223">
        <f t="shared" ca="1" si="903"/>
        <v>-2.2215517563108954E-3</v>
      </c>
      <c r="BC480" s="223">
        <f t="shared" ca="1" si="904"/>
        <v>2.4973633227791258E-3</v>
      </c>
      <c r="BD480" s="223">
        <f t="shared" ca="1" si="905"/>
        <v>-2.6518136707205054E-3</v>
      </c>
      <c r="BE480" s="223">
        <f t="shared" ca="1" si="906"/>
        <v>2.6773971711954291E-3</v>
      </c>
      <c r="BF480" s="223">
        <f t="shared" ca="1" si="907"/>
        <v>-2.5728705750685268E-3</v>
      </c>
      <c r="BG480" s="223">
        <f t="shared" ca="1" si="908"/>
        <v>2.3433134296201746E-3</v>
      </c>
      <c r="BH480" s="223">
        <f t="shared" ca="1" si="909"/>
        <v>-1.9998812341880915E-3</v>
      </c>
      <c r="BI480" s="223">
        <f t="shared" ca="1" si="910"/>
        <v>1.5592633304226371E-3</v>
      </c>
      <c r="BJ480" s="223">
        <f t="shared" ca="1" si="911"/>
        <v>-1.0428718713805184E-3</v>
      </c>
      <c r="BK480" s="223">
        <f t="shared" ca="1" si="912"/>
        <v>4.7580128210390505E-4</v>
      </c>
      <c r="BL480" s="223">
        <f t="shared" ca="1" si="913"/>
        <v>1.1439122253283063E-4</v>
      </c>
      <c r="BM480" s="223">
        <f t="shared" ca="1" si="914"/>
        <v>-6.9902480106989382E-4</v>
      </c>
      <c r="BN480" s="223">
        <f t="shared" ca="1" si="915"/>
        <v>1.2496887521745476E-3</v>
      </c>
      <c r="BO480" s="223">
        <f t="shared" ca="1" si="916"/>
        <v>-1.7396231536938314E-3</v>
      </c>
      <c r="BP480" s="223">
        <f t="shared" ca="1" si="917"/>
        <v>2.1450192808722861E-3</v>
      </c>
      <c r="BQ480" s="223">
        <f t="shared" ca="1" si="918"/>
        <v>-2.4461766089478127E-3</v>
      </c>
      <c r="BR480" s="223">
        <f t="shared" ca="1" si="919"/>
        <v>2.6284601747292888E-3</v>
      </c>
      <c r="BS480" s="223">
        <f t="shared" ca="1" si="920"/>
        <v>-2.6830117734618171E-3</v>
      </c>
      <c r="BT480" s="223">
        <f t="shared" ca="1" si="921"/>
        <v>2.6071804298409933E-3</v>
      </c>
      <c r="BU480" s="223">
        <f t="shared" ca="1" si="922"/>
        <v>-2.4046512241194407E-3</v>
      </c>
      <c r="BV480" s="223">
        <f t="shared" ca="1" si="923"/>
        <v>2.0852662129052031E-3</v>
      </c>
      <c r="BW480" s="223">
        <f t="shared" ca="1" si="924"/>
        <v>-1.6645461471384722E-3</v>
      </c>
      <c r="BX480" s="223">
        <f t="shared" ca="1" si="925"/>
        <v>1.1629362297157176E-3</v>
      </c>
      <c r="BY480" s="223">
        <f t="shared" ca="1" si="926"/>
        <v>-6.048125657267347E-4</v>
      </c>
      <c r="BZ480" s="223">
        <f t="shared" ca="1" si="927"/>
        <v>1.7297587591569795E-5</v>
      </c>
      <c r="CA480" s="223">
        <f t="shared" ca="1" si="928"/>
        <v>5.7105797961156388E-4</v>
      </c>
      <c r="CB480" s="223">
        <f t="shared" ca="1" si="929"/>
        <v>-1.1316625617564984E-3</v>
      </c>
      <c r="CC480" s="223">
        <f t="shared" ca="1" si="930"/>
        <v>1.6372731643697874E-3</v>
      </c>
      <c r="CD480" s="223">
        <f t="shared" ca="1" si="931"/>
        <v>-2.0633192661046033E-3</v>
      </c>
      <c r="CE480" s="223">
        <f t="shared" ca="1" si="932"/>
        <v>2.38909684140575E-3</v>
      </c>
      <c r="CF480" s="223">
        <f t="shared" ca="1" si="933"/>
        <v>-2.598774487951227E-3</v>
      </c>
      <c r="CG480" s="223">
        <f t="shared" ca="1" si="934"/>
        <v>2.6821627653618595E-3</v>
      </c>
      <c r="CH480" s="223">
        <f t="shared" ca="1" si="935"/>
        <v>-2.6352093585959571E-3</v>
      </c>
      <c r="CI480" s="223">
        <f t="shared" ca="1" si="936"/>
        <v>2.4601960031972302E-3</v>
      </c>
      <c r="CJ480" s="223">
        <f t="shared" ca="1" si="937"/>
        <v>-2.1656276026676313E-3</v>
      </c>
      <c r="CK480" s="223">
        <f t="shared" ca="1" si="938"/>
        <v>1.7658189263888883E-3</v>
      </c>
      <c r="CL480" s="223">
        <f t="shared" ca="1" si="939"/>
        <v>-1.2801989728123476E-3</v>
      </c>
      <c r="CM480" s="223">
        <f t="shared" ca="1" si="940"/>
        <v>7.3236680290333076E-4</v>
      </c>
      <c r="CN480" s="223">
        <f t="shared" ca="1" si="941"/>
        <v>-1.4894472631229614E-4</v>
      </c>
      <c r="CO480" s="223">
        <f t="shared" ca="1" si="942"/>
        <v>-4.4171542946150409E-4</v>
      </c>
      <c r="CP480" s="223">
        <f t="shared" ca="1" si="943"/>
        <v>1.0109100971053141E-3</v>
      </c>
      <c r="CQ480" s="223">
        <f t="shared" ca="1" si="944"/>
        <v>-1.5309788405846465E-3</v>
      </c>
      <c r="CR480" s="223">
        <f t="shared" ca="1" si="945"/>
        <v>1.9766485344994041E-3</v>
      </c>
      <c r="CS480" s="223">
        <f t="shared" ca="1" si="946"/>
        <v>-2.3262615303125699E-3</v>
      </c>
      <c r="CT480" s="223">
        <f t="shared" ca="1" si="947"/>
        <v>2.5628281258059278E-3</v>
      </c>
      <c r="CU480" s="223">
        <f t="shared" ca="1" si="948"/>
        <v>-2.6748521922304396E-3</v>
      </c>
      <c r="CV480" s="223">
        <f t="shared" ca="1" si="949"/>
        <v>2.6568898371889717E-3</v>
      </c>
      <c r="CW480" s="223">
        <f t="shared" ca="1" si="950"/>
        <v>-2.5098139546155689E-3</v>
      </c>
      <c r="CX480" s="223">
        <f t="shared" ca="1" si="951"/>
        <v>2.2407718058487045E-3</v>
      </c>
      <c r="CY480" s="223">
        <f t="shared" ca="1" si="952"/>
        <v>-1.8628376931781616E-3</v>
      </c>
      <c r="CZ480" s="223">
        <f t="shared" ca="1" si="953"/>
        <v>1.3943776044512851E-3</v>
      </c>
      <c r="DA480" s="223">
        <f t="shared" ca="1" si="954"/>
        <v>-8.5815670430412294E-4</v>
      </c>
      <c r="DB480" s="223">
        <f t="shared" ca="1" si="955"/>
        <v>2.802330441413193E-4</v>
      </c>
      <c r="DC480" s="223">
        <f t="shared" ca="1" si="956"/>
        <v>3.1130874815224474E-4</v>
      </c>
      <c r="DD480" s="223">
        <f t="shared" ca="1" si="957"/>
        <v>-8.8772226148486661E-4</v>
      </c>
      <c r="DE480" s="223">
        <f t="shared" ca="1" si="958"/>
        <v>1.4209962546745665E-3</v>
      </c>
      <c r="DF480" s="223">
        <f t="shared" ca="1" si="959"/>
        <v>-1.8852158834406305E-3</v>
      </c>
      <c r="DG480" s="223">
        <f t="shared" ca="1" si="960"/>
        <v>2.2578220514364198E-3</v>
      </c>
      <c r="DH480" s="223">
        <f t="shared" ca="1" si="961"/>
        <v>-2.5207076862283806E-3</v>
      </c>
      <c r="DI480" s="223">
        <f t="shared" ca="1" si="962"/>
        <v>2.6610976658785505E-3</v>
      </c>
      <c r="DJ480" s="223">
        <f t="shared" ca="1" si="963"/>
        <v>-2.6721696354481458E-3</v>
      </c>
      <c r="DK480" s="223">
        <f t="shared" ca="1" si="964"/>
        <v>2.5533855443835283E-3</v>
      </c>
      <c r="DL480" s="223">
        <f t="shared" ca="1" si="965"/>
        <v>-2.3105177934810562E-3</v>
      </c>
      <c r="DM480" s="223">
        <f t="shared" ca="1" si="966"/>
        <v>1.9553687207992561E-3</v>
      </c>
      <c r="DN480" s="223">
        <f t="shared" ca="1" si="967"/>
        <v>-1.5051970583079182E-3</v>
      </c>
      <c r="DO480" s="223">
        <f t="shared" ca="1" si="968"/>
        <v>9.8187923103838044E-4</v>
      </c>
      <c r="DP480" s="223">
        <f t="shared" ca="1" si="969"/>
        <v>-4.1084625602156623E-4</v>
      </c>
      <c r="DQ480" s="223">
        <f t="shared" ca="1" si="970"/>
        <v>-1.8015209680118549E-4</v>
      </c>
      <c r="DR480" s="223">
        <f t="shared" ca="1" si="971"/>
        <v>7.6239582518121461E-4</v>
      </c>
      <c r="DS480" s="223">
        <f t="shared" ca="1" si="972"/>
        <v>-1.3075903643224029E-3</v>
      </c>
      <c r="DT480" s="223">
        <f t="shared" ca="1" si="973"/>
        <v>1.7892415821932385E-3</v>
      </c>
      <c r="DU480" s="223">
        <f t="shared" ca="1" si="974"/>
        <v>-2.1839432814765919E-3</v>
      </c>
      <c r="DV480" s="223">
        <f t="shared" ca="1" si="975"/>
        <v>2.4725146410467451E-3</v>
      </c>
      <c r="DW480" s="223">
        <f t="shared" ca="1" si="976"/>
        <v>-2.6409323221649314E-3</v>
      </c>
      <c r="DX480" s="223">
        <f t="shared" ca="1" si="977"/>
        <v>2.6810119430011065E-3</v>
      </c>
      <c r="DY480" s="223">
        <f t="shared" ca="1" si="978"/>
        <v>-2.5908058047249068E-3</v>
      </c>
      <c r="DZ480" s="223">
        <f t="shared" ca="1" si="979"/>
        <v>2.374697541371454E-3</v>
      </c>
      <c r="EA480" s="223">
        <f t="shared" ca="1" si="980"/>
        <v>-2.0431890939017726E-3</v>
      </c>
      <c r="EB480" s="223">
        <f t="shared" ca="1" si="981"/>
        <v>1.6123903606115259E-3</v>
      </c>
      <c r="EC480" s="223">
        <f t="shared" ca="1" si="982"/>
        <v>-1.1032363247027474E-3</v>
      </c>
      <c r="ED480" s="223">
        <f t="shared" ca="1" si="983"/>
        <v>5.4046970328517502E-4</v>
      </c>
      <c r="EE480" s="223">
        <f t="shared" ca="1" si="984"/>
        <v>4.8561443269471826E-5</v>
      </c>
      <c r="EF480" s="223">
        <f t="shared" ca="1" si="985"/>
        <v>-6.3523271055671287E-4</v>
      </c>
      <c r="EG480" s="223">
        <f t="shared" ca="1" si="986"/>
        <v>1.1910343742511963E-3</v>
      </c>
      <c r="EH480" s="223">
        <f t="shared" ca="1" si="987"/>
        <v>-1.6889568412554064E-3</v>
      </c>
      <c r="EI480" s="223">
        <f t="shared" ca="1" si="988"/>
        <v>2.1048032008607631E-3</v>
      </c>
      <c r="EJ480" s="223">
        <f t="shared" ca="1" si="989"/>
        <v>-2.418365091528121E-3</v>
      </c>
      <c r="EK480" s="223">
        <f t="shared" ca="1" si="990"/>
        <v>2.6144047411688631E-3</v>
      </c>
      <c r="EL480" s="223">
        <f t="shared" ca="1" si="991"/>
        <v>-2.6833954579544642E-3</v>
      </c>
      <c r="EM480" s="223">
        <f t="shared" ca="1" si="992"/>
        <v>2.6219845869549139E-3</v>
      </c>
      <c r="EN480" s="223">
        <f t="shared" ca="1" si="993"/>
        <v>-2.4331564348856831E-3</v>
      </c>
      <c r="EO480" s="223">
        <f t="shared" ca="1" si="994"/>
        <v>2.1260872455149543E-3</v>
      </c>
      <c r="EP480" s="223">
        <f t="shared" ca="1" si="995"/>
        <v>-1.7156992733077033E-3</v>
      </c>
      <c r="EQ480" s="223">
        <f t="shared" ca="1" si="996"/>
        <v>1.2219356254288155E-3</v>
      </c>
      <c r="ER480" s="223">
        <f t="shared" ca="1" si="997"/>
        <v>-6.6879111169401446E-4</v>
      </c>
      <c r="ES480" s="223">
        <f t="shared" ca="1" si="998"/>
        <v>8.3146199032557992E-5</v>
      </c>
      <c r="ET480" s="223">
        <f t="shared" ca="1" si="999"/>
        <v>5.0653926469266543E-4</v>
      </c>
      <c r="EU480" s="223">
        <f t="shared" ca="1" si="1000"/>
        <v>-1.0716090780502673E-3</v>
      </c>
      <c r="EV480" s="223">
        <f t="shared" ca="1" si="1001"/>
        <v>1.584603255351728E-3</v>
      </c>
      <c r="EW480" s="223">
        <f t="shared" ca="1" si="1002"/>
        <v>-2.0205924649750731E-3</v>
      </c>
      <c r="EX480" s="223">
        <f t="shared" ca="1" si="1003"/>
        <v>2.3583894886802397E-3</v>
      </c>
      <c r="EY480" s="223">
        <f t="shared" ca="1" si="1004"/>
        <v>-2.5815788301565075E-3</v>
      </c>
      <c r="EZ480" s="223">
        <f t="shared" ca="1" si="1005"/>
        <v>2.6793144382119241E-3</v>
      </c>
      <c r="FA480" s="223">
        <f t="shared" ca="1" si="1006"/>
        <v>-2.6468467786561938E-3</v>
      </c>
      <c r="FB480" s="223">
        <f t="shared" ca="1" si="1007"/>
        <v>2.4857536414290091E-3</v>
      </c>
      <c r="FC480" s="223">
        <f t="shared" ca="1" si="1008"/>
        <v>-2.2038634667304411E-3</v>
      </c>
      <c r="FD480" s="223">
        <f t="shared" ca="1" si="1009"/>
        <v>1.8148749161769734E-3</v>
      </c>
      <c r="FE480" s="223">
        <f t="shared" ca="1" si="1010"/>
        <v>-1.337691176204304E-3</v>
      </c>
      <c r="FF480" s="223">
        <f t="shared" ca="1" si="1011"/>
        <v>7.9550134373559977E-4</v>
      </c>
      <c r="FG480" s="223">
        <f t="shared" ca="1" si="1012"/>
        <v>-2.1465353485821933E-4</v>
      </c>
      <c r="FH480" s="223">
        <f t="shared" ca="1" si="1013"/>
        <v>-3.766255213725247E-4</v>
      </c>
      <c r="FI480" s="223">
        <f t="shared" ca="1" si="1014"/>
        <v>9.496021817183085E-4</v>
      </c>
      <c r="FJ480" s="223">
        <f t="shared" ca="1" si="1015"/>
        <v>-1.4764322214110535E-3</v>
      </c>
      <c r="FK480" s="223">
        <f t="shared" ca="1" si="1016"/>
        <v>1.9315139448582599E-3</v>
      </c>
      <c r="FL480" s="223">
        <f t="shared" ca="1" si="1017"/>
        <v>-2.2927323189836039E-3</v>
      </c>
      <c r="FM480" s="223">
        <f t="shared" ca="1" si="1018"/>
        <v>2.5425336696227032E-3</v>
      </c>
      <c r="FN480" s="223">
        <f t="shared" ca="1" si="1019"/>
        <v>-2.6687787153075186E-3</v>
      </c>
      <c r="FO480" s="223">
        <f t="shared" ca="1" si="1020"/>
        <v>2.6653324846313245E-3</v>
      </c>
      <c r="FP480" s="223">
        <f t="shared" ca="1" si="1021"/>
        <v>-2.5323624497238257E-3</v>
      </c>
      <c r="FQ480" s="223">
        <f t="shared" ca="1" si="1022"/>
        <v>2.2763303878189306E-3</v>
      </c>
      <c r="FR480" s="223">
        <f t="shared" ca="1" si="1023"/>
        <v>-1.909678366408904E-3</v>
      </c>
      <c r="FS480" s="223">
        <f t="shared" ca="1" si="1024"/>
        <v>1.450224111768407E-3</v>
      </c>
      <c r="FT480" s="223">
        <f t="shared" ca="1" si="1025"/>
        <v>-9.2029514336229362E-4</v>
      </c>
      <c r="FU480" s="223">
        <f t="shared" ca="1" si="1026"/>
        <v>3.4564375151713051E-4</v>
      </c>
      <c r="FV480" s="223">
        <f t="shared" ca="1" si="1027"/>
        <v>2.4580445418274791E-4</v>
      </c>
      <c r="FW480" s="223">
        <f t="shared" ca="1" si="1028"/>
        <v>-8.2530761055526168E-4</v>
      </c>
      <c r="FX480" s="223">
        <f t="shared" ca="1" si="1029"/>
        <v>1.3647043329288095E-3</v>
      </c>
      <c r="FY480" s="223">
        <f t="shared" ca="1" si="1030"/>
        <v>-1.8377822384676406E-3</v>
      </c>
      <c r="FZ480" s="223">
        <f t="shared" ca="1" si="1031"/>
        <v>2.2215517563109869E-3</v>
      </c>
      <c r="GA480" s="223">
        <f t="shared" ca="1" si="1032"/>
        <v>-2.4973633227791852E-3</v>
      </c>
      <c r="GB480" s="223">
        <f t="shared" ca="1" si="1033"/>
        <v>2.6518136707205184E-3</v>
      </c>
      <c r="GC480" s="223">
        <f t="shared" ca="1" si="1034"/>
        <v>-2.6773971711954235E-3</v>
      </c>
      <c r="GD480" s="223">
        <f t="shared" ca="1" si="1035"/>
        <v>2.5728705750685025E-3</v>
      </c>
      <c r="GE480" s="223">
        <f t="shared" ca="1" si="1036"/>
        <v>-2.3433134296201698E-3</v>
      </c>
      <c r="GF480" s="223">
        <f t="shared" ca="1" si="1037"/>
        <v>1.9998812341880845E-3</v>
      </c>
      <c r="GG480" s="223">
        <f t="shared" ca="1" si="1038"/>
        <v>-1.5592633304226287E-3</v>
      </c>
      <c r="GH480" s="223">
        <f t="shared" ca="1" si="1039"/>
        <v>1.0428718713805791E-3</v>
      </c>
      <c r="GI480" s="223">
        <f t="shared" ca="1" si="1040"/>
        <v>-4.7580128210396988E-4</v>
      </c>
      <c r="GJ480" s="223">
        <f t="shared" ca="1" si="1041"/>
        <v>-1.143912225330697E-4</v>
      </c>
      <c r="GK480" s="223">
        <f t="shared" ca="1" si="1042"/>
        <v>6.9902480107012475E-4</v>
      </c>
      <c r="GL480" s="223">
        <f t="shared" ca="1" si="1043"/>
        <v>-1.2496887521746918E-3</v>
      </c>
      <c r="GM480" s="223">
        <f t="shared" ca="1" si="1044"/>
        <v>1.7396231536939556E-3</v>
      </c>
      <c r="GN480" s="223">
        <f t="shared" ca="1" si="1045"/>
        <v>-2.1450192808723841E-3</v>
      </c>
      <c r="GO480" s="223">
        <f t="shared" ca="1" si="1046"/>
        <v>2.4461766089478487E-3</v>
      </c>
      <c r="GP480" s="223">
        <f t="shared" ca="1" si="1047"/>
        <v>-2.6284601747293061E-3</v>
      </c>
      <c r="GQ480" s="223">
        <f t="shared" ca="1" si="1048"/>
        <v>2.6830117734618153E-3</v>
      </c>
      <c r="GR480" s="223">
        <f t="shared" ca="1" si="1049"/>
        <v>-2.6071804298409907E-3</v>
      </c>
      <c r="GS480" s="223">
        <f t="shared" ca="1" si="1050"/>
        <v>2.4046512241194364E-3</v>
      </c>
      <c r="GT480" s="223">
        <f t="shared" ca="1" si="1051"/>
        <v>-2.0852662129051966E-3</v>
      </c>
      <c r="GU480" s="223">
        <f t="shared" ca="1" si="1052"/>
        <v>1.6645461471385238E-3</v>
      </c>
      <c r="GV480" s="223">
        <f t="shared" ca="1" si="1053"/>
        <v>-1.162936229715777E-3</v>
      </c>
      <c r="GW480" s="223">
        <f t="shared" ca="1" si="1054"/>
        <v>6.0481256572650149E-4</v>
      </c>
      <c r="GX480" s="223">
        <f t="shared" ca="1" si="1055"/>
        <v>-1.7297587591330404E-5</v>
      </c>
      <c r="GY480" s="223">
        <f t="shared" ca="1" si="1056"/>
        <v>-5.7105797961172315E-4</v>
      </c>
      <c r="GZ480" s="223">
        <f t="shared" ca="1" si="1057"/>
        <v>1.1316625617566463E-3</v>
      </c>
      <c r="HA480" s="223">
        <f t="shared" ca="1" si="1058"/>
        <v>-1.6372731643699168E-3</v>
      </c>
      <c r="HB480" s="223">
        <f t="shared" ca="1" si="1059"/>
        <v>2.0633192661046588E-3</v>
      </c>
      <c r="HC480" s="223">
        <f t="shared" ca="1" si="1060"/>
        <v>-2.3890968414057895E-3</v>
      </c>
      <c r="HD480" s="223">
        <f t="shared" ca="1" si="1061"/>
        <v>2.5987744879512487E-3</v>
      </c>
      <c r="HE480" s="223">
        <f t="shared" ca="1" si="1062"/>
        <v>-2.6821627653618599E-3</v>
      </c>
      <c r="HF480" s="223">
        <f t="shared" ca="1" si="1063"/>
        <v>2.6352093585959549E-3</v>
      </c>
      <c r="HG480" s="223">
        <f t="shared" ca="1" si="1064"/>
        <v>-2.4601960031972259E-3</v>
      </c>
      <c r="HH480" s="223">
        <f t="shared" ca="1" si="1065"/>
        <v>2.1656276026676699E-3</v>
      </c>
      <c r="HI480" s="223">
        <f t="shared" ca="1" si="1066"/>
        <v>-1.7658189263889379E-3</v>
      </c>
      <c r="HJ480" s="223">
        <f t="shared" ca="1" si="1067"/>
        <v>1.2801989728121372E-3</v>
      </c>
      <c r="HK480" s="223">
        <f t="shared" ca="1" si="1068"/>
        <v>-7.3236680290317377E-4</v>
      </c>
      <c r="HL480" s="223">
        <f t="shared" ca="1" si="1069"/>
        <v>1.4894472631213335E-4</v>
      </c>
      <c r="HM480" s="223">
        <f t="shared" ca="1" si="1070"/>
        <v>4.4171542946166487E-4</v>
      </c>
      <c r="HN480" s="223">
        <f t="shared" ca="1" si="1071"/>
        <v>-1.0109100971053948E-3</v>
      </c>
      <c r="HO480" s="223">
        <f t="shared" ca="1" si="1072"/>
        <v>1.5309788405847176E-3</v>
      </c>
      <c r="HP480" s="223">
        <f t="shared" ca="1" si="1073"/>
        <v>-1.9766485344994626E-3</v>
      </c>
      <c r="HQ480" s="223">
        <f t="shared" ca="1" si="1074"/>
        <v>2.3262615303126133E-3</v>
      </c>
      <c r="HR480" s="223">
        <f t="shared" ca="1" si="1075"/>
        <v>-2.5628281258059534E-3</v>
      </c>
      <c r="HS480" s="223">
        <f t="shared" ca="1" si="1076"/>
        <v>2.674852192230434E-3</v>
      </c>
      <c r="HT480" s="223">
        <f t="shared" ca="1" si="1077"/>
        <v>-2.6568898371889809E-3</v>
      </c>
      <c r="HU480" s="223">
        <f t="shared" ca="1" si="1078"/>
        <v>2.5098139546155919E-3</v>
      </c>
      <c r="HV480" s="223">
        <f t="shared" ca="1" si="1079"/>
        <v>-2.2407718058485727E-3</v>
      </c>
      <c r="HW480" s="223">
        <f t="shared" ca="1" si="1080"/>
        <v>1.8628376931779894E-3</v>
      </c>
      <c r="HX480" s="223">
        <f t="shared" ca="1" si="1081"/>
        <v>-1.3943776044510806E-3</v>
      </c>
      <c r="HY480" s="223">
        <f t="shared" ca="1" si="1082"/>
        <v>8.5815670430389613E-4</v>
      </c>
      <c r="HZ480" s="223">
        <f t="shared" ca="1" si="1083"/>
        <v>-2.80233044141233E-4</v>
      </c>
      <c r="IA480" s="223">
        <f t="shared" ca="1" si="1084"/>
        <v>-3.1130874815233115E-4</v>
      </c>
      <c r="IB480" s="223">
        <f t="shared" ca="1" si="1085"/>
        <v>8.8772226148494857E-4</v>
      </c>
      <c r="IC480" s="223">
        <f t="shared" ca="1" si="1086"/>
        <v>-1.4209962546746402E-3</v>
      </c>
      <c r="ID480" s="223">
        <f t="shared" ca="1" si="1087"/>
        <v>1.8852158834406923E-3</v>
      </c>
      <c r="IE480" s="223">
        <f t="shared" ca="1" si="1088"/>
        <v>2.4151763133467732E-3</v>
      </c>
      <c r="IF480" s="223">
        <f t="shared" ca="1" si="1089"/>
        <v>2.5207076862283581E-3</v>
      </c>
      <c r="IG480" s="223">
        <f t="shared" ca="1" si="1090"/>
        <v>-2.6610976658785418E-3</v>
      </c>
      <c r="IH480" s="223">
        <f t="shared" ca="1" si="1091"/>
        <v>2.6721696354481518E-3</v>
      </c>
      <c r="II480" s="223">
        <f t="shared" ca="1" si="1092"/>
        <v>-2.553385544383455E-3</v>
      </c>
      <c r="IJ480" s="223">
        <f t="shared" ca="1" si="1093"/>
        <v>2.3105177934809348E-3</v>
      </c>
      <c r="IK480" s="223">
        <f t="shared" ca="1" si="1094"/>
        <v>-1.9553687207990922E-3</v>
      </c>
      <c r="IL480" s="223">
        <f t="shared" ca="1" si="1095"/>
        <v>1.5051970583078466E-3</v>
      </c>
      <c r="IM480" s="223">
        <f t="shared" ca="1" si="1096"/>
        <v>-9.8187923103829977E-4</v>
      </c>
      <c r="IN480" s="223">
        <f t="shared" ca="1" si="1097"/>
        <v>4.1084625602148041E-4</v>
      </c>
      <c r="IO480" s="223">
        <f t="shared" ca="1" si="1098"/>
        <v>1.8015209680127201E-4</v>
      </c>
      <c r="IP480" s="223">
        <f t="shared" ca="1" si="1099"/>
        <v>-7.6239582518129799E-4</v>
      </c>
      <c r="IQ480" s="223">
        <f t="shared" ca="1" si="1100"/>
        <v>1.3075903643224784E-3</v>
      </c>
      <c r="IR480" s="223">
        <f t="shared" ca="1" si="1101"/>
        <v>-1.7892415821933031E-3</v>
      </c>
      <c r="IS480" s="223">
        <f t="shared" ca="1" si="1102"/>
        <v>2.1839432814765537E-3</v>
      </c>
      <c r="IT480" s="223">
        <f t="shared" ca="1" si="1103"/>
        <v>-2.4725146410467195E-3</v>
      </c>
      <c r="IU480" s="223">
        <f t="shared" ca="1" si="1104"/>
        <v>2.6409323221649192E-3</v>
      </c>
      <c r="IV480" s="223">
        <f t="shared" ca="1" si="1105"/>
        <v>-2.6810119430010961E-3</v>
      </c>
      <c r="IW480" s="223">
        <f t="shared" ca="1" si="1106"/>
        <v>2.5908058047248443E-3</v>
      </c>
      <c r="IX480" s="223">
        <f t="shared" ca="1" si="1107"/>
        <v>-2.374697541371343E-3</v>
      </c>
      <c r="IY480" s="223">
        <f t="shared" ca="1" si="1108"/>
        <v>2.0431890939017162E-3</v>
      </c>
      <c r="IZ480" s="223">
        <f t="shared" ca="1" si="1109"/>
        <v>-1.6123903606114565E-3</v>
      </c>
      <c r="JA480" s="223">
        <f t="shared" ca="1" si="1110"/>
        <v>1.1032363247026682E-3</v>
      </c>
      <c r="JB480" s="223">
        <f t="shared" ca="1" si="1111"/>
        <v>-5.4046970328509001E-4</v>
      </c>
    </row>
    <row r="481" spans="2:262">
      <c r="B481" s="230">
        <v>120</v>
      </c>
      <c r="C481" s="229">
        <f t="shared" si="1112"/>
        <v>2.3437500000000016E-3</v>
      </c>
      <c r="D481" s="226">
        <f t="shared" ca="1" si="855"/>
        <v>53.999836556776685</v>
      </c>
      <c r="E481" s="225">
        <f ca="1">DV361</f>
        <v>-1.6344322331479817E-4</v>
      </c>
      <c r="F481" s="224">
        <v>120</v>
      </c>
      <c r="G481" s="223">
        <f t="shared" ca="1" si="856"/>
        <v>-3.6382713580846728E-4</v>
      </c>
      <c r="H481" s="223">
        <f t="shared" ca="1" si="857"/>
        <v>9.1832363623341542E-4</v>
      </c>
      <c r="I481" s="223">
        <f t="shared" ca="1" si="858"/>
        <v>-1.4375294743197444E-3</v>
      </c>
      <c r="J481" s="223">
        <f t="shared" ca="1" si="859"/>
        <v>1.9014918608837772E-3</v>
      </c>
      <c r="K481" s="223">
        <f t="shared" ca="1" si="860"/>
        <v>-2.2923809816029683E-3</v>
      </c>
      <c r="L481" s="223">
        <f t="shared" ca="1" si="861"/>
        <v>2.5951751867812275E-3</v>
      </c>
      <c r="M481" s="223">
        <f t="shared" ca="1" si="862"/>
        <v>-2.7982382649224904E-3</v>
      </c>
      <c r="N481" s="223">
        <f t="shared" ca="1" si="863"/>
        <v>2.8937666158128806E-3</v>
      </c>
      <c r="O481" s="223">
        <f t="shared" ca="1" si="864"/>
        <v>-2.8780891385005972E-3</v>
      </c>
      <c r="P481" s="223">
        <f t="shared" ca="1" si="865"/>
        <v>2.7518083096467203E-3</v>
      </c>
      <c r="Q481" s="223">
        <f t="shared" ca="1" si="866"/>
        <v>-2.5197770306849944E-3</v>
      </c>
      <c r="R481" s="223">
        <f t="shared" ca="1" si="867"/>
        <v>2.1909121335412802E-3</v>
      </c>
      <c r="S481" s="223">
        <f t="shared" ca="1" si="868"/>
        <v>-1.7778517117832677E-3</v>
      </c>
      <c r="T481" s="223">
        <f t="shared" ca="1" si="869"/>
        <v>1.2964694457721355E-3</v>
      </c>
      <c r="U481" s="223">
        <f t="shared" ca="1" si="870"/>
        <v>-7.6526458602844006E-4</v>
      </c>
      <c r="V481" s="223">
        <f t="shared" ca="1" si="871"/>
        <v>2.0465103740897642E-4</v>
      </c>
      <c r="W481" s="223">
        <f t="shared" ca="1" si="872"/>
        <v>3.6382713580849048E-4</v>
      </c>
      <c r="X481" s="223">
        <f t="shared" ca="1" si="873"/>
        <v>-9.1832363623342551E-4</v>
      </c>
      <c r="Y481" s="223">
        <f t="shared" ca="1" si="874"/>
        <v>1.4375294743197576E-3</v>
      </c>
      <c r="Z481" s="223">
        <f t="shared" ca="1" si="875"/>
        <v>-1.9014918608837813E-3</v>
      </c>
      <c r="AA481" s="223">
        <f t="shared" ca="1" si="876"/>
        <v>2.2923809816029778E-3</v>
      </c>
      <c r="AB481" s="223">
        <f t="shared" ca="1" si="877"/>
        <v>-2.5951751867812345E-3</v>
      </c>
      <c r="AC481" s="223">
        <f t="shared" ca="1" si="878"/>
        <v>2.7982382649224973E-3</v>
      </c>
      <c r="AD481" s="223">
        <f t="shared" ca="1" si="879"/>
        <v>-2.8937666158128832E-3</v>
      </c>
      <c r="AE481" s="223">
        <f t="shared" ca="1" si="880"/>
        <v>2.8780891385005963E-3</v>
      </c>
      <c r="AF481" s="223">
        <f t="shared" ca="1" si="881"/>
        <v>-2.7518083096467151E-3</v>
      </c>
      <c r="AG481" s="223">
        <f t="shared" ca="1" si="882"/>
        <v>2.5197770306849866E-3</v>
      </c>
      <c r="AH481" s="223">
        <f t="shared" ca="1" si="883"/>
        <v>-2.1909121335412698E-3</v>
      </c>
      <c r="AI481" s="223">
        <f t="shared" ca="1" si="884"/>
        <v>1.7778517117832393E-3</v>
      </c>
      <c r="AJ481" s="223">
        <f t="shared" ca="1" si="885"/>
        <v>-1.2964694457721401E-3</v>
      </c>
      <c r="AK481" s="223">
        <f t="shared" ca="1" si="886"/>
        <v>7.6526458602842499E-4</v>
      </c>
      <c r="AL481" s="223">
        <f t="shared" ca="1" si="887"/>
        <v>-2.0465103740896081E-4</v>
      </c>
      <c r="AM481" s="223">
        <f t="shared" ca="1" si="888"/>
        <v>-3.6382713580850599E-4</v>
      </c>
      <c r="AN481" s="223">
        <f t="shared" ca="1" si="889"/>
        <v>9.1832363623345977E-4</v>
      </c>
      <c r="AO481" s="223">
        <f t="shared" ca="1" si="890"/>
        <v>-1.4375294743197535E-3</v>
      </c>
      <c r="AP481" s="223">
        <f t="shared" ca="1" si="891"/>
        <v>1.901491860883793E-3</v>
      </c>
      <c r="AQ481" s="223">
        <f t="shared" ca="1" si="892"/>
        <v>-2.2923809816029874E-3</v>
      </c>
      <c r="AR481" s="223">
        <f t="shared" ca="1" si="893"/>
        <v>2.5951751867812414E-3</v>
      </c>
      <c r="AS481" s="223">
        <f t="shared" ca="1" si="894"/>
        <v>-2.7982382649225017E-3</v>
      </c>
      <c r="AT481" s="223">
        <f t="shared" ca="1" si="895"/>
        <v>2.8937666158128815E-3</v>
      </c>
      <c r="AU481" s="223">
        <f t="shared" ca="1" si="896"/>
        <v>-2.8780891385005946E-3</v>
      </c>
      <c r="AV481" s="223">
        <f t="shared" ca="1" si="897"/>
        <v>2.7518083096467107E-3</v>
      </c>
      <c r="AW481" s="223">
        <f t="shared" ca="1" si="898"/>
        <v>-2.5197770306849788E-3</v>
      </c>
      <c r="AX481" s="223">
        <f t="shared" ca="1" si="899"/>
        <v>2.1909121335412598E-3</v>
      </c>
      <c r="AY481" s="223">
        <f t="shared" ca="1" si="900"/>
        <v>-1.7778517117832268E-3</v>
      </c>
      <c r="AZ481" s="223">
        <f t="shared" ca="1" si="901"/>
        <v>1.2964694457720893E-3</v>
      </c>
      <c r="BA481" s="223">
        <f t="shared" ca="1" si="902"/>
        <v>-7.6526458602837002E-4</v>
      </c>
      <c r="BB481" s="223">
        <f t="shared" ca="1" si="903"/>
        <v>2.0465103740890408E-4</v>
      </c>
      <c r="BC481" s="223">
        <f t="shared" ca="1" si="904"/>
        <v>3.6382713580848056E-4</v>
      </c>
      <c r="BD481" s="223">
        <f t="shared" ca="1" si="905"/>
        <v>-9.1832363623343548E-4</v>
      </c>
      <c r="BE481" s="223">
        <f t="shared" ca="1" si="906"/>
        <v>1.4375294743197669E-3</v>
      </c>
      <c r="BF481" s="223">
        <f t="shared" ca="1" si="907"/>
        <v>-1.9014918608838049E-3</v>
      </c>
      <c r="BG481" s="223">
        <f t="shared" ca="1" si="908"/>
        <v>2.2923809816029973E-3</v>
      </c>
      <c r="BH481" s="223">
        <f t="shared" ca="1" si="909"/>
        <v>-2.5951751867812488E-3</v>
      </c>
      <c r="BI481" s="223">
        <f t="shared" ca="1" si="910"/>
        <v>2.7982382649225056E-3</v>
      </c>
      <c r="BJ481" s="223">
        <f t="shared" ca="1" si="911"/>
        <v>-2.8937666158128854E-3</v>
      </c>
      <c r="BK481" s="223">
        <f t="shared" ca="1" si="912"/>
        <v>2.8780891385005872E-3</v>
      </c>
      <c r="BL481" s="223">
        <f t="shared" ca="1" si="913"/>
        <v>-2.7518083096466921E-3</v>
      </c>
      <c r="BM481" s="223">
        <f t="shared" ca="1" si="914"/>
        <v>2.5197770306849914E-3</v>
      </c>
      <c r="BN481" s="223">
        <f t="shared" ca="1" si="915"/>
        <v>-2.1909121335412763E-3</v>
      </c>
      <c r="BO481" s="223">
        <f t="shared" ca="1" si="916"/>
        <v>1.7778517117832469E-3</v>
      </c>
      <c r="BP481" s="223">
        <f t="shared" ca="1" si="917"/>
        <v>-1.2964694457721121E-3</v>
      </c>
      <c r="BQ481" s="223">
        <f t="shared" ca="1" si="918"/>
        <v>7.6526458602839485E-4</v>
      </c>
      <c r="BR481" s="223">
        <f t="shared" ca="1" si="919"/>
        <v>-2.0465103740892961E-4</v>
      </c>
      <c r="BS481" s="223">
        <f t="shared" ca="1" si="920"/>
        <v>-3.638271358085371E-4</v>
      </c>
      <c r="BT481" s="223">
        <f t="shared" ca="1" si="921"/>
        <v>9.1832363623348947E-4</v>
      </c>
      <c r="BU481" s="223">
        <f t="shared" ca="1" si="922"/>
        <v>-1.4375294743198164E-3</v>
      </c>
      <c r="BV481" s="223">
        <f t="shared" ca="1" si="923"/>
        <v>1.9014918608838477E-3</v>
      </c>
      <c r="BW481" s="223">
        <f t="shared" ca="1" si="924"/>
        <v>-2.2923809816030316E-3</v>
      </c>
      <c r="BX481" s="223">
        <f t="shared" ca="1" si="925"/>
        <v>2.5951751867812375E-3</v>
      </c>
      <c r="BY481" s="223">
        <f t="shared" ca="1" si="926"/>
        <v>-2.7982382649224986E-3</v>
      </c>
      <c r="BZ481" s="223">
        <f t="shared" ca="1" si="927"/>
        <v>2.8937666158128836E-3</v>
      </c>
      <c r="CA481" s="223">
        <f t="shared" ca="1" si="928"/>
        <v>-2.8780891385005907E-3</v>
      </c>
      <c r="CB481" s="223">
        <f t="shared" ca="1" si="929"/>
        <v>2.7518083096466999E-3</v>
      </c>
      <c r="CC481" s="223">
        <f t="shared" ca="1" si="930"/>
        <v>-2.5197770306849632E-3</v>
      </c>
      <c r="CD481" s="223">
        <f t="shared" ca="1" si="931"/>
        <v>2.190912133541239E-3</v>
      </c>
      <c r="CE481" s="223">
        <f t="shared" ca="1" si="932"/>
        <v>-1.7778517117832023E-3</v>
      </c>
      <c r="CF481" s="223">
        <f t="shared" ca="1" si="933"/>
        <v>1.2964694457720614E-3</v>
      </c>
      <c r="CG481" s="223">
        <f t="shared" ca="1" si="934"/>
        <v>-7.6526458602833988E-4</v>
      </c>
      <c r="CH481" s="223">
        <f t="shared" ca="1" si="935"/>
        <v>2.0465103740895514E-4</v>
      </c>
      <c r="CI481" s="223">
        <f t="shared" ca="1" si="936"/>
        <v>3.6382713580851152E-4</v>
      </c>
      <c r="CJ481" s="223">
        <f t="shared" ca="1" si="937"/>
        <v>-9.1832363623346519E-4</v>
      </c>
      <c r="CK481" s="223">
        <f t="shared" ca="1" si="938"/>
        <v>1.4375294743197941E-3</v>
      </c>
      <c r="CL481" s="223">
        <f t="shared" ca="1" si="939"/>
        <v>-1.9014918608838286E-3</v>
      </c>
      <c r="CM481" s="223">
        <f t="shared" ca="1" si="940"/>
        <v>2.2923809816030164E-3</v>
      </c>
      <c r="CN481" s="223">
        <f t="shared" ca="1" si="941"/>
        <v>-2.5951751867812622E-3</v>
      </c>
      <c r="CO481" s="223">
        <f t="shared" ca="1" si="942"/>
        <v>2.7982382649224921E-3</v>
      </c>
      <c r="CP481" s="223">
        <f t="shared" ca="1" si="943"/>
        <v>-2.8937666158128875E-3</v>
      </c>
      <c r="CQ481" s="223">
        <f t="shared" ca="1" si="944"/>
        <v>2.8780891385005937E-3</v>
      </c>
      <c r="CR481" s="223">
        <f t="shared" ca="1" si="945"/>
        <v>-2.7518083096466825E-3</v>
      </c>
      <c r="CS481" s="223">
        <f t="shared" ca="1" si="946"/>
        <v>2.5197770306849758E-3</v>
      </c>
      <c r="CT481" s="223">
        <f t="shared" ca="1" si="947"/>
        <v>-2.1909121335412017E-3</v>
      </c>
      <c r="CU481" s="223">
        <f t="shared" ca="1" si="948"/>
        <v>1.7778517117832226E-3</v>
      </c>
      <c r="CV481" s="223">
        <f t="shared" ca="1" si="949"/>
        <v>-1.2964694457720104E-3</v>
      </c>
      <c r="CW481" s="223">
        <f t="shared" ca="1" si="950"/>
        <v>7.652645860283646E-4</v>
      </c>
      <c r="CX481" s="223">
        <f t="shared" ca="1" si="951"/>
        <v>-2.0465103740881617E-4</v>
      </c>
      <c r="CY481" s="223">
        <f t="shared" ca="1" si="952"/>
        <v>-3.6382713580856811E-4</v>
      </c>
      <c r="CZ481" s="223">
        <f t="shared" ca="1" si="953"/>
        <v>9.1832363623344112E-4</v>
      </c>
      <c r="DA481" s="223">
        <f t="shared" ca="1" si="954"/>
        <v>-1.4375294743198435E-3</v>
      </c>
      <c r="DB481" s="223">
        <f t="shared" ca="1" si="955"/>
        <v>1.9014918608838093E-3</v>
      </c>
      <c r="DC481" s="223">
        <f t="shared" ca="1" si="956"/>
        <v>-2.2923809816030507E-3</v>
      </c>
      <c r="DD481" s="223">
        <f t="shared" ca="1" si="957"/>
        <v>2.595175186781251E-3</v>
      </c>
      <c r="DE481" s="223">
        <f t="shared" ca="1" si="958"/>
        <v>-2.7982382649225286E-3</v>
      </c>
      <c r="DF481" s="223">
        <f t="shared" ca="1" si="959"/>
        <v>2.8937666158128858E-3</v>
      </c>
      <c r="DG481" s="223">
        <f t="shared" ca="1" si="960"/>
        <v>-2.8780891385005764E-3</v>
      </c>
      <c r="DH481" s="223">
        <f t="shared" ca="1" si="961"/>
        <v>2.7518083096466904E-3</v>
      </c>
      <c r="DI481" s="223">
        <f t="shared" ca="1" si="962"/>
        <v>-2.5197770306849884E-3</v>
      </c>
      <c r="DJ481" s="223">
        <f t="shared" ca="1" si="963"/>
        <v>2.1909121335412182E-3</v>
      </c>
      <c r="DK481" s="223">
        <f t="shared" ca="1" si="964"/>
        <v>-1.7778517117832426E-3</v>
      </c>
      <c r="DL481" s="223">
        <f t="shared" ca="1" si="965"/>
        <v>1.2964694457720332E-3</v>
      </c>
      <c r="DM481" s="223">
        <f t="shared" ca="1" si="966"/>
        <v>-7.6526458602838932E-4</v>
      </c>
      <c r="DN481" s="223">
        <f t="shared" ca="1" si="967"/>
        <v>2.0465103740884168E-4</v>
      </c>
      <c r="DO481" s="223">
        <f t="shared" ca="1" si="968"/>
        <v>3.6382713580854263E-4</v>
      </c>
      <c r="DP481" s="223">
        <f t="shared" ca="1" si="969"/>
        <v>-9.1832363623357296E-4</v>
      </c>
      <c r="DQ481" s="223">
        <f t="shared" ca="1" si="970"/>
        <v>1.4375294743198214E-3</v>
      </c>
      <c r="DR481" s="223">
        <f t="shared" ca="1" si="971"/>
        <v>-1.9014918608839147E-3</v>
      </c>
      <c r="DS481" s="223">
        <f t="shared" ca="1" si="972"/>
        <v>2.2923809816030355E-3</v>
      </c>
      <c r="DT481" s="223">
        <f t="shared" ca="1" si="973"/>
        <v>-2.5951751867812397E-3</v>
      </c>
      <c r="DU481" s="223">
        <f t="shared" ca="1" si="974"/>
        <v>2.7982382649225221E-3</v>
      </c>
      <c r="DV481" s="223">
        <f t="shared" ca="1" si="975"/>
        <v>-2.8937666158128841E-3</v>
      </c>
      <c r="DW481" s="223">
        <f t="shared" ca="1" si="976"/>
        <v>2.8780891385005794E-3</v>
      </c>
      <c r="DX481" s="223">
        <f t="shared" ca="1" si="977"/>
        <v>-2.7518083096466986E-3</v>
      </c>
      <c r="DY481" s="223">
        <f t="shared" ca="1" si="978"/>
        <v>2.5197770306849194E-3</v>
      </c>
      <c r="DZ481" s="223">
        <f t="shared" ca="1" si="979"/>
        <v>-2.1909121335412351E-3</v>
      </c>
      <c r="EA481" s="223">
        <f t="shared" ca="1" si="980"/>
        <v>1.7778517117831324E-3</v>
      </c>
      <c r="EB481" s="223">
        <f t="shared" ca="1" si="981"/>
        <v>-1.296469445772056E-3</v>
      </c>
      <c r="EC481" s="223">
        <f t="shared" ca="1" si="982"/>
        <v>7.6526458602825499E-4</v>
      </c>
      <c r="ED481" s="223">
        <f t="shared" ca="1" si="983"/>
        <v>-2.0465103740886721E-4</v>
      </c>
      <c r="EE481" s="223">
        <f t="shared" ca="1" si="984"/>
        <v>-3.6382713580851726E-4</v>
      </c>
      <c r="EF481" s="223">
        <f t="shared" ca="1" si="985"/>
        <v>9.1832363623354889E-4</v>
      </c>
      <c r="EG481" s="223">
        <f t="shared" ca="1" si="986"/>
        <v>-1.437529474319799E-3</v>
      </c>
      <c r="EH481" s="223">
        <f t="shared" ca="1" si="987"/>
        <v>1.9014918608838951E-3</v>
      </c>
      <c r="EI481" s="223">
        <f t="shared" ca="1" si="988"/>
        <v>-2.2923809816030199E-3</v>
      </c>
      <c r="EJ481" s="223">
        <f t="shared" ca="1" si="989"/>
        <v>2.5951751867813021E-3</v>
      </c>
      <c r="EK481" s="223">
        <f t="shared" ca="1" si="990"/>
        <v>-2.7982382649225155E-3</v>
      </c>
      <c r="EL481" s="223">
        <f t="shared" ca="1" si="991"/>
        <v>2.893766615812894E-3</v>
      </c>
      <c r="EM481" s="223">
        <f t="shared" ca="1" si="992"/>
        <v>-2.8780891385005829E-3</v>
      </c>
      <c r="EN481" s="223">
        <f t="shared" ca="1" si="993"/>
        <v>2.7518083096466544E-3</v>
      </c>
      <c r="EO481" s="223">
        <f t="shared" ca="1" si="994"/>
        <v>-2.5197770306849324E-3</v>
      </c>
      <c r="EP481" s="223">
        <f t="shared" ca="1" si="995"/>
        <v>2.190912133541252E-3</v>
      </c>
      <c r="EQ481" s="223">
        <f t="shared" ca="1" si="996"/>
        <v>-1.7778517117831528E-3</v>
      </c>
      <c r="ER481" s="223">
        <f t="shared" ca="1" si="997"/>
        <v>1.2964694457720789E-3</v>
      </c>
      <c r="ES481" s="223">
        <f t="shared" ca="1" si="998"/>
        <v>-7.652645860282796E-4</v>
      </c>
      <c r="ET481" s="223">
        <f t="shared" ca="1" si="999"/>
        <v>2.0465103740889275E-4</v>
      </c>
      <c r="EU481" s="223">
        <f t="shared" ca="1" si="1000"/>
        <v>3.638271358086555E-4</v>
      </c>
      <c r="EV481" s="223">
        <f t="shared" ca="1" si="1001"/>
        <v>-9.183236362335246E-4</v>
      </c>
      <c r="EW481" s="223">
        <f t="shared" ca="1" si="1002"/>
        <v>1.43752947431992E-3</v>
      </c>
      <c r="EX481" s="223">
        <f t="shared" ca="1" si="1003"/>
        <v>-1.9014918608838761E-3</v>
      </c>
      <c r="EY481" s="223">
        <f t="shared" ca="1" si="1004"/>
        <v>2.2923809816031049E-3</v>
      </c>
      <c r="EZ481" s="223">
        <f t="shared" ca="1" si="1005"/>
        <v>-2.5951751867812904E-3</v>
      </c>
      <c r="FA481" s="223">
        <f t="shared" ca="1" si="1006"/>
        <v>2.7982382649225086E-3</v>
      </c>
      <c r="FB481" s="223">
        <f t="shared" ca="1" si="1007"/>
        <v>-2.8937666158128923E-3</v>
      </c>
      <c r="FC481" s="223">
        <f t="shared" ca="1" si="1008"/>
        <v>2.8780891385005859E-3</v>
      </c>
      <c r="FD481" s="223">
        <f t="shared" ca="1" si="1009"/>
        <v>-2.7518083096466622E-3</v>
      </c>
      <c r="FE481" s="223">
        <f t="shared" ca="1" si="1010"/>
        <v>2.5197770306849446E-3</v>
      </c>
      <c r="FF481" s="223">
        <f t="shared" ca="1" si="1011"/>
        <v>-2.1909121335411605E-3</v>
      </c>
      <c r="FG481" s="223">
        <f t="shared" ca="1" si="1012"/>
        <v>1.777851711783173E-3</v>
      </c>
      <c r="FH481" s="223">
        <f t="shared" ca="1" si="1013"/>
        <v>-1.2964694457719543E-3</v>
      </c>
      <c r="FI481" s="223">
        <f t="shared" ca="1" si="1014"/>
        <v>7.6526458602830432E-4</v>
      </c>
      <c r="FJ481" s="223">
        <f t="shared" ca="1" si="1015"/>
        <v>-2.0465103740891825E-4</v>
      </c>
      <c r="FK481" s="223">
        <f t="shared" ca="1" si="1016"/>
        <v>-3.6382713580863007E-4</v>
      </c>
      <c r="FL481" s="223">
        <f t="shared" ca="1" si="1017"/>
        <v>9.1832363623350021E-4</v>
      </c>
      <c r="FM481" s="223">
        <f t="shared" ca="1" si="1018"/>
        <v>-1.4375294743198981E-3</v>
      </c>
      <c r="FN481" s="223">
        <f t="shared" ca="1" si="1019"/>
        <v>1.9014918608838566E-3</v>
      </c>
      <c r="FO481" s="223">
        <f t="shared" ca="1" si="1020"/>
        <v>-2.2923809816030893E-3</v>
      </c>
      <c r="FP481" s="223">
        <f t="shared" ca="1" si="1021"/>
        <v>2.5951751867812792E-3</v>
      </c>
      <c r="FQ481" s="223">
        <f t="shared" ca="1" si="1022"/>
        <v>-2.7982382649225455E-3</v>
      </c>
      <c r="FR481" s="223">
        <f t="shared" ca="1" si="1023"/>
        <v>2.8937666158128901E-3</v>
      </c>
      <c r="FS481" s="223">
        <f t="shared" ca="1" si="1024"/>
        <v>-2.8780891385005686E-3</v>
      </c>
      <c r="FT481" s="223">
        <f t="shared" ca="1" si="1025"/>
        <v>2.7518083096466704E-3</v>
      </c>
      <c r="FU481" s="223">
        <f t="shared" ca="1" si="1026"/>
        <v>-2.519777030684958E-3</v>
      </c>
      <c r="FV481" s="223">
        <f t="shared" ca="1" si="1027"/>
        <v>2.1909121335411778E-3</v>
      </c>
      <c r="FW481" s="223">
        <f t="shared" ca="1" si="1028"/>
        <v>-1.7778517117831929E-3</v>
      </c>
      <c r="FX481" s="223">
        <f t="shared" ca="1" si="1029"/>
        <v>1.2964694457721247E-3</v>
      </c>
      <c r="FY481" s="223">
        <f t="shared" ca="1" si="1030"/>
        <v>-7.6526458602832904E-4</v>
      </c>
      <c r="FZ481" s="223">
        <f t="shared" ca="1" si="1031"/>
        <v>2.0465103740877928E-4</v>
      </c>
      <c r="GA481" s="223">
        <f t="shared" ca="1" si="1032"/>
        <v>3.6382713580876825E-4</v>
      </c>
      <c r="GB481" s="223">
        <f t="shared" ca="1" si="1033"/>
        <v>-9.1832363623347614E-4</v>
      </c>
      <c r="GC481" s="223">
        <f t="shared" ca="1" si="1034"/>
        <v>1.4375294743198758E-3</v>
      </c>
      <c r="GD481" s="223">
        <f t="shared" ca="1" si="1035"/>
        <v>-1.9014918608839615E-3</v>
      </c>
      <c r="GE481" s="223">
        <f t="shared" ca="1" si="1036"/>
        <v>2.2923809816031747E-3</v>
      </c>
      <c r="GF481" s="223">
        <f t="shared" ca="1" si="1037"/>
        <v>-2.5951751867812679E-3</v>
      </c>
      <c r="GG481" s="223">
        <f t="shared" ca="1" si="1038"/>
        <v>2.7982382649225385E-3</v>
      </c>
      <c r="GH481" s="223">
        <f t="shared" ca="1" si="1039"/>
        <v>-2.8937666158129001E-3</v>
      </c>
      <c r="GI481" s="223">
        <f t="shared" ca="1" si="1040"/>
        <v>2.8780891385005924E-3</v>
      </c>
      <c r="GJ481" s="223">
        <f t="shared" ca="1" si="1041"/>
        <v>-2.7518083096466782E-3</v>
      </c>
      <c r="GK481" s="223">
        <f t="shared" ca="1" si="1042"/>
        <v>2.5197770306848886E-3</v>
      </c>
      <c r="GL481" s="223">
        <f t="shared" ca="1" si="1043"/>
        <v>-2.1909121335410863E-3</v>
      </c>
      <c r="GM481" s="223">
        <f t="shared" ca="1" si="1044"/>
        <v>1.7778517117832133E-3</v>
      </c>
      <c r="GN481" s="223">
        <f t="shared" ca="1" si="1045"/>
        <v>-1.2964694457720002E-3</v>
      </c>
      <c r="GO481" s="223">
        <f t="shared" ca="1" si="1046"/>
        <v>7.652645860281947E-4</v>
      </c>
      <c r="GP481" s="223">
        <f t="shared" ca="1" si="1047"/>
        <v>-2.0465103740864032E-4</v>
      </c>
      <c r="GQ481" s="223">
        <f t="shared" ca="1" si="1048"/>
        <v>-3.6382713580857928E-4</v>
      </c>
      <c r="GR481" s="223">
        <f t="shared" ca="1" si="1049"/>
        <v>9.1832363623360798E-4</v>
      </c>
      <c r="GS481" s="223">
        <f t="shared" ca="1" si="1050"/>
        <v>-1.4375294743199966E-3</v>
      </c>
      <c r="GT481" s="223">
        <f t="shared" ca="1" si="1051"/>
        <v>1.901491860883818E-3</v>
      </c>
      <c r="GU481" s="223">
        <f t="shared" ca="1" si="1052"/>
        <v>-2.2923809816030581E-3</v>
      </c>
      <c r="GV481" s="223">
        <f t="shared" ca="1" si="1053"/>
        <v>2.5951751867813299E-3</v>
      </c>
      <c r="GW481" s="223">
        <f t="shared" ca="1" si="1054"/>
        <v>-2.7982382649225754E-3</v>
      </c>
      <c r="GX481" s="223">
        <f t="shared" ca="1" si="1055"/>
        <v>2.8937666158128867E-3</v>
      </c>
      <c r="GY481" s="223">
        <f t="shared" ca="1" si="1056"/>
        <v>-2.8780891385005751E-3</v>
      </c>
      <c r="GZ481" s="223">
        <f t="shared" ca="1" si="1057"/>
        <v>2.7518083096466344E-3</v>
      </c>
      <c r="HA481" s="223">
        <f t="shared" ca="1" si="1058"/>
        <v>-2.5197770306849832E-3</v>
      </c>
      <c r="HB481" s="223">
        <f t="shared" ca="1" si="1059"/>
        <v>2.1909121335412112E-3</v>
      </c>
      <c r="HC481" s="223">
        <f t="shared" ca="1" si="1060"/>
        <v>-1.7778517117831034E-3</v>
      </c>
      <c r="HD481" s="223">
        <f t="shared" ca="1" si="1061"/>
        <v>1.2964694457718755E-3</v>
      </c>
      <c r="HE481" s="223">
        <f t="shared" ca="1" si="1062"/>
        <v>-7.6526458602837826E-4</v>
      </c>
      <c r="HF481" s="223">
        <f t="shared" ca="1" si="1063"/>
        <v>2.0465103740883035E-4</v>
      </c>
      <c r="HG481" s="223">
        <f t="shared" ca="1" si="1064"/>
        <v>3.6382713580871751E-4</v>
      </c>
      <c r="HH481" s="223">
        <f t="shared" ca="1" si="1065"/>
        <v>-9.1832363623374036E-4</v>
      </c>
      <c r="HI481" s="223">
        <f t="shared" ca="1" si="1066"/>
        <v>1.4375294743198311E-3</v>
      </c>
      <c r="HJ481" s="223">
        <f t="shared" ca="1" si="1067"/>
        <v>-1.9014918608839229E-3</v>
      </c>
      <c r="HK481" s="223">
        <f t="shared" ca="1" si="1068"/>
        <v>2.2923809816031435E-3</v>
      </c>
      <c r="HL481" s="223">
        <f t="shared" ca="1" si="1069"/>
        <v>-2.5951751867812445E-3</v>
      </c>
      <c r="HM481" s="223">
        <f t="shared" ca="1" si="1070"/>
        <v>2.7982382649225251E-3</v>
      </c>
      <c r="HN481" s="223">
        <f t="shared" ca="1" si="1071"/>
        <v>-2.8937666158128966E-3</v>
      </c>
      <c r="HO481" s="223">
        <f t="shared" ca="1" si="1072"/>
        <v>2.8780891385005573E-3</v>
      </c>
      <c r="HP481" s="223">
        <f t="shared" ca="1" si="1073"/>
        <v>-2.7518083096466951E-3</v>
      </c>
      <c r="HQ481" s="223">
        <f t="shared" ca="1" si="1074"/>
        <v>2.5197770306849138E-3</v>
      </c>
      <c r="HR481" s="223">
        <f t="shared" ca="1" si="1075"/>
        <v>-2.1909121335411197E-3</v>
      </c>
      <c r="HS481" s="223">
        <f t="shared" ca="1" si="1076"/>
        <v>1.7778517117829932E-3</v>
      </c>
      <c r="HT481" s="223">
        <f t="shared" ca="1" si="1077"/>
        <v>-1.296469445772046E-3</v>
      </c>
      <c r="HU481" s="223">
        <f t="shared" ca="1" si="1078"/>
        <v>7.6526458602824393E-4</v>
      </c>
      <c r="HV481" s="223">
        <f t="shared" ca="1" si="1079"/>
        <v>-2.0465103740869138E-4</v>
      </c>
      <c r="HW481" s="223">
        <f t="shared" ca="1" si="1080"/>
        <v>-3.6382713580852859E-4</v>
      </c>
      <c r="HX481" s="223">
        <f t="shared" ca="1" si="1081"/>
        <v>9.1832363623355962E-4</v>
      </c>
      <c r="HY481" s="223">
        <f t="shared" ca="1" si="1082"/>
        <v>-1.4375294743199521E-3</v>
      </c>
      <c r="HZ481" s="223">
        <f t="shared" ca="1" si="1083"/>
        <v>1.9014918608840283E-3</v>
      </c>
      <c r="IA481" s="223">
        <f t="shared" ca="1" si="1084"/>
        <v>-2.2923809816030264E-3</v>
      </c>
      <c r="IB481" s="223">
        <f t="shared" ca="1" si="1085"/>
        <v>2.5951751867813069E-3</v>
      </c>
      <c r="IC481" s="223">
        <f t="shared" ca="1" si="1086"/>
        <v>-2.798238264922562E-3</v>
      </c>
      <c r="ID481" s="223">
        <f t="shared" ca="1" si="1087"/>
        <v>2.8937666158129062E-3</v>
      </c>
      <c r="IE481" s="223">
        <f t="shared" ca="1" si="1088"/>
        <v>5.2462042412918669E-4</v>
      </c>
      <c r="IF481" s="223">
        <f t="shared" ca="1" si="1089"/>
        <v>2.7518083096466509E-3</v>
      </c>
      <c r="IG481" s="223">
        <f t="shared" ca="1" si="1090"/>
        <v>-2.5197770306848448E-3</v>
      </c>
      <c r="IH481" s="223">
        <f t="shared" ca="1" si="1091"/>
        <v>2.1909121335412451E-3</v>
      </c>
      <c r="II481" s="223">
        <f t="shared" ca="1" si="1092"/>
        <v>-1.7778517117831439E-3</v>
      </c>
      <c r="IJ481" s="223">
        <f t="shared" ca="1" si="1093"/>
        <v>1.2964694457719213E-3</v>
      </c>
      <c r="IK481" s="223">
        <f t="shared" ca="1" si="1094"/>
        <v>-7.6526458602810959E-4</v>
      </c>
      <c r="IL481" s="223">
        <f t="shared" ca="1" si="1095"/>
        <v>2.0465103740888139E-4</v>
      </c>
      <c r="IM481" s="223">
        <f t="shared" ca="1" si="1096"/>
        <v>3.6382713580866677E-4</v>
      </c>
      <c r="IN481" s="223">
        <f t="shared" ca="1" si="1097"/>
        <v>-9.1832363623369168E-4</v>
      </c>
      <c r="IO481" s="223">
        <f t="shared" ca="1" si="1098"/>
        <v>1.4375294743200733E-3</v>
      </c>
      <c r="IP481" s="223">
        <f t="shared" ca="1" si="1099"/>
        <v>-1.9014918608838845E-3</v>
      </c>
      <c r="IQ481" s="223">
        <f t="shared" ca="1" si="1100"/>
        <v>2.2923809816031123E-3</v>
      </c>
      <c r="IR481" s="223">
        <f t="shared" ca="1" si="1101"/>
        <v>-2.5951751867813694E-3</v>
      </c>
      <c r="IS481" s="223">
        <f t="shared" ca="1" si="1102"/>
        <v>2.7982382649225116E-3</v>
      </c>
      <c r="IT481" s="223">
        <f t="shared" ca="1" si="1103"/>
        <v>-2.8937666158128927E-3</v>
      </c>
      <c r="IU481" s="223">
        <f t="shared" ca="1" si="1104"/>
        <v>2.8780891385005638E-3</v>
      </c>
      <c r="IV481" s="223">
        <f t="shared" ca="1" si="1105"/>
        <v>-2.7518083096466067E-3</v>
      </c>
      <c r="IW481" s="223">
        <f t="shared" ca="1" si="1106"/>
        <v>2.5197770306849394E-3</v>
      </c>
      <c r="IX481" s="223">
        <f t="shared" ca="1" si="1107"/>
        <v>-2.1909121335411536E-3</v>
      </c>
      <c r="IY481" s="223">
        <f t="shared" ca="1" si="1108"/>
        <v>1.7778517117830336E-3</v>
      </c>
      <c r="IZ481" s="223">
        <f t="shared" ca="1" si="1109"/>
        <v>-1.2964694457717966E-3</v>
      </c>
      <c r="JA481" s="223">
        <f t="shared" ca="1" si="1110"/>
        <v>7.6526458602829337E-4</v>
      </c>
      <c r="JB481" s="223">
        <f t="shared" ca="1" si="1111"/>
        <v>-2.0465103740874242E-4</v>
      </c>
    </row>
    <row r="482" spans="2:262">
      <c r="B482" s="230">
        <v>121</v>
      </c>
      <c r="C482" s="229">
        <f t="shared" si="1112"/>
        <v>2.3632812500000017E-3</v>
      </c>
      <c r="D482" s="226">
        <f t="shared" ca="1" si="855"/>
        <v>53.997579981347982</v>
      </c>
      <c r="E482" s="225">
        <f ca="1">DW361</f>
        <v>-2.4200186520168579E-3</v>
      </c>
      <c r="F482" s="224">
        <v>121</v>
      </c>
      <c r="G482" s="223">
        <f t="shared" ca="1" si="856"/>
        <v>-7.2782472015859678E-4</v>
      </c>
      <c r="H482" s="223">
        <f t="shared" ca="1" si="857"/>
        <v>3.6395601757173662E-4</v>
      </c>
      <c r="I482" s="223">
        <f t="shared" ca="1" si="858"/>
        <v>1.0629266305898512E-5</v>
      </c>
      <c r="J482" s="223">
        <f t="shared" ca="1" si="859"/>
        <v>-3.8490157446413825E-4</v>
      </c>
      <c r="K482" s="223">
        <f t="shared" ca="1" si="860"/>
        <v>7.4784056537373681E-4</v>
      </c>
      <c r="L482" s="223">
        <f t="shared" ca="1" si="861"/>
        <v>-1.0887596038043547E-3</v>
      </c>
      <c r="M482" s="223">
        <f t="shared" ca="1" si="862"/>
        <v>1.3976204257556113E-3</v>
      </c>
      <c r="N482" s="223">
        <f t="shared" ca="1" si="863"/>
        <v>-1.6653287122818795E-3</v>
      </c>
      <c r="O482" s="223">
        <f t="shared" ca="1" si="864"/>
        <v>1.8840018691237918E-3</v>
      </c>
      <c r="P482" s="223">
        <f t="shared" ca="1" si="865"/>
        <v>-2.0472011274514164E-3</v>
      </c>
      <c r="Q482" s="223">
        <f t="shared" ca="1" si="866"/>
        <v>2.1501211315788343E-3</v>
      </c>
      <c r="R482" s="223">
        <f t="shared" ca="1" si="867"/>
        <v>-2.1897314312938594E-3</v>
      </c>
      <c r="S482" s="223">
        <f t="shared" ca="1" si="868"/>
        <v>2.1648657126015162E-3</v>
      </c>
      <c r="T482" s="223">
        <f t="shared" ca="1" si="869"/>
        <v>-2.0762561395074944E-3</v>
      </c>
      <c r="U482" s="223">
        <f t="shared" ca="1" si="870"/>
        <v>1.9265117956575016E-3</v>
      </c>
      <c r="V482" s="223">
        <f t="shared" ca="1" si="871"/>
        <v>-1.7200418606123228E-3</v>
      </c>
      <c r="W482" s="223">
        <f t="shared" ca="1" si="872"/>
        <v>1.4629257828112927E-3</v>
      </c>
      <c r="X482" s="223">
        <f t="shared" ca="1" si="873"/>
        <v>-1.1627342719442908E-3</v>
      </c>
      <c r="Y482" s="223">
        <f t="shared" ca="1" si="874"/>
        <v>8.283063815608927E-4</v>
      </c>
      <c r="Z482" s="223">
        <f t="shared" ca="1" si="875"/>
        <v>-4.6948924565577168E-4</v>
      </c>
      <c r="AA482" s="223">
        <f t="shared" ca="1" si="876"/>
        <v>9.6848132612469364E-5</v>
      </c>
      <c r="AB482" s="223">
        <f t="shared" ca="1" si="877"/>
        <v>2.7864464611538535E-4</v>
      </c>
      <c r="AC482" s="223">
        <f t="shared" ca="1" si="878"/>
        <v>-6.4593281259022048E-4</v>
      </c>
      <c r="AD482" s="223">
        <f t="shared" ca="1" si="879"/>
        <v>9.9420167134571481E-4</v>
      </c>
      <c r="AE482" s="223">
        <f t="shared" ca="1" si="880"/>
        <v>-1.3131965450150814E-3</v>
      </c>
      <c r="AF482" s="223">
        <f t="shared" ca="1" si="881"/>
        <v>1.5935247203858103E-3</v>
      </c>
      <c r="AG482" s="223">
        <f t="shared" ca="1" si="882"/>
        <v>-1.826932014165374E-3</v>
      </c>
      <c r="AH482" s="223">
        <f t="shared" ca="1" si="883"/>
        <v>2.0065458150576687E-3</v>
      </c>
      <c r="AI482" s="223">
        <f t="shared" ca="1" si="884"/>
        <v>-2.1270774458454584E-3</v>
      </c>
      <c r="AJ482" s="223">
        <f t="shared" ca="1" si="885"/>
        <v>2.1849778869849389E-3</v>
      </c>
      <c r="AK482" s="223">
        <f t="shared" ca="1" si="886"/>
        <v>-2.1785422764755238E-3</v>
      </c>
      <c r="AL482" s="223">
        <f t="shared" ca="1" si="887"/>
        <v>2.1079601090359425E-3</v>
      </c>
      <c r="AM482" s="223">
        <f t="shared" ca="1" si="888"/>
        <v>-1.9753096564862145E-3</v>
      </c>
      <c r="AN482" s="223">
        <f t="shared" ca="1" si="889"/>
        <v>1.7844967736257503E-3</v>
      </c>
      <c r="AO482" s="223">
        <f t="shared" ca="1" si="890"/>
        <v>-1.5411398914510883E-3</v>
      </c>
      <c r="AP482" s="223">
        <f t="shared" ca="1" si="891"/>
        <v>1.2524045840552039E-3</v>
      </c>
      <c r="AQ482" s="223">
        <f t="shared" ca="1" si="892"/>
        <v>-9.2679258033893908E-4</v>
      </c>
      <c r="AR482" s="223">
        <f t="shared" ca="1" si="893"/>
        <v>5.7389143302462265E-4</v>
      </c>
      <c r="AS482" s="223">
        <f t="shared" ca="1" si="894"/>
        <v>-2.0409221589648332E-4</v>
      </c>
      <c r="AT482" s="223">
        <f t="shared" ca="1" si="895"/>
        <v>-1.7171643840777908E-4</v>
      </c>
      <c r="AU482" s="223">
        <f t="shared" ca="1" si="896"/>
        <v>5.4246895108416818E-4</v>
      </c>
      <c r="AV482" s="223">
        <f t="shared" ca="1" si="897"/>
        <v>-8.9724861997904283E-4</v>
      </c>
      <c r="AW482" s="223">
        <f t="shared" ca="1" si="898"/>
        <v>1.2256090587751968E-3</v>
      </c>
      <c r="AX482" s="223">
        <f t="shared" ca="1" si="899"/>
        <v>-1.5178817878620449E-3</v>
      </c>
      <c r="AY482" s="223">
        <f t="shared" ca="1" si="900"/>
        <v>1.7654609199645004E-3</v>
      </c>
      <c r="AZ482" s="223">
        <f t="shared" ca="1" si="901"/>
        <v>-1.961056558042787E-3</v>
      </c>
      <c r="BA482" s="223">
        <f t="shared" ca="1" si="902"/>
        <v>2.0989094442350649E-3</v>
      </c>
      <c r="BB482" s="223">
        <f t="shared" ca="1" si="903"/>
        <v>-2.1749605395648105E-3</v>
      </c>
      <c r="BC482" s="223">
        <f t="shared" ca="1" si="904"/>
        <v>2.1869705411877343E-3</v>
      </c>
      <c r="BD482" s="223">
        <f t="shared" ca="1" si="905"/>
        <v>-2.1345858180262275E-3</v>
      </c>
      <c r="BE482" s="223">
        <f t="shared" ca="1" si="906"/>
        <v>2.0193488233357544E-3</v>
      </c>
      <c r="BF482" s="223">
        <f t="shared" ca="1" si="907"/>
        <v>-1.8446526776080649E-3</v>
      </c>
      <c r="BG482" s="223">
        <f t="shared" ca="1" si="908"/>
        <v>1.6156412591044563E-3</v>
      </c>
      <c r="BH482" s="223">
        <f t="shared" ca="1" si="909"/>
        <v>-1.3390577438254546E-3</v>
      </c>
      <c r="BI482" s="223">
        <f t="shared" ca="1" si="910"/>
        <v>1.0230460546134927E-3</v>
      </c>
      <c r="BJ482" s="223">
        <f t="shared" ca="1" si="911"/>
        <v>-6.7691106566437941E-4</v>
      </c>
      <c r="BK482" s="223">
        <f t="shared" ca="1" si="912"/>
        <v>3.1084462315602017E-4</v>
      </c>
      <c r="BL482" s="223">
        <f t="shared" ca="1" si="913"/>
        <v>6.4374550759433899E-5</v>
      </c>
      <c r="BM482" s="223">
        <f t="shared" ca="1" si="914"/>
        <v>-4.3769823436028621E-4</v>
      </c>
      <c r="BN482" s="223">
        <f t="shared" ca="1" si="915"/>
        <v>7.9813401809711575E-4</v>
      </c>
      <c r="BO482" s="223">
        <f t="shared" ca="1" si="916"/>
        <v>-1.1350689729620485E-3</v>
      </c>
      <c r="BP482" s="223">
        <f t="shared" ca="1" si="917"/>
        <v>1.4385821451605996E-3</v>
      </c>
      <c r="BQ482" s="223">
        <f t="shared" ca="1" si="918"/>
        <v>-1.6997366757713198E-3</v>
      </c>
      <c r="BR482" s="223">
        <f t="shared" ca="1" si="919"/>
        <v>1.9108429440113264E-3</v>
      </c>
      <c r="BS482" s="223">
        <f t="shared" ca="1" si="920"/>
        <v>-2.0656849859307354E-3</v>
      </c>
      <c r="BT482" s="223">
        <f t="shared" ca="1" si="921"/>
        <v>2.1597035217008308E-3</v>
      </c>
      <c r="BU482" s="223">
        <f t="shared" ca="1" si="922"/>
        <v>-2.1901302023102295E-3</v>
      </c>
      <c r="BV482" s="223">
        <f t="shared" ca="1" si="923"/>
        <v>2.1560691228132449E-3</v>
      </c>
      <c r="BW482" s="223">
        <f t="shared" ca="1" si="924"/>
        <v>-2.0585232019958342E-3</v>
      </c>
      <c r="BX482" s="223">
        <f t="shared" ca="1" si="925"/>
        <v>1.9003646517175129E-3</v>
      </c>
      <c r="BY482" s="223">
        <f t="shared" ca="1" si="926"/>
        <v>-1.6862504054512217E-3</v>
      </c>
      <c r="BZ482" s="223">
        <f t="shared" ca="1" si="927"/>
        <v>1.4224849962031993E-3</v>
      </c>
      <c r="CA482" s="223">
        <f t="shared" ca="1" si="928"/>
        <v>-1.1168349213342853E-3</v>
      </c>
      <c r="CB482" s="223">
        <f t="shared" ca="1" si="929"/>
        <v>7.7829996025651437E-4</v>
      </c>
      <c r="CC482" s="223">
        <f t="shared" ca="1" si="930"/>
        <v>-4.1684817849166225E-4</v>
      </c>
      <c r="CD482" s="223">
        <f t="shared" ca="1" si="931"/>
        <v>4.3122420820204568E-5</v>
      </c>
      <c r="CE482" s="223">
        <f t="shared" ca="1" si="932"/>
        <v>3.3187306425193125E-4</v>
      </c>
      <c r="CF482" s="223">
        <f t="shared" ca="1" si="933"/>
        <v>-6.9709664145733801E-4</v>
      </c>
      <c r="CG482" s="223">
        <f t="shared" ca="1" si="934"/>
        <v>1.0417944065726804E-3</v>
      </c>
      <c r="CH482" s="223">
        <f t="shared" ca="1" si="935"/>
        <v>-1.3558168320665495E-3</v>
      </c>
      <c r="CI482" s="223">
        <f t="shared" ca="1" si="936"/>
        <v>1.6299176170468169E-3</v>
      </c>
      <c r="CJ482" s="223">
        <f t="shared" ca="1" si="937"/>
        <v>-1.8560259419576693E-3</v>
      </c>
      <c r="CK482" s="223">
        <f t="shared" ca="1" si="938"/>
        <v>2.0274841115626827E-3</v>
      </c>
      <c r="CL482" s="223">
        <f t="shared" ca="1" si="939"/>
        <v>-2.1392435888853878E-3</v>
      </c>
      <c r="CM482" s="223">
        <f t="shared" ca="1" si="940"/>
        <v>2.1880136479426092E-3</v>
      </c>
      <c r="CN482" s="223">
        <f t="shared" ca="1" si="941"/>
        <v>-2.1723582682340557E-3</v>
      </c>
      <c r="CO482" s="223">
        <f t="shared" ca="1" si="942"/>
        <v>2.0927384179569276E-3</v>
      </c>
      <c r="CP482" s="223">
        <f t="shared" ca="1" si="943"/>
        <v>-1.9514984809287186E-3</v>
      </c>
      <c r="CQ482" s="223">
        <f t="shared" ca="1" si="944"/>
        <v>1.7527972268731227E-3</v>
      </c>
      <c r="CR482" s="223">
        <f t="shared" ca="1" si="945"/>
        <v>-1.5024853576301213E-3</v>
      </c>
      <c r="CS482" s="223">
        <f t="shared" ca="1" si="946"/>
        <v>1.2079332349062919E-3</v>
      </c>
      <c r="CT482" s="223">
        <f t="shared" ca="1" si="947"/>
        <v>-8.7781386207342379E-4</v>
      </c>
      <c r="CU482" s="223">
        <f t="shared" ca="1" si="948"/>
        <v>5.2184751005366844E-4</v>
      </c>
      <c r="CV482" s="223">
        <f t="shared" ca="1" si="949"/>
        <v>-1.5051550671100903E-4</v>
      </c>
      <c r="CW482" s="223">
        <f t="shared" ca="1" si="950"/>
        <v>-2.2524838286326978E-4</v>
      </c>
      <c r="CX482" s="223">
        <f t="shared" ca="1" si="951"/>
        <v>5.9437989794977565E-4</v>
      </c>
      <c r="CY482" s="223">
        <f t="shared" ca="1" si="952"/>
        <v>-9.4601006620752032E-4</v>
      </c>
      <c r="CZ482" s="223">
        <f t="shared" ca="1" si="953"/>
        <v>1.269785237468523E-3</v>
      </c>
      <c r="DA482" s="223">
        <f t="shared" ca="1" si="954"/>
        <v>-1.5561719440189226E-3</v>
      </c>
      <c r="DB482" s="223">
        <f t="shared" ca="1" si="955"/>
        <v>1.7967376108411295E-3</v>
      </c>
      <c r="DC482" s="223">
        <f t="shared" ca="1" si="956"/>
        <v>-1.9843988503832426E-3</v>
      </c>
      <c r="DD482" s="223">
        <f t="shared" ca="1" si="957"/>
        <v>2.1136300308887135E-3</v>
      </c>
      <c r="DE482" s="223">
        <f t="shared" ca="1" si="958"/>
        <v>-2.1806259770497292E-3</v>
      </c>
      <c r="DF482" s="223">
        <f t="shared" ca="1" si="959"/>
        <v>2.1834140123105851E-3</v>
      </c>
      <c r="DG482" s="223">
        <f t="shared" ca="1" si="960"/>
        <v>-2.1219120437669641E-3</v>
      </c>
      <c r="DH482" s="223">
        <f t="shared" ca="1" si="961"/>
        <v>1.997930979368233E-3</v>
      </c>
      <c r="DI482" s="223">
        <f t="shared" ca="1" si="962"/>
        <v>-1.8151214062486175E-3</v>
      </c>
      <c r="DJ482" s="223">
        <f t="shared" ca="1" si="963"/>
        <v>1.578866100228382E-3</v>
      </c>
      <c r="DK482" s="223">
        <f t="shared" ca="1" si="964"/>
        <v>-1.2961215315130583E-3</v>
      </c>
      <c r="DL482" s="223">
        <f t="shared" ca="1" si="965"/>
        <v>9.7521303340907157E-4</v>
      </c>
      <c r="DM482" s="223">
        <f t="shared" ca="1" si="966"/>
        <v>-6.2558966525557173E-4</v>
      </c>
      <c r="DN482" s="223">
        <f t="shared" ca="1" si="967"/>
        <v>2.5754598756260719E-4</v>
      </c>
      <c r="DO482" s="223">
        <f t="shared" ca="1" si="968"/>
        <v>1.1808105839073856E-4</v>
      </c>
      <c r="DP482" s="223">
        <f t="shared" ca="1" si="969"/>
        <v>-4.9023124120664227E-4</v>
      </c>
      <c r="DQ482" s="223">
        <f t="shared" ca="1" si="970"/>
        <v>8.4794670473211384E-4</v>
      </c>
      <c r="DR482" s="223">
        <f t="shared" ca="1" si="971"/>
        <v>-1.1806946190133327E-3</v>
      </c>
      <c r="DS482" s="223">
        <f t="shared" ca="1" si="972"/>
        <v>1.4786773164734114E-3</v>
      </c>
      <c r="DT482" s="223">
        <f t="shared" ca="1" si="973"/>
        <v>-1.7331207814445181E-3</v>
      </c>
      <c r="DU482" s="223">
        <f t="shared" ca="1" si="974"/>
        <v>1.9365329985603903E-3</v>
      </c>
      <c r="DV482" s="223">
        <f t="shared" ca="1" si="975"/>
        <v>-2.0829245530154853E-3</v>
      </c>
      <c r="DW482" s="223">
        <f t="shared" ca="1" si="976"/>
        <v>2.1679849871778724E-3</v>
      </c>
      <c r="DX482" s="223">
        <f t="shared" ca="1" si="977"/>
        <v>-2.1892097207869697E-3</v>
      </c>
      <c r="DY482" s="223">
        <f t="shared" ca="1" si="978"/>
        <v>2.1459737976060175E-3</v>
      </c>
      <c r="DZ482" s="223">
        <f t="shared" ca="1" si="979"/>
        <v>-2.0395502870804156E-3</v>
      </c>
      <c r="EA482" s="223">
        <f t="shared" ca="1" si="980"/>
        <v>1.8730727991705331E-3</v>
      </c>
      <c r="EB482" s="223">
        <f t="shared" ca="1" si="981"/>
        <v>-1.6514432160987698E-3</v>
      </c>
      <c r="EC482" s="223">
        <f t="shared" ca="1" si="982"/>
        <v>1.3811873578235688E-3</v>
      </c>
      <c r="ED482" s="223">
        <f t="shared" ca="1" si="983"/>
        <v>-1.0702628311287756E-3</v>
      </c>
      <c r="EE482" s="223">
        <f t="shared" ca="1" si="984"/>
        <v>7.2782472015857271E-4</v>
      </c>
      <c r="EF482" s="223">
        <f t="shared" ca="1" si="985"/>
        <v>-3.6395601757180254E-4</v>
      </c>
      <c r="EG482" s="223">
        <f t="shared" ca="1" si="986"/>
        <v>-1.0629266305864794E-5</v>
      </c>
      <c r="EH482" s="223">
        <f t="shared" ca="1" si="987"/>
        <v>3.8490157446413565E-4</v>
      </c>
      <c r="EI482" s="223">
        <f t="shared" ca="1" si="988"/>
        <v>-7.478405653737637E-4</v>
      </c>
      <c r="EJ482" s="223">
        <f t="shared" ca="1" si="989"/>
        <v>1.088759603804302E-3</v>
      </c>
      <c r="EK482" s="223">
        <f t="shared" ca="1" si="990"/>
        <v>-1.3976204257555886E-3</v>
      </c>
      <c r="EL482" s="223">
        <f t="shared" ca="1" si="991"/>
        <v>1.6653287122818804E-3</v>
      </c>
      <c r="EM482" s="223">
        <f t="shared" ca="1" si="992"/>
        <v>-1.884001869123808E-3</v>
      </c>
      <c r="EN482" s="223">
        <f t="shared" ca="1" si="993"/>
        <v>2.0472011274513947E-3</v>
      </c>
      <c r="EO482" s="223">
        <f t="shared" ca="1" si="994"/>
        <v>-2.1501211315788304E-3</v>
      </c>
      <c r="EP482" s="223">
        <f t="shared" ca="1" si="995"/>
        <v>2.1897314312938594E-3</v>
      </c>
      <c r="EQ482" s="223">
        <f t="shared" ca="1" si="996"/>
        <v>-2.1648657126015101E-3</v>
      </c>
      <c r="ER482" s="223">
        <f t="shared" ca="1" si="997"/>
        <v>2.0762561395075117E-3</v>
      </c>
      <c r="ES482" s="223">
        <f t="shared" ca="1" si="998"/>
        <v>-1.926511795657512E-3</v>
      </c>
      <c r="ET482" s="223">
        <f t="shared" ca="1" si="999"/>
        <v>1.7200418606123171E-3</v>
      </c>
      <c r="EU482" s="223">
        <f t="shared" ca="1" si="1000"/>
        <v>-1.4629257828112628E-3</v>
      </c>
      <c r="EV482" s="223">
        <f t="shared" ca="1" si="1001"/>
        <v>1.1627342719443357E-3</v>
      </c>
      <c r="EW482" s="223">
        <f t="shared" ca="1" si="1002"/>
        <v>-8.2830638156091308E-4</v>
      </c>
      <c r="EX482" s="223">
        <f t="shared" ca="1" si="1003"/>
        <v>4.6948924565576268E-4</v>
      </c>
      <c r="EY482" s="223">
        <f t="shared" ca="1" si="1004"/>
        <v>-9.6848132612429249E-5</v>
      </c>
      <c r="EZ482" s="223">
        <f t="shared" ca="1" si="1005"/>
        <v>-2.7864464611534817E-4</v>
      </c>
      <c r="FA482" s="223">
        <f t="shared" ca="1" si="1006"/>
        <v>6.459328125902144E-4</v>
      </c>
      <c r="FB482" s="223">
        <f t="shared" ca="1" si="1007"/>
        <v>-9.9420167134573693E-4</v>
      </c>
      <c r="FC482" s="223">
        <f t="shared" ca="1" si="1008"/>
        <v>1.3131965450151263E-3</v>
      </c>
      <c r="FD482" s="223">
        <f t="shared" ca="1" si="1009"/>
        <v>-1.5935247203857843E-3</v>
      </c>
      <c r="FE482" s="223">
        <f t="shared" ca="1" si="1010"/>
        <v>1.8269320141653706E-3</v>
      </c>
      <c r="FF482" s="223">
        <f t="shared" ca="1" si="1011"/>
        <v>-2.0065458150576787E-3</v>
      </c>
      <c r="FG482" s="223">
        <f t="shared" ca="1" si="1012"/>
        <v>2.1270774458454714E-3</v>
      </c>
      <c r="FH482" s="223">
        <f t="shared" ca="1" si="1013"/>
        <v>-2.1849778869849363E-3</v>
      </c>
      <c r="FI482" s="223">
        <f t="shared" ca="1" si="1014"/>
        <v>2.1785422764755247E-3</v>
      </c>
      <c r="FJ482" s="223">
        <f t="shared" ca="1" si="1015"/>
        <v>-2.107960109035936E-3</v>
      </c>
      <c r="FK482" s="223">
        <f t="shared" ca="1" si="1016"/>
        <v>1.9753096564862445E-3</v>
      </c>
      <c r="FL482" s="223">
        <f t="shared" ca="1" si="1017"/>
        <v>-1.7844967736257722E-3</v>
      </c>
      <c r="FM482" s="223">
        <f t="shared" ca="1" si="1018"/>
        <v>1.541139891451093E-3</v>
      </c>
      <c r="FN482" s="223">
        <f t="shared" ca="1" si="1019"/>
        <v>-1.2524045840551835E-3</v>
      </c>
      <c r="FO482" s="223">
        <f t="shared" ca="1" si="1020"/>
        <v>9.2679258033900131E-4</v>
      </c>
      <c r="FP482" s="223">
        <f t="shared" ca="1" si="1021"/>
        <v>-5.7389143302465908E-4</v>
      </c>
      <c r="FQ482" s="223">
        <f t="shared" ca="1" si="1022"/>
        <v>2.0409221589648961E-4</v>
      </c>
      <c r="FR482" s="223">
        <f t="shared" ca="1" si="1023"/>
        <v>1.717164384078038E-4</v>
      </c>
      <c r="FS482" s="223">
        <f t="shared" ca="1" si="1024"/>
        <v>-5.4246895108410139E-4</v>
      </c>
      <c r="FT482" s="223">
        <f t="shared" ca="1" si="1025"/>
        <v>8.9724861997900857E-4</v>
      </c>
      <c r="FU482" s="223">
        <f t="shared" ca="1" si="1026"/>
        <v>-1.2256090587751914E-3</v>
      </c>
      <c r="FV482" s="223">
        <f t="shared" ca="1" si="1027"/>
        <v>1.517881787862085E-3</v>
      </c>
      <c r="FW482" s="223">
        <f t="shared" ca="1" si="1028"/>
        <v>-1.7654609199644598E-3</v>
      </c>
      <c r="FX482" s="223">
        <f t="shared" ca="1" si="1029"/>
        <v>1.9610565580428395E-3</v>
      </c>
      <c r="FY482" s="223">
        <f t="shared" ca="1" si="1030"/>
        <v>-2.0989094442350632E-3</v>
      </c>
      <c r="FZ482" s="223">
        <f t="shared" ca="1" si="1031"/>
        <v>2.1749605395648026E-3</v>
      </c>
      <c r="GA482" s="223">
        <f t="shared" ca="1" si="1032"/>
        <v>-2.1869705411877312E-3</v>
      </c>
      <c r="GB482" s="223">
        <f t="shared" ca="1" si="1033"/>
        <v>2.1345858180262293E-3</v>
      </c>
      <c r="GC482" s="223">
        <f t="shared" ca="1" si="1034"/>
        <v>-2.0193488233358052E-3</v>
      </c>
      <c r="GD482" s="223">
        <f t="shared" ca="1" si="1035"/>
        <v>1.8446526776080348E-3</v>
      </c>
      <c r="GE482" s="223">
        <f t="shared" ca="1" si="1036"/>
        <v>-1.6156412591045027E-3</v>
      </c>
      <c r="GF482" s="223">
        <f t="shared" ca="1" si="1037"/>
        <v>1.3390577438253614E-3</v>
      </c>
      <c r="GG482" s="223">
        <f t="shared" ca="1" si="1038"/>
        <v>-1.0230460546134983E-3</v>
      </c>
      <c r="GH482" s="223">
        <f t="shared" ca="1" si="1039"/>
        <v>6.7691106566444468E-4</v>
      </c>
      <c r="GI482" s="223">
        <f t="shared" ca="1" si="1040"/>
        <v>-3.1084462315596499E-4</v>
      </c>
      <c r="GJ482" s="223">
        <f t="shared" ca="1" si="1041"/>
        <v>-6.4374550759427394E-5</v>
      </c>
      <c r="GK482" s="223">
        <f t="shared" ca="1" si="1042"/>
        <v>4.3769823436015762E-4</v>
      </c>
      <c r="GL482" s="223">
        <f t="shared" ca="1" si="1043"/>
        <v>-7.9813401809716758E-4</v>
      </c>
      <c r="GM482" s="223">
        <f t="shared" ca="1" si="1044"/>
        <v>1.1350689729619895E-3</v>
      </c>
      <c r="GN482" s="223">
        <f t="shared" ca="1" si="1045"/>
        <v>-1.4385821451606885E-3</v>
      </c>
      <c r="GO482" s="223">
        <f t="shared" ca="1" si="1046"/>
        <v>1.6997366757713162E-3</v>
      </c>
      <c r="GP482" s="223">
        <f t="shared" ca="1" si="1047"/>
        <v>-1.9108429440112928E-3</v>
      </c>
      <c r="GQ482" s="223">
        <f t="shared" ca="1" si="1048"/>
        <v>2.0656849859307749E-3</v>
      </c>
      <c r="GR482" s="223">
        <f t="shared" ca="1" si="1049"/>
        <v>-2.1597035217008295E-3</v>
      </c>
      <c r="GS482" s="223">
        <f t="shared" ca="1" si="1050"/>
        <v>2.19013020231023E-3</v>
      </c>
      <c r="GT482" s="223">
        <f t="shared" ca="1" si="1051"/>
        <v>-2.1560691228132353E-3</v>
      </c>
      <c r="GU482" s="223">
        <f t="shared" ca="1" si="1052"/>
        <v>2.0585232019958363E-3</v>
      </c>
      <c r="GV482" s="223">
        <f t="shared" ca="1" si="1053"/>
        <v>-1.9003646517175782E-3</v>
      </c>
      <c r="GW482" s="223">
        <f t="shared" ca="1" si="1054"/>
        <v>1.6862504054511859E-3</v>
      </c>
      <c r="GX482" s="223">
        <f t="shared" ca="1" si="1055"/>
        <v>-1.4224849962032515E-3</v>
      </c>
      <c r="GY482" s="223">
        <f t="shared" ca="1" si="1056"/>
        <v>1.1168349213341838E-3</v>
      </c>
      <c r="GZ482" s="223">
        <f t="shared" ca="1" si="1057"/>
        <v>-7.7829996025652044E-4</v>
      </c>
      <c r="HA482" s="223">
        <f t="shared" ca="1" si="1058"/>
        <v>4.1684817849172969E-4</v>
      </c>
      <c r="HB482" s="223">
        <f t="shared" ca="1" si="1059"/>
        <v>-4.3122420820148515E-5</v>
      </c>
      <c r="HC482" s="223">
        <f t="shared" ca="1" si="1060"/>
        <v>-3.3187306425192507E-4</v>
      </c>
      <c r="HD482" s="223">
        <f t="shared" ca="1" si="1061"/>
        <v>6.9709664145721376E-4</v>
      </c>
      <c r="HE482" s="223">
        <f t="shared" ca="1" si="1062"/>
        <v>-1.0417944065727294E-3</v>
      </c>
      <c r="HF482" s="223">
        <f t="shared" ca="1" si="1063"/>
        <v>1.3558168320664955E-3</v>
      </c>
      <c r="HG482" s="223">
        <f t="shared" ca="1" si="1064"/>
        <v>-1.6299176170468958E-3</v>
      </c>
      <c r="HH482" s="223">
        <f t="shared" ca="1" si="1065"/>
        <v>1.8560259419576658E-3</v>
      </c>
      <c r="HI482" s="223">
        <f t="shared" ca="1" si="1066"/>
        <v>-2.0274841115626567E-3</v>
      </c>
      <c r="HJ482" s="223">
        <f t="shared" ca="1" si="1067"/>
        <v>2.1392435888854E-3</v>
      </c>
      <c r="HK482" s="223">
        <f t="shared" ca="1" si="1068"/>
        <v>-2.1880136479426088E-3</v>
      </c>
      <c r="HL482" s="223">
        <f t="shared" ca="1" si="1069"/>
        <v>2.1723582682340722E-3</v>
      </c>
      <c r="HM482" s="223">
        <f t="shared" ca="1" si="1070"/>
        <v>-2.0927384179569293E-3</v>
      </c>
      <c r="HN482" s="223">
        <f t="shared" ca="1" si="1071"/>
        <v>1.9514984809287216E-3</v>
      </c>
      <c r="HO482" s="223">
        <f t="shared" ca="1" si="1072"/>
        <v>-1.7527972268730518E-3</v>
      </c>
      <c r="HP482" s="223">
        <f t="shared" ca="1" si="1073"/>
        <v>1.5024853576301258E-3</v>
      </c>
      <c r="HQ482" s="223">
        <f t="shared" ca="1" si="1074"/>
        <v>-1.207933234906401E-3</v>
      </c>
      <c r="HR482" s="223">
        <f t="shared" ca="1" si="1075"/>
        <v>8.7781386207331569E-4</v>
      </c>
      <c r="HS482" s="223">
        <f t="shared" ca="1" si="1076"/>
        <v>-5.2184751005367462E-4</v>
      </c>
      <c r="HT482" s="223">
        <f t="shared" ca="1" si="1077"/>
        <v>1.5051550671113967E-4</v>
      </c>
      <c r="HU482" s="223">
        <f t="shared" ca="1" si="1078"/>
        <v>2.2524838286326328E-4</v>
      </c>
      <c r="HV482" s="223">
        <f t="shared" ca="1" si="1079"/>
        <v>-5.9437989794976947E-4</v>
      </c>
      <c r="HW482" s="223">
        <f t="shared" ca="1" si="1080"/>
        <v>9.4601006620740236E-4</v>
      </c>
      <c r="HX482" s="223">
        <f t="shared" ca="1" si="1081"/>
        <v>-1.269785237468518E-3</v>
      </c>
      <c r="HY482" s="223">
        <f t="shared" ca="1" si="1082"/>
        <v>1.556171944018918E-3</v>
      </c>
      <c r="HZ482" s="223">
        <f t="shared" ca="1" si="1083"/>
        <v>-1.7967376108411969E-3</v>
      </c>
      <c r="IA482" s="223">
        <f t="shared" ca="1" si="1084"/>
        <v>1.9843988503832396E-3</v>
      </c>
      <c r="IB482" s="223">
        <f t="shared" ca="1" si="1085"/>
        <v>-2.1136300308886792E-3</v>
      </c>
      <c r="IC482" s="223">
        <f t="shared" ca="1" si="1086"/>
        <v>2.18062597704974E-3</v>
      </c>
      <c r="ID482" s="223">
        <f t="shared" ca="1" si="1087"/>
        <v>-2.1834140123105856E-3</v>
      </c>
      <c r="IE482" s="223">
        <f t="shared" ca="1" si="1088"/>
        <v>1.8382686352630719E-3</v>
      </c>
      <c r="IF482" s="223">
        <f t="shared" ca="1" si="1089"/>
        <v>-1.9979309793682356E-3</v>
      </c>
      <c r="IG482" s="223">
        <f t="shared" ca="1" si="1090"/>
        <v>1.8151214062486209E-3</v>
      </c>
      <c r="IH482" s="223">
        <f t="shared" ca="1" si="1091"/>
        <v>-1.5788661002283E-3</v>
      </c>
      <c r="II482" s="223">
        <f t="shared" ca="1" si="1092"/>
        <v>1.2961215315130635E-3</v>
      </c>
      <c r="IJ482" s="223">
        <f t="shared" ca="1" si="1093"/>
        <v>-9.7521303340918877E-4</v>
      </c>
      <c r="IK482" s="223">
        <f t="shared" ca="1" si="1094"/>
        <v>6.2558966525545865E-4</v>
      </c>
      <c r="IL482" s="223">
        <f t="shared" ca="1" si="1095"/>
        <v>-2.5754598756261369E-4</v>
      </c>
      <c r="IM482" s="223">
        <f t="shared" ca="1" si="1096"/>
        <v>-1.1808105839060759E-4</v>
      </c>
      <c r="IN482" s="223">
        <f t="shared" ca="1" si="1097"/>
        <v>4.9023124120663598E-4</v>
      </c>
      <c r="IO482" s="223">
        <f t="shared" ca="1" si="1098"/>
        <v>-8.4794670473210809E-4</v>
      </c>
      <c r="IP482" s="223">
        <f t="shared" ca="1" si="1099"/>
        <v>1.180694619013432E-3</v>
      </c>
      <c r="IQ482" s="223">
        <f t="shared" ca="1" si="1100"/>
        <v>-1.4786773164734064E-3</v>
      </c>
      <c r="IR482" s="223">
        <f t="shared" ca="1" si="1101"/>
        <v>1.7331207814444381E-3</v>
      </c>
      <c r="IS482" s="223">
        <f t="shared" ca="1" si="1102"/>
        <v>-1.9365329985604456E-3</v>
      </c>
      <c r="IT482" s="223">
        <f t="shared" ca="1" si="1103"/>
        <v>2.0829245530154831E-3</v>
      </c>
      <c r="IU482" s="223">
        <f t="shared" ca="1" si="1104"/>
        <v>-2.1679849871778533E-3</v>
      </c>
      <c r="IV482" s="223">
        <f t="shared" ca="1" si="1105"/>
        <v>2.1892097207869702E-3</v>
      </c>
      <c r="IW482" s="223">
        <f t="shared" ca="1" si="1106"/>
        <v>-2.1459737976060188E-3</v>
      </c>
      <c r="IX482" s="223">
        <f t="shared" ca="1" si="1107"/>
        <v>2.0395502870803727E-3</v>
      </c>
      <c r="IY482" s="223">
        <f t="shared" ca="1" si="1108"/>
        <v>-1.8730727991705363E-3</v>
      </c>
      <c r="IZ482" s="223">
        <f t="shared" ca="1" si="1109"/>
        <v>1.6514432160988561E-3</v>
      </c>
      <c r="JA482" s="223">
        <f t="shared" ca="1" si="1110"/>
        <v>-1.3811873578234773E-3</v>
      </c>
      <c r="JB482" s="223">
        <f t="shared" ca="1" si="1111"/>
        <v>1.0702628311287812E-3</v>
      </c>
    </row>
    <row r="483" spans="2:262">
      <c r="B483" s="230">
        <v>122</v>
      </c>
      <c r="C483" s="229">
        <f t="shared" si="1112"/>
        <v>2.3828125000000017E-3</v>
      </c>
      <c r="D483" s="226">
        <f t="shared" ca="1" si="855"/>
        <v>53.977959391195242</v>
      </c>
      <c r="E483" s="225">
        <f ca="1">DX361</f>
        <v>-2.2040608804758527E-2</v>
      </c>
      <c r="F483" s="224">
        <v>122</v>
      </c>
      <c r="G483" s="223">
        <f t="shared" ca="1" si="856"/>
        <v>-2.3115662582500274E-4</v>
      </c>
      <c r="H483" s="223">
        <f t="shared" ca="1" si="857"/>
        <v>6.4155606711090662E-4</v>
      </c>
      <c r="I483" s="223">
        <f t="shared" ca="1" si="858"/>
        <v>-1.0380677569979931E-3</v>
      </c>
      <c r="J483" s="223">
        <f t="shared" ca="1" si="859"/>
        <v>1.4121084148375775E-3</v>
      </c>
      <c r="K483" s="223">
        <f t="shared" ca="1" si="860"/>
        <v>-1.7555811899638753E-3</v>
      </c>
      <c r="L483" s="223">
        <f t="shared" ca="1" si="861"/>
        <v>2.0610509340589925E-3</v>
      </c>
      <c r="M483" s="223">
        <f t="shared" ca="1" si="862"/>
        <v>-2.3219051496603704E-3</v>
      </c>
      <c r="N483" s="223">
        <f t="shared" ca="1" si="863"/>
        <v>2.5324971307616093E-3</v>
      </c>
      <c r="O483" s="223">
        <f t="shared" ca="1" si="864"/>
        <v>-2.6882681969448079E-3</v>
      </c>
      <c r="P483" s="223">
        <f t="shared" ca="1" si="865"/>
        <v>2.7858463750447481E-3</v>
      </c>
      <c r="Q483" s="223">
        <f t="shared" ca="1" si="866"/>
        <v>-2.823119392184794E-3</v>
      </c>
      <c r="R483" s="223">
        <f t="shared" ca="1" si="867"/>
        <v>2.7992804001057479E-3</v>
      </c>
      <c r="S483" s="223">
        <f t="shared" ca="1" si="868"/>
        <v>-2.714845440994046E-3</v>
      </c>
      <c r="T483" s="223">
        <f t="shared" ca="1" si="869"/>
        <v>2.5716422767268271E-3</v>
      </c>
      <c r="U483" s="223">
        <f t="shared" ca="1" si="870"/>
        <v>-2.3727708233469993E-3</v>
      </c>
      <c r="V483" s="223">
        <f t="shared" ca="1" si="871"/>
        <v>2.1225360472424703E-3</v>
      </c>
      <c r="W483" s="223">
        <f t="shared" ca="1" si="872"/>
        <v>-1.8263547756244992E-3</v>
      </c>
      <c r="X483" s="223">
        <f t="shared" ca="1" si="873"/>
        <v>1.4906384385770194E-3</v>
      </c>
      <c r="Y483" s="223">
        <f t="shared" ca="1" si="874"/>
        <v>-1.1226542809574503E-3</v>
      </c>
      <c r="Z483" s="223">
        <f t="shared" ca="1" si="875"/>
        <v>7.3036804849200372E-4</v>
      </c>
      <c r="AA483" s="223">
        <f t="shared" ca="1" si="876"/>
        <v>-3.2227155343674663E-4</v>
      </c>
      <c r="AB483" s="223">
        <f t="shared" ca="1" si="877"/>
        <v>-9.2801147512985166E-5</v>
      </c>
      <c r="AC483" s="223">
        <f t="shared" ca="1" si="878"/>
        <v>5.0586498387204912E-4</v>
      </c>
      <c r="AD483" s="223">
        <f t="shared" ca="1" si="879"/>
        <v>-9.0797837100686253E-4</v>
      </c>
      <c r="AE483" s="223">
        <f t="shared" ca="1" si="880"/>
        <v>1.2904367684401022E-3</v>
      </c>
      <c r="AF483" s="223">
        <f t="shared" ca="1" si="881"/>
        <v>-1.6449611068647591E-3</v>
      </c>
      <c r="AG483" s="223">
        <f t="shared" ca="1" si="882"/>
        <v>1.9638770049924701E-3</v>
      </c>
      <c r="AH483" s="223">
        <f t="shared" ca="1" si="883"/>
        <v>-2.2402808967323185E-3</v>
      </c>
      <c r="AI483" s="223">
        <f t="shared" ca="1" si="884"/>
        <v>2.4681894725484405E-3</v>
      </c>
      <c r="AJ483" s="223">
        <f t="shared" ca="1" si="885"/>
        <v>-2.6426692000422187E-3</v>
      </c>
      <c r="AK483" s="223">
        <f t="shared" ca="1" si="886"/>
        <v>2.7599431200299239E-3</v>
      </c>
      <c r="AL483" s="223">
        <f t="shared" ca="1" si="887"/>
        <v>-2.8174726063028006E-3</v>
      </c>
      <c r="AM483" s="223">
        <f t="shared" ca="1" si="888"/>
        <v>2.8140123192180368E-3</v>
      </c>
      <c r="AN483" s="223">
        <f t="shared" ca="1" si="889"/>
        <v>-2.7496371635411954E-3</v>
      </c>
      <c r="AO483" s="223">
        <f t="shared" ca="1" si="890"/>
        <v>2.6257406669842435E-3</v>
      </c>
      <c r="AP483" s="223">
        <f t="shared" ca="1" si="891"/>
        <v>-2.4450048145389261E-3</v>
      </c>
      <c r="AQ483" s="223">
        <f t="shared" ca="1" si="892"/>
        <v>2.2113419916011761E-3</v>
      </c>
      <c r="AR483" s="223">
        <f t="shared" ca="1" si="893"/>
        <v>-1.9298102926423144E-3</v>
      </c>
      <c r="AS483" s="223">
        <f t="shared" ca="1" si="894"/>
        <v>1.6065040287388988E-3</v>
      </c>
      <c r="AT483" s="223">
        <f t="shared" ca="1" si="895"/>
        <v>-1.2484218041422955E-3</v>
      </c>
      <c r="AU483" s="223">
        <f t="shared" ca="1" si="896"/>
        <v>8.6331501763192405E-4</v>
      </c>
      <c r="AV483" s="223">
        <f t="shared" ca="1" si="897"/>
        <v>-4.5952006814032546E-4</v>
      </c>
      <c r="AW483" s="223">
        <f t="shared" ca="1" si="898"/>
        <v>4.5777896891805499E-5</v>
      </c>
      <c r="AX483" s="223">
        <f t="shared" ca="1" si="899"/>
        <v>3.6895522757843751E-4</v>
      </c>
      <c r="AY483" s="223">
        <f t="shared" ca="1" si="900"/>
        <v>-7.7570158559048339E-4</v>
      </c>
      <c r="AZ483" s="223">
        <f t="shared" ca="1" si="901"/>
        <v>1.1656563468385658E-3</v>
      </c>
      <c r="BA483" s="223">
        <f t="shared" ca="1" si="902"/>
        <v>-1.5303781683776551E-3</v>
      </c>
      <c r="BB483" s="223">
        <f t="shared" ca="1" si="903"/>
        <v>1.8619719242056409E-3</v>
      </c>
      <c r="BC483" s="223">
        <f t="shared" ca="1" si="904"/>
        <v>-2.1532596108986327E-3</v>
      </c>
      <c r="BD483" s="223">
        <f t="shared" ca="1" si="905"/>
        <v>2.3979357297080244E-3</v>
      </c>
      <c r="BE483" s="223">
        <f t="shared" ca="1" si="906"/>
        <v>-2.5907037815662364E-3</v>
      </c>
      <c r="BF483" s="223">
        <f t="shared" ca="1" si="907"/>
        <v>2.7273909202964776E-3</v>
      </c>
      <c r="BG483" s="223">
        <f t="shared" ca="1" si="908"/>
        <v>-2.8050382821307685E-3</v>
      </c>
      <c r="BH483" s="223">
        <f t="shared" ca="1" si="909"/>
        <v>2.8219650361749607E-3</v>
      </c>
      <c r="BI483" s="223">
        <f t="shared" ca="1" si="910"/>
        <v>-2.7778047693216021E-3</v>
      </c>
      <c r="BJ483" s="223">
        <f t="shared" ca="1" si="911"/>
        <v>2.6735134179871737E-3</v>
      </c>
      <c r="BK483" s="223">
        <f t="shared" ca="1" si="912"/>
        <v>-2.511348574975529E-3</v>
      </c>
      <c r="BL483" s="223">
        <f t="shared" ca="1" si="913"/>
        <v>2.2948206194114214E-3</v>
      </c>
      <c r="BM483" s="223">
        <f t="shared" ca="1" si="914"/>
        <v>-2.0286167276337224E-3</v>
      </c>
      <c r="BN483" s="223">
        <f t="shared" ca="1" si="915"/>
        <v>1.7184994099823801E-3</v>
      </c>
      <c r="BO483" s="223">
        <f t="shared" ca="1" si="916"/>
        <v>-1.3711817698520911E-3</v>
      </c>
      <c r="BP483" s="223">
        <f t="shared" ca="1" si="917"/>
        <v>9.9418218527686647E-4</v>
      </c>
      <c r="BQ483" s="223">
        <f t="shared" ca="1" si="918"/>
        <v>-5.9566155875056962E-4</v>
      </c>
      <c r="BR483" s="223">
        <f t="shared" ca="1" si="919"/>
        <v>1.8424665833327355E-4</v>
      </c>
      <c r="BS483" s="223">
        <f t="shared" ca="1" si="920"/>
        <v>2.3115662582500756E-4</v>
      </c>
      <c r="BT483" s="223">
        <f t="shared" ca="1" si="921"/>
        <v>-6.4155606711090521E-4</v>
      </c>
      <c r="BU483" s="223">
        <f t="shared" ca="1" si="922"/>
        <v>1.0380677569979849E-3</v>
      </c>
      <c r="BV483" s="223">
        <f t="shared" ca="1" si="923"/>
        <v>-1.4121084148375654E-3</v>
      </c>
      <c r="BW483" s="223">
        <f t="shared" ca="1" si="924"/>
        <v>1.7555811899638604E-3</v>
      </c>
      <c r="BX483" s="223">
        <f t="shared" ca="1" si="925"/>
        <v>-2.061050934058973E-3</v>
      </c>
      <c r="BY483" s="223">
        <f t="shared" ca="1" si="926"/>
        <v>2.3219051496603995E-3</v>
      </c>
      <c r="BZ483" s="223">
        <f t="shared" ca="1" si="927"/>
        <v>-2.5324971307616275E-3</v>
      </c>
      <c r="CA483" s="223">
        <f t="shared" ca="1" si="928"/>
        <v>2.6882681969448178E-3</v>
      </c>
      <c r="CB483" s="223">
        <f t="shared" ca="1" si="929"/>
        <v>-2.7858463750447529E-3</v>
      </c>
      <c r="CC483" s="223">
        <f t="shared" ca="1" si="930"/>
        <v>2.8231193921847944E-3</v>
      </c>
      <c r="CD483" s="223">
        <f t="shared" ca="1" si="931"/>
        <v>-2.7992804001057462E-3</v>
      </c>
      <c r="CE483" s="223">
        <f t="shared" ca="1" si="932"/>
        <v>2.7148454409940425E-3</v>
      </c>
      <c r="CF483" s="223">
        <f t="shared" ca="1" si="933"/>
        <v>-2.5716422767268232E-3</v>
      </c>
      <c r="CG483" s="223">
        <f t="shared" ca="1" si="934"/>
        <v>2.372770823347004E-3</v>
      </c>
      <c r="CH483" s="223">
        <f t="shared" ca="1" si="935"/>
        <v>-2.1225360472424764E-3</v>
      </c>
      <c r="CI483" s="223">
        <f t="shared" ca="1" si="936"/>
        <v>1.8263547756245061E-3</v>
      </c>
      <c r="CJ483" s="223">
        <f t="shared" ca="1" si="937"/>
        <v>-1.4906384385770443E-3</v>
      </c>
      <c r="CK483" s="223">
        <f t="shared" ca="1" si="938"/>
        <v>1.1226542809574767E-3</v>
      </c>
      <c r="CL483" s="223">
        <f t="shared" ca="1" si="939"/>
        <v>-7.3036804849195417E-4</v>
      </c>
      <c r="CM483" s="223">
        <f t="shared" ca="1" si="940"/>
        <v>3.2227155343671568E-4</v>
      </c>
      <c r="CN483" s="223">
        <f t="shared" ca="1" si="941"/>
        <v>9.2801147512956163E-5</v>
      </c>
      <c r="CO483" s="223">
        <f t="shared" ca="1" si="942"/>
        <v>-5.0586498387198103E-4</v>
      </c>
      <c r="CP483" s="223">
        <f t="shared" ca="1" si="943"/>
        <v>9.0797837100679705E-4</v>
      </c>
      <c r="CQ483" s="223">
        <f t="shared" ca="1" si="944"/>
        <v>-1.2904367684400406E-3</v>
      </c>
      <c r="CR483" s="223">
        <f t="shared" ca="1" si="945"/>
        <v>1.6449611068648335E-3</v>
      </c>
      <c r="CS483" s="223">
        <f t="shared" ca="1" si="946"/>
        <v>-1.9638770049925361E-3</v>
      </c>
      <c r="CT483" s="223">
        <f t="shared" ca="1" si="947"/>
        <v>2.2402808967323744E-3</v>
      </c>
      <c r="CU483" s="223">
        <f t="shared" ca="1" si="948"/>
        <v>-2.4681894725484656E-3</v>
      </c>
      <c r="CV483" s="223">
        <f t="shared" ca="1" si="949"/>
        <v>2.6426692000422365E-3</v>
      </c>
      <c r="CW483" s="223">
        <f t="shared" ca="1" si="950"/>
        <v>-2.7599431200299347E-3</v>
      </c>
      <c r="CX483" s="223">
        <f t="shared" ca="1" si="951"/>
        <v>2.8174726063028041E-3</v>
      </c>
      <c r="CY483" s="223">
        <f t="shared" ca="1" si="952"/>
        <v>-2.8140123192180329E-3</v>
      </c>
      <c r="CZ483" s="223">
        <f t="shared" ca="1" si="953"/>
        <v>2.7496371635411837E-3</v>
      </c>
      <c r="DA483" s="223">
        <f t="shared" ca="1" si="954"/>
        <v>-2.6257406669842249E-3</v>
      </c>
      <c r="DB483" s="223">
        <f t="shared" ca="1" si="955"/>
        <v>2.4450048145389209E-3</v>
      </c>
      <c r="DC483" s="223">
        <f t="shared" ca="1" si="956"/>
        <v>-2.2113419916011696E-3</v>
      </c>
      <c r="DD483" s="223">
        <f t="shared" ca="1" si="957"/>
        <v>1.9298102926423061E-3</v>
      </c>
      <c r="DE483" s="223">
        <f t="shared" ca="1" si="958"/>
        <v>-1.6065040287388899E-3</v>
      </c>
      <c r="DF483" s="223">
        <f t="shared" ca="1" si="959"/>
        <v>1.2484218041422855E-3</v>
      </c>
      <c r="DG483" s="223">
        <f t="shared" ca="1" si="960"/>
        <v>-8.6331501763191353E-4</v>
      </c>
      <c r="DH483" s="223">
        <f t="shared" ca="1" si="961"/>
        <v>4.5952006814035408E-4</v>
      </c>
      <c r="DI483" s="223">
        <f t="shared" ca="1" si="962"/>
        <v>-4.5777896891794441E-5</v>
      </c>
      <c r="DJ483" s="223">
        <f t="shared" ca="1" si="963"/>
        <v>-3.689552275784484E-4</v>
      </c>
      <c r="DK483" s="223">
        <f t="shared" ca="1" si="964"/>
        <v>7.7570158559041693E-4</v>
      </c>
      <c r="DL483" s="223">
        <f t="shared" ca="1" si="965"/>
        <v>-1.165656346838503E-3</v>
      </c>
      <c r="DM483" s="223">
        <f t="shared" ca="1" si="966"/>
        <v>1.530378168377597E-3</v>
      </c>
      <c r="DN483" s="223">
        <f t="shared" ca="1" si="967"/>
        <v>-1.8619719242055886E-3</v>
      </c>
      <c r="DO483" s="223">
        <f t="shared" ca="1" si="968"/>
        <v>2.1532596108985885E-3</v>
      </c>
      <c r="DP483" s="223">
        <f t="shared" ca="1" si="969"/>
        <v>-2.397935729707988E-3</v>
      </c>
      <c r="DQ483" s="223">
        <f t="shared" ca="1" si="970"/>
        <v>2.5907037815662086E-3</v>
      </c>
      <c r="DR483" s="223">
        <f t="shared" ca="1" si="971"/>
        <v>-2.727390920296501E-3</v>
      </c>
      <c r="DS483" s="223">
        <f t="shared" ca="1" si="972"/>
        <v>2.805038282130779E-3</v>
      </c>
      <c r="DT483" s="223">
        <f t="shared" ca="1" si="973"/>
        <v>-2.8219650361749581E-3</v>
      </c>
      <c r="DU483" s="223">
        <f t="shared" ca="1" si="974"/>
        <v>2.7778047693215861E-3</v>
      </c>
      <c r="DV483" s="223">
        <f t="shared" ca="1" si="975"/>
        <v>-2.6735134179871442E-3</v>
      </c>
      <c r="DW483" s="223">
        <f t="shared" ca="1" si="976"/>
        <v>2.5113485749754874E-3</v>
      </c>
      <c r="DX483" s="223">
        <f t="shared" ca="1" si="977"/>
        <v>-2.2948206194114149E-3</v>
      </c>
      <c r="DY483" s="223">
        <f t="shared" ca="1" si="978"/>
        <v>2.0286167276337146E-3</v>
      </c>
      <c r="DZ483" s="223">
        <f t="shared" ca="1" si="979"/>
        <v>-1.7184994099823715E-3</v>
      </c>
      <c r="EA483" s="223">
        <f t="shared" ca="1" si="980"/>
        <v>1.3711817698520814E-3</v>
      </c>
      <c r="EB483" s="223">
        <f t="shared" ca="1" si="981"/>
        <v>-9.9418218527685606E-4</v>
      </c>
      <c r="EC483" s="223">
        <f t="shared" ca="1" si="982"/>
        <v>5.9566155875055888E-4</v>
      </c>
      <c r="ED483" s="223">
        <f t="shared" ca="1" si="983"/>
        <v>-1.8424665833326252E-4</v>
      </c>
      <c r="EE483" s="223">
        <f t="shared" ca="1" si="984"/>
        <v>-2.3115662582501862E-4</v>
      </c>
      <c r="EF483" s="223">
        <f t="shared" ca="1" si="985"/>
        <v>6.4155606711091594E-4</v>
      </c>
      <c r="EG483" s="223">
        <f t="shared" ca="1" si="986"/>
        <v>-1.0380677569979953E-3</v>
      </c>
      <c r="EH483" s="223">
        <f t="shared" ca="1" si="987"/>
        <v>1.4121084148375749E-3</v>
      </c>
      <c r="EI483" s="223">
        <f t="shared" ca="1" si="988"/>
        <v>-1.7555811899638691E-3</v>
      </c>
      <c r="EJ483" s="223">
        <f t="shared" ca="1" si="989"/>
        <v>2.0610509340589799E-3</v>
      </c>
      <c r="EK483" s="223">
        <f t="shared" ca="1" si="990"/>
        <v>-2.32190514966036E-3</v>
      </c>
      <c r="EL483" s="223">
        <f t="shared" ca="1" si="991"/>
        <v>2.5324971307615967E-3</v>
      </c>
      <c r="EM483" s="223">
        <f t="shared" ca="1" si="992"/>
        <v>-2.688268196944797E-3</v>
      </c>
      <c r="EN483" s="223">
        <f t="shared" ca="1" si="993"/>
        <v>2.7858463750447416E-3</v>
      </c>
      <c r="EO483" s="223">
        <f t="shared" ca="1" si="994"/>
        <v>-2.8231193921847931E-3</v>
      </c>
      <c r="EP483" s="223">
        <f t="shared" ca="1" si="995"/>
        <v>2.7992804001057553E-3</v>
      </c>
      <c r="EQ483" s="223">
        <f t="shared" ca="1" si="996"/>
        <v>-2.7148454409940174E-3</v>
      </c>
      <c r="ER483" s="223">
        <f t="shared" ca="1" si="997"/>
        <v>2.5716422767267854E-3</v>
      </c>
      <c r="ES483" s="223">
        <f t="shared" ca="1" si="998"/>
        <v>-2.3727708233469542E-3</v>
      </c>
      <c r="ET483" s="223">
        <f t="shared" ca="1" si="999"/>
        <v>2.1225360472424161E-3</v>
      </c>
      <c r="EU483" s="223">
        <f t="shared" ca="1" si="1000"/>
        <v>-1.8263547756244365E-3</v>
      </c>
      <c r="EV483" s="223">
        <f t="shared" ca="1" si="1001"/>
        <v>1.4906384385769667E-3</v>
      </c>
      <c r="EW483" s="223">
        <f t="shared" ca="1" si="1002"/>
        <v>-1.122654280957393E-3</v>
      </c>
      <c r="EX483" s="223">
        <f t="shared" ca="1" si="1003"/>
        <v>7.3036804849194365E-4</v>
      </c>
      <c r="EY483" s="223">
        <f t="shared" ca="1" si="1004"/>
        <v>-3.2227155343670473E-4</v>
      </c>
      <c r="EZ483" s="223">
        <f t="shared" ca="1" si="1005"/>
        <v>-9.2801147513047453E-5</v>
      </c>
      <c r="FA483" s="223">
        <f t="shared" ca="1" si="1006"/>
        <v>5.0586498387207091E-4</v>
      </c>
      <c r="FB483" s="223">
        <f t="shared" ca="1" si="1007"/>
        <v>-9.0797837100688346E-4</v>
      </c>
      <c r="FC483" s="223">
        <f t="shared" ca="1" si="1008"/>
        <v>1.2904367684401217E-3</v>
      </c>
      <c r="FD483" s="223">
        <f t="shared" ca="1" si="1009"/>
        <v>-1.6449611068647773E-3</v>
      </c>
      <c r="FE483" s="223">
        <f t="shared" ca="1" si="1010"/>
        <v>1.9638770049924862E-3</v>
      </c>
      <c r="FF483" s="223">
        <f t="shared" ca="1" si="1011"/>
        <v>-2.2402808967323324E-3</v>
      </c>
      <c r="FG483" s="223">
        <f t="shared" ca="1" si="1012"/>
        <v>2.4681894725484318E-3</v>
      </c>
      <c r="FH483" s="223">
        <f t="shared" ca="1" si="1013"/>
        <v>-2.6426692000422122E-3</v>
      </c>
      <c r="FI483" s="223">
        <f t="shared" ca="1" si="1014"/>
        <v>2.7599431200299204E-3</v>
      </c>
      <c r="FJ483" s="223">
        <f t="shared" ca="1" si="1015"/>
        <v>-2.8174726063027993E-3</v>
      </c>
      <c r="FK483" s="223">
        <f t="shared" ca="1" si="1016"/>
        <v>2.8140123192180386E-3</v>
      </c>
      <c r="FL483" s="223">
        <f t="shared" ca="1" si="1017"/>
        <v>-2.7496371635411993E-3</v>
      </c>
      <c r="FM483" s="223">
        <f t="shared" ca="1" si="1018"/>
        <v>2.6257406669842501E-3</v>
      </c>
      <c r="FN483" s="223">
        <f t="shared" ca="1" si="1019"/>
        <v>-2.4450048145389551E-3</v>
      </c>
      <c r="FO483" s="223">
        <f t="shared" ca="1" si="1020"/>
        <v>2.2113419916012121E-3</v>
      </c>
      <c r="FP483" s="223">
        <f t="shared" ca="1" si="1021"/>
        <v>-1.9298102926423566E-3</v>
      </c>
      <c r="FQ483" s="223">
        <f t="shared" ca="1" si="1022"/>
        <v>1.6065040287388146E-3</v>
      </c>
      <c r="FR483" s="223">
        <f t="shared" ca="1" si="1023"/>
        <v>-1.2484218041422038E-3</v>
      </c>
      <c r="FS483" s="223">
        <f t="shared" ca="1" si="1024"/>
        <v>8.6331501763182647E-4</v>
      </c>
      <c r="FT483" s="223">
        <f t="shared" ca="1" si="1025"/>
        <v>-4.5952006814026398E-4</v>
      </c>
      <c r="FU483" s="223">
        <f t="shared" ca="1" si="1026"/>
        <v>4.5777896891863613E-5</v>
      </c>
      <c r="FV483" s="223">
        <f t="shared" ca="1" si="1027"/>
        <v>3.6895522757837988E-4</v>
      </c>
      <c r="FW483" s="223">
        <f t="shared" ca="1" si="1028"/>
        <v>-7.7570158559035036E-4</v>
      </c>
      <c r="FX483" s="223">
        <f t="shared" ca="1" si="1029"/>
        <v>1.1656563468384401E-3</v>
      </c>
      <c r="FY483" s="223">
        <f t="shared" ca="1" si="1030"/>
        <v>-1.5303781683775391E-3</v>
      </c>
      <c r="FZ483" s="223">
        <f t="shared" ca="1" si="1031"/>
        <v>1.8619719242055363E-3</v>
      </c>
      <c r="GA483" s="223">
        <f t="shared" ca="1" si="1032"/>
        <v>-2.1532596108985429E-3</v>
      </c>
      <c r="GB483" s="223">
        <f t="shared" ca="1" si="1033"/>
        <v>2.3979357297079515E-3</v>
      </c>
      <c r="GC483" s="223">
        <f t="shared" ca="1" si="1034"/>
        <v>-2.5907037815661813E-3</v>
      </c>
      <c r="GD483" s="223">
        <f t="shared" ca="1" si="1035"/>
        <v>2.7273909202965244E-3</v>
      </c>
      <c r="GE483" s="223">
        <f t="shared" ca="1" si="1036"/>
        <v>-2.8050382821307894E-3</v>
      </c>
      <c r="GF483" s="223">
        <f t="shared" ca="1" si="1037"/>
        <v>2.8219650361749546E-3</v>
      </c>
      <c r="GG483" s="223">
        <f t="shared" ca="1" si="1038"/>
        <v>-2.77780476932157E-3</v>
      </c>
      <c r="GH483" s="223">
        <f t="shared" ca="1" si="1039"/>
        <v>2.6735134179871147E-3</v>
      </c>
      <c r="GI483" s="223">
        <f t="shared" ca="1" si="1040"/>
        <v>-2.5113485749754458E-3</v>
      </c>
      <c r="GJ483" s="223">
        <f t="shared" ca="1" si="1041"/>
        <v>2.294820619411362E-3</v>
      </c>
      <c r="GK483" s="223">
        <f t="shared" ca="1" si="1042"/>
        <v>-2.0286167276336513E-3</v>
      </c>
      <c r="GL483" s="223">
        <f t="shared" ca="1" si="1043"/>
        <v>1.718499409982299E-3</v>
      </c>
      <c r="GM483" s="223">
        <f t="shared" ca="1" si="1044"/>
        <v>-1.3711817698520016E-3</v>
      </c>
      <c r="GN483" s="223">
        <f t="shared" ca="1" si="1045"/>
        <v>9.9418218527677063E-4</v>
      </c>
      <c r="GO483" s="223">
        <f t="shared" ca="1" si="1046"/>
        <v>-5.9566155875046955E-4</v>
      </c>
      <c r="GP483" s="223">
        <f t="shared" ca="1" si="1047"/>
        <v>1.8424665833317139E-4</v>
      </c>
      <c r="GQ483" s="223">
        <f t="shared" ca="1" si="1048"/>
        <v>2.3115662582510961E-4</v>
      </c>
      <c r="GR483" s="223">
        <f t="shared" ca="1" si="1049"/>
        <v>-6.4155606711100495E-4</v>
      </c>
      <c r="GS483" s="223">
        <f t="shared" ca="1" si="1050"/>
        <v>1.03806775699808E-3</v>
      </c>
      <c r="GT483" s="223">
        <f t="shared" ca="1" si="1051"/>
        <v>-1.4121084148376543E-3</v>
      </c>
      <c r="GU483" s="223">
        <f t="shared" ca="1" si="1052"/>
        <v>1.7555811899639404E-3</v>
      </c>
      <c r="GV483" s="223">
        <f t="shared" ca="1" si="1053"/>
        <v>-2.0610509340590428E-3</v>
      </c>
      <c r="GW483" s="223">
        <f t="shared" ca="1" si="1054"/>
        <v>2.3219051496604125E-3</v>
      </c>
      <c r="GX483" s="223">
        <f t="shared" ca="1" si="1055"/>
        <v>-2.5324971307616371E-3</v>
      </c>
      <c r="GY483" s="223">
        <f t="shared" ca="1" si="1056"/>
        <v>2.6882681969448248E-3</v>
      </c>
      <c r="GZ483" s="223">
        <f t="shared" ca="1" si="1057"/>
        <v>-2.7858463750447568E-3</v>
      </c>
      <c r="HA483" s="223">
        <f t="shared" ca="1" si="1058"/>
        <v>2.8231193921847949E-3</v>
      </c>
      <c r="HB483" s="223">
        <f t="shared" ca="1" si="1059"/>
        <v>-2.7992804001057432E-3</v>
      </c>
      <c r="HC483" s="223">
        <f t="shared" ca="1" si="1060"/>
        <v>2.7148454409940364E-3</v>
      </c>
      <c r="HD483" s="223">
        <f t="shared" ca="1" si="1061"/>
        <v>-2.5716422767268141E-3</v>
      </c>
      <c r="HE483" s="223">
        <f t="shared" ca="1" si="1062"/>
        <v>2.3727708233469919E-3</v>
      </c>
      <c r="HF483" s="223">
        <f t="shared" ca="1" si="1063"/>
        <v>-2.1225360472424621E-3</v>
      </c>
      <c r="HG483" s="223">
        <f t="shared" ca="1" si="1064"/>
        <v>1.8263547756244896E-3</v>
      </c>
      <c r="HH483" s="223">
        <f t="shared" ca="1" si="1065"/>
        <v>-1.4906384385770253E-3</v>
      </c>
      <c r="HI483" s="223">
        <f t="shared" ca="1" si="1066"/>
        <v>1.1226542809574564E-3</v>
      </c>
      <c r="HJ483" s="223">
        <f t="shared" ca="1" si="1067"/>
        <v>-7.3036804849201044E-4</v>
      </c>
      <c r="HK483" s="223">
        <f t="shared" ca="1" si="1068"/>
        <v>3.2227155343677347E-4</v>
      </c>
      <c r="HL483" s="223">
        <f t="shared" ca="1" si="1069"/>
        <v>9.2801147512978254E-5</v>
      </c>
      <c r="HM483" s="223">
        <f t="shared" ca="1" si="1070"/>
        <v>-5.0586498387200272E-4</v>
      </c>
      <c r="HN483" s="223">
        <f t="shared" ca="1" si="1071"/>
        <v>9.0797837100681797E-4</v>
      </c>
      <c r="HO483" s="223">
        <f t="shared" ca="1" si="1072"/>
        <v>-1.2904367684400603E-3</v>
      </c>
      <c r="HP483" s="223">
        <f t="shared" ca="1" si="1073"/>
        <v>1.644961106864721E-3</v>
      </c>
      <c r="HQ483" s="223">
        <f t="shared" ca="1" si="1074"/>
        <v>-1.9638770049924363E-3</v>
      </c>
      <c r="HR483" s="223">
        <f t="shared" ca="1" si="1075"/>
        <v>2.2402808967322903E-3</v>
      </c>
      <c r="HS483" s="223">
        <f t="shared" ca="1" si="1076"/>
        <v>-2.4681894725483984E-3</v>
      </c>
      <c r="HT483" s="223">
        <f t="shared" ca="1" si="1077"/>
        <v>2.6426692000421879E-3</v>
      </c>
      <c r="HU483" s="223">
        <f t="shared" ca="1" si="1078"/>
        <v>-2.7599431200299052E-3</v>
      </c>
      <c r="HV483" s="223">
        <f t="shared" ca="1" si="1079"/>
        <v>2.817472606302795E-3</v>
      </c>
      <c r="HW483" s="223">
        <f t="shared" ca="1" si="1080"/>
        <v>-2.8140123192180442E-3</v>
      </c>
      <c r="HX483" s="223">
        <f t="shared" ca="1" si="1081"/>
        <v>2.7496371635412149E-3</v>
      </c>
      <c r="HY483" s="223">
        <f t="shared" ca="1" si="1082"/>
        <v>-2.6257406669842752E-3</v>
      </c>
      <c r="HZ483" s="223">
        <f t="shared" ca="1" si="1083"/>
        <v>2.4450048145389898E-3</v>
      </c>
      <c r="IA483" s="223">
        <f t="shared" ca="1" si="1084"/>
        <v>-2.2113419916012554E-3</v>
      </c>
      <c r="IB483" s="223">
        <f t="shared" ca="1" si="1085"/>
        <v>1.9298102926424072E-3</v>
      </c>
      <c r="IC483" s="223">
        <f t="shared" ca="1" si="1086"/>
        <v>-1.6065040287387396E-3</v>
      </c>
      <c r="ID483" s="223">
        <f t="shared" ca="1" si="1087"/>
        <v>1.2484218041421216E-3</v>
      </c>
      <c r="IE483" s="223">
        <f t="shared" ca="1" si="1088"/>
        <v>-2.965702736503914E-3</v>
      </c>
      <c r="IF483" s="223">
        <f t="shared" ca="1" si="1089"/>
        <v>4.5952006814017389E-4</v>
      </c>
      <c r="IG483" s="223">
        <f t="shared" ca="1" si="1090"/>
        <v>-4.5777896891611807E-5</v>
      </c>
      <c r="IH483" s="223">
        <f t="shared" ca="1" si="1091"/>
        <v>-3.6895522757862946E-4</v>
      </c>
      <c r="II483" s="223">
        <f t="shared" ca="1" si="1092"/>
        <v>7.7570158559059257E-4</v>
      </c>
      <c r="IJ483" s="223">
        <f t="shared" ca="1" si="1093"/>
        <v>-1.1656563468386695E-3</v>
      </c>
      <c r="IK483" s="223">
        <f t="shared" ca="1" si="1094"/>
        <v>1.5303781683777505E-3</v>
      </c>
      <c r="IL483" s="223">
        <f t="shared" ca="1" si="1095"/>
        <v>-1.8619719242057259E-3</v>
      </c>
      <c r="IM483" s="223">
        <f t="shared" ca="1" si="1096"/>
        <v>2.1532596108987064E-3</v>
      </c>
      <c r="IN483" s="223">
        <f t="shared" ca="1" si="1097"/>
        <v>-2.3979357297080842E-3</v>
      </c>
      <c r="IO483" s="223">
        <f t="shared" ca="1" si="1098"/>
        <v>2.5907037815662815E-3</v>
      </c>
      <c r="IP483" s="223">
        <f t="shared" ca="1" si="1099"/>
        <v>-2.7273909202965066E-3</v>
      </c>
      <c r="IQ483" s="223">
        <f t="shared" ca="1" si="1100"/>
        <v>2.8050382821307816E-3</v>
      </c>
      <c r="IR483" s="223">
        <f t="shared" ca="1" si="1101"/>
        <v>-2.8219650361749572E-3</v>
      </c>
      <c r="IS483" s="223">
        <f t="shared" ca="1" si="1102"/>
        <v>2.7778047693215822E-3</v>
      </c>
      <c r="IT483" s="223">
        <f t="shared" ca="1" si="1103"/>
        <v>-2.6735134179871373E-3</v>
      </c>
      <c r="IU483" s="223">
        <f t="shared" ca="1" si="1104"/>
        <v>2.5113485749754774E-3</v>
      </c>
      <c r="IV483" s="223">
        <f t="shared" ca="1" si="1105"/>
        <v>-2.2948206194114023E-3</v>
      </c>
      <c r="IW483" s="223">
        <f t="shared" ca="1" si="1106"/>
        <v>2.0286167276336994E-3</v>
      </c>
      <c r="IX483" s="223">
        <f t="shared" ca="1" si="1107"/>
        <v>-1.7184994099823539E-3</v>
      </c>
      <c r="IY483" s="223">
        <f t="shared" ca="1" si="1108"/>
        <v>1.3711817698520618E-3</v>
      </c>
      <c r="IZ483" s="223">
        <f t="shared" ca="1" si="1109"/>
        <v>-9.9418218527683546E-4</v>
      </c>
      <c r="JA483" s="223">
        <f t="shared" ca="1" si="1110"/>
        <v>5.9566155875053709E-4</v>
      </c>
      <c r="JB483" s="223">
        <f t="shared" ca="1" si="1111"/>
        <v>-1.8424665833324043E-4</v>
      </c>
    </row>
    <row r="484" spans="2:262">
      <c r="B484" s="230">
        <v>123</v>
      </c>
      <c r="C484" s="229">
        <f t="shared" si="1112"/>
        <v>2.4023437500000017E-3</v>
      </c>
      <c r="D484" s="226">
        <f t="shared" ca="1" si="855"/>
        <v>53.98686557744908</v>
      </c>
      <c r="E484" s="225">
        <f ca="1">DY361</f>
        <v>-1.313442255092259E-2</v>
      </c>
      <c r="F484" s="224">
        <v>123</v>
      </c>
      <c r="G484" s="223">
        <f t="shared" ca="1" si="856"/>
        <v>1.7642699776327736E-4</v>
      </c>
      <c r="H484" s="223">
        <f t="shared" ca="1" si="857"/>
        <v>1.353122518242237E-4</v>
      </c>
      <c r="I484" s="223">
        <f t="shared" ca="1" si="858"/>
        <v>-4.4501627919529428E-4</v>
      </c>
      <c r="J484" s="223">
        <f t="shared" ca="1" si="859"/>
        <v>7.4802684750496882E-4</v>
      </c>
      <c r="K484" s="223">
        <f t="shared" ca="1" si="860"/>
        <v>-1.0397863957628489E-3</v>
      </c>
      <c r="L484" s="223">
        <f t="shared" ca="1" si="861"/>
        <v>1.3159065887925923E-3</v>
      </c>
      <c r="M484" s="223">
        <f t="shared" ca="1" si="862"/>
        <v>-1.5722343218776543E-3</v>
      </c>
      <c r="N484" s="223">
        <f t="shared" ca="1" si="863"/>
        <v>1.8049141873219062E-3</v>
      </c>
      <c r="O484" s="223">
        <f t="shared" ca="1" si="864"/>
        <v>-2.0104464633700549E-3</v>
      </c>
      <c r="P484" s="223">
        <f t="shared" ca="1" si="865"/>
        <v>2.1857397532803677E-3</v>
      </c>
      <c r="Q484" s="223">
        <f t="shared" ca="1" si="866"/>
        <v>-2.3281574828091412E-3</v>
      </c>
      <c r="R484" s="223">
        <f t="shared" ca="1" si="867"/>
        <v>2.4355575567414673E-3</v>
      </c>
      <c r="S484" s="223">
        <f t="shared" ca="1" si="868"/>
        <v>-2.5063245779971496E-3</v>
      </c>
      <c r="T484" s="223">
        <f t="shared" ca="1" si="869"/>
        <v>2.5393941447063697E-3</v>
      </c>
      <c r="U484" s="223">
        <f t="shared" ca="1" si="870"/>
        <v>-2.5342688598045848E-3</v>
      </c>
      <c r="V484" s="223">
        <f t="shared" ca="1" si="871"/>
        <v>2.4910258123473452E-3</v>
      </c>
      <c r="W484" s="223">
        <f t="shared" ca="1" si="872"/>
        <v>-2.4103154180191472E-3</v>
      </c>
      <c r="X484" s="223">
        <f t="shared" ca="1" si="873"/>
        <v>2.2933516362761376E-3</v>
      </c>
      <c r="Y484" s="223">
        <f t="shared" ca="1" si="874"/>
        <v>-2.1418937112659079E-3</v>
      </c>
      <c r="Z484" s="223">
        <f t="shared" ca="1" si="875"/>
        <v>1.958219711158045E-3</v>
      </c>
      <c r="AA484" s="223">
        <f t="shared" ca="1" si="876"/>
        <v>-1.745092263878418E-3</v>
      </c>
      <c r="AB484" s="223">
        <f t="shared" ca="1" si="877"/>
        <v>1.505717004613651E-3</v>
      </c>
      <c r="AC484" s="223">
        <f t="shared" ca="1" si="878"/>
        <v>-1.2436943600742498E-3</v>
      </c>
      <c r="AD484" s="223">
        <f t="shared" ca="1" si="879"/>
        <v>9.6296539472541444E-4</v>
      </c>
      <c r="AE484" s="223">
        <f t="shared" ca="1" si="880"/>
        <v>-6.677525335092012E-4</v>
      </c>
      <c r="AF484" s="223">
        <f t="shared" ca="1" si="881"/>
        <v>3.6249605264326282E-4</v>
      </c>
      <c r="AG484" s="223">
        <f t="shared" ca="1" si="882"/>
        <v>-5.1787293733309022E-5</v>
      </c>
      <c r="AH484" s="223">
        <f t="shared" ca="1" si="883"/>
        <v>-2.597003942781761E-4</v>
      </c>
      <c r="AI484" s="223">
        <f t="shared" ca="1" si="884"/>
        <v>5.672819466298845E-4</v>
      </c>
      <c r="AJ484" s="223">
        <f t="shared" ca="1" si="885"/>
        <v>-8.6633105047678087E-4</v>
      </c>
      <c r="AK484" s="223">
        <f t="shared" ca="1" si="886"/>
        <v>1.1523497289413626E-3</v>
      </c>
      <c r="AL484" s="223">
        <f t="shared" ca="1" si="887"/>
        <v>-1.4210359948725328E-3</v>
      </c>
      <c r="AM484" s="223">
        <f t="shared" ca="1" si="888"/>
        <v>1.6683485567368516E-3</v>
      </c>
      <c r="AN484" s="223">
        <f t="shared" ca="1" si="889"/>
        <v>-1.8905676034047332E-3</v>
      </c>
      <c r="AO484" s="223">
        <f t="shared" ca="1" si="890"/>
        <v>2.0843507535721795E-3</v>
      </c>
      <c r="AP484" s="223">
        <f t="shared" ca="1" si="891"/>
        <v>-2.2467833282868439E-3</v>
      </c>
      <c r="AQ484" s="223">
        <f t="shared" ca="1" si="892"/>
        <v>2.3754221904323707E-3</v>
      </c>
      <c r="AR484" s="223">
        <f t="shared" ca="1" si="893"/>
        <v>-2.4683324917846774E-3</v>
      </c>
      <c r="AS484" s="223">
        <f t="shared" ca="1" si="894"/>
        <v>2.524116774930293E-3</v>
      </c>
      <c r="AT484" s="223">
        <f t="shared" ca="1" si="895"/>
        <v>-2.5419359923265542E-3</v>
      </c>
      <c r="AU484" s="223">
        <f t="shared" ca="1" si="896"/>
        <v>2.5215221263576422E-3</v>
      </c>
      <c r="AV484" s="223">
        <f t="shared" ca="1" si="897"/>
        <v>-2.463182220569014E-3</v>
      </c>
      <c r="AW484" s="223">
        <f t="shared" ca="1" si="898"/>
        <v>2.3677937614466514E-3</v>
      </c>
      <c r="AX484" s="223">
        <f t="shared" ca="1" si="899"/>
        <v>-2.2367914802035836E-3</v>
      </c>
      <c r="AY484" s="223">
        <f t="shared" ca="1" si="900"/>
        <v>2.0721457730870098E-3</v>
      </c>
      <c r="AZ484" s="223">
        <f t="shared" ca="1" si="901"/>
        <v>-1.8763330647845365E-3</v>
      </c>
      <c r="BA484" s="223">
        <f t="shared" ca="1" si="902"/>
        <v>1.652298560692042E-3</v>
      </c>
      <c r="BB484" s="223">
        <f t="shared" ca="1" si="903"/>
        <v>-1.4034119482830322E-3</v>
      </c>
      <c r="BC484" s="223">
        <f t="shared" ca="1" si="904"/>
        <v>1.1334167138723251E-3</v>
      </c>
      <c r="BD484" s="223">
        <f t="shared" ca="1" si="905"/>
        <v>-8.4637383709777422E-4</v>
      </c>
      <c r="BE484" s="223">
        <f t="shared" ca="1" si="906"/>
        <v>5.4660071000639022E-4</v>
      </c>
      <c r="BF484" s="223">
        <f t="shared" ca="1" si="907"/>
        <v>-2.3860619945908953E-4</v>
      </c>
      <c r="BG484" s="223">
        <f t="shared" ca="1" si="908"/>
        <v>-7.2977170423342379E-5</v>
      </c>
      <c r="BH484" s="223">
        <f t="shared" ca="1" si="909"/>
        <v>3.8346289573519727E-4</v>
      </c>
      <c r="BI484" s="223">
        <f t="shared" ca="1" si="910"/>
        <v>-6.8818098216701334E-4</v>
      </c>
      <c r="BJ484" s="223">
        <f t="shared" ca="1" si="911"/>
        <v>9.8254818606640227E-4</v>
      </c>
      <c r="BK484" s="223">
        <f t="shared" ca="1" si="912"/>
        <v>-1.2621369506889009E-3</v>
      </c>
      <c r="BL484" s="223">
        <f t="shared" ca="1" si="913"/>
        <v>1.5227420007727721E-3</v>
      </c>
      <c r="BM484" s="223">
        <f t="shared" ca="1" si="914"/>
        <v>-1.7604435937928343E-3</v>
      </c>
      <c r="BN484" s="223">
        <f t="shared" ca="1" si="915"/>
        <v>1.9716664765367636E-3</v>
      </c>
      <c r="BO484" s="223">
        <f t="shared" ca="1" si="916"/>
        <v>-2.1532336602413846E-3</v>
      </c>
      <c r="BP484" s="223">
        <f t="shared" ca="1" si="917"/>
        <v>2.3024142054605232E-3</v>
      </c>
      <c r="BQ484" s="223">
        <f t="shared" ca="1" si="918"/>
        <v>-2.4169642979364253E-3</v>
      </c>
      <c r="BR484" s="223">
        <f t="shared" ca="1" si="919"/>
        <v>2.4951609976547845E-3</v>
      </c>
      <c r="BS484" s="223">
        <f t="shared" ca="1" si="920"/>
        <v>-2.5358281534661156E-3</v>
      </c>
      <c r="BT484" s="223">
        <f t="shared" ca="1" si="921"/>
        <v>2.5383540934939271E-3</v>
      </c>
      <c r="BU484" s="223">
        <f t="shared" ca="1" si="922"/>
        <v>-2.5027008252490497E-3</v>
      </c>
      <c r="BV484" s="223">
        <f t="shared" ca="1" si="923"/>
        <v>2.429404607072035E-3</v>
      </c>
      <c r="BW484" s="223">
        <f t="shared" ca="1" si="924"/>
        <v>-2.3195678823086053E-3</v>
      </c>
      <c r="BX484" s="223">
        <f t="shared" ca="1" si="925"/>
        <v>2.1748426975354584E-3</v>
      </c>
      <c r="BY484" s="223">
        <f t="shared" ca="1" si="926"/>
        <v>-1.9974058542421786E-3</v>
      </c>
      <c r="BZ484" s="223">
        <f t="shared" ca="1" si="927"/>
        <v>1.7899261677106208E-3</v>
      </c>
      <c r="CA484" s="223">
        <f t="shared" ca="1" si="928"/>
        <v>-1.5555243255487518E-3</v>
      </c>
      <c r="CB484" s="223">
        <f t="shared" ca="1" si="929"/>
        <v>1.2977259496445702E-3</v>
      </c>
      <c r="CC484" s="223">
        <f t="shared" ca="1" si="930"/>
        <v>-1.0204085675311354E-3</v>
      </c>
      <c r="CD484" s="223">
        <f t="shared" ca="1" si="931"/>
        <v>7.2774329076304069E-4</v>
      </c>
      <c r="CE484" s="223">
        <f t="shared" ca="1" si="932"/>
        <v>-4.2413207751653537E-4</v>
      </c>
      <c r="CF484" s="223">
        <f t="shared" ca="1" si="933"/>
        <v>1.1414152304102055E-4</v>
      </c>
      <c r="CG484" s="223">
        <f t="shared" ca="1" si="934"/>
        <v>1.9756582618432681E-4</v>
      </c>
      <c r="CH484" s="223">
        <f t="shared" ca="1" si="935"/>
        <v>-5.0630160148908078E-4</v>
      </c>
      <c r="CI484" s="223">
        <f t="shared" ca="1" si="936"/>
        <v>8.0742212944053221E-4</v>
      </c>
      <c r="CJ484" s="223">
        <f t="shared" ca="1" si="937"/>
        <v>-1.0963982770146659E-3</v>
      </c>
      <c r="CK484" s="223">
        <f t="shared" ca="1" si="938"/>
        <v>1.3688835739721513E-3</v>
      </c>
      <c r="CL484" s="223">
        <f t="shared" ca="1" si="939"/>
        <v>-1.6207795878166744E-3</v>
      </c>
      <c r="CM484" s="223">
        <f t="shared" ca="1" si="940"/>
        <v>1.8482975680347196E-3</v>
      </c>
      <c r="CN484" s="223">
        <f t="shared" ca="1" si="941"/>
        <v>-2.0480154324292749E-3</v>
      </c>
      <c r="CO484" s="223">
        <f t="shared" ca="1" si="942"/>
        <v>2.216929238422055E-3</v>
      </c>
      <c r="CP484" s="223">
        <f t="shared" ca="1" si="943"/>
        <v>-2.3524983651455776E-3</v>
      </c>
      <c r="CQ484" s="223">
        <f t="shared" ca="1" si="944"/>
        <v>2.4526837267457033E-3</v>
      </c>
      <c r="CR484" s="223">
        <f t="shared" ca="1" si="945"/>
        <v>-2.5159784421312438E-3</v>
      </c>
      <c r="CS484" s="223">
        <f t="shared" ca="1" si="946"/>
        <v>2.5414304998679204E-3</v>
      </c>
      <c r="CT484" s="223">
        <f t="shared" ca="1" si="947"/>
        <v>-2.5286570773165079E-3</v>
      </c>
      <c r="CU484" s="223">
        <f t="shared" ca="1" si="948"/>
        <v>2.4778502986417361E-3</v>
      </c>
      <c r="CV484" s="223">
        <f t="shared" ca="1" si="949"/>
        <v>-2.3897743450859038E-3</v>
      </c>
      <c r="CW484" s="223">
        <f t="shared" ca="1" si="950"/>
        <v>2.2657539609718964E-3</v>
      </c>
      <c r="CX484" s="223">
        <f t="shared" ca="1" si="951"/>
        <v>-2.1076545283152497E-3</v>
      </c>
      <c r="CY484" s="223">
        <f t="shared" ca="1" si="952"/>
        <v>1.9178540097423841E-3</v>
      </c>
      <c r="CZ484" s="223">
        <f t="shared" ca="1" si="953"/>
        <v>-1.6992071817196223E-3</v>
      </c>
      <c r="DA484" s="223">
        <f t="shared" ca="1" si="954"/>
        <v>1.4550026960573766E-3</v>
      </c>
      <c r="DB484" s="223">
        <f t="shared" ca="1" si="955"/>
        <v>-1.1889136155260435E-3</v>
      </c>
      <c r="DC484" s="223">
        <f t="shared" ca="1" si="956"/>
        <v>9.0494216757346199E-4</v>
      </c>
      <c r="DD484" s="223">
        <f t="shared" ca="1" si="957"/>
        <v>-6.0735954709807563E-4</v>
      </c>
      <c r="DE484" s="223">
        <f t="shared" ca="1" si="958"/>
        <v>3.0064167370235994E-4</v>
      </c>
      <c r="DF484" s="223">
        <f t="shared" ca="1" si="959"/>
        <v>1.0598130303743065E-5</v>
      </c>
      <c r="DG484" s="223">
        <f t="shared" ca="1" si="960"/>
        <v>-3.2167852856531065E-4</v>
      </c>
      <c r="DH484" s="223">
        <f t="shared" ca="1" si="961"/>
        <v>6.279205823381932E-4</v>
      </c>
      <c r="DI484" s="223">
        <f t="shared" ca="1" si="962"/>
        <v>-9.2471812608247101E-4</v>
      </c>
      <c r="DJ484" s="223">
        <f t="shared" ca="1" si="963"/>
        <v>1.207607048480455E-3</v>
      </c>
      <c r="DK484" s="223">
        <f t="shared" ca="1" si="964"/>
        <v>-1.4723324368256601E-3</v>
      </c>
      <c r="DL484" s="223">
        <f t="shared" ca="1" si="965"/>
        <v>1.7149125748700564E-3</v>
      </c>
      <c r="DM484" s="223">
        <f t="shared" ca="1" si="966"/>
        <v>-1.9316988315433651E-3</v>
      </c>
      <c r="DN484" s="223">
        <f t="shared" ca="1" si="967"/>
        <v>2.1194305397600945E-3</v>
      </c>
      <c r="DO484" s="223">
        <f t="shared" ca="1" si="968"/>
        <v>-2.2752840398873337E-3</v>
      </c>
      <c r="DP484" s="223">
        <f t="shared" ca="1" si="969"/>
        <v>2.3969151502144228E-3</v>
      </c>
      <c r="DQ484" s="223">
        <f t="shared" ca="1" si="970"/>
        <v>-2.4824944256275237E-3</v>
      </c>
      <c r="DR484" s="223">
        <f t="shared" ca="1" si="971"/>
        <v>2.5307346741669338E-3</v>
      </c>
      <c r="DS484" s="223">
        <f t="shared" ca="1" si="972"/>
        <v>-2.5409103175925212E-3</v>
      </c>
      <c r="DT484" s="223">
        <f t="shared" ca="1" si="973"/>
        <v>2.512868304755628E-3</v>
      </c>
      <c r="DU484" s="223">
        <f t="shared" ca="1" si="974"/>
        <v>-2.447030413630924E-3</v>
      </c>
      <c r="DV484" s="223">
        <f t="shared" ca="1" si="975"/>
        <v>2.3443869073830007E-3</v>
      </c>
      <c r="DW484" s="223">
        <f t="shared" ca="1" si="976"/>
        <v>-2.2064816398865935E-3</v>
      </c>
      <c r="DX484" s="223">
        <f t="shared" ca="1" si="977"/>
        <v>2.0353888347275553E-3</v>
      </c>
      <c r="DY484" s="223">
        <f t="shared" ca="1" si="978"/>
        <v>-1.8336818869490452E-3</v>
      </c>
      <c r="DZ484" s="223">
        <f t="shared" ca="1" si="979"/>
        <v>1.6043946567948868E-3</v>
      </c>
      <c r="EA484" s="223">
        <f t="shared" ca="1" si="980"/>
        <v>-1.350975837627955E-3</v>
      </c>
      <c r="EB484" s="223">
        <f t="shared" ca="1" si="981"/>
        <v>1.0772370843713094E-3</v>
      </c>
      <c r="EC484" s="223">
        <f t="shared" ca="1" si="982"/>
        <v>-7.8729568267053005E-4</v>
      </c>
      <c r="ED484" s="223">
        <f t="shared" ca="1" si="983"/>
        <v>4.8551262108566755E-4</v>
      </c>
      <c r="EE484" s="223">
        <f t="shared" ca="1" si="984"/>
        <v>-1.7642699776327861E-4</v>
      </c>
      <c r="EF484" s="223">
        <f t="shared" ca="1" si="985"/>
        <v>-1.353122518243183E-4</v>
      </c>
      <c r="EG484" s="223">
        <f t="shared" ca="1" si="986"/>
        <v>4.450162791953409E-4</v>
      </c>
      <c r="EH484" s="223">
        <f t="shared" ca="1" si="987"/>
        <v>-7.4802684750496665E-4</v>
      </c>
      <c r="EI484" s="223">
        <f t="shared" ca="1" si="988"/>
        <v>1.0397863957629333E-3</v>
      </c>
      <c r="EJ484" s="223">
        <f t="shared" ca="1" si="989"/>
        <v>-1.3159065887926329E-3</v>
      </c>
      <c r="EK484" s="223">
        <f t="shared" ca="1" si="990"/>
        <v>1.5722343218776491E-3</v>
      </c>
      <c r="EL484" s="223">
        <f t="shared" ca="1" si="991"/>
        <v>-1.8049141873219712E-3</v>
      </c>
      <c r="EM484" s="223">
        <f t="shared" ca="1" si="992"/>
        <v>2.0104464633700836E-3</v>
      </c>
      <c r="EN484" s="223">
        <f t="shared" ca="1" si="993"/>
        <v>-2.1857397532803642E-3</v>
      </c>
      <c r="EO484" s="223">
        <f t="shared" ca="1" si="994"/>
        <v>2.328157482809175E-3</v>
      </c>
      <c r="EP484" s="223">
        <f t="shared" ca="1" si="995"/>
        <v>-2.4355575567414807E-3</v>
      </c>
      <c r="EQ484" s="223">
        <f t="shared" ca="1" si="996"/>
        <v>2.5063245779971483E-3</v>
      </c>
      <c r="ER484" s="223">
        <f t="shared" ca="1" si="997"/>
        <v>-2.539394144706374E-3</v>
      </c>
      <c r="ES484" s="223">
        <f t="shared" ca="1" si="998"/>
        <v>2.5342688598045814E-3</v>
      </c>
      <c r="ET484" s="223">
        <f t="shared" ca="1" si="999"/>
        <v>-2.4910258123473465E-3</v>
      </c>
      <c r="EU484" s="223">
        <f t="shared" ca="1" si="1000"/>
        <v>2.4103154180191207E-3</v>
      </c>
      <c r="EV484" s="223">
        <f t="shared" ca="1" si="1001"/>
        <v>-2.2933516362761172E-3</v>
      </c>
      <c r="EW484" s="223">
        <f t="shared" ca="1" si="1002"/>
        <v>2.1418937112659114E-3</v>
      </c>
      <c r="EX484" s="223">
        <f t="shared" ca="1" si="1003"/>
        <v>-1.9582197111579916E-3</v>
      </c>
      <c r="EY484" s="223">
        <f t="shared" ca="1" si="1004"/>
        <v>1.7450922638783835E-3</v>
      </c>
      <c r="EZ484" s="223">
        <f t="shared" ca="1" si="1005"/>
        <v>-1.5057170046136709E-3</v>
      </c>
      <c r="FA484" s="223">
        <f t="shared" ca="1" si="1006"/>
        <v>1.2436943600741771E-3</v>
      </c>
      <c r="FB484" s="223">
        <f t="shared" ca="1" si="1007"/>
        <v>-9.6296539472537075E-4</v>
      </c>
      <c r="FC484" s="223">
        <f t="shared" ca="1" si="1008"/>
        <v>6.6775253350922527E-4</v>
      </c>
      <c r="FD484" s="223">
        <f t="shared" ca="1" si="1009"/>
        <v>-3.624960526431802E-4</v>
      </c>
      <c r="FE484" s="223">
        <f t="shared" ca="1" si="1010"/>
        <v>5.1787293733261805E-5</v>
      </c>
      <c r="FF484" s="223">
        <f t="shared" ca="1" si="1011"/>
        <v>2.5970039427815133E-4</v>
      </c>
      <c r="FG484" s="223">
        <f t="shared" ca="1" si="1012"/>
        <v>-5.6728194662996603E-4</v>
      </c>
      <c r="FH484" s="223">
        <f t="shared" ca="1" si="1013"/>
        <v>8.6633105047682533E-4</v>
      </c>
      <c r="FI484" s="223">
        <f t="shared" ca="1" si="1014"/>
        <v>-1.1523497289413404E-3</v>
      </c>
      <c r="FJ484" s="223">
        <f t="shared" ca="1" si="1015"/>
        <v>1.421035994872602E-3</v>
      </c>
      <c r="FK484" s="223">
        <f t="shared" ca="1" si="1016"/>
        <v>-1.6683485567368873E-3</v>
      </c>
      <c r="FL484" s="223">
        <f t="shared" ca="1" si="1017"/>
        <v>1.8905676034047165E-3</v>
      </c>
      <c r="FM484" s="223">
        <f t="shared" ca="1" si="1018"/>
        <v>-2.0843507535722272E-3</v>
      </c>
      <c r="FN484" s="223">
        <f t="shared" ca="1" si="1019"/>
        <v>2.246783328286866E-3</v>
      </c>
      <c r="FO484" s="223">
        <f t="shared" ca="1" si="1020"/>
        <v>-2.375422190432362E-3</v>
      </c>
      <c r="FP484" s="223">
        <f t="shared" ca="1" si="1021"/>
        <v>2.4683324917846969E-3</v>
      </c>
      <c r="FQ484" s="223">
        <f t="shared" ca="1" si="1022"/>
        <v>-2.524116774930299E-3</v>
      </c>
      <c r="FR484" s="223">
        <f t="shared" ca="1" si="1023"/>
        <v>2.5419359923265542E-3</v>
      </c>
      <c r="FS484" s="223">
        <f t="shared" ca="1" si="1024"/>
        <v>-2.5215221263576318E-3</v>
      </c>
      <c r="FT484" s="223">
        <f t="shared" ca="1" si="1025"/>
        <v>2.4631822205689667E-3</v>
      </c>
      <c r="FU484" s="223">
        <f t="shared" ca="1" si="1026"/>
        <v>-2.3677937614466605E-3</v>
      </c>
      <c r="FV484" s="223">
        <f t="shared" ca="1" si="1027"/>
        <v>2.2367914802035611E-3</v>
      </c>
      <c r="FW484" s="223">
        <f t="shared" ca="1" si="1028"/>
        <v>-2.0721457730868988E-3</v>
      </c>
      <c r="FX484" s="223">
        <f t="shared" ca="1" si="1029"/>
        <v>1.8763330647845534E-3</v>
      </c>
      <c r="FY484" s="223">
        <f t="shared" ca="1" si="1030"/>
        <v>-1.652298560692006E-3</v>
      </c>
      <c r="FZ484" s="223">
        <f t="shared" ca="1" si="1031"/>
        <v>1.4034119482828722E-3</v>
      </c>
      <c r="GA484" s="223">
        <f t="shared" ca="1" si="1032"/>
        <v>-1.1334167138723475E-3</v>
      </c>
      <c r="GB484" s="223">
        <f t="shared" ca="1" si="1033"/>
        <v>8.4637383709772966E-4</v>
      </c>
      <c r="GC484" s="223">
        <f t="shared" ca="1" si="1034"/>
        <v>-5.4660071000620287E-4</v>
      </c>
      <c r="GD484" s="223">
        <f t="shared" ca="1" si="1035"/>
        <v>2.3860619945911436E-4</v>
      </c>
      <c r="GE484" s="223">
        <f t="shared" ca="1" si="1036"/>
        <v>7.2977170423389813E-5</v>
      </c>
      <c r="GF484" s="223">
        <f t="shared" ca="1" si="1037"/>
        <v>-3.8346289573538701E-4</v>
      </c>
      <c r="GG484" s="223">
        <f t="shared" ca="1" si="1038"/>
        <v>6.8818098216698949E-4</v>
      </c>
      <c r="GH484" s="223">
        <f t="shared" ca="1" si="1039"/>
        <v>-9.8254818606644608E-4</v>
      </c>
      <c r="GI484" s="223">
        <f t="shared" ca="1" si="1040"/>
        <v>1.2621369506890675E-3</v>
      </c>
      <c r="GJ484" s="223">
        <f t="shared" ca="1" si="1041"/>
        <v>-1.5227420007727522E-3</v>
      </c>
      <c r="GK484" s="223">
        <f t="shared" ca="1" si="1042"/>
        <v>1.7604435937928686E-3</v>
      </c>
      <c r="GL484" s="223">
        <f t="shared" ca="1" si="1043"/>
        <v>-1.971666476536885E-3</v>
      </c>
      <c r="GM484" s="223">
        <f t="shared" ca="1" si="1044"/>
        <v>2.1532336602413712E-3</v>
      </c>
      <c r="GN484" s="223">
        <f t="shared" ca="1" si="1045"/>
        <v>-2.3024142054605431E-3</v>
      </c>
      <c r="GO484" s="223">
        <f t="shared" ca="1" si="1046"/>
        <v>2.4169642979364847E-3</v>
      </c>
      <c r="GP484" s="223">
        <f t="shared" ca="1" si="1047"/>
        <v>-2.4951609976547797E-3</v>
      </c>
      <c r="GQ484" s="223">
        <f t="shared" ca="1" si="1048"/>
        <v>2.5358281534661191E-3</v>
      </c>
      <c r="GR484" s="223">
        <f t="shared" ca="1" si="1049"/>
        <v>-2.5383540934939166E-3</v>
      </c>
      <c r="GS484" s="223">
        <f t="shared" ca="1" si="1050"/>
        <v>2.5027008252490536E-3</v>
      </c>
      <c r="GT484" s="223">
        <f t="shared" ca="1" si="1051"/>
        <v>-2.4294046070720212E-3</v>
      </c>
      <c r="GU484" s="223">
        <f t="shared" ca="1" si="1052"/>
        <v>2.3195678823085268E-3</v>
      </c>
      <c r="GV484" s="223">
        <f t="shared" ca="1" si="1053"/>
        <v>-2.174842697535471E-3</v>
      </c>
      <c r="GW484" s="223">
        <f t="shared" ca="1" si="1054"/>
        <v>1.9974058542421491E-3</v>
      </c>
      <c r="GX484" s="223">
        <f t="shared" ca="1" si="1055"/>
        <v>-1.7899261677104847E-3</v>
      </c>
      <c r="GY484" s="223">
        <f t="shared" ca="1" si="1056"/>
        <v>1.5555243255487713E-3</v>
      </c>
      <c r="GZ484" s="223">
        <f t="shared" ca="1" si="1057"/>
        <v>-1.2977259496445295E-3</v>
      </c>
      <c r="HA484" s="223">
        <f t="shared" ca="1" si="1058"/>
        <v>1.0204085675309597E-3</v>
      </c>
      <c r="HB484" s="223">
        <f t="shared" ca="1" si="1059"/>
        <v>-7.2774329076306455E-4</v>
      </c>
      <c r="HC484" s="223">
        <f t="shared" ca="1" si="1060"/>
        <v>4.2413207751648864E-4</v>
      </c>
      <c r="HD484" s="223">
        <f t="shared" ca="1" si="1061"/>
        <v>-1.1414152304082891E-4</v>
      </c>
      <c r="HE484" s="223">
        <f t="shared" ca="1" si="1062"/>
        <v>-1.9756582618430188E-4</v>
      </c>
      <c r="HF484" s="223">
        <f t="shared" ca="1" si="1063"/>
        <v>5.0630160148912719E-4</v>
      </c>
      <c r="HG484" s="223">
        <f t="shared" ca="1" si="1064"/>
        <v>-8.0742212944071425E-4</v>
      </c>
      <c r="HH484" s="223">
        <f t="shared" ca="1" si="1065"/>
        <v>1.0963982770146432E-3</v>
      </c>
      <c r="HI484" s="223">
        <f t="shared" ca="1" si="1066"/>
        <v>-1.3688835739721914E-3</v>
      </c>
      <c r="HJ484" s="223">
        <f t="shared" ca="1" si="1067"/>
        <v>1.6207795878168223E-3</v>
      </c>
      <c r="HK484" s="223">
        <f t="shared" ca="1" si="1068"/>
        <v>-1.8482975680346532E-3</v>
      </c>
      <c r="HL484" s="223">
        <f t="shared" ca="1" si="1069"/>
        <v>2.0480154324293027E-3</v>
      </c>
      <c r="HM484" s="223">
        <f t="shared" ca="1" si="1070"/>
        <v>-2.2169292384221486E-3</v>
      </c>
      <c r="HN484" s="223">
        <f t="shared" ca="1" si="1071"/>
        <v>2.3524983651455407E-3</v>
      </c>
      <c r="HO484" s="223">
        <f t="shared" ca="1" si="1072"/>
        <v>-2.4526837267457155E-3</v>
      </c>
      <c r="HP484" s="223">
        <f t="shared" ca="1" si="1073"/>
        <v>2.5159784421312716E-3</v>
      </c>
      <c r="HQ484" s="223">
        <f t="shared" ca="1" si="1074"/>
        <v>-2.5414304998679182E-3</v>
      </c>
      <c r="HR484" s="223">
        <f t="shared" ca="1" si="1075"/>
        <v>2.5286570773165036E-3</v>
      </c>
      <c r="HS484" s="223">
        <f t="shared" ca="1" si="1076"/>
        <v>-2.4778502986416932E-3</v>
      </c>
      <c r="HT484" s="223">
        <f t="shared" ca="1" si="1077"/>
        <v>2.3897743450859367E-3</v>
      </c>
      <c r="HU484" s="223">
        <f t="shared" ca="1" si="1078"/>
        <v>-2.2657539609718747E-3</v>
      </c>
      <c r="HV484" s="223">
        <f t="shared" ca="1" si="1079"/>
        <v>2.1076545283151425E-3</v>
      </c>
      <c r="HW484" s="223">
        <f t="shared" ca="1" si="1080"/>
        <v>-1.9178540097424478E-3</v>
      </c>
      <c r="HX484" s="223">
        <f t="shared" ca="1" si="1081"/>
        <v>1.699207181719587E-3</v>
      </c>
      <c r="HY484" s="223">
        <f t="shared" ca="1" si="1082"/>
        <v>-1.4550026960572192E-3</v>
      </c>
      <c r="HZ484" s="223">
        <f t="shared" ca="1" si="1083"/>
        <v>1.1889136155261294E-3</v>
      </c>
      <c r="IA484" s="223">
        <f t="shared" ca="1" si="1084"/>
        <v>-9.0494216757341776E-4</v>
      </c>
      <c r="IB484" s="223">
        <f t="shared" ca="1" si="1085"/>
        <v>6.0735954709788926E-4</v>
      </c>
      <c r="IC484" s="223">
        <f t="shared" ca="1" si="1086"/>
        <v>-3.0064167370245633E-4</v>
      </c>
      <c r="ID484" s="223">
        <f t="shared" ca="1" si="1087"/>
        <v>-1.0598130303790391E-5</v>
      </c>
      <c r="IE484" s="223">
        <f t="shared" ca="1" si="1088"/>
        <v>-2.4280591746087903E-3</v>
      </c>
      <c r="IF484" s="223">
        <f t="shared" ca="1" si="1089"/>
        <v>-6.2792058233809909E-4</v>
      </c>
      <c r="IG484" s="223">
        <f t="shared" ca="1" si="1090"/>
        <v>9.2471812608251503E-4</v>
      </c>
      <c r="IH484" s="223">
        <f t="shared" ca="1" si="1091"/>
        <v>-1.2076070484806239E-3</v>
      </c>
      <c r="II484" s="223">
        <f t="shared" ca="1" si="1092"/>
        <v>1.4723324368255809E-3</v>
      </c>
      <c r="IJ484" s="223">
        <f t="shared" ca="1" si="1093"/>
        <v>-1.7149125748700908E-3</v>
      </c>
      <c r="IK484" s="223">
        <f t="shared" ca="1" si="1094"/>
        <v>1.9316988315434898E-3</v>
      </c>
      <c r="IL484" s="223">
        <f t="shared" ca="1" si="1095"/>
        <v>-2.1194305397600412E-3</v>
      </c>
      <c r="IM484" s="223">
        <f t="shared" ca="1" si="1096"/>
        <v>2.275284039887355E-3</v>
      </c>
      <c r="IN484" s="223">
        <f t="shared" ca="1" si="1097"/>
        <v>-2.396915150214487E-3</v>
      </c>
      <c r="IO484" s="223">
        <f t="shared" ca="1" si="1098"/>
        <v>2.4824944256275029E-3</v>
      </c>
      <c r="IP484" s="223">
        <f t="shared" ca="1" si="1099"/>
        <v>-2.5307346741669386E-3</v>
      </c>
      <c r="IQ484" s="223">
        <f t="shared" ca="1" si="1100"/>
        <v>2.5409103175925156E-3</v>
      </c>
      <c r="IR484" s="223">
        <f t="shared" ca="1" si="1101"/>
        <v>-2.5128683047556423E-3</v>
      </c>
      <c r="IS484" s="223">
        <f t="shared" ca="1" si="1102"/>
        <v>2.447030413630911E-3</v>
      </c>
      <c r="IT484" s="223">
        <f t="shared" ca="1" si="1103"/>
        <v>-2.3443869073829261E-3</v>
      </c>
      <c r="IU484" s="223">
        <f t="shared" ca="1" si="1104"/>
        <v>2.2064816398866417E-3</v>
      </c>
      <c r="IV484" s="223">
        <f t="shared" ca="1" si="1105"/>
        <v>-2.0353888347275266E-3</v>
      </c>
      <c r="IW484" s="223">
        <f t="shared" ca="1" si="1106"/>
        <v>1.8336818869489123E-3</v>
      </c>
      <c r="IX484" s="223">
        <f t="shared" ca="1" si="1107"/>
        <v>-1.604394656794962E-3</v>
      </c>
      <c r="IY484" s="223">
        <f t="shared" ca="1" si="1108"/>
        <v>1.3509758376279149E-3</v>
      </c>
      <c r="IZ484" s="223">
        <f t="shared" ca="1" si="1109"/>
        <v>-1.0772370843711357E-3</v>
      </c>
      <c r="JA484" s="223">
        <f t="shared" ca="1" si="1110"/>
        <v>7.8729568267062243E-4</v>
      </c>
      <c r="JB484" s="223">
        <f t="shared" ca="1" si="1111"/>
        <v>-4.8551262108562109E-4</v>
      </c>
    </row>
    <row r="485" spans="2:262">
      <c r="B485" s="230">
        <v>124</v>
      </c>
      <c r="C485" s="229">
        <f t="shared" si="1112"/>
        <v>2.4218750000000017E-3</v>
      </c>
      <c r="D485" s="226">
        <f t="shared" ca="1" si="855"/>
        <v>53.985712600665266</v>
      </c>
      <c r="E485" s="225">
        <f ca="1">DZ361</f>
        <v>-1.4287399334735862E-2</v>
      </c>
      <c r="F485" s="224">
        <v>124</v>
      </c>
      <c r="G485" s="223">
        <f t="shared" ca="1" si="856"/>
        <v>-1.0383140598619361E-4</v>
      </c>
      <c r="H485" s="223">
        <f t="shared" ca="1" si="857"/>
        <v>3.7270015115856896E-4</v>
      </c>
      <c r="I485" s="223">
        <f t="shared" ca="1" si="858"/>
        <v>-6.3797959013666143E-4</v>
      </c>
      <c r="J485" s="223">
        <f t="shared" ca="1" si="859"/>
        <v>8.9711493690661573E-4</v>
      </c>
      <c r="K485" s="223">
        <f t="shared" ca="1" si="860"/>
        <v>-1.1476105764212498E-3</v>
      </c>
      <c r="L485" s="223">
        <f t="shared" ca="1" si="861"/>
        <v>1.3870540987371959E-3</v>
      </c>
      <c r="M485" s="223">
        <f t="shared" ca="1" si="862"/>
        <v>-1.6131395318413995E-3</v>
      </c>
      <c r="N485" s="223">
        <f t="shared" ca="1" si="863"/>
        <v>1.8236895494222016E-3</v>
      </c>
      <c r="O485" s="223">
        <f t="shared" ca="1" si="864"/>
        <v>-2.016676439711952E-3</v>
      </c>
      <c r="P485" s="223">
        <f t="shared" ca="1" si="865"/>
        <v>2.1902416334597945E-3</v>
      </c>
      <c r="Q485" s="223">
        <f t="shared" ca="1" si="866"/>
        <v>-2.3427136029695564E-3</v>
      </c>
      <c r="R485" s="223">
        <f t="shared" ca="1" si="867"/>
        <v>2.4726239598251909E-3</v>
      </c>
      <c r="S485" s="223">
        <f t="shared" ca="1" si="868"/>
        <v>-2.5787215962739594E-3</v>
      </c>
      <c r="T485" s="223">
        <f t="shared" ca="1" si="869"/>
        <v>2.6599847340779918E-3</v>
      </c>
      <c r="U485" s="223">
        <f t="shared" ca="1" si="870"/>
        <v>-2.7156307647972864E-3</v>
      </c>
      <c r="V485" s="223">
        <f t="shared" ca="1" si="871"/>
        <v>2.7451237867368006E-3</v>
      </c>
      <c r="W485" s="223">
        <f t="shared" ca="1" si="872"/>
        <v>-2.7481797659727326E-3</v>
      </c>
      <c r="X485" s="223">
        <f t="shared" ca="1" si="873"/>
        <v>2.7247692717544706E-3</v>
      </c>
      <c r="Y485" s="223">
        <f t="shared" ca="1" si="874"/>
        <v>-2.6751177599388153E-3</v>
      </c>
      <c r="Z485" s="223">
        <f t="shared" ca="1" si="875"/>
        <v>2.5997034017268281E-3</v>
      </c>
      <c r="AA485" s="223">
        <f t="shared" ca="1" si="876"/>
        <v>-2.4992524786137736E-3</v>
      </c>
      <c r="AB485" s="223">
        <f t="shared" ca="1" si="877"/>
        <v>2.3747323879012789E-3</v>
      </c>
      <c r="AC485" s="223">
        <f t="shared" ca="1" si="878"/>
        <v>-2.2273423261325418E-3</v>
      </c>
      <c r="AD485" s="223">
        <f t="shared" ca="1" si="879"/>
        <v>2.0585017401739559E-3</v>
      </c>
      <c r="AE485" s="223">
        <f t="shared" ca="1" si="880"/>
        <v>-1.8698366571660045E-3</v>
      </c>
      <c r="AF485" s="223">
        <f t="shared" ca="1" si="881"/>
        <v>1.6631640249928242E-3</v>
      </c>
      <c r="AG485" s="223">
        <f t="shared" ca="1" si="882"/>
        <v>-1.4404742140810558E-3</v>
      </c>
      <c r="AH485" s="223">
        <f t="shared" ca="1" si="883"/>
        <v>1.2039118490443492E-3</v>
      </c>
      <c r="AI485" s="223">
        <f t="shared" ca="1" si="884"/>
        <v>-9.5575515477621851E-4</v>
      </c>
      <c r="AJ485" s="223">
        <f t="shared" ca="1" si="885"/>
        <v>6.9839401589864326E-4</v>
      </c>
      <c r="AK485" s="223">
        <f t="shared" ca="1" si="886"/>
        <v>-4.3430696086699727E-4</v>
      </c>
      <c r="AL485" s="223">
        <f t="shared" ca="1" si="887"/>
        <v>1.6603729238582883E-4</v>
      </c>
      <c r="AM485" s="223">
        <f t="shared" ca="1" si="888"/>
        <v>1.038314059862321E-4</v>
      </c>
      <c r="AN485" s="223">
        <f t="shared" ca="1" si="889"/>
        <v>-3.7270015115858652E-4</v>
      </c>
      <c r="AO485" s="223">
        <f t="shared" ca="1" si="890"/>
        <v>6.3797959013669537E-4</v>
      </c>
      <c r="AP485" s="223">
        <f t="shared" ca="1" si="891"/>
        <v>-8.9711493690663037E-4</v>
      </c>
      <c r="AQ485" s="223">
        <f t="shared" ca="1" si="892"/>
        <v>1.1476105764212817E-3</v>
      </c>
      <c r="AR485" s="223">
        <f t="shared" ca="1" si="893"/>
        <v>-1.3870540987372052E-3</v>
      </c>
      <c r="AS485" s="223">
        <f t="shared" ca="1" si="894"/>
        <v>1.6131395318414237E-3</v>
      </c>
      <c r="AT485" s="223">
        <f t="shared" ca="1" si="895"/>
        <v>-1.8236895494222094E-3</v>
      </c>
      <c r="AU485" s="223">
        <f t="shared" ca="1" si="896"/>
        <v>2.0166764397119724E-3</v>
      </c>
      <c r="AV485" s="223">
        <f t="shared" ca="1" si="897"/>
        <v>-2.1902416334598006E-3</v>
      </c>
      <c r="AW485" s="223">
        <f t="shared" ca="1" si="898"/>
        <v>2.3427136029695464E-3</v>
      </c>
      <c r="AX485" s="223">
        <f t="shared" ca="1" si="899"/>
        <v>-2.4726239598252082E-3</v>
      </c>
      <c r="AY485" s="223">
        <f t="shared" ca="1" si="900"/>
        <v>2.5787215962739664E-3</v>
      </c>
      <c r="AZ485" s="223">
        <f t="shared" ca="1" si="901"/>
        <v>-2.6599847340779922E-3</v>
      </c>
      <c r="BA485" s="223">
        <f t="shared" ca="1" si="902"/>
        <v>2.7156307647972834E-3</v>
      </c>
      <c r="BB485" s="223">
        <f t="shared" ca="1" si="903"/>
        <v>-2.7451237867368032E-3</v>
      </c>
      <c r="BC485" s="223">
        <f t="shared" ca="1" si="904"/>
        <v>2.7481797659727318E-3</v>
      </c>
      <c r="BD485" s="223">
        <f t="shared" ca="1" si="905"/>
        <v>-2.7247692717544706E-3</v>
      </c>
      <c r="BE485" s="223">
        <f t="shared" ca="1" si="906"/>
        <v>2.6751177599388014E-3</v>
      </c>
      <c r="BF485" s="223">
        <f t="shared" ca="1" si="907"/>
        <v>-2.5997034017268151E-3</v>
      </c>
      <c r="BG485" s="223">
        <f t="shared" ca="1" si="908"/>
        <v>2.4992524786137649E-3</v>
      </c>
      <c r="BH485" s="223">
        <f t="shared" ca="1" si="909"/>
        <v>-2.3747323879012884E-3</v>
      </c>
      <c r="BI485" s="223">
        <f t="shared" ca="1" si="910"/>
        <v>2.2273423261325071E-3</v>
      </c>
      <c r="BJ485" s="223">
        <f t="shared" ca="1" si="911"/>
        <v>-2.0585017401739424E-3</v>
      </c>
      <c r="BK485" s="223">
        <f t="shared" ca="1" si="912"/>
        <v>1.8698366571659897E-3</v>
      </c>
      <c r="BL485" s="223">
        <f t="shared" ca="1" si="913"/>
        <v>-1.6631640249928394E-3</v>
      </c>
      <c r="BM485" s="223">
        <f t="shared" ca="1" si="914"/>
        <v>1.4404742140810053E-3</v>
      </c>
      <c r="BN485" s="223">
        <f t="shared" ca="1" si="915"/>
        <v>-1.2039118490443309E-3</v>
      </c>
      <c r="BO485" s="223">
        <f t="shared" ca="1" si="916"/>
        <v>9.5575515477619975E-4</v>
      </c>
      <c r="BP485" s="223">
        <f t="shared" ca="1" si="917"/>
        <v>-6.9839401589866148E-4</v>
      </c>
      <c r="BQ485" s="223">
        <f t="shared" ca="1" si="918"/>
        <v>4.3430696086693872E-4</v>
      </c>
      <c r="BR485" s="223">
        <f t="shared" ca="1" si="919"/>
        <v>-1.6603729238580864E-4</v>
      </c>
      <c r="BS485" s="223">
        <f t="shared" ca="1" si="920"/>
        <v>-1.0383140598621324E-4</v>
      </c>
      <c r="BT485" s="223">
        <f t="shared" ca="1" si="921"/>
        <v>3.7270015115864529E-4</v>
      </c>
      <c r="BU485" s="223">
        <f t="shared" ca="1" si="922"/>
        <v>-6.3797959013671488E-4</v>
      </c>
      <c r="BV485" s="223">
        <f t="shared" ca="1" si="923"/>
        <v>8.9711493690664945E-4</v>
      </c>
      <c r="BW485" s="223">
        <f t="shared" ca="1" si="924"/>
        <v>-1.1476105764212643E-3</v>
      </c>
      <c r="BX485" s="223">
        <f t="shared" ca="1" si="925"/>
        <v>1.3870540987372562E-3</v>
      </c>
      <c r="BY485" s="223">
        <f t="shared" ca="1" si="926"/>
        <v>-1.6131395318414402E-3</v>
      </c>
      <c r="BZ485" s="223">
        <f t="shared" ca="1" si="927"/>
        <v>1.8236895494222246E-3</v>
      </c>
      <c r="CA485" s="223">
        <f t="shared" ca="1" si="928"/>
        <v>-2.0166764397119598E-3</v>
      </c>
      <c r="CB485" s="223">
        <f t="shared" ca="1" si="929"/>
        <v>2.1902416334598366E-3</v>
      </c>
      <c r="CC485" s="223">
        <f t="shared" ca="1" si="930"/>
        <v>-2.3427136029695777E-3</v>
      </c>
      <c r="CD485" s="223">
        <f t="shared" ca="1" si="931"/>
        <v>2.4726239598252E-3</v>
      </c>
      <c r="CE485" s="223">
        <f t="shared" ca="1" si="932"/>
        <v>-2.5787215962739594E-3</v>
      </c>
      <c r="CF485" s="223">
        <f t="shared" ca="1" si="933"/>
        <v>2.6599847340780069E-3</v>
      </c>
      <c r="CG485" s="223">
        <f t="shared" ca="1" si="934"/>
        <v>-2.7156307647972925E-3</v>
      </c>
      <c r="CH485" s="223">
        <f t="shared" ca="1" si="935"/>
        <v>2.7451237867368019E-3</v>
      </c>
      <c r="CI485" s="223">
        <f t="shared" ca="1" si="936"/>
        <v>-2.7481797659727292E-3</v>
      </c>
      <c r="CJ485" s="223">
        <f t="shared" ca="1" si="937"/>
        <v>2.7247692717544624E-3</v>
      </c>
      <c r="CK485" s="223">
        <f t="shared" ca="1" si="938"/>
        <v>-2.6751177599388058E-3</v>
      </c>
      <c r="CL485" s="223">
        <f t="shared" ca="1" si="939"/>
        <v>2.5997034017268216E-3</v>
      </c>
      <c r="CM485" s="223">
        <f t="shared" ca="1" si="940"/>
        <v>-2.4992524786137398E-3</v>
      </c>
      <c r="CN485" s="223">
        <f t="shared" ca="1" si="941"/>
        <v>2.3747323879012979E-3</v>
      </c>
      <c r="CO485" s="223">
        <f t="shared" ca="1" si="942"/>
        <v>-2.2273423261325179E-3</v>
      </c>
      <c r="CP485" s="223">
        <f t="shared" ca="1" si="943"/>
        <v>2.0585017401739034E-3</v>
      </c>
      <c r="CQ485" s="223">
        <f t="shared" ca="1" si="944"/>
        <v>-1.8698366571660034E-3</v>
      </c>
      <c r="CR485" s="223">
        <f t="shared" ca="1" si="945"/>
        <v>1.6631640249927923E-3</v>
      </c>
      <c r="CS485" s="223">
        <f t="shared" ca="1" si="946"/>
        <v>-1.4404742140809548E-3</v>
      </c>
      <c r="CT485" s="223">
        <f t="shared" ca="1" si="947"/>
        <v>1.2039118490443478E-3</v>
      </c>
      <c r="CU485" s="223">
        <f t="shared" ca="1" si="948"/>
        <v>-9.5575515477614402E-4</v>
      </c>
      <c r="CV485" s="223">
        <f t="shared" ca="1" si="949"/>
        <v>6.9839401589867969E-4</v>
      </c>
      <c r="CW485" s="223">
        <f t="shared" ca="1" si="950"/>
        <v>-4.3430696086695732E-4</v>
      </c>
      <c r="CX485" s="223">
        <f t="shared" ca="1" si="951"/>
        <v>1.6603729238574944E-4</v>
      </c>
      <c r="CY485" s="223">
        <f t="shared" ca="1" si="952"/>
        <v>1.0383140598619437E-4</v>
      </c>
      <c r="CZ485" s="223">
        <f t="shared" ca="1" si="953"/>
        <v>-3.7270015115862664E-4</v>
      </c>
      <c r="DA485" s="223">
        <f t="shared" ca="1" si="954"/>
        <v>6.3797959013677267E-4</v>
      </c>
      <c r="DB485" s="223">
        <f t="shared" ca="1" si="955"/>
        <v>-8.9711493690663145E-4</v>
      </c>
      <c r="DC485" s="223">
        <f t="shared" ca="1" si="956"/>
        <v>1.1476105764213183E-3</v>
      </c>
      <c r="DD485" s="223">
        <f t="shared" ca="1" si="957"/>
        <v>-1.3870540987373076E-3</v>
      </c>
      <c r="DE485" s="223">
        <f t="shared" ca="1" si="958"/>
        <v>1.613139531841425E-3</v>
      </c>
      <c r="DF485" s="223">
        <f t="shared" ca="1" si="959"/>
        <v>-1.8236895494222693E-3</v>
      </c>
      <c r="DG485" s="223">
        <f t="shared" ca="1" si="960"/>
        <v>2.0166764397119468E-3</v>
      </c>
      <c r="DH485" s="223">
        <f t="shared" ca="1" si="961"/>
        <v>-2.1902416334598253E-3</v>
      </c>
      <c r="DI485" s="223">
        <f t="shared" ca="1" si="962"/>
        <v>2.3427136029696089E-3</v>
      </c>
      <c r="DJ485" s="223">
        <f t="shared" ca="1" si="963"/>
        <v>-2.4726239598251917E-3</v>
      </c>
      <c r="DK485" s="223">
        <f t="shared" ca="1" si="964"/>
        <v>2.5787215962739802E-3</v>
      </c>
      <c r="DL485" s="223">
        <f t="shared" ca="1" si="965"/>
        <v>-2.6599847340780221E-3</v>
      </c>
      <c r="DM485" s="223">
        <f t="shared" ca="1" si="966"/>
        <v>2.7156307647972899E-3</v>
      </c>
      <c r="DN485" s="223">
        <f t="shared" ca="1" si="967"/>
        <v>-2.7451237867368058E-3</v>
      </c>
      <c r="DO485" s="223">
        <f t="shared" ca="1" si="968"/>
        <v>2.748179765972727E-3</v>
      </c>
      <c r="DP485" s="223">
        <f t="shared" ca="1" si="969"/>
        <v>-2.7247692717544646E-3</v>
      </c>
      <c r="DQ485" s="223">
        <f t="shared" ca="1" si="970"/>
        <v>2.6751177599387923E-3</v>
      </c>
      <c r="DR485" s="223">
        <f t="shared" ca="1" si="971"/>
        <v>-2.5997034017268281E-3</v>
      </c>
      <c r="DS485" s="223">
        <f t="shared" ca="1" si="972"/>
        <v>2.499252478613748E-3</v>
      </c>
      <c r="DT485" s="223">
        <f t="shared" ca="1" si="973"/>
        <v>-2.3747323879012286E-3</v>
      </c>
      <c r="DU485" s="223">
        <f t="shared" ca="1" si="974"/>
        <v>2.2273423261325292E-3</v>
      </c>
      <c r="DV485" s="223">
        <f t="shared" ca="1" si="975"/>
        <v>-2.0585017401739156E-3</v>
      </c>
      <c r="DW485" s="223">
        <f t="shared" ca="1" si="976"/>
        <v>1.8698366571659026E-3</v>
      </c>
      <c r="DX485" s="223">
        <f t="shared" ca="1" si="977"/>
        <v>-1.663164024992807E-3</v>
      </c>
      <c r="DY485" s="223">
        <f t="shared" ca="1" si="978"/>
        <v>1.440474214080971E-3</v>
      </c>
      <c r="DZ485" s="223">
        <f t="shared" ca="1" si="979"/>
        <v>-1.2039118490443648E-3</v>
      </c>
      <c r="EA485" s="223">
        <f t="shared" ca="1" si="980"/>
        <v>9.5575515477616169E-4</v>
      </c>
      <c r="EB485" s="223">
        <f t="shared" ca="1" si="981"/>
        <v>-6.9839401589854677E-4</v>
      </c>
      <c r="EC485" s="223">
        <f t="shared" ca="1" si="982"/>
        <v>4.3430696086697596E-4</v>
      </c>
      <c r="ED485" s="223">
        <f t="shared" ca="1" si="983"/>
        <v>-1.6603729238576828E-4</v>
      </c>
      <c r="EE485" s="223">
        <f t="shared" ca="1" si="984"/>
        <v>-1.0383140598633179E-4</v>
      </c>
      <c r="EF485" s="223">
        <f t="shared" ca="1" si="985"/>
        <v>3.7270015115860788E-4</v>
      </c>
      <c r="EG485" s="223">
        <f t="shared" ca="1" si="986"/>
        <v>-6.3797959013675435E-4</v>
      </c>
      <c r="EH485" s="223">
        <f t="shared" ca="1" si="987"/>
        <v>8.9711493690676145E-4</v>
      </c>
      <c r="EI485" s="223">
        <f t="shared" ca="1" si="988"/>
        <v>-1.147610576421301E-3</v>
      </c>
      <c r="EJ485" s="223">
        <f t="shared" ca="1" si="989"/>
        <v>1.3870540987372911E-3</v>
      </c>
      <c r="EK485" s="223">
        <f t="shared" ca="1" si="990"/>
        <v>-1.6131395318414097E-3</v>
      </c>
      <c r="EL485" s="223">
        <f t="shared" ca="1" si="991"/>
        <v>1.823689549422255E-3</v>
      </c>
      <c r="EM485" s="223">
        <f t="shared" ca="1" si="992"/>
        <v>-2.01667643971204E-3</v>
      </c>
      <c r="EN485" s="223">
        <f t="shared" ca="1" si="993"/>
        <v>2.190241633459814E-3</v>
      </c>
      <c r="EO485" s="223">
        <f t="shared" ca="1" si="994"/>
        <v>-2.3427136029695989E-3</v>
      </c>
      <c r="EP485" s="223">
        <f t="shared" ca="1" si="995"/>
        <v>2.472623959825252E-3</v>
      </c>
      <c r="EQ485" s="223">
        <f t="shared" ca="1" si="996"/>
        <v>-2.5787215962739737E-3</v>
      </c>
      <c r="ER485" s="223">
        <f t="shared" ca="1" si="997"/>
        <v>2.6599847340780178E-3</v>
      </c>
      <c r="ES485" s="223">
        <f t="shared" ca="1" si="998"/>
        <v>-2.7156307647972864E-3</v>
      </c>
      <c r="ET485" s="223">
        <f t="shared" ca="1" si="999"/>
        <v>2.7451237867368045E-3</v>
      </c>
      <c r="EU485" s="223">
        <f t="shared" ca="1" si="1000"/>
        <v>-2.7481797659727279E-3</v>
      </c>
      <c r="EV485" s="223">
        <f t="shared" ca="1" si="1001"/>
        <v>2.7247692717544676E-3</v>
      </c>
      <c r="EW485" s="223">
        <f t="shared" ca="1" si="1002"/>
        <v>-2.6751177599387962E-3</v>
      </c>
      <c r="EX485" s="223">
        <f t="shared" ca="1" si="1003"/>
        <v>2.599703401726783E-3</v>
      </c>
      <c r="EY485" s="223">
        <f t="shared" ca="1" si="1004"/>
        <v>-2.4992524786137558E-3</v>
      </c>
      <c r="EZ485" s="223">
        <f t="shared" ca="1" si="1005"/>
        <v>2.3747323879012381E-3</v>
      </c>
      <c r="FA485" s="223">
        <f t="shared" ca="1" si="1006"/>
        <v>-2.2273423261324485E-3</v>
      </c>
      <c r="FB485" s="223">
        <f t="shared" ca="1" si="1007"/>
        <v>2.0585017401739286E-3</v>
      </c>
      <c r="FC485" s="223">
        <f t="shared" ca="1" si="1008"/>
        <v>-1.8698366571659162E-3</v>
      </c>
      <c r="FD485" s="223">
        <f t="shared" ca="1" si="1009"/>
        <v>1.663164024992822E-3</v>
      </c>
      <c r="FE485" s="223">
        <f t="shared" ca="1" si="1010"/>
        <v>-1.4404742140809868E-3</v>
      </c>
      <c r="FF485" s="223">
        <f t="shared" ca="1" si="1011"/>
        <v>1.2039118490442412E-3</v>
      </c>
      <c r="FG485" s="223">
        <f t="shared" ca="1" si="1012"/>
        <v>-9.5575515477617937E-4</v>
      </c>
      <c r="FH485" s="223">
        <f t="shared" ca="1" si="1013"/>
        <v>6.9839401589856488E-4</v>
      </c>
      <c r="FI485" s="223">
        <f t="shared" ca="1" si="1014"/>
        <v>-4.3430696086684022E-4</v>
      </c>
      <c r="FJ485" s="223">
        <f t="shared" ca="1" si="1015"/>
        <v>1.6603729238578711E-4</v>
      </c>
      <c r="FK485" s="223">
        <f t="shared" ca="1" si="1016"/>
        <v>1.0383140598631293E-4</v>
      </c>
      <c r="FL485" s="223">
        <f t="shared" ca="1" si="1017"/>
        <v>-3.7270015115874416E-4</v>
      </c>
      <c r="FM485" s="223">
        <f t="shared" ca="1" si="1018"/>
        <v>6.3797959013673603E-4</v>
      </c>
      <c r="FN485" s="223">
        <f t="shared" ca="1" si="1019"/>
        <v>-8.9711493690674366E-4</v>
      </c>
      <c r="FO485" s="223">
        <f t="shared" ca="1" si="1020"/>
        <v>1.1476105764212838E-3</v>
      </c>
      <c r="FP485" s="223">
        <f t="shared" ca="1" si="1021"/>
        <v>-1.3870540987372748E-3</v>
      </c>
      <c r="FQ485" s="223">
        <f t="shared" ca="1" si="1022"/>
        <v>1.6131395318415209E-3</v>
      </c>
      <c r="FR485" s="223">
        <f t="shared" ca="1" si="1023"/>
        <v>-1.8236895494222406E-3</v>
      </c>
      <c r="FS485" s="223">
        <f t="shared" ca="1" si="1024"/>
        <v>2.0166764397119208E-3</v>
      </c>
      <c r="FT485" s="223">
        <f t="shared" ca="1" si="1025"/>
        <v>-2.1902416334598968E-3</v>
      </c>
      <c r="FU485" s="223">
        <f t="shared" ca="1" si="1026"/>
        <v>2.3427136029695889E-3</v>
      </c>
      <c r="FV485" s="223">
        <f t="shared" ca="1" si="1027"/>
        <v>-2.4726239598251757E-3</v>
      </c>
      <c r="FW485" s="223">
        <f t="shared" ca="1" si="1028"/>
        <v>2.5787215962740214E-3</v>
      </c>
      <c r="FX485" s="223">
        <f t="shared" ca="1" si="1029"/>
        <v>-2.6599847340780121E-3</v>
      </c>
      <c r="FY485" s="223">
        <f t="shared" ca="1" si="1030"/>
        <v>2.7156307647972838E-3</v>
      </c>
      <c r="FZ485" s="223">
        <f t="shared" ca="1" si="1031"/>
        <v>-2.7451237867368128E-3</v>
      </c>
      <c r="GA485" s="223">
        <f t="shared" ca="1" si="1032"/>
        <v>2.7481797659727283E-3</v>
      </c>
      <c r="GB485" s="223">
        <f t="shared" ca="1" si="1033"/>
        <v>-2.7247692717544698E-3</v>
      </c>
      <c r="GC485" s="223">
        <f t="shared" ca="1" si="1034"/>
        <v>2.6751177599387646E-3</v>
      </c>
      <c r="GD485" s="223">
        <f t="shared" ca="1" si="1035"/>
        <v>-2.5997034017267891E-3</v>
      </c>
      <c r="GE485" s="223">
        <f t="shared" ca="1" si="1036"/>
        <v>2.4992524786137636E-3</v>
      </c>
      <c r="GF485" s="223">
        <f t="shared" ca="1" si="1037"/>
        <v>-2.3747323879011687E-3</v>
      </c>
      <c r="GG485" s="223">
        <f t="shared" ca="1" si="1038"/>
        <v>2.2273423261324598E-3</v>
      </c>
      <c r="GH485" s="223">
        <f t="shared" ca="1" si="1039"/>
        <v>-2.0585017401739411E-3</v>
      </c>
      <c r="GI485" s="223">
        <f t="shared" ca="1" si="1040"/>
        <v>1.8698366571658154E-3</v>
      </c>
      <c r="GJ485" s="223">
        <f t="shared" ca="1" si="1041"/>
        <v>-1.6631640249927125E-3</v>
      </c>
      <c r="GK485" s="223">
        <f t="shared" ca="1" si="1042"/>
        <v>1.4404742140810031E-3</v>
      </c>
      <c r="GL485" s="223">
        <f t="shared" ca="1" si="1043"/>
        <v>-1.2039118490443988E-3</v>
      </c>
      <c r="GM485" s="223">
        <f t="shared" ca="1" si="1044"/>
        <v>9.5575515477605046E-4</v>
      </c>
      <c r="GN485" s="223">
        <f t="shared" ca="1" si="1045"/>
        <v>-6.9839401589858309E-4</v>
      </c>
      <c r="GO485" s="223">
        <f t="shared" ca="1" si="1046"/>
        <v>4.3430696086701326E-4</v>
      </c>
      <c r="GP485" s="223">
        <f t="shared" ca="1" si="1047"/>
        <v>-1.6603729238564991E-4</v>
      </c>
      <c r="GQ485" s="223">
        <f t="shared" ca="1" si="1048"/>
        <v>-1.0383140598629406E-4</v>
      </c>
      <c r="GR485" s="223">
        <f t="shared" ca="1" si="1049"/>
        <v>3.7270015115857058E-4</v>
      </c>
      <c r="GS485" s="223">
        <f t="shared" ca="1" si="1050"/>
        <v>-6.379795901368696E-4</v>
      </c>
      <c r="GT485" s="223">
        <f t="shared" ca="1" si="1051"/>
        <v>8.9711493690672588E-4</v>
      </c>
      <c r="GU485" s="223">
        <f t="shared" ca="1" si="1052"/>
        <v>-1.1476105764212669E-3</v>
      </c>
      <c r="GV485" s="223">
        <f t="shared" ca="1" si="1053"/>
        <v>1.3870540987373937E-3</v>
      </c>
      <c r="GW485" s="223">
        <f t="shared" ca="1" si="1054"/>
        <v>-1.6131395318415057E-3</v>
      </c>
      <c r="GX485" s="223">
        <f t="shared" ca="1" si="1055"/>
        <v>1.8236895494222268E-3</v>
      </c>
      <c r="GY485" s="223">
        <f t="shared" ca="1" si="1056"/>
        <v>-2.0166764397121207E-3</v>
      </c>
      <c r="GZ485" s="223">
        <f t="shared" ca="1" si="1057"/>
        <v>2.1902416334598856E-3</v>
      </c>
      <c r="HA485" s="223">
        <f t="shared" ca="1" si="1058"/>
        <v>-2.3427136029695794E-3</v>
      </c>
      <c r="HB485" s="223">
        <f t="shared" ca="1" si="1059"/>
        <v>2.4726239598253036E-3</v>
      </c>
      <c r="HC485" s="223">
        <f t="shared" ca="1" si="1060"/>
        <v>-2.5787215962740149E-3</v>
      </c>
      <c r="HD485" s="223">
        <f t="shared" ca="1" si="1061"/>
        <v>2.6599847340780078E-3</v>
      </c>
      <c r="HE485" s="223">
        <f t="shared" ca="1" si="1062"/>
        <v>-2.7156307647972808E-3</v>
      </c>
      <c r="HF485" s="223">
        <f t="shared" ca="1" si="1063"/>
        <v>2.7451237867368115E-3</v>
      </c>
      <c r="HG485" s="223">
        <f t="shared" ca="1" si="1064"/>
        <v>-2.7481797659727292E-3</v>
      </c>
      <c r="HH485" s="223">
        <f t="shared" ca="1" si="1065"/>
        <v>2.7247692717544724E-3</v>
      </c>
      <c r="HI485" s="223">
        <f t="shared" ca="1" si="1066"/>
        <v>-2.6751177599387689E-3</v>
      </c>
      <c r="HJ485" s="223">
        <f t="shared" ca="1" si="1067"/>
        <v>2.5997034017267951E-3</v>
      </c>
      <c r="HK485" s="223">
        <f t="shared" ca="1" si="1068"/>
        <v>-2.4992524786137714E-3</v>
      </c>
      <c r="HL485" s="223">
        <f t="shared" ca="1" si="1069"/>
        <v>2.3747323879011787E-3</v>
      </c>
      <c r="HM485" s="223">
        <f t="shared" ca="1" si="1070"/>
        <v>-2.2273423261324706E-3</v>
      </c>
      <c r="HN485" s="223">
        <f t="shared" ca="1" si="1071"/>
        <v>2.0585017401739533E-3</v>
      </c>
      <c r="HO485" s="223">
        <f t="shared" ca="1" si="1072"/>
        <v>-1.8698366571658295E-3</v>
      </c>
      <c r="HP485" s="223">
        <f t="shared" ca="1" si="1073"/>
        <v>1.6631640249927275E-3</v>
      </c>
      <c r="HQ485" s="223">
        <f t="shared" ca="1" si="1074"/>
        <v>-1.4404742140810189E-3</v>
      </c>
      <c r="HR485" s="223">
        <f t="shared" ca="1" si="1075"/>
        <v>1.2039118490441347E-3</v>
      </c>
      <c r="HS485" s="223">
        <f t="shared" ca="1" si="1076"/>
        <v>-9.5575515477606824E-4</v>
      </c>
      <c r="HT485" s="223">
        <f t="shared" ca="1" si="1077"/>
        <v>6.9839401589860141E-4</v>
      </c>
      <c r="HU485" s="223">
        <f t="shared" ca="1" si="1078"/>
        <v>-4.3430696086672313E-4</v>
      </c>
      <c r="HV485" s="223">
        <f t="shared" ca="1" si="1079"/>
        <v>1.6603729238566875E-4</v>
      </c>
      <c r="HW485" s="223">
        <f t="shared" ca="1" si="1080"/>
        <v>1.038314059862752E-4</v>
      </c>
      <c r="HX485" s="223">
        <f t="shared" ca="1" si="1081"/>
        <v>-3.7270015115886158E-4</v>
      </c>
      <c r="HY485" s="223">
        <f t="shared" ca="1" si="1082"/>
        <v>6.3797959013685128E-4</v>
      </c>
      <c r="HZ485" s="223">
        <f t="shared" ca="1" si="1083"/>
        <v>-8.9711493690670789E-4</v>
      </c>
      <c r="IA485" s="223">
        <f t="shared" ca="1" si="1084"/>
        <v>1.1476105764212496E-3</v>
      </c>
      <c r="IB485" s="223">
        <f t="shared" ca="1" si="1085"/>
        <v>-1.3870540987373774E-3</v>
      </c>
      <c r="IC485" s="223">
        <f t="shared" ca="1" si="1086"/>
        <v>1.6131395318414903E-3</v>
      </c>
      <c r="ID485" s="223">
        <f t="shared" ca="1" si="1087"/>
        <v>-1.8236895494222127E-3</v>
      </c>
      <c r="IE485" s="223">
        <f t="shared" ca="1" si="1088"/>
        <v>-3.7440212663660601E-4</v>
      </c>
      <c r="IF485" s="223">
        <f t="shared" ca="1" si="1089"/>
        <v>-2.1902416334598743E-3</v>
      </c>
      <c r="IG485" s="223">
        <f t="shared" ca="1" si="1090"/>
        <v>2.342713602969569E-3</v>
      </c>
      <c r="IH485" s="223">
        <f t="shared" ca="1" si="1091"/>
        <v>-2.4726239598252958E-3</v>
      </c>
      <c r="II485" s="223">
        <f t="shared" ca="1" si="1092"/>
        <v>2.5787215962740084E-3</v>
      </c>
      <c r="IJ485" s="223">
        <f t="shared" ca="1" si="1093"/>
        <v>-2.659984734078003E-3</v>
      </c>
      <c r="IK485" s="223">
        <f t="shared" ca="1" si="1094"/>
        <v>2.7156307647973272E-3</v>
      </c>
      <c r="IL485" s="223">
        <f t="shared" ca="1" si="1095"/>
        <v>-2.7451237867368106E-3</v>
      </c>
      <c r="IM485" s="223">
        <f t="shared" ca="1" si="1096"/>
        <v>2.74817976597273E-3</v>
      </c>
      <c r="IN485" s="223">
        <f t="shared" ca="1" si="1097"/>
        <v>-2.7247692717544329E-3</v>
      </c>
      <c r="IO485" s="223">
        <f t="shared" ca="1" si="1098"/>
        <v>2.6751177599387737E-3</v>
      </c>
      <c r="IP485" s="223">
        <f t="shared" ca="1" si="1099"/>
        <v>-2.5997034017268016E-3</v>
      </c>
      <c r="IQ485" s="223">
        <f t="shared" ca="1" si="1100"/>
        <v>2.4992524786136487E-3</v>
      </c>
      <c r="IR485" s="223">
        <f t="shared" ca="1" si="1101"/>
        <v>-2.3747323879011878E-3</v>
      </c>
      <c r="IS485" s="223">
        <f t="shared" ca="1" si="1102"/>
        <v>2.2273423261324819E-3</v>
      </c>
      <c r="IT485" s="223">
        <f t="shared" ca="1" si="1103"/>
        <v>-2.0585017401739659E-3</v>
      </c>
      <c r="IU485" s="223">
        <f t="shared" ca="1" si="1104"/>
        <v>1.8698366571658434E-3</v>
      </c>
      <c r="IV485" s="223">
        <f t="shared" ca="1" si="1105"/>
        <v>-1.6631640249927426E-3</v>
      </c>
      <c r="IW485" s="223">
        <f t="shared" ca="1" si="1106"/>
        <v>1.4404742140810352E-3</v>
      </c>
      <c r="IX485" s="223">
        <f t="shared" ca="1" si="1107"/>
        <v>-1.2039118490441516E-3</v>
      </c>
      <c r="IY485" s="223">
        <f t="shared" ca="1" si="1108"/>
        <v>9.557551547760858E-4</v>
      </c>
      <c r="IZ485" s="223">
        <f t="shared" ca="1" si="1109"/>
        <v>-6.9839401589861963E-4</v>
      </c>
      <c r="JA485" s="223">
        <f t="shared" ca="1" si="1110"/>
        <v>4.3430696086674178E-4</v>
      </c>
      <c r="JB485" s="223">
        <f t="shared" ca="1" si="1111"/>
        <v>-1.6603729238568756E-4</v>
      </c>
    </row>
    <row r="486" spans="2:262">
      <c r="B486" s="230">
        <v>125</v>
      </c>
      <c r="C486" s="229">
        <f t="shared" si="1112"/>
        <v>2.4414062500000017E-3</v>
      </c>
      <c r="D486" s="226">
        <f t="shared" ca="1" si="855"/>
        <v>54.005886315569391</v>
      </c>
      <c r="E486" s="225">
        <f ca="1">EA361</f>
        <v>5.886315569390412E-3</v>
      </c>
      <c r="F486" s="224">
        <v>125</v>
      </c>
      <c r="G486" s="223">
        <f t="shared" ca="1" si="856"/>
        <v>2.813789219610368E-4</v>
      </c>
      <c r="H486" s="223">
        <f t="shared" ca="1" si="857"/>
        <v>-9.9589531594529651E-5</v>
      </c>
      <c r="I486" s="223">
        <f t="shared" ca="1" si="858"/>
        <v>-8.2739543072384882E-5</v>
      </c>
      <c r="J486" s="223">
        <f t="shared" ca="1" si="859"/>
        <v>2.6462024498662156E-4</v>
      </c>
      <c r="K486" s="223">
        <f t="shared" ca="1" si="860"/>
        <v>-4.4506694686588478E-4</v>
      </c>
      <c r="L486" s="223">
        <f t="shared" ca="1" si="861"/>
        <v>6.2310179239831107E-4</v>
      </c>
      <c r="M486" s="223">
        <f t="shared" ca="1" si="862"/>
        <v>-7.9775999533056351E-4</v>
      </c>
      <c r="N486" s="223">
        <f t="shared" ca="1" si="863"/>
        <v>9.6809506772810392E-4</v>
      </c>
      <c r="O486" s="223">
        <f t="shared" ca="1" si="864"/>
        <v>-1.1331839490753329E-3</v>
      </c>
      <c r="P486" s="223">
        <f t="shared" ca="1" si="865"/>
        <v>1.292132008420497E-3</v>
      </c>
      <c r="Q486" s="223">
        <f t="shared" ca="1" si="866"/>
        <v>-1.4440778924583279E-3</v>
      </c>
      <c r="R486" s="223">
        <f t="shared" ca="1" si="867"/>
        <v>1.5881981932782288E-3</v>
      </c>
      <c r="S486" s="223">
        <f t="shared" ca="1" si="868"/>
        <v>-1.7237119104831166E-3</v>
      </c>
      <c r="T486" s="223">
        <f t="shared" ca="1" si="869"/>
        <v>1.8498846834981684E-3</v>
      </c>
      <c r="U486" s="223">
        <f t="shared" ca="1" si="870"/>
        <v>-1.9660327711344999E-3</v>
      </c>
      <c r="V486" s="223">
        <f t="shared" ca="1" si="871"/>
        <v>2.0715267568418129E-3</v>
      </c>
      <c r="W486" s="223">
        <f t="shared" ca="1" si="872"/>
        <v>-2.1657949595712965E-3</v>
      </c>
      <c r="X486" s="223">
        <f t="shared" ca="1" si="873"/>
        <v>2.2483265317647231E-3</v>
      </c>
      <c r="Y486" s="223">
        <f t="shared" ca="1" si="874"/>
        <v>-2.3186742276816085E-3</v>
      </c>
      <c r="Z486" s="223">
        <f t="shared" ca="1" si="875"/>
        <v>2.3764568270626843E-3</v>
      </c>
      <c r="AA486" s="223">
        <f t="shared" ca="1" si="876"/>
        <v>-2.4213612009954576E-3</v>
      </c>
      <c r="AB486" s="223">
        <f t="shared" ca="1" si="877"/>
        <v>2.453144008786962E-3</v>
      </c>
      <c r="AC486" s="223">
        <f t="shared" ca="1" si="878"/>
        <v>-2.4716330166480254E-3</v>
      </c>
      <c r="AD486" s="223">
        <f t="shared" ca="1" si="879"/>
        <v>2.4767280310431126E-3</v>
      </c>
      <c r="AE486" s="223">
        <f t="shared" ca="1" si="880"/>
        <v>-2.4684014416477733E-3</v>
      </c>
      <c r="AF486" s="223">
        <f t="shared" ca="1" si="881"/>
        <v>2.4466983709713771E-3</v>
      </c>
      <c r="AG486" s="223">
        <f t="shared" ca="1" si="882"/>
        <v>-2.4117364298343364E-3</v>
      </c>
      <c r="AH486" s="223">
        <f t="shared" ca="1" si="883"/>
        <v>2.3637050800248542E-3</v>
      </c>
      <c r="AI486" s="223">
        <f t="shared" ca="1" si="884"/>
        <v>-2.3028646075891161E-3</v>
      </c>
      <c r="AJ486" s="223">
        <f t="shared" ca="1" si="885"/>
        <v>2.229544712318629E-3</v>
      </c>
      <c r="AK486" s="223">
        <f t="shared" ca="1" si="886"/>
        <v>-2.1441427210785093E-3</v>
      </c>
      <c r="AL486" s="223">
        <f t="shared" ca="1" si="887"/>
        <v>2.0471214346587064E-3</v>
      </c>
      <c r="AM486" s="223">
        <f t="shared" ca="1" si="888"/>
        <v>-1.9390066198165228E-3</v>
      </c>
      <c r="AN486" s="223">
        <f t="shared" ca="1" si="889"/>
        <v>1.8203841601009635E-3</v>
      </c>
      <c r="AO486" s="223">
        <f t="shared" ca="1" si="890"/>
        <v>-1.6918968808989415E-3</v>
      </c>
      <c r="AP486" s="223">
        <f t="shared" ca="1" si="891"/>
        <v>1.5542410659089489E-3</v>
      </c>
      <c r="AQ486" s="223">
        <f t="shared" ca="1" si="892"/>
        <v>-1.4081626839192779E-3</v>
      </c>
      <c r="AR486" s="223">
        <f t="shared" ca="1" si="893"/>
        <v>1.2544533463385741E-3</v>
      </c>
      <c r="AS486" s="223">
        <f t="shared" ca="1" si="894"/>
        <v>-1.0939460173849075E-3</v>
      </c>
      <c r="AT486" s="223">
        <f t="shared" ca="1" si="895"/>
        <v>9.2751050018068278E-4</v>
      </c>
      <c r="AU486" s="223">
        <f t="shared" ca="1" si="896"/>
        <v>-7.5604872321407266E-4</v>
      </c>
      <c r="AV486" s="223">
        <f t="shared" ca="1" si="897"/>
        <v>5.804898527102904E-4</v>
      </c>
      <c r="AW486" s="223">
        <f t="shared" ca="1" si="898"/>
        <v>-4.0178525739950903E-4</v>
      </c>
      <c r="AX486" s="223">
        <f t="shared" ca="1" si="899"/>
        <v>2.2090335296715246E-4</v>
      </c>
      <c r="AY486" s="223">
        <f t="shared" ca="1" si="900"/>
        <v>-3.8824354125421498E-5</v>
      </c>
      <c r="AZ486" s="223">
        <f t="shared" ca="1" si="901"/>
        <v>-1.4346503725515882E-4</v>
      </c>
      <c r="BA486" s="223">
        <f t="shared" ca="1" si="902"/>
        <v>3.2497697916859689E-4</v>
      </c>
      <c r="BB486" s="223">
        <f t="shared" ca="1" si="903"/>
        <v>-5.0472784267513362E-4</v>
      </c>
      <c r="BC486" s="223">
        <f t="shared" ca="1" si="904"/>
        <v>6.8174354227127114E-4</v>
      </c>
      <c r="BD486" s="223">
        <f t="shared" ca="1" si="905"/>
        <v>-8.5506481454379385E-4</v>
      </c>
      <c r="BE486" s="223">
        <f t="shared" ca="1" si="906"/>
        <v>1.0237524165012479E-3</v>
      </c>
      <c r="BF486" s="223">
        <f t="shared" ca="1" si="907"/>
        <v>-1.1868922154130894E-3</v>
      </c>
      <c r="BG486" s="223">
        <f t="shared" ca="1" si="908"/>
        <v>1.3436001425741562E-3</v>
      </c>
      <c r="BH486" s="223">
        <f t="shared" ca="1" si="909"/>
        <v>-1.4930269841495209E-3</v>
      </c>
      <c r="BI486" s="223">
        <f t="shared" ca="1" si="910"/>
        <v>1.634362983138068E-3</v>
      </c>
      <c r="BJ486" s="223">
        <f t="shared" ca="1" si="911"/>
        <v>-1.7668422275154991E-3</v>
      </c>
      <c r="BK486" s="223">
        <f t="shared" ca="1" si="912"/>
        <v>1.8897468007781834E-3</v>
      </c>
      <c r="BL486" s="223">
        <f t="shared" ca="1" si="913"/>
        <v>-2.0024106723948365E-3</v>
      </c>
      <c r="BM486" s="223">
        <f t="shared" ca="1" si="914"/>
        <v>2.1042233070836746E-3</v>
      </c>
      <c r="BN486" s="223">
        <f t="shared" ca="1" si="915"/>
        <v>-2.1946329733560054E-3</v>
      </c>
      <c r="BO486" s="223">
        <f t="shared" ca="1" si="916"/>
        <v>2.2731497333969412E-3</v>
      </c>
      <c r="BP486" s="223">
        <f t="shared" ca="1" si="917"/>
        <v>-2.3393480980809819E-3</v>
      </c>
      <c r="BQ486" s="223">
        <f t="shared" ca="1" si="918"/>
        <v>2.3928693327342739E-3</v>
      </c>
      <c r="BR486" s="223">
        <f t="shared" ca="1" si="919"/>
        <v>-2.4334234011490091E-3</v>
      </c>
      <c r="BS486" s="223">
        <f t="shared" ca="1" si="920"/>
        <v>2.4607905373147387E-3</v>
      </c>
      <c r="BT486" s="223">
        <f t="shared" ca="1" si="921"/>
        <v>-2.4748224363494199E-3</v>
      </c>
      <c r="BU486" s="223">
        <f t="shared" ca="1" si="922"/>
        <v>2.4754430581764237E-3</v>
      </c>
      <c r="BV486" s="223">
        <f t="shared" ca="1" si="923"/>
        <v>-2.4626490395923033E-3</v>
      </c>
      <c r="BW486" s="223">
        <f t="shared" ca="1" si="924"/>
        <v>2.4365097124922647E-3</v>
      </c>
      <c r="BX486" s="223">
        <f t="shared" ca="1" si="925"/>
        <v>-2.3971667281546447E-3</v>
      </c>
      <c r="BY486" s="223">
        <f t="shared" ca="1" si="926"/>
        <v>2.3448332896203491E-3</v>
      </c>
      <c r="BZ486" s="223">
        <f t="shared" ca="1" si="927"/>
        <v>-2.2797929963270999E-3</v>
      </c>
      <c r="CA486" s="223">
        <f t="shared" ca="1" si="928"/>
        <v>2.2023983072595155E-3</v>
      </c>
      <c r="CB486" s="223">
        <f t="shared" ca="1" si="929"/>
        <v>-2.1130686309433324E-3</v>
      </c>
      <c r="CC486" s="223">
        <f t="shared" ca="1" si="930"/>
        <v>2.0122880526343046E-3</v>
      </c>
      <c r="CD486" s="223">
        <f t="shared" ca="1" si="931"/>
        <v>-1.9006027110181059E-3</v>
      </c>
      <c r="CE486" s="223">
        <f t="shared" ca="1" si="932"/>
        <v>1.7786178386377015E-3</v>
      </c>
      <c r="CF486" s="223">
        <f t="shared" ca="1" si="933"/>
        <v>-1.6469944820856088E-3</v>
      </c>
      <c r="CG486" s="223">
        <f t="shared" ca="1" si="934"/>
        <v>1.506445919735177E-3</v>
      </c>
      <c r="CH486" s="223">
        <f t="shared" ca="1" si="935"/>
        <v>-1.357733796423279E-3</v>
      </c>
      <c r="CI486" s="223">
        <f t="shared" ca="1" si="936"/>
        <v>1.2016639960309491E-3</v>
      </c>
      <c r="CJ486" s="223">
        <f t="shared" ca="1" si="937"/>
        <v>-1.0390822743288745E-3</v>
      </c>
      <c r="CK486" s="223">
        <f t="shared" ca="1" si="938"/>
        <v>8.7086967575333916E-4</v>
      </c>
      <c r="CL486" s="223">
        <f t="shared" ca="1" si="939"/>
        <v>-6.9793775895046599E-4</v>
      </c>
      <c r="CM486" s="223">
        <f t="shared" ca="1" si="940"/>
        <v>5.2122365696068412E-4</v>
      </c>
      <c r="CN486" s="223">
        <f t="shared" ca="1" si="941"/>
        <v>-3.4168499881364884E-4</v>
      </c>
      <c r="CO486" s="223">
        <f t="shared" ca="1" si="942"/>
        <v>1.6029472005355883E-4</v>
      </c>
      <c r="CP486" s="223">
        <f t="shared" ca="1" si="943"/>
        <v>2.1964209682855953E-5</v>
      </c>
      <c r="CQ486" s="223">
        <f t="shared" ca="1" si="944"/>
        <v>-2.041041134639626E-4</v>
      </c>
      <c r="CR486" s="223">
        <f t="shared" ca="1" si="945"/>
        <v>3.8513795937009305E-4</v>
      </c>
      <c r="CS486" s="223">
        <f t="shared" ca="1" si="946"/>
        <v>-5.640847093050347E-4</v>
      </c>
      <c r="CT486" s="223">
        <f t="shared" ca="1" si="947"/>
        <v>7.3997463532647525E-4</v>
      </c>
      <c r="CU486" s="223">
        <f t="shared" ca="1" si="948"/>
        <v>-9.1185457468560946E-4</v>
      </c>
      <c r="CV486" s="223">
        <f t="shared" ca="1" si="949"/>
        <v>1.0787930950991874E-3</v>
      </c>
      <c r="CW486" s="223">
        <f t="shared" ca="1" si="950"/>
        <v>-1.2398855422609619E-3</v>
      </c>
      <c r="CX486" s="223">
        <f t="shared" ca="1" si="951"/>
        <v>1.3942589422422927E-3</v>
      </c>
      <c r="CY486" s="223">
        <f t="shared" ca="1" si="952"/>
        <v>-1.5410767322133641E-3</v>
      </c>
      <c r="CZ486" s="223">
        <f t="shared" ca="1" si="953"/>
        <v>1.6795432938496451E-3</v>
      </c>
      <c r="DA486" s="223">
        <f t="shared" ca="1" si="954"/>
        <v>-1.808908264856524E-3</v>
      </c>
      <c r="DB486" s="223">
        <f t="shared" ca="1" si="955"/>
        <v>1.9284706052475932E-3</v>
      </c>
      <c r="DC486" s="223">
        <f t="shared" ca="1" si="956"/>
        <v>-2.0375823963410789E-3</v>
      </c>
      <c r="DD486" s="223">
        <f t="shared" ca="1" si="957"/>
        <v>2.1356523518873153E-3</v>
      </c>
      <c r="DE486" s="223">
        <f t="shared" ca="1" si="958"/>
        <v>-2.2221490223001583E-3</v>
      </c>
      <c r="DF486" s="223">
        <f t="shared" ca="1" si="959"/>
        <v>2.2966036746283431E-3</v>
      </c>
      <c r="DG486" s="223">
        <f t="shared" ca="1" si="960"/>
        <v>-2.358612832659957E-3</v>
      </c>
      <c r="DH486" s="223">
        <f t="shared" ca="1" si="961"/>
        <v>2.4078404633949908E-3</v>
      </c>
      <c r="DI486" s="223">
        <f t="shared" ca="1" si="962"/>
        <v>-2.4440197980372578E-3</v>
      </c>
      <c r="DJ486" s="223">
        <f t="shared" ca="1" si="963"/>
        <v>2.4669547776377141E-3</v>
      </c>
      <c r="DK486" s="223">
        <f t="shared" ca="1" si="964"/>
        <v>-2.4765211155547261E-3</v>
      </c>
      <c r="DL486" s="223">
        <f t="shared" ca="1" si="965"/>
        <v>2.4726669709742685E-3</v>
      </c>
      <c r="DM486" s="223">
        <f t="shared" ca="1" si="966"/>
        <v>-2.4554132298397566E-3</v>
      </c>
      <c r="DN486" s="223">
        <f t="shared" ca="1" si="967"/>
        <v>2.4248533916693066E-3</v>
      </c>
      <c r="DO486" s="223">
        <f t="shared" ca="1" si="968"/>
        <v>-2.3811530628737496E-3</v>
      </c>
      <c r="DP486" s="223">
        <f t="shared" ca="1" si="969"/>
        <v>2.3245490593211387E-3</v>
      </c>
      <c r="DQ486" s="223">
        <f t="shared" ca="1" si="970"/>
        <v>-2.2553481230110453E-3</v>
      </c>
      <c r="DR486" s="223">
        <f t="shared" ca="1" si="971"/>
        <v>2.1739252598130848E-3</v>
      </c>
      <c r="DS486" s="223">
        <f t="shared" ca="1" si="972"/>
        <v>-2.080721707277616E-3</v>
      </c>
      <c r="DT486" s="223">
        <f t="shared" ca="1" si="973"/>
        <v>1.9762425435312296E-3</v>
      </c>
      <c r="DU486" s="223">
        <f t="shared" ca="1" si="974"/>
        <v>-1.861053950214615E-3</v>
      </c>
      <c r="DV486" s="223">
        <f t="shared" ca="1" si="975"/>
        <v>1.735780144295197E-3</v>
      </c>
      <c r="DW486" s="223">
        <f t="shared" ca="1" si="976"/>
        <v>-1.6010999953814109E-3</v>
      </c>
      <c r="DX486" s="223">
        <f t="shared" ca="1" si="977"/>
        <v>1.4577433468690537E-3</v>
      </c>
      <c r="DY486" s="223">
        <f t="shared" ca="1" si="978"/>
        <v>-1.3064870608573099E-3</v>
      </c>
      <c r="DZ486" s="223">
        <f t="shared" ca="1" si="979"/>
        <v>1.1481508082653181E-3</v>
      </c>
      <c r="EA486" s="223">
        <f t="shared" ca="1" si="980"/>
        <v>-9.8359262696454228E-4</v>
      </c>
      <c r="EB486" s="223">
        <f t="shared" ca="1" si="981"/>
        <v>8.1370427199720314E-4</v>
      </c>
      <c r="EC486" s="223">
        <f t="shared" ca="1" si="982"/>
        <v>-6.3940638307844095E-4</v>
      </c>
      <c r="ED486" s="223">
        <f t="shared" ca="1" si="983"/>
        <v>4.6164349556993223E-4</v>
      </c>
      <c r="EE486" s="223">
        <f t="shared" ca="1" si="984"/>
        <v>-2.8137892196092805E-4</v>
      </c>
      <c r="EF486" s="223">
        <f t="shared" ca="1" si="985"/>
        <v>9.9589531594410498E-5</v>
      </c>
      <c r="EG486" s="223">
        <f t="shared" ca="1" si="986"/>
        <v>8.2739543072515094E-5</v>
      </c>
      <c r="EH486" s="223">
        <f t="shared" ca="1" si="987"/>
        <v>-2.6462024498676007E-4</v>
      </c>
      <c r="EI486" s="223">
        <f t="shared" ca="1" si="988"/>
        <v>4.4506694686603012E-4</v>
      </c>
      <c r="EJ486" s="223">
        <f t="shared" ca="1" si="989"/>
        <v>-6.2310179239846697E-4</v>
      </c>
      <c r="EK486" s="223">
        <f t="shared" ca="1" si="990"/>
        <v>7.9775999533072462E-4</v>
      </c>
      <c r="EL486" s="223">
        <f t="shared" ca="1" si="991"/>
        <v>-9.6809506772813883E-4</v>
      </c>
      <c r="EM486" s="223">
        <f t="shared" ca="1" si="992"/>
        <v>1.1331839490753746E-3</v>
      </c>
      <c r="EN486" s="223">
        <f t="shared" ca="1" si="993"/>
        <v>-1.2921320084205443E-3</v>
      </c>
      <c r="EO486" s="223">
        <f t="shared" ca="1" si="994"/>
        <v>1.44407789245838E-3</v>
      </c>
      <c r="EP486" s="223">
        <f t="shared" ca="1" si="995"/>
        <v>-1.5881981932782917E-3</v>
      </c>
      <c r="EQ486" s="223">
        <f t="shared" ca="1" si="996"/>
        <v>1.7237119104831753E-3</v>
      </c>
      <c r="ER486" s="223">
        <f t="shared" ca="1" si="997"/>
        <v>-1.8498846834982346E-3</v>
      </c>
      <c r="ES486" s="223">
        <f t="shared" ca="1" si="998"/>
        <v>1.9660327711345602E-3</v>
      </c>
      <c r="ET486" s="223">
        <f t="shared" ca="1" si="999"/>
        <v>-2.0715267568418775E-3</v>
      </c>
      <c r="EU486" s="223">
        <f t="shared" ca="1" si="1000"/>
        <v>2.165794959571362E-3</v>
      </c>
      <c r="EV486" s="223">
        <f t="shared" ca="1" si="1001"/>
        <v>-2.2483265317647799E-3</v>
      </c>
      <c r="EW486" s="223">
        <f t="shared" ca="1" si="1002"/>
        <v>2.3186742276816623E-3</v>
      </c>
      <c r="EX486" s="223">
        <f t="shared" ca="1" si="1003"/>
        <v>-2.3764568270627276E-3</v>
      </c>
      <c r="EY486" s="223">
        <f t="shared" ca="1" si="1004"/>
        <v>2.4213612009954932E-3</v>
      </c>
      <c r="EZ486" s="223">
        <f t="shared" ca="1" si="1005"/>
        <v>-2.4531440087869659E-3</v>
      </c>
      <c r="FA486" s="223">
        <f t="shared" ca="1" si="1006"/>
        <v>2.4716330166480276E-3</v>
      </c>
      <c r="FB486" s="223">
        <f t="shared" ca="1" si="1007"/>
        <v>-2.4767280310431122E-3</v>
      </c>
      <c r="FC486" s="223">
        <f t="shared" ca="1" si="1008"/>
        <v>2.4684014416477685E-3</v>
      </c>
      <c r="FD486" s="223">
        <f t="shared" ca="1" si="1009"/>
        <v>-2.4466983709713667E-3</v>
      </c>
      <c r="FE486" s="223">
        <f t="shared" ca="1" si="1010"/>
        <v>2.4117364298343134E-3</v>
      </c>
      <c r="FF486" s="223">
        <f t="shared" ca="1" si="1011"/>
        <v>-2.3637050800248247E-3</v>
      </c>
      <c r="FG486" s="223">
        <f t="shared" ca="1" si="1012"/>
        <v>2.3028646075890793E-3</v>
      </c>
      <c r="FH486" s="223">
        <f t="shared" ca="1" si="1013"/>
        <v>-2.229544712318586E-3</v>
      </c>
      <c r="FI486" s="223">
        <f t="shared" ca="1" si="1014"/>
        <v>2.1441427210784421E-3</v>
      </c>
      <c r="FJ486" s="223">
        <f t="shared" ca="1" si="1015"/>
        <v>-2.0471214346586305E-3</v>
      </c>
      <c r="FK486" s="223">
        <f t="shared" ca="1" si="1016"/>
        <v>1.9390066198164389E-3</v>
      </c>
      <c r="FL486" s="223">
        <f t="shared" ca="1" si="1017"/>
        <v>-1.8203841601008481E-3</v>
      </c>
      <c r="FM486" s="223">
        <f t="shared" ca="1" si="1018"/>
        <v>1.6918968808988172E-3</v>
      </c>
      <c r="FN486" s="223">
        <f t="shared" ca="1" si="1019"/>
        <v>-1.5542410659089264E-3</v>
      </c>
      <c r="FO486" s="223">
        <f t="shared" ca="1" si="1020"/>
        <v>1.408162683919254E-3</v>
      </c>
      <c r="FP486" s="223">
        <f t="shared" ca="1" si="1021"/>
        <v>-1.2544533463385184E-3</v>
      </c>
      <c r="FQ486" s="223">
        <f t="shared" ca="1" si="1022"/>
        <v>1.0939460173848498E-3</v>
      </c>
      <c r="FR486" s="223">
        <f t="shared" ca="1" si="1023"/>
        <v>-9.2751050018062314E-4</v>
      </c>
      <c r="FS486" s="223">
        <f t="shared" ca="1" si="1024"/>
        <v>7.560487232139778E-4</v>
      </c>
      <c r="FT486" s="223">
        <f t="shared" ca="1" si="1025"/>
        <v>-5.8048985271019358E-4</v>
      </c>
      <c r="FU486" s="223">
        <f t="shared" ca="1" si="1026"/>
        <v>4.0178525739941091E-4</v>
      </c>
      <c r="FV486" s="223">
        <f t="shared" ca="1" si="1027"/>
        <v>-2.2090335296705334E-4</v>
      </c>
      <c r="FW486" s="223">
        <f t="shared" ca="1" si="1028"/>
        <v>3.8824354125322077E-5</v>
      </c>
      <c r="FX486" s="223">
        <f t="shared" ca="1" si="1029"/>
        <v>1.4346503725525819E-4</v>
      </c>
      <c r="FY486" s="223">
        <f t="shared" ca="1" si="1030"/>
        <v>-3.2497697916876537E-4</v>
      </c>
      <c r="FZ486" s="223">
        <f t="shared" ca="1" si="1031"/>
        <v>5.0472784267530015E-4</v>
      </c>
      <c r="GA486" s="223">
        <f t="shared" ca="1" si="1032"/>
        <v>-6.8174354227143463E-4</v>
      </c>
      <c r="GB486" s="223">
        <f t="shared" ca="1" si="1033"/>
        <v>8.5506481454395355E-4</v>
      </c>
      <c r="GC486" s="223">
        <f t="shared" ca="1" si="1034"/>
        <v>-1.0237524165014025E-3</v>
      </c>
      <c r="GD486" s="223">
        <f t="shared" ca="1" si="1035"/>
        <v>1.1868922154132384E-3</v>
      </c>
      <c r="GE486" s="223">
        <f t="shared" ca="1" si="1036"/>
        <v>-1.3436001425742991E-3</v>
      </c>
      <c r="GF486" s="223">
        <f t="shared" ca="1" si="1037"/>
        <v>1.4930269841497124E-3</v>
      </c>
      <c r="GG486" s="223">
        <f t="shared" ca="1" si="1038"/>
        <v>-1.6343629831382486E-3</v>
      </c>
      <c r="GH486" s="223">
        <f t="shared" ca="1" si="1039"/>
        <v>1.7668422275156676E-3</v>
      </c>
      <c r="GI486" s="223">
        <f t="shared" ca="1" si="1040"/>
        <v>-1.8897468007781568E-3</v>
      </c>
      <c r="GJ486" s="223">
        <f t="shared" ca="1" si="1041"/>
        <v>2.0024106723948122E-3</v>
      </c>
      <c r="GK486" s="223">
        <f t="shared" ca="1" si="1042"/>
        <v>-2.1042233070836529E-3</v>
      </c>
      <c r="GL486" s="223">
        <f t="shared" ca="1" si="1043"/>
        <v>2.1946329733559863E-3</v>
      </c>
      <c r="GM486" s="223">
        <f t="shared" ca="1" si="1044"/>
        <v>-2.2731497333969525E-3</v>
      </c>
      <c r="GN486" s="223">
        <f t="shared" ca="1" si="1045"/>
        <v>2.3393480980809919E-3</v>
      </c>
      <c r="GO486" s="223">
        <f t="shared" ca="1" si="1046"/>
        <v>-2.3928693327342808E-3</v>
      </c>
      <c r="GP486" s="223">
        <f t="shared" ca="1" si="1047"/>
        <v>2.4334234011490147E-3</v>
      </c>
      <c r="GQ486" s="223">
        <f t="shared" ca="1" si="1048"/>
        <v>-2.4607905373147422E-3</v>
      </c>
      <c r="GR486" s="223">
        <f t="shared" ca="1" si="1049"/>
        <v>2.4748224363494208E-3</v>
      </c>
      <c r="GS486" s="223">
        <f t="shared" ca="1" si="1050"/>
        <v>-2.4754430581764224E-3</v>
      </c>
      <c r="GT486" s="223">
        <f t="shared" ca="1" si="1051"/>
        <v>2.4626490395922925E-3</v>
      </c>
      <c r="GU486" s="223">
        <f t="shared" ca="1" si="1052"/>
        <v>-2.436509712492247E-3</v>
      </c>
      <c r="GV486" s="223">
        <f t="shared" ca="1" si="1053"/>
        <v>2.39716672815462E-3</v>
      </c>
      <c r="GW486" s="223">
        <f t="shared" ca="1" si="1054"/>
        <v>-2.344833289620317E-3</v>
      </c>
      <c r="GX486" s="223">
        <f t="shared" ca="1" si="1055"/>
        <v>2.2797929963270613E-3</v>
      </c>
      <c r="GY486" s="223">
        <f t="shared" ca="1" si="1056"/>
        <v>-2.2023983072594704E-3</v>
      </c>
      <c r="GZ486" s="223">
        <f t="shared" ca="1" si="1057"/>
        <v>2.1130686309432803E-3</v>
      </c>
      <c r="HA486" s="223">
        <f t="shared" ca="1" si="1058"/>
        <v>-2.0122880526342057E-3</v>
      </c>
      <c r="HB486" s="223">
        <f t="shared" ca="1" si="1059"/>
        <v>1.900602711017997E-3</v>
      </c>
      <c r="HC486" s="223">
        <f t="shared" ca="1" si="1060"/>
        <v>-1.7786178386375827E-3</v>
      </c>
      <c r="HD486" s="223">
        <f t="shared" ca="1" si="1061"/>
        <v>1.6469944820854819E-3</v>
      </c>
      <c r="HE486" s="223">
        <f t="shared" ca="1" si="1062"/>
        <v>-1.5064459197350424E-3</v>
      </c>
      <c r="HF486" s="223">
        <f t="shared" ca="1" si="1063"/>
        <v>1.3577337964231369E-3</v>
      </c>
      <c r="HG486" s="223">
        <f t="shared" ca="1" si="1064"/>
        <v>-1.2016639960308008E-3</v>
      </c>
      <c r="HH486" s="223">
        <f t="shared" ca="1" si="1065"/>
        <v>1.0390822743286563E-3</v>
      </c>
      <c r="HI486" s="223">
        <f t="shared" ca="1" si="1066"/>
        <v>-8.708696757531143E-4</v>
      </c>
      <c r="HJ486" s="223">
        <f t="shared" ca="1" si="1067"/>
        <v>6.9793775895023538E-4</v>
      </c>
      <c r="HK486" s="223">
        <f t="shared" ca="1" si="1068"/>
        <v>-5.2122365696044917E-4</v>
      </c>
      <c r="HL486" s="223">
        <f t="shared" ca="1" si="1069"/>
        <v>3.4168499881368966E-4</v>
      </c>
      <c r="HM486" s="223">
        <f t="shared" ca="1" si="1070"/>
        <v>-1.6029472005360003E-4</v>
      </c>
      <c r="HN486" s="223">
        <f t="shared" ca="1" si="1071"/>
        <v>-2.1964209682814699E-5</v>
      </c>
      <c r="HO486" s="223">
        <f t="shared" ca="1" si="1072"/>
        <v>2.0410411346392151E-4</v>
      </c>
      <c r="HP486" s="223">
        <f t="shared" ca="1" si="1073"/>
        <v>-3.8513795937005217E-4</v>
      </c>
      <c r="HQ486" s="223">
        <f t="shared" ca="1" si="1074"/>
        <v>5.6408470930499458E-4</v>
      </c>
      <c r="HR486" s="223">
        <f t="shared" ca="1" si="1075"/>
        <v>-7.3997463532643611E-4</v>
      </c>
      <c r="HS486" s="223">
        <f t="shared" ca="1" si="1076"/>
        <v>9.1185457468570216E-4</v>
      </c>
      <c r="HT486" s="223">
        <f t="shared" ca="1" si="1077"/>
        <v>-1.0787930950992767E-3</v>
      </c>
      <c r="HU486" s="223">
        <f t="shared" ca="1" si="1078"/>
        <v>1.2398855422610482E-3</v>
      </c>
      <c r="HV486" s="223">
        <f t="shared" ca="1" si="1079"/>
        <v>-1.3942589422423748E-3</v>
      </c>
      <c r="HW486" s="223">
        <f t="shared" ca="1" si="1080"/>
        <v>1.541076732213442E-3</v>
      </c>
      <c r="HX486" s="223">
        <f t="shared" ca="1" si="1081"/>
        <v>-1.6795432938497186E-3</v>
      </c>
      <c r="HY486" s="223">
        <f t="shared" ca="1" si="1082"/>
        <v>1.8089082648565917E-3</v>
      </c>
      <c r="HZ486" s="223">
        <f t="shared" ca="1" si="1083"/>
        <v>-1.9284706052476554E-3</v>
      </c>
      <c r="IA486" s="223">
        <f t="shared" ca="1" si="1084"/>
        <v>2.0375823963411353E-3</v>
      </c>
      <c r="IB486" s="223">
        <f t="shared" ca="1" si="1085"/>
        <v>-2.1356523518873656E-3</v>
      </c>
      <c r="IC486" s="223">
        <f t="shared" ca="1" si="1086"/>
        <v>2.2221490223002021E-3</v>
      </c>
      <c r="ID486" s="223">
        <f t="shared" ca="1" si="1087"/>
        <v>-2.29660367462838E-3</v>
      </c>
      <c r="IE486" s="223">
        <f t="shared" ca="1" si="1088"/>
        <v>1.5329359890448261E-3</v>
      </c>
      <c r="IF486" s="223">
        <f t="shared" ca="1" si="1089"/>
        <v>-2.4078404633950143E-3</v>
      </c>
      <c r="IG486" s="223">
        <f t="shared" ca="1" si="1090"/>
        <v>2.4440197980372968E-3</v>
      </c>
      <c r="IH486" s="223">
        <f t="shared" ca="1" si="1091"/>
        <v>-2.4669547776377354E-3</v>
      </c>
      <c r="II486" s="223">
        <f t="shared" ca="1" si="1092"/>
        <v>2.47652111555473E-3</v>
      </c>
      <c r="IJ486" s="223">
        <f t="shared" ca="1" si="1093"/>
        <v>-2.4726669709742547E-3</v>
      </c>
      <c r="IK486" s="223">
        <f t="shared" ca="1" si="1094"/>
        <v>2.455413229839725E-3</v>
      </c>
      <c r="IL486" s="223">
        <f t="shared" ca="1" si="1095"/>
        <v>-2.4248533916692576E-3</v>
      </c>
      <c r="IM486" s="223">
        <f t="shared" ca="1" si="1096"/>
        <v>2.3811530628736833E-3</v>
      </c>
      <c r="IN486" s="223">
        <f t="shared" ca="1" si="1097"/>
        <v>-2.324549059321153E-3</v>
      </c>
      <c r="IO486" s="223">
        <f t="shared" ca="1" si="1098"/>
        <v>2.2553481230110626E-3</v>
      </c>
      <c r="IP486" s="223">
        <f t="shared" ca="1" si="1099"/>
        <v>-2.1739252598131044E-3</v>
      </c>
      <c r="IQ486" s="223">
        <f t="shared" ca="1" si="1100"/>
        <v>2.0807217072776386E-3</v>
      </c>
      <c r="IR486" s="223">
        <f t="shared" ca="1" si="1101"/>
        <v>-1.9762425435312543E-3</v>
      </c>
      <c r="IS486" s="223">
        <f t="shared" ca="1" si="1102"/>
        <v>1.8610539502146423E-3</v>
      </c>
      <c r="IT486" s="223">
        <f t="shared" ca="1" si="1103"/>
        <v>-1.7357801442952265E-3</v>
      </c>
      <c r="IU486" s="223">
        <f t="shared" ca="1" si="1104"/>
        <v>1.601099995381335E-3</v>
      </c>
      <c r="IV486" s="223">
        <f t="shared" ca="1" si="1105"/>
        <v>-1.4577433468689733E-3</v>
      </c>
      <c r="IW486" s="223">
        <f t="shared" ca="1" si="1106"/>
        <v>1.3064870608572253E-3</v>
      </c>
      <c r="IX486" s="223">
        <f t="shared" ca="1" si="1107"/>
        <v>-1.14815080826523E-3</v>
      </c>
      <c r="IY486" s="223">
        <f t="shared" ca="1" si="1108"/>
        <v>9.8359262696445099E-4</v>
      </c>
      <c r="IZ486" s="223">
        <f t="shared" ca="1" si="1109"/>
        <v>-8.1370427199710903E-4</v>
      </c>
      <c r="JA486" s="223">
        <f t="shared" ca="1" si="1110"/>
        <v>6.3940638307834479E-4</v>
      </c>
      <c r="JB486" s="223">
        <f t="shared" ca="1" si="1111"/>
        <v>-4.6164349556983443E-4</v>
      </c>
    </row>
    <row r="487" spans="2:262">
      <c r="B487" s="230">
        <v>126</v>
      </c>
      <c r="C487" s="229">
        <f t="shared" si="1112"/>
        <v>2.4609375000000018E-3</v>
      </c>
      <c r="D487" s="226">
        <f t="shared" ca="1" si="855"/>
        <v>54.011427898473976</v>
      </c>
      <c r="E487" s="225">
        <f ca="1">EB361</f>
        <v>1.1427898473973779E-2</v>
      </c>
      <c r="F487" s="224">
        <v>126</v>
      </c>
      <c r="G487" s="223">
        <f t="shared" ca="1" si="856"/>
        <v>1.8248819375080351E-5</v>
      </c>
      <c r="H487" s="223">
        <f t="shared" ca="1" si="857"/>
        <v>1.1330227081071651E-4</v>
      </c>
      <c r="I487" s="223">
        <f t="shared" ca="1" si="858"/>
        <v>-2.4458040590202347E-4</v>
      </c>
      <c r="J487" s="223">
        <f t="shared" ca="1" si="859"/>
        <v>3.7526932537279914E-4</v>
      </c>
      <c r="K487" s="223">
        <f t="shared" ca="1" si="860"/>
        <v>-5.0505418816904079E-4</v>
      </c>
      <c r="L487" s="223">
        <f t="shared" ca="1" si="861"/>
        <v>6.3362233118846101E-4</v>
      </c>
      <c r="M487" s="223">
        <f t="shared" ca="1" si="862"/>
        <v>-7.6066402251328223E-4</v>
      </c>
      <c r="N487" s="223">
        <f t="shared" ca="1" si="863"/>
        <v>8.8587320758157879E-4</v>
      </c>
      <c r="O487" s="223">
        <f t="shared" ca="1" si="864"/>
        <v>-1.0089482464994818E-3</v>
      </c>
      <c r="P487" s="223">
        <f t="shared" ca="1" si="865"/>
        <v>1.1295926407181303E-3</v>
      </c>
      <c r="Q487" s="223">
        <f t="shared" ca="1" si="866"/>
        <v>-1.2475157473246588E-3</v>
      </c>
      <c r="R487" s="223">
        <f t="shared" ca="1" si="867"/>
        <v>1.3624334792264163E-3</v>
      </c>
      <c r="S487" s="223">
        <f t="shared" ca="1" si="868"/>
        <v>-1.4740689895416386E-3</v>
      </c>
      <c r="T487" s="223">
        <f t="shared" ca="1" si="869"/>
        <v>1.5821533385478451E-3</v>
      </c>
      <c r="U487" s="223">
        <f t="shared" ca="1" si="870"/>
        <v>-1.68642614158124E-3</v>
      </c>
      <c r="V487" s="223">
        <f t="shared" ca="1" si="871"/>
        <v>1.7866361963260809E-3</v>
      </c>
      <c r="W487" s="223">
        <f t="shared" ca="1" si="872"/>
        <v>-1.8825420879831237E-3</v>
      </c>
      <c r="X487" s="223">
        <f t="shared" ca="1" si="873"/>
        <v>1.973912770859002E-3</v>
      </c>
      <c r="Y487" s="223">
        <f t="shared" ca="1" si="874"/>
        <v>-2.0605281249755298E-3</v>
      </c>
      <c r="Z487" s="223">
        <f t="shared" ca="1" si="875"/>
        <v>2.1421794863580564E-3</v>
      </c>
      <c r="AA487" s="223">
        <f t="shared" ca="1" si="876"/>
        <v>-2.2186701497251722E-3</v>
      </c>
      <c r="AB487" s="223">
        <f t="shared" ca="1" si="877"/>
        <v>2.2898158423690579E-3</v>
      </c>
      <c r="AC487" s="223">
        <f t="shared" ca="1" si="878"/>
        <v>-2.3554451680844963E-3</v>
      </c>
      <c r="AD487" s="223">
        <f t="shared" ca="1" si="879"/>
        <v>2.4154000200773884E-3</v>
      </c>
      <c r="AE487" s="223">
        <f t="shared" ca="1" si="880"/>
        <v>-2.4695359618578583E-3</v>
      </c>
      <c r="AF487" s="223">
        <f t="shared" ca="1" si="881"/>
        <v>2.517722575200409E-3</v>
      </c>
      <c r="AG487" s="223">
        <f t="shared" ca="1" si="882"/>
        <v>-2.5598437743328492E-3</v>
      </c>
      <c r="AH487" s="223">
        <f t="shared" ca="1" si="883"/>
        <v>2.5957980855970779E-3</v>
      </c>
      <c r="AI487" s="223">
        <f t="shared" ca="1" si="884"/>
        <v>-2.6254988919080556E-3</v>
      </c>
      <c r="AJ487" s="223">
        <f t="shared" ca="1" si="885"/>
        <v>2.6488746414218825E-3</v>
      </c>
      <c r="AK487" s="223">
        <f t="shared" ca="1" si="886"/>
        <v>-2.6658690199105077E-3</v>
      </c>
      <c r="AL487" s="223">
        <f t="shared" ca="1" si="887"/>
        <v>2.6764410864276197E-3</v>
      </c>
      <c r="AM487" s="223">
        <f t="shared" ca="1" si="888"/>
        <v>-2.680565371938975E-3</v>
      </c>
      <c r="AN487" s="223">
        <f t="shared" ca="1" si="889"/>
        <v>2.6782319406795326E-3</v>
      </c>
      <c r="AO487" s="223">
        <f t="shared" ca="1" si="890"/>
        <v>-2.6694464140895801E-3</v>
      </c>
      <c r="AP487" s="223">
        <f t="shared" ca="1" si="891"/>
        <v>2.6542299572721948E-3</v>
      </c>
      <c r="AQ487" s="223">
        <f t="shared" ca="1" si="892"/>
        <v>-2.63261922800466E-3</v>
      </c>
      <c r="AR487" s="223">
        <f t="shared" ca="1" si="893"/>
        <v>2.6046662884266457E-3</v>
      </c>
      <c r="AS487" s="223">
        <f t="shared" ca="1" si="894"/>
        <v>-2.5704384796179894E-3</v>
      </c>
      <c r="AT487" s="223">
        <f t="shared" ca="1" si="895"/>
        <v>2.5300182593681123E-3</v>
      </c>
      <c r="AU487" s="223">
        <f t="shared" ca="1" si="896"/>
        <v>-2.4835030035279902E-3</v>
      </c>
      <c r="AV487" s="223">
        <f t="shared" ca="1" si="897"/>
        <v>2.4310047714232131E-3</v>
      </c>
      <c r="AW487" s="223">
        <f t="shared" ca="1" si="898"/>
        <v>-2.3726500358931752E-3</v>
      </c>
      <c r="AX487" s="223">
        <f t="shared" ca="1" si="899"/>
        <v>2.3085793786071073E-3</v>
      </c>
      <c r="AY487" s="223">
        <f t="shared" ca="1" si="900"/>
        <v>-2.2389471513902639E-3</v>
      </c>
      <c r="AZ487" s="223">
        <f t="shared" ca="1" si="901"/>
        <v>2.1639211043771533E-3</v>
      </c>
      <c r="BA487" s="223">
        <f t="shared" ca="1" si="902"/>
        <v>-2.0836819818864497E-3</v>
      </c>
      <c r="BB487" s="223">
        <f t="shared" ca="1" si="903"/>
        <v>1.9984230869924432E-3</v>
      </c>
      <c r="BC487" s="223">
        <f t="shared" ca="1" si="904"/>
        <v>-1.9083498158406847E-3</v>
      </c>
      <c r="BD487" s="223">
        <f t="shared" ca="1" si="905"/>
        <v>1.8136791628308099E-3</v>
      </c>
      <c r="BE487" s="223">
        <f t="shared" ca="1" si="906"/>
        <v>-1.714639197858199E-3</v>
      </c>
      <c r="BF487" s="223">
        <f t="shared" ca="1" si="907"/>
        <v>1.6114685168732328E-3</v>
      </c>
      <c r="BG487" s="223">
        <f t="shared" ca="1" si="908"/>
        <v>-1.5044156670832077E-3</v>
      </c>
      <c r="BH487" s="223">
        <f t="shared" ca="1" si="909"/>
        <v>1.3937385481798659E-3</v>
      </c>
      <c r="BI487" s="223">
        <f t="shared" ca="1" si="910"/>
        <v>-1.2797037910369452E-3</v>
      </c>
      <c r="BJ487" s="223">
        <f t="shared" ca="1" si="911"/>
        <v>1.1625861153726042E-3</v>
      </c>
      <c r="BK487" s="223">
        <f t="shared" ca="1" si="912"/>
        <v>-1.0426676679257446E-3</v>
      </c>
      <c r="BL487" s="223">
        <f t="shared" ca="1" si="913"/>
        <v>9.2023734274002036E-4</v>
      </c>
      <c r="BM487" s="223">
        <f t="shared" ca="1" si="914"/>
        <v>-7.9559008519229234E-4</v>
      </c>
      <c r="BN487" s="223">
        <f t="shared" ca="1" si="915"/>
        <v>6.6902618144394719E-4</v>
      </c>
      <c r="BO487" s="223">
        <f t="shared" ca="1" si="916"/>
        <v>-5.4085053502465723E-4</v>
      </c>
      <c r="BP487" s="223">
        <f t="shared" ca="1" si="917"/>
        <v>4.1137193229365558E-4</v>
      </c>
      <c r="BQ487" s="223">
        <f t="shared" ca="1" si="918"/>
        <v>-2.8090229854575743E-4</v>
      </c>
      <c r="BR487" s="223">
        <f t="shared" ca="1" si="919"/>
        <v>1.4975594655660266E-4</v>
      </c>
      <c r="BS487" s="223">
        <f t="shared" ca="1" si="920"/>
        <v>-1.824881937512155E-5</v>
      </c>
      <c r="BT487" s="223">
        <f t="shared" ca="1" si="921"/>
        <v>-1.1330227081071816E-4</v>
      </c>
      <c r="BU487" s="223">
        <f t="shared" ca="1" si="922"/>
        <v>2.4458040590199197E-4</v>
      </c>
      <c r="BV487" s="223">
        <f t="shared" ca="1" si="923"/>
        <v>-3.7526932537281009E-4</v>
      </c>
      <c r="BW487" s="223">
        <f t="shared" ca="1" si="924"/>
        <v>5.05054188169019E-4</v>
      </c>
      <c r="BX487" s="223">
        <f t="shared" ca="1" si="925"/>
        <v>-6.3362233118848118E-4</v>
      </c>
      <c r="BY487" s="223">
        <f t="shared" ca="1" si="926"/>
        <v>7.6066402251327475E-4</v>
      </c>
      <c r="BZ487" s="223">
        <f t="shared" ca="1" si="927"/>
        <v>-8.8587320758160709E-4</v>
      </c>
      <c r="CA487" s="223">
        <f t="shared" ca="1" si="928"/>
        <v>1.0089482464994744E-3</v>
      </c>
      <c r="CB487" s="223">
        <f t="shared" ca="1" si="929"/>
        <v>-1.1295926407180973E-3</v>
      </c>
      <c r="CC487" s="223">
        <f t="shared" ca="1" si="930"/>
        <v>1.2475157473246686E-3</v>
      </c>
      <c r="CD487" s="223">
        <f t="shared" ca="1" si="931"/>
        <v>-1.3624334792263933E-3</v>
      </c>
      <c r="CE487" s="223">
        <f t="shared" ca="1" si="932"/>
        <v>1.4740689895416483E-3</v>
      </c>
      <c r="CF487" s="223">
        <f t="shared" ca="1" si="933"/>
        <v>-1.5821533385478386E-3</v>
      </c>
      <c r="CG487" s="223">
        <f t="shared" ca="1" si="934"/>
        <v>1.6864261415812632E-3</v>
      </c>
      <c r="CH487" s="223">
        <f t="shared" ca="1" si="935"/>
        <v>-1.7866361963260751E-3</v>
      </c>
      <c r="CI487" s="223">
        <f t="shared" ca="1" si="936"/>
        <v>1.8825420879830909E-3</v>
      </c>
      <c r="CJ487" s="223">
        <f t="shared" ca="1" si="937"/>
        <v>-1.9739127708589968E-3</v>
      </c>
      <c r="CK487" s="223">
        <f t="shared" ca="1" si="938"/>
        <v>2.0605281249755133E-3</v>
      </c>
      <c r="CL487" s="223">
        <f t="shared" ca="1" si="939"/>
        <v>-2.1421794863580174E-3</v>
      </c>
      <c r="CM487" s="223">
        <f t="shared" ca="1" si="940"/>
        <v>2.2186701497252108E-3</v>
      </c>
      <c r="CN487" s="223">
        <f t="shared" ca="1" si="941"/>
        <v>-2.289815842369074E-3</v>
      </c>
      <c r="CO487" s="223">
        <f t="shared" ca="1" si="942"/>
        <v>2.3554451680844924E-3</v>
      </c>
      <c r="CP487" s="223">
        <f t="shared" ca="1" si="943"/>
        <v>-2.415400020077368E-3</v>
      </c>
      <c r="CQ487" s="223">
        <f t="shared" ca="1" si="944"/>
        <v>2.4695359618578253E-3</v>
      </c>
      <c r="CR487" s="223">
        <f t="shared" ca="1" si="945"/>
        <v>-2.5177225752004194E-3</v>
      </c>
      <c r="CS487" s="223">
        <f t="shared" ca="1" si="946"/>
        <v>2.559843774332847E-3</v>
      </c>
      <c r="CT487" s="223">
        <f t="shared" ca="1" si="947"/>
        <v>-2.5957980855970762E-3</v>
      </c>
      <c r="CU487" s="223">
        <f t="shared" ca="1" si="948"/>
        <v>2.6254988919080461E-3</v>
      </c>
      <c r="CV487" s="223">
        <f t="shared" ca="1" si="949"/>
        <v>-2.6488746414218933E-3</v>
      </c>
      <c r="CW487" s="223">
        <f t="shared" ca="1" si="950"/>
        <v>2.6658690199105107E-3</v>
      </c>
      <c r="CX487" s="223">
        <f t="shared" ca="1" si="951"/>
        <v>-2.6764410864276193E-3</v>
      </c>
      <c r="CY487" s="223">
        <f t="shared" ca="1" si="952"/>
        <v>2.680565371938975E-3</v>
      </c>
      <c r="CZ487" s="223">
        <f t="shared" ca="1" si="953"/>
        <v>-2.6782319406795365E-3</v>
      </c>
      <c r="DA487" s="223">
        <f t="shared" ca="1" si="954"/>
        <v>2.6694464140895771E-3</v>
      </c>
      <c r="DB487" s="223">
        <f t="shared" ca="1" si="955"/>
        <v>-2.6542299572721957E-3</v>
      </c>
      <c r="DC487" s="223">
        <f t="shared" ca="1" si="956"/>
        <v>2.6326192280046613E-3</v>
      </c>
      <c r="DD487" s="223">
        <f t="shared" ca="1" si="957"/>
        <v>-2.6046662884266565E-3</v>
      </c>
      <c r="DE487" s="223">
        <f t="shared" ca="1" si="958"/>
        <v>2.5704384796179699E-3</v>
      </c>
      <c r="DF487" s="223">
        <f t="shared" ca="1" si="959"/>
        <v>-2.5300182593681027E-3</v>
      </c>
      <c r="DG487" s="223">
        <f t="shared" ca="1" si="960"/>
        <v>2.4835030035279936E-3</v>
      </c>
      <c r="DH487" s="223">
        <f t="shared" ca="1" si="961"/>
        <v>-2.4310047714232166E-3</v>
      </c>
      <c r="DI487" s="223">
        <f t="shared" ca="1" si="962"/>
        <v>2.3726500358932146E-3</v>
      </c>
      <c r="DJ487" s="223">
        <f t="shared" ca="1" si="963"/>
        <v>-2.3085793786070726E-3</v>
      </c>
      <c r="DK487" s="223">
        <f t="shared" ca="1" si="964"/>
        <v>2.2389471513902682E-3</v>
      </c>
      <c r="DL487" s="223">
        <f t="shared" ca="1" si="965"/>
        <v>-2.163921104377158E-3</v>
      </c>
      <c r="DM487" s="223">
        <f t="shared" ca="1" si="966"/>
        <v>2.0836819818865026E-3</v>
      </c>
      <c r="DN487" s="223">
        <f t="shared" ca="1" si="967"/>
        <v>-1.9984230869924992E-3</v>
      </c>
      <c r="DO487" s="223">
        <f t="shared" ca="1" si="968"/>
        <v>1.9083498158406367E-3</v>
      </c>
      <c r="DP487" s="223">
        <f t="shared" ca="1" si="969"/>
        <v>-1.8136791628308158E-3</v>
      </c>
      <c r="DQ487" s="223">
        <f t="shared" ca="1" si="970"/>
        <v>1.7146391978582051E-3</v>
      </c>
      <c r="DR487" s="223">
        <f t="shared" ca="1" si="971"/>
        <v>-1.6114685168733E-3</v>
      </c>
      <c r="DS487" s="223">
        <f t="shared" ca="1" si="972"/>
        <v>1.5044156670831511E-3</v>
      </c>
      <c r="DT487" s="223">
        <f t="shared" ca="1" si="973"/>
        <v>-1.3937385481798729E-3</v>
      </c>
      <c r="DU487" s="223">
        <f t="shared" ca="1" si="974"/>
        <v>1.2797037910369522E-3</v>
      </c>
      <c r="DV487" s="223">
        <f t="shared" ca="1" si="975"/>
        <v>-1.1625861153726112E-3</v>
      </c>
      <c r="DW487" s="223">
        <f t="shared" ca="1" si="976"/>
        <v>1.042667667925822E-3</v>
      </c>
      <c r="DX487" s="223">
        <f t="shared" ca="1" si="977"/>
        <v>-9.2023734273995617E-4</v>
      </c>
      <c r="DY487" s="223">
        <f t="shared" ca="1" si="978"/>
        <v>7.9559008519229982E-4</v>
      </c>
      <c r="DZ487" s="223">
        <f t="shared" ca="1" si="979"/>
        <v>-6.6902618144395489E-4</v>
      </c>
      <c r="EA487" s="223">
        <f t="shared" ca="1" si="980"/>
        <v>5.4085053502473963E-4</v>
      </c>
      <c r="EB487" s="223">
        <f t="shared" ca="1" si="981"/>
        <v>-4.1137193229358804E-4</v>
      </c>
      <c r="EC487" s="223">
        <f t="shared" ca="1" si="982"/>
        <v>2.8090229854576523E-4</v>
      </c>
      <c r="ED487" s="223">
        <f t="shared" ca="1" si="983"/>
        <v>-1.4975594655661055E-4</v>
      </c>
      <c r="EE487" s="223">
        <f t="shared" ca="1" si="984"/>
        <v>1.8248819375129438E-5</v>
      </c>
      <c r="EF487" s="223">
        <f t="shared" ca="1" si="985"/>
        <v>1.1330227081063414E-4</v>
      </c>
      <c r="EG487" s="223">
        <f t="shared" ca="1" si="986"/>
        <v>-2.4458040590205995E-4</v>
      </c>
      <c r="EH487" s="223">
        <f t="shared" ca="1" si="987"/>
        <v>3.7526932537280239E-4</v>
      </c>
      <c r="EI487" s="223">
        <f t="shared" ca="1" si="988"/>
        <v>-5.050541881690113E-4</v>
      </c>
      <c r="EJ487" s="223">
        <f t="shared" ca="1" si="989"/>
        <v>6.3362233118839943E-4</v>
      </c>
      <c r="EK487" s="223">
        <f t="shared" ca="1" si="990"/>
        <v>-7.6066402251334024E-4</v>
      </c>
      <c r="EL487" s="223">
        <f t="shared" ca="1" si="991"/>
        <v>8.8587320758159961E-4</v>
      </c>
      <c r="EM487" s="223">
        <f t="shared" ca="1" si="992"/>
        <v>-1.0089482464994675E-3</v>
      </c>
      <c r="EN487" s="223">
        <f t="shared" ca="1" si="993"/>
        <v>1.1295926407180901E-3</v>
      </c>
      <c r="EO487" s="223">
        <f t="shared" ca="1" si="994"/>
        <v>-1.2475157473245942E-3</v>
      </c>
      <c r="EP487" s="223">
        <f t="shared" ca="1" si="995"/>
        <v>1.3624334792264521E-3</v>
      </c>
      <c r="EQ487" s="223">
        <f t="shared" ca="1" si="996"/>
        <v>-1.4740689895416416E-3</v>
      </c>
      <c r="ER487" s="223">
        <f t="shared" ca="1" si="997"/>
        <v>1.5821533385478323E-3</v>
      </c>
      <c r="ES487" s="223">
        <f t="shared" ca="1" si="998"/>
        <v>-1.6864261415811979E-3</v>
      </c>
      <c r="ET487" s="223">
        <f t="shared" ca="1" si="999"/>
        <v>1.7866361963261258E-3</v>
      </c>
      <c r="EU487" s="223">
        <f t="shared" ca="1" si="1000"/>
        <v>-1.8825420879831395E-3</v>
      </c>
      <c r="EV487" s="223">
        <f t="shared" ca="1" si="1001"/>
        <v>1.9739127708589916E-3</v>
      </c>
      <c r="EW487" s="223">
        <f t="shared" ca="1" si="1002"/>
        <v>-2.0605281249755081E-3</v>
      </c>
      <c r="EX487" s="223">
        <f t="shared" ca="1" si="1003"/>
        <v>2.1421794863580126E-3</v>
      </c>
      <c r="EY487" s="223">
        <f t="shared" ca="1" si="1004"/>
        <v>-2.2186701497252065E-3</v>
      </c>
      <c r="EZ487" s="223">
        <f t="shared" ca="1" si="1005"/>
        <v>2.2898158423690696E-3</v>
      </c>
      <c r="FA487" s="223">
        <f t="shared" ca="1" si="1006"/>
        <v>-2.3554451680844884E-3</v>
      </c>
      <c r="FB487" s="223">
        <f t="shared" ca="1" si="1007"/>
        <v>2.4154000200773645E-3</v>
      </c>
      <c r="FC487" s="223">
        <f t="shared" ca="1" si="1008"/>
        <v>-2.4695359618578227E-3</v>
      </c>
      <c r="FD487" s="223">
        <f t="shared" ca="1" si="1009"/>
        <v>2.5177225752004168E-3</v>
      </c>
      <c r="FE487" s="223">
        <f t="shared" ca="1" si="1010"/>
        <v>-2.5598437743328444E-3</v>
      </c>
      <c r="FF487" s="223">
        <f t="shared" ca="1" si="1011"/>
        <v>2.5957980855970744E-3</v>
      </c>
      <c r="FG487" s="223">
        <f t="shared" ca="1" si="1012"/>
        <v>-2.6254988919080448E-3</v>
      </c>
      <c r="FH487" s="223">
        <f t="shared" ca="1" si="1013"/>
        <v>2.648874641421892E-3</v>
      </c>
      <c r="FI487" s="223">
        <f t="shared" ca="1" si="1014"/>
        <v>-2.6658690199105103E-3</v>
      </c>
      <c r="FJ487" s="223">
        <f t="shared" ca="1" si="1015"/>
        <v>2.6764410864276189E-3</v>
      </c>
      <c r="FK487" s="223">
        <f t="shared" ca="1" si="1016"/>
        <v>-2.680565371938975E-3</v>
      </c>
      <c r="FL487" s="223">
        <f t="shared" ca="1" si="1017"/>
        <v>2.6782319406795365E-3</v>
      </c>
      <c r="FM487" s="223">
        <f t="shared" ca="1" si="1018"/>
        <v>-2.669446414089578E-3</v>
      </c>
      <c r="FN487" s="223">
        <f t="shared" ca="1" si="1019"/>
        <v>2.6542299572721965E-3</v>
      </c>
      <c r="FO487" s="223">
        <f t="shared" ca="1" si="1020"/>
        <v>-2.6326192280046626E-3</v>
      </c>
      <c r="FP487" s="223">
        <f t="shared" ca="1" si="1021"/>
        <v>2.6046662884266583E-3</v>
      </c>
      <c r="FQ487" s="223">
        <f t="shared" ca="1" si="1022"/>
        <v>-2.5704384796179721E-3</v>
      </c>
      <c r="FR487" s="223">
        <f t="shared" ca="1" si="1023"/>
        <v>2.5300182593681556E-3</v>
      </c>
      <c r="FS487" s="223">
        <f t="shared" ca="1" si="1024"/>
        <v>-2.4835030035279962E-3</v>
      </c>
      <c r="FT487" s="223">
        <f t="shared" ca="1" si="1025"/>
        <v>2.4310047714231559E-3</v>
      </c>
      <c r="FU487" s="223">
        <f t="shared" ca="1" si="1026"/>
        <v>-2.3726500358932181E-3</v>
      </c>
      <c r="FV487" s="223">
        <f t="shared" ca="1" si="1027"/>
        <v>2.3085793786070765E-3</v>
      </c>
      <c r="FW487" s="223">
        <f t="shared" ca="1" si="1028"/>
        <v>-2.2389471513903562E-3</v>
      </c>
      <c r="FX487" s="223">
        <f t="shared" ca="1" si="1029"/>
        <v>2.1639211043771628E-3</v>
      </c>
      <c r="FY487" s="223">
        <f t="shared" ca="1" si="1030"/>
        <v>-2.0836819818864116E-3</v>
      </c>
      <c r="FZ487" s="223">
        <f t="shared" ca="1" si="1031"/>
        <v>1.9984230869925044E-3</v>
      </c>
      <c r="GA487" s="223">
        <f t="shared" ca="1" si="1032"/>
        <v>-1.9083498158406422E-3</v>
      </c>
      <c r="GB487" s="223">
        <f t="shared" ca="1" si="1033"/>
        <v>1.813679162830934E-3</v>
      </c>
      <c r="GC487" s="223">
        <f t="shared" ca="1" si="1034"/>
        <v>-1.7146391978582112E-3</v>
      </c>
      <c r="GD487" s="223">
        <f t="shared" ca="1" si="1035"/>
        <v>1.6114685168731842E-3</v>
      </c>
      <c r="GE487" s="223">
        <f t="shared" ca="1" si="1036"/>
        <v>-1.5044156670832838E-3</v>
      </c>
      <c r="GF487" s="223">
        <f t="shared" ca="1" si="1037"/>
        <v>1.3937385481798798E-3</v>
      </c>
      <c r="GG487" s="223">
        <f t="shared" ca="1" si="1038"/>
        <v>-1.2797037910368251E-3</v>
      </c>
      <c r="GH487" s="223">
        <f t="shared" ca="1" si="1039"/>
        <v>1.1625861153726183E-3</v>
      </c>
      <c r="GI487" s="223">
        <f t="shared" ca="1" si="1040"/>
        <v>-1.0426676679256891E-3</v>
      </c>
      <c r="GJ487" s="223">
        <f t="shared" ca="1" si="1041"/>
        <v>9.2023734274010688E-4</v>
      </c>
      <c r="GK487" s="223">
        <f t="shared" ca="1" si="1042"/>
        <v>-7.955900851923073E-4</v>
      </c>
      <c r="GL487" s="223">
        <f t="shared" ca="1" si="1043"/>
        <v>6.6902618144381492E-4</v>
      </c>
      <c r="GM487" s="223">
        <f t="shared" ca="1" si="1044"/>
        <v>-5.4085053502474743E-4</v>
      </c>
      <c r="GN487" s="223">
        <f t="shared" ca="1" si="1045"/>
        <v>4.1137193229359584E-4</v>
      </c>
      <c r="GO487" s="223">
        <f t="shared" ca="1" si="1046"/>
        <v>-2.8090229854592461E-4</v>
      </c>
      <c r="GP487" s="223">
        <f t="shared" ca="1" si="1047"/>
        <v>1.4975594655661841E-4</v>
      </c>
      <c r="GQ487" s="223">
        <f t="shared" ca="1" si="1048"/>
        <v>-1.8248819374984941E-5</v>
      </c>
      <c r="GR487" s="223">
        <f t="shared" ca="1" si="1049"/>
        <v>-1.1330227081062625E-4</v>
      </c>
      <c r="GS487" s="223">
        <f t="shared" ca="1" si="1050"/>
        <v>2.4458040590205209E-4</v>
      </c>
      <c r="GT487" s="223">
        <f t="shared" ca="1" si="1051"/>
        <v>-3.7526932537264367E-4</v>
      </c>
      <c r="GU487" s="223">
        <f t="shared" ca="1" si="1052"/>
        <v>5.0505418816900361E-4</v>
      </c>
      <c r="GV487" s="223">
        <f t="shared" ca="1" si="1053"/>
        <v>-6.3362233118853994E-4</v>
      </c>
      <c r="GW487" s="223">
        <f t="shared" ca="1" si="1054"/>
        <v>7.606640225131865E-4</v>
      </c>
      <c r="GX487" s="223">
        <f t="shared" ca="1" si="1055"/>
        <v>-8.8587320758159224E-4</v>
      </c>
      <c r="GY487" s="223">
        <f t="shared" ca="1" si="1056"/>
        <v>1.008948246499319E-3</v>
      </c>
      <c r="GZ487" s="223">
        <f t="shared" ca="1" si="1057"/>
        <v>-1.1295926407180828E-3</v>
      </c>
      <c r="HA487" s="223">
        <f t="shared" ca="1" si="1058"/>
        <v>1.2475157473247219E-3</v>
      </c>
      <c r="HB487" s="223">
        <f t="shared" ca="1" si="1059"/>
        <v>-1.3624334792263139E-3</v>
      </c>
      <c r="HC487" s="223">
        <f t="shared" ca="1" si="1060"/>
        <v>1.4740689895416349E-3</v>
      </c>
      <c r="HD487" s="223">
        <f t="shared" ca="1" si="1061"/>
        <v>-1.582153338547949E-3</v>
      </c>
      <c r="HE487" s="223">
        <f t="shared" ca="1" si="1062"/>
        <v>1.6864261415811918E-3</v>
      </c>
      <c r="HF487" s="223">
        <f t="shared" ca="1" si="1063"/>
        <v>-1.7866361963261202E-3</v>
      </c>
      <c r="HG487" s="223">
        <f t="shared" ca="1" si="1064"/>
        <v>1.8825420879830257E-3</v>
      </c>
      <c r="HH487" s="223">
        <f t="shared" ca="1" si="1065"/>
        <v>-1.9739127708589864E-3</v>
      </c>
      <c r="HI487" s="223">
        <f t="shared" ca="1" si="1066"/>
        <v>2.0605281249756005E-3</v>
      </c>
      <c r="HJ487" s="223">
        <f t="shared" ca="1" si="1067"/>
        <v>-2.1421794863580078E-3</v>
      </c>
      <c r="HK487" s="223">
        <f t="shared" ca="1" si="1068"/>
        <v>2.2186701497252017E-3</v>
      </c>
      <c r="HL487" s="223">
        <f t="shared" ca="1" si="1069"/>
        <v>-2.2898158423689864E-3</v>
      </c>
      <c r="HM487" s="223">
        <f t="shared" ca="1" si="1070"/>
        <v>2.3554451680844845E-3</v>
      </c>
      <c r="HN487" s="223">
        <f t="shared" ca="1" si="1071"/>
        <v>-2.4154000200774274E-3</v>
      </c>
      <c r="HO487" s="223">
        <f t="shared" ca="1" si="1072"/>
        <v>2.4695359618578197E-3</v>
      </c>
      <c r="HP487" s="223">
        <f t="shared" ca="1" si="1073"/>
        <v>-2.5177225752004142E-3</v>
      </c>
      <c r="HQ487" s="223">
        <f t="shared" ca="1" si="1074"/>
        <v>2.5598437743327971E-3</v>
      </c>
      <c r="HR487" s="223">
        <f t="shared" ca="1" si="1075"/>
        <v>-2.5957980855970723E-3</v>
      </c>
      <c r="HS487" s="223">
        <f t="shared" ca="1" si="1076"/>
        <v>2.6254988919080739E-3</v>
      </c>
      <c r="HT487" s="223">
        <f t="shared" ca="1" si="1077"/>
        <v>-2.6488746414218677E-3</v>
      </c>
      <c r="HU487" s="223">
        <f t="shared" ca="1" si="1078"/>
        <v>2.6658690199105094E-3</v>
      </c>
      <c r="HV487" s="223">
        <f t="shared" ca="1" si="1079"/>
        <v>-2.6764410864276102E-3</v>
      </c>
      <c r="HW487" s="223">
        <f t="shared" ca="1" si="1080"/>
        <v>2.680565371938975E-3</v>
      </c>
      <c r="HX487" s="223">
        <f t="shared" ca="1" si="1081"/>
        <v>-2.6782319406795305E-3</v>
      </c>
      <c r="HY487" s="223">
        <f t="shared" ca="1" si="1082"/>
        <v>2.6694464140895927E-3</v>
      </c>
      <c r="HZ487" s="223">
        <f t="shared" ca="1" si="1083"/>
        <v>-2.6542299572721978E-3</v>
      </c>
      <c r="IA487" s="223">
        <f t="shared" ca="1" si="1084"/>
        <v>2.6326192280046357E-3</v>
      </c>
      <c r="IB487" s="223">
        <f t="shared" ca="1" si="1085"/>
        <v>-2.60466628842666E-3</v>
      </c>
      <c r="IC487" s="223">
        <f t="shared" ca="1" si="1086"/>
        <v>2.5704384796179742E-3</v>
      </c>
      <c r="ID487" s="223">
        <f t="shared" ca="1" si="1087"/>
        <v>-2.5300182593681582E-3</v>
      </c>
      <c r="IE487" s="223">
        <f t="shared" ca="1" si="1088"/>
        <v>2.7372461136464864E-3</v>
      </c>
      <c r="IF487" s="223">
        <f t="shared" ca="1" si="1089"/>
        <v>-2.4310047714231589E-3</v>
      </c>
      <c r="IG487" s="223">
        <f t="shared" ca="1" si="1090"/>
        <v>2.3726500358932216E-3</v>
      </c>
      <c r="IH487" s="223">
        <f t="shared" ca="1" si="1091"/>
        <v>-2.3085793786070809E-3</v>
      </c>
      <c r="II487" s="223">
        <f t="shared" ca="1" si="1092"/>
        <v>2.2389471513903601E-3</v>
      </c>
      <c r="IJ487" s="223">
        <f t="shared" ca="1" si="1093"/>
        <v>-2.1639211043771671E-3</v>
      </c>
      <c r="IK487" s="223">
        <f t="shared" ca="1" si="1094"/>
        <v>2.0836819818864168E-3</v>
      </c>
      <c r="IL487" s="223">
        <f t="shared" ca="1" si="1095"/>
        <v>-1.9984230869925096E-3</v>
      </c>
      <c r="IM487" s="223">
        <f t="shared" ca="1" si="1096"/>
        <v>1.908349815840648E-3</v>
      </c>
      <c r="IN487" s="223">
        <f t="shared" ca="1" si="1097"/>
        <v>-1.8136791628309396E-3</v>
      </c>
      <c r="IO487" s="223">
        <f t="shared" ca="1" si="1098"/>
        <v>1.7146391978582172E-3</v>
      </c>
      <c r="IP487" s="223">
        <f t="shared" ca="1" si="1099"/>
        <v>-1.6114685168731905E-3</v>
      </c>
      <c r="IQ487" s="223">
        <f t="shared" ca="1" si="1100"/>
        <v>1.5044156670832899E-3</v>
      </c>
      <c r="IR487" s="223">
        <f t="shared" ca="1" si="1101"/>
        <v>-1.3937385481798863E-3</v>
      </c>
      <c r="IS487" s="223">
        <f t="shared" ca="1" si="1102"/>
        <v>1.279703791036832E-3</v>
      </c>
      <c r="IT487" s="223">
        <f t="shared" ca="1" si="1103"/>
        <v>-1.1625861153726255E-3</v>
      </c>
      <c r="IU487" s="223">
        <f t="shared" ca="1" si="1104"/>
        <v>1.0426676679256962E-3</v>
      </c>
      <c r="IV487" s="223">
        <f t="shared" ca="1" si="1105"/>
        <v>-9.2023734274011414E-4</v>
      </c>
      <c r="IW487" s="223">
        <f t="shared" ca="1" si="1106"/>
        <v>7.9559008519231489E-4</v>
      </c>
      <c r="IX487" s="223">
        <f t="shared" ca="1" si="1107"/>
        <v>-6.6902618144382251E-4</v>
      </c>
      <c r="IY487" s="223">
        <f t="shared" ca="1" si="1108"/>
        <v>5.4085053502475513E-4</v>
      </c>
      <c r="IZ487" s="223">
        <f t="shared" ca="1" si="1109"/>
        <v>-4.1137193229360365E-4</v>
      </c>
      <c r="JA487" s="223">
        <f t="shared" ca="1" si="1110"/>
        <v>2.8090229854593242E-4</v>
      </c>
      <c r="JB487" s="223">
        <f t="shared" ca="1" si="1111"/>
        <v>-1.4975594655662627E-4</v>
      </c>
    </row>
    <row r="488" spans="2:262">
      <c r="B488" s="230">
        <v>127</v>
      </c>
      <c r="C488" s="229">
        <f t="shared" si="1112"/>
        <v>2.4804687500000018E-3</v>
      </c>
      <c r="D488" s="226">
        <f t="shared" ca="1" si="855"/>
        <v>54.02007983972851</v>
      </c>
      <c r="E488" s="225">
        <f ca="1">EC361</f>
        <v>2.0079839728508495E-2</v>
      </c>
      <c r="F488" s="224">
        <v>127</v>
      </c>
      <c r="G488" s="223">
        <f t="shared" ca="1" si="856"/>
        <v>3.8141688497576144E-4</v>
      </c>
      <c r="H488" s="223">
        <f t="shared" ca="1" si="857"/>
        <v>-3.2277731816908543E-4</v>
      </c>
      <c r="I488" s="223">
        <f t="shared" ca="1" si="858"/>
        <v>2.6394332237536348E-4</v>
      </c>
      <c r="J488" s="223">
        <f t="shared" ca="1" si="859"/>
        <v>-2.0495033699372345E-4</v>
      </c>
      <c r="K488" s="223">
        <f t="shared" ca="1" si="860"/>
        <v>1.4583389719266516E-4</v>
      </c>
      <c r="L488" s="223">
        <f t="shared" ca="1" si="861"/>
        <v>-8.6629612505009996E-5</v>
      </c>
      <c r="M488" s="223">
        <f t="shared" ca="1" si="862"/>
        <v>2.7373145378080312E-5</v>
      </c>
      <c r="N488" s="223">
        <f t="shared" ca="1" si="863"/>
        <v>3.1899810308077311E-5</v>
      </c>
      <c r="O488" s="223">
        <f t="shared" ca="1" si="864"/>
        <v>-9.1153550741316118E-5</v>
      </c>
      <c r="P488" s="223">
        <f t="shared" ca="1" si="865"/>
        <v>1.5035238368403916E-4</v>
      </c>
      <c r="Q488" s="223">
        <f t="shared" ca="1" si="866"/>
        <v>-2.0946064997286851E-4</v>
      </c>
      <c r="R488" s="223">
        <f t="shared" ca="1" si="867"/>
        <v>2.6844274499840967E-4</v>
      </c>
      <c r="S488" s="223">
        <f t="shared" ca="1" si="868"/>
        <v>-3.2726314015206747E-4</v>
      </c>
      <c r="T488" s="223">
        <f t="shared" ca="1" si="869"/>
        <v>3.8588640422725459E-4</v>
      </c>
      <c r="U488" s="223">
        <f t="shared" ca="1" si="870"/>
        <v>-4.4427722476175714E-4</v>
      </c>
      <c r="V488" s="223">
        <f t="shared" ca="1" si="871"/>
        <v>5.024004293086589E-4</v>
      </c>
      <c r="W488" s="223">
        <f t="shared" ca="1" si="872"/>
        <v>-5.6022100662290715E-4</v>
      </c>
      <c r="X488" s="223">
        <f t="shared" ca="1" si="873"/>
        <v>6.1770412775077833E-4</v>
      </c>
      <c r="Y488" s="223">
        <f t="shared" ca="1" si="874"/>
        <v>-6.7481516700953776E-4</v>
      </c>
      <c r="Z488" s="223">
        <f t="shared" ca="1" si="875"/>
        <v>7.3151972284465493E-4</v>
      </c>
      <c r="AA488" s="223">
        <f t="shared" ca="1" si="876"/>
        <v>-7.8778363855201456E-4</v>
      </c>
      <c r="AB488" s="223">
        <f t="shared" ca="1" si="877"/>
        <v>8.4357302285263842E-4</v>
      </c>
      <c r="AC488" s="223">
        <f t="shared" ca="1" si="878"/>
        <v>-8.988542703075226E-4</v>
      </c>
      <c r="AD488" s="223">
        <f t="shared" ca="1" si="879"/>
        <v>9.5359408156033129E-4</v>
      </c>
      <c r="AE488" s="223">
        <f t="shared" ca="1" si="880"/>
        <v>-1.0077594833955554E-3</v>
      </c>
      <c r="AF488" s="223">
        <f t="shared" ca="1" si="881"/>
        <v>1.0613178486005366E-3</v>
      </c>
      <c r="AG488" s="223">
        <f t="shared" ca="1" si="882"/>
        <v>-1.114236915618751E-3</v>
      </c>
      <c r="AH488" s="223">
        <f t="shared" ca="1" si="883"/>
        <v>1.1664848079829988E-3</v>
      </c>
      <c r="AI488" s="223">
        <f t="shared" ca="1" si="884"/>
        <v>-1.2180300535165939E-3</v>
      </c>
      <c r="AJ488" s="223">
        <f t="shared" ca="1" si="885"/>
        <v>1.268841603291028E-3</v>
      </c>
      <c r="AK488" s="223">
        <f t="shared" ca="1" si="886"/>
        <v>-1.3188888503286829E-3</v>
      </c>
      <c r="AL488" s="223">
        <f t="shared" ca="1" si="887"/>
        <v>1.3681416480393308E-3</v>
      </c>
      <c r="AM488" s="223">
        <f t="shared" ca="1" si="888"/>
        <v>-1.4165703283793112E-3</v>
      </c>
      <c r="AN488" s="223">
        <f t="shared" ca="1" si="889"/>
        <v>1.464145719722452E-3</v>
      </c>
      <c r="AO488" s="223">
        <f t="shared" ca="1" si="890"/>
        <v>-1.5108391644319671E-3</v>
      </c>
      <c r="AP488" s="223">
        <f t="shared" ca="1" si="891"/>
        <v>1.5566225361227431E-3</v>
      </c>
      <c r="AQ488" s="223">
        <f t="shared" ca="1" si="892"/>
        <v>-1.6014682566036251E-3</v>
      </c>
      <c r="AR488" s="223">
        <f t="shared" ca="1" si="893"/>
        <v>1.6453493124894839E-3</v>
      </c>
      <c r="AS488" s="223">
        <f t="shared" ca="1" si="894"/>
        <v>-1.6882392714730726E-3</v>
      </c>
      <c r="AT488" s="223">
        <f t="shared" ca="1" si="895"/>
        <v>1.7301122982468584E-3</v>
      </c>
      <c r="AU488" s="223">
        <f t="shared" ca="1" si="896"/>
        <v>-1.7709431700652697E-3</v>
      </c>
      <c r="AV488" s="223">
        <f t="shared" ca="1" si="897"/>
        <v>1.810707291937817E-3</v>
      </c>
      <c r="AW488" s="223">
        <f t="shared" ca="1" si="898"/>
        <v>-1.8493807114444314E-3</v>
      </c>
      <c r="AX488" s="223">
        <f t="shared" ca="1" si="899"/>
        <v>1.8869401331632705E-3</v>
      </c>
      <c r="AY488" s="223">
        <f t="shared" ca="1" si="900"/>
        <v>-1.9233629327031281E-3</v>
      </c>
      <c r="AZ488" s="223">
        <f t="shared" ca="1" si="901"/>
        <v>1.9586271703314981E-3</v>
      </c>
      <c r="BA488" s="223">
        <f t="shared" ca="1" si="902"/>
        <v>-1.9927116041902472E-3</v>
      </c>
      <c r="BB488" s="223">
        <f t="shared" ca="1" si="903"/>
        <v>2.0255957030909559E-3</v>
      </c>
      <c r="BC488" s="223">
        <f t="shared" ca="1" si="904"/>
        <v>-2.0572596588819859E-3</v>
      </c>
      <c r="BD488" s="223">
        <f t="shared" ca="1" si="905"/>
        <v>2.0876843983803988E-3</v>
      </c>
      <c r="BE488" s="223">
        <f t="shared" ca="1" si="906"/>
        <v>-2.1168515948607755E-3</v>
      </c>
      <c r="BF488" s="223">
        <f t="shared" ca="1" si="907"/>
        <v>2.1447436790945872E-3</v>
      </c>
      <c r="BG488" s="223">
        <f t="shared" ca="1" si="908"/>
        <v>-2.1713438499332445E-3</v>
      </c>
      <c r="BH488" s="223">
        <f t="shared" ca="1" si="909"/>
        <v>2.1966360844284782E-3</v>
      </c>
      <c r="BI488" s="223">
        <f t="shared" ca="1" si="910"/>
        <v>-2.2206051474839652E-3</v>
      </c>
      <c r="BJ488" s="223">
        <f t="shared" ca="1" si="911"/>
        <v>2.2432366010323832E-3</v>
      </c>
      <c r="BK488" s="223">
        <f t="shared" ca="1" si="912"/>
        <v>-2.2645168127323587E-3</v>
      </c>
      <c r="BL488" s="223">
        <f t="shared" ca="1" si="913"/>
        <v>2.2844329641800816E-3</v>
      </c>
      <c r="BM488" s="223">
        <f t="shared" ca="1" si="914"/>
        <v>-2.3029730586306332E-3</v>
      </c>
      <c r="BN488" s="223">
        <f t="shared" ca="1" si="915"/>
        <v>2.3201259282243747E-3</v>
      </c>
      <c r="BO488" s="223">
        <f t="shared" ca="1" si="916"/>
        <v>-2.3358812407140504E-3</v>
      </c>
      <c r="BP488" s="223">
        <f t="shared" ca="1" si="917"/>
        <v>2.3502295056885454E-3</v>
      </c>
      <c r="BQ488" s="223">
        <f t="shared" ca="1" si="918"/>
        <v>-2.3631620802895552E-3</v>
      </c>
      <c r="BR488" s="223">
        <f t="shared" ca="1" si="919"/>
        <v>2.3746711744177208E-3</v>
      </c>
      <c r="BS488" s="223">
        <f t="shared" ca="1" si="920"/>
        <v>-2.3847498554250917E-3</v>
      </c>
      <c r="BT488" s="223">
        <f t="shared" ca="1" si="921"/>
        <v>2.3933920522910953E-3</v>
      </c>
      <c r="BU488" s="223">
        <f t="shared" ca="1" si="922"/>
        <v>-2.4005925592794916E-3</v>
      </c>
      <c r="BV488" s="223">
        <f t="shared" ca="1" si="923"/>
        <v>2.4063470390741156E-3</v>
      </c>
      <c r="BW488" s="223">
        <f t="shared" ca="1" si="924"/>
        <v>-2.4106520253915132E-3</v>
      </c>
      <c r="BX488" s="223">
        <f t="shared" ca="1" si="925"/>
        <v>2.4135049250688999E-3</v>
      </c>
      <c r="BY488" s="223">
        <f t="shared" ca="1" si="926"/>
        <v>-2.4149040196261872E-3</v>
      </c>
      <c r="BZ488" s="223">
        <f t="shared" ca="1" si="927"/>
        <v>2.414848466301129E-3</v>
      </c>
      <c r="CA488" s="223">
        <f t="shared" ca="1" si="928"/>
        <v>-2.4133382985569718E-3</v>
      </c>
      <c r="CB488" s="223">
        <f t="shared" ca="1" si="929"/>
        <v>2.4103744260622947E-3</v>
      </c>
      <c r="CC488" s="223">
        <f t="shared" ca="1" si="930"/>
        <v>-2.4059586341430633E-3</v>
      </c>
      <c r="CD488" s="223">
        <f t="shared" ca="1" si="931"/>
        <v>2.4000935827072122E-3</v>
      </c>
      <c r="CE488" s="223">
        <f t="shared" ca="1" si="932"/>
        <v>-2.3927828046424173E-3</v>
      </c>
      <c r="CF488" s="223">
        <f t="shared" ca="1" si="933"/>
        <v>2.3840307036880181E-3</v>
      </c>
      <c r="CG488" s="223">
        <f t="shared" ca="1" si="934"/>
        <v>-2.3738425517823673E-3</v>
      </c>
      <c r="CH488" s="223">
        <f t="shared" ca="1" si="935"/>
        <v>2.3622244858872137E-3</v>
      </c>
      <c r="CI488" s="223">
        <f t="shared" ca="1" si="936"/>
        <v>-2.3491835042910077E-3</v>
      </c>
      <c r="CJ488" s="223">
        <f t="shared" ca="1" si="937"/>
        <v>2.3347274623934607E-3</v>
      </c>
      <c r="CK488" s="223">
        <f t="shared" ca="1" si="938"/>
        <v>-2.3188650679736508E-3</v>
      </c>
      <c r="CL488" s="223">
        <f t="shared" ca="1" si="939"/>
        <v>2.3016058759448644E-3</v>
      </c>
      <c r="CM488" s="223">
        <f t="shared" ca="1" si="940"/>
        <v>-2.2829602825989543E-3</v>
      </c>
      <c r="CN488" s="223">
        <f t="shared" ca="1" si="941"/>
        <v>2.2629395193442341E-3</v>
      </c>
      <c r="CO488" s="223">
        <f t="shared" ca="1" si="942"/>
        <v>-2.2415556459397727E-3</v>
      </c>
      <c r="CP488" s="223">
        <f t="shared" ca="1" si="943"/>
        <v>2.2188215432314123E-3</v>
      </c>
      <c r="CQ488" s="223">
        <f t="shared" ca="1" si="944"/>
        <v>-2.1947509053924365E-3</v>
      </c>
      <c r="CR488" s="223">
        <f t="shared" ca="1" si="945"/>
        <v>2.1693582316751319E-3</v>
      </c>
      <c r="CS488" s="223">
        <f t="shared" ca="1" si="946"/>
        <v>-2.142658817676535E-3</v>
      </c>
      <c r="CT488" s="223">
        <f t="shared" ca="1" si="947"/>
        <v>2.1146687461254072E-3</v>
      </c>
      <c r="CU488" s="223">
        <f t="shared" ca="1" si="948"/>
        <v>-2.0854048771941046E-3</v>
      </c>
      <c r="CV488" s="223">
        <f t="shared" ca="1" si="949"/>
        <v>2.05488483834316E-3</v>
      </c>
      <c r="CW488" s="223">
        <f t="shared" ca="1" si="950"/>
        <v>-2.0231270137026193E-3</v>
      </c>
      <c r="CX488" s="223">
        <f t="shared" ca="1" si="951"/>
        <v>1.9901505329986127E-3</v>
      </c>
      <c r="CY488" s="223">
        <f t="shared" ca="1" si="952"/>
        <v>-1.9559752600301272E-3</v>
      </c>
      <c r="CZ488" s="223">
        <f t="shared" ca="1" si="953"/>
        <v>1.920621780703545E-3</v>
      </c>
      <c r="DA488" s="223">
        <f t="shared" ca="1" si="954"/>
        <v>-1.8841113906330241E-3</v>
      </c>
      <c r="DB488" s="223">
        <f t="shared" ca="1" si="955"/>
        <v>1.8464660823121629E-3</v>
      </c>
      <c r="DC488" s="223">
        <f t="shared" ca="1" si="956"/>
        <v>-1.8077085318672194E-3</v>
      </c>
      <c r="DD488" s="223">
        <f t="shared" ca="1" si="957"/>
        <v>1.7678620853971644E-3</v>
      </c>
      <c r="DE488" s="223">
        <f t="shared" ca="1" si="958"/>
        <v>-1.72695074491158E-3</v>
      </c>
      <c r="DF488" s="223">
        <f t="shared" ca="1" si="959"/>
        <v>1.6849991538720132E-3</v>
      </c>
      <c r="DG488" s="223">
        <f t="shared" ca="1" si="960"/>
        <v>-1.6420325823484287E-3</v>
      </c>
      <c r="DH488" s="223">
        <f t="shared" ca="1" si="961"/>
        <v>1.5980769117966897E-3</v>
      </c>
      <c r="DI488" s="223">
        <f t="shared" ca="1" si="962"/>
        <v>-1.5531586194693322E-3</v>
      </c>
      <c r="DJ488" s="223">
        <f t="shared" ca="1" si="963"/>
        <v>1.5073047624658427E-3</v>
      </c>
      <c r="DK488" s="223">
        <f t="shared" ca="1" si="964"/>
        <v>-1.4605429614353064E-3</v>
      </c>
      <c r="DL488" s="223">
        <f t="shared" ca="1" si="965"/>
        <v>1.4129013839379112E-3</v>
      </c>
      <c r="DM488" s="223">
        <f t="shared" ca="1" si="966"/>
        <v>-1.3644087274787291E-3</v>
      </c>
      <c r="DN488" s="223">
        <f t="shared" ca="1" si="967"/>
        <v>1.3150942022205287E-3</v>
      </c>
      <c r="DO488" s="223">
        <f t="shared" ca="1" si="968"/>
        <v>-1.2649875133895654E-3</v>
      </c>
      <c r="DP488" s="223">
        <f t="shared" ca="1" si="969"/>
        <v>1.2141188433813493E-3</v>
      </c>
      <c r="DQ488" s="223">
        <f t="shared" ca="1" si="970"/>
        <v>-1.1625188335808265E-3</v>
      </c>
      <c r="DR488" s="223">
        <f t="shared" ca="1" si="971"/>
        <v>1.1102185659042133E-3</v>
      </c>
      <c r="DS488" s="223">
        <f t="shared" ca="1" si="972"/>
        <v>-1.0572495440773677E-3</v>
      </c>
      <c r="DT488" s="223">
        <f t="shared" ca="1" si="973"/>
        <v>1.0036436746581532E-3</v>
      </c>
      <c r="DU488" s="223">
        <f t="shared" ca="1" si="974"/>
        <v>-9.4943324781810356E-4</v>
      </c>
      <c r="DV488" s="223">
        <f t="shared" ca="1" si="975"/>
        <v>8.9465091789103811E-4</v>
      </c>
      <c r="DW488" s="223">
        <f t="shared" ca="1" si="976"/>
        <v>-8.3932968370431515E-4</v>
      </c>
      <c r="DX488" s="223">
        <f t="shared" ca="1" si="977"/>
        <v>7.8350286870055826E-4</v>
      </c>
      <c r="DY488" s="223">
        <f t="shared" ca="1" si="978"/>
        <v>-7.2720410086588537E-4</v>
      </c>
      <c r="DZ488" s="223">
        <f t="shared" ca="1" si="979"/>
        <v>6.7046729247263281E-4</v>
      </c>
      <c r="EA488" s="223">
        <f t="shared" ca="1" si="980"/>
        <v>-6.1332661965291348E-4</v>
      </c>
      <c r="EB488" s="223">
        <f t="shared" ca="1" si="981"/>
        <v>5.5581650181114189E-4</v>
      </c>
      <c r="EC488" s="223">
        <f t="shared" ca="1" si="982"/>
        <v>-4.9797158089213067E-4</v>
      </c>
      <c r="ED488" s="223">
        <f t="shared" ca="1" si="983"/>
        <v>4.3982670051301233E-4</v>
      </c>
      <c r="EE488" s="223">
        <f t="shared" ca="1" si="984"/>
        <v>-3.8141688497568413E-4</v>
      </c>
      <c r="EF488" s="223">
        <f t="shared" ca="1" si="985"/>
        <v>3.2277731816907789E-4</v>
      </c>
      <c r="EG488" s="223">
        <f t="shared" ca="1" si="986"/>
        <v>-2.6394332237529203E-4</v>
      </c>
      <c r="EH488" s="223">
        <f t="shared" ca="1" si="987"/>
        <v>2.049503369937202E-4</v>
      </c>
      <c r="EI488" s="223">
        <f t="shared" ca="1" si="988"/>
        <v>-1.4583389719259333E-4</v>
      </c>
      <c r="EJ488" s="223">
        <f t="shared" ca="1" si="989"/>
        <v>8.6629612505015308E-5</v>
      </c>
      <c r="EK488" s="223">
        <f t="shared" ca="1" si="990"/>
        <v>-2.7373145378016995E-5</v>
      </c>
      <c r="EL488" s="223">
        <f t="shared" ca="1" si="991"/>
        <v>-3.1899810308071998E-5</v>
      </c>
      <c r="EM488" s="223">
        <f t="shared" ca="1" si="992"/>
        <v>9.1153550741379381E-5</v>
      </c>
      <c r="EN488" s="223">
        <f t="shared" ca="1" si="993"/>
        <v>-1.5035238368403379E-4</v>
      </c>
      <c r="EO488" s="223">
        <f t="shared" ca="1" si="994"/>
        <v>2.0946064997293178E-4</v>
      </c>
      <c r="EP488" s="223">
        <f t="shared" ca="1" si="995"/>
        <v>-2.6844274499838739E-4</v>
      </c>
      <c r="EQ488" s="223">
        <f t="shared" ca="1" si="996"/>
        <v>3.2726314015211311E-4</v>
      </c>
      <c r="ER488" s="223">
        <f t="shared" ca="1" si="997"/>
        <v>-3.8588640422723236E-4</v>
      </c>
      <c r="ES488" s="223">
        <f t="shared" ca="1" si="998"/>
        <v>4.4427722476180257E-4</v>
      </c>
      <c r="ET488" s="223">
        <f t="shared" ca="1" si="999"/>
        <v>-5.0240042930863699E-4</v>
      </c>
      <c r="EU488" s="223">
        <f t="shared" ca="1" si="1000"/>
        <v>5.6022100662295204E-4</v>
      </c>
      <c r="EV488" s="223">
        <f t="shared" ca="1" si="1001"/>
        <v>-6.1770412775075676E-4</v>
      </c>
      <c r="EW488" s="223">
        <f t="shared" ca="1" si="1002"/>
        <v>6.748151670095821E-4</v>
      </c>
      <c r="EX488" s="223">
        <f t="shared" ca="1" si="1003"/>
        <v>-7.3151972284463346E-4</v>
      </c>
      <c r="EY488" s="223">
        <f t="shared" ca="1" si="1004"/>
        <v>7.8778363855205847E-4</v>
      </c>
      <c r="EZ488" s="223">
        <f t="shared" ca="1" si="1005"/>
        <v>-8.4357302285261717E-4</v>
      </c>
      <c r="FA488" s="223">
        <f t="shared" ca="1" si="1006"/>
        <v>8.9885427030756543E-4</v>
      </c>
      <c r="FB488" s="223">
        <f t="shared" ca="1" si="1007"/>
        <v>-9.5359408156027892E-4</v>
      </c>
      <c r="FC488" s="223">
        <f t="shared" ca="1" si="1008"/>
        <v>1.0077594833955664E-3</v>
      </c>
      <c r="FD488" s="223">
        <f t="shared" ca="1" si="1009"/>
        <v>-1.0613178486004854E-3</v>
      </c>
      <c r="FE488" s="223">
        <f t="shared" ca="1" si="1010"/>
        <v>1.1142369156187616E-3</v>
      </c>
      <c r="FF488" s="223">
        <f t="shared" ca="1" si="1011"/>
        <v>-1.166484807982949E-3</v>
      </c>
      <c r="FG488" s="223">
        <f t="shared" ca="1" si="1012"/>
        <v>1.2180300535166041E-3</v>
      </c>
      <c r="FH488" s="223">
        <f t="shared" ca="1" si="1013"/>
        <v>-1.2688416032909798E-3</v>
      </c>
      <c r="FI488" s="223">
        <f t="shared" ca="1" si="1014"/>
        <v>1.3188888503286929E-3</v>
      </c>
      <c r="FJ488" s="223">
        <f t="shared" ca="1" si="1015"/>
        <v>-1.3681416480392844E-3</v>
      </c>
      <c r="FK488" s="223">
        <f t="shared" ca="1" si="1016"/>
        <v>1.4165703283793207E-3</v>
      </c>
      <c r="FL488" s="223">
        <f t="shared" ca="1" si="1017"/>
        <v>-1.4641457197225162E-3</v>
      </c>
      <c r="FM488" s="223">
        <f t="shared" ca="1" si="1018"/>
        <v>1.5108391644319762E-3</v>
      </c>
      <c r="FN488" s="223">
        <f t="shared" ca="1" si="1019"/>
        <v>-1.5566225361228047E-3</v>
      </c>
      <c r="FO488" s="223">
        <f t="shared" ca="1" si="1020"/>
        <v>1.6014682566037367E-3</v>
      </c>
      <c r="FP488" s="223">
        <f t="shared" ca="1" si="1021"/>
        <v>-1.6453493124895429E-3</v>
      </c>
      <c r="FQ488" s="223">
        <f t="shared" ca="1" si="1022"/>
        <v>1.688239271473081E-3</v>
      </c>
      <c r="FR488" s="223">
        <f t="shared" ca="1" si="1023"/>
        <v>-1.7301122982468187E-3</v>
      </c>
      <c r="FS488" s="223">
        <f t="shared" ca="1" si="1024"/>
        <v>1.7709431700653475E-3</v>
      </c>
      <c r="FT488" s="223">
        <f t="shared" ca="1" si="1025"/>
        <v>-1.8107072919378703E-3</v>
      </c>
      <c r="FU488" s="223">
        <f t="shared" ca="1" si="1026"/>
        <v>1.8493807114444388E-3</v>
      </c>
      <c r="FV488" s="223">
        <f t="shared" ca="1" si="1027"/>
        <v>-1.8869401331632349E-3</v>
      </c>
      <c r="FW488" s="223">
        <f t="shared" ca="1" si="1028"/>
        <v>1.9233629327032183E-3</v>
      </c>
      <c r="FX488" s="223">
        <f t="shared" ca="1" si="1029"/>
        <v>-1.958627170331545E-3</v>
      </c>
      <c r="FY488" s="223">
        <f t="shared" ca="1" si="1030"/>
        <v>1.9927116041902541E-3</v>
      </c>
      <c r="FZ488" s="223">
        <f t="shared" ca="1" si="1031"/>
        <v>-2.0255957030908879E-3</v>
      </c>
      <c r="GA488" s="223">
        <f t="shared" ca="1" si="1032"/>
        <v>2.0572596588820284E-3</v>
      </c>
      <c r="GB488" s="223">
        <f t="shared" ca="1" si="1033"/>
        <v>-2.0876843983804049E-3</v>
      </c>
      <c r="GC488" s="223">
        <f t="shared" ca="1" si="1034"/>
        <v>2.1168515948607482E-3</v>
      </c>
      <c r="GD488" s="223">
        <f t="shared" ca="1" si="1035"/>
        <v>-2.1447436790945299E-3</v>
      </c>
      <c r="GE488" s="223">
        <f t="shared" ca="1" si="1036"/>
        <v>2.1713438499332796E-3</v>
      </c>
      <c r="GF488" s="223">
        <f t="shared" ca="1" si="1037"/>
        <v>-2.1966360844284825E-3</v>
      </c>
      <c r="GG488" s="223">
        <f t="shared" ca="1" si="1038"/>
        <v>2.2206051474839431E-3</v>
      </c>
      <c r="GH488" s="223">
        <f t="shared" ca="1" si="1039"/>
        <v>-2.2432366010323368E-3</v>
      </c>
      <c r="GI488" s="223">
        <f t="shared" ca="1" si="1040"/>
        <v>2.2645168127323864E-3</v>
      </c>
      <c r="GJ488" s="223">
        <f t="shared" ca="1" si="1041"/>
        <v>-2.2844329641800855E-3</v>
      </c>
      <c r="GK488" s="223">
        <f t="shared" ca="1" si="1042"/>
        <v>2.3029730586306158E-3</v>
      </c>
      <c r="GL488" s="223">
        <f t="shared" ca="1" si="1043"/>
        <v>-2.3201259282243395E-3</v>
      </c>
      <c r="GM488" s="223">
        <f t="shared" ca="1" si="1044"/>
        <v>2.3358812407140708E-3</v>
      </c>
      <c r="GN488" s="223">
        <f t="shared" ca="1" si="1045"/>
        <v>-2.3502295056885484E-3</v>
      </c>
      <c r="GO488" s="223">
        <f t="shared" ca="1" si="1046"/>
        <v>2.3631620802895439E-3</v>
      </c>
      <c r="GP488" s="223">
        <f t="shared" ca="1" si="1047"/>
        <v>-2.3746711744177481E-3</v>
      </c>
      <c r="GQ488" s="223">
        <f t="shared" ca="1" si="1048"/>
        <v>2.3847498554251043E-3</v>
      </c>
      <c r="GR488" s="223">
        <f t="shared" ca="1" si="1049"/>
        <v>-2.3933920522910966E-3</v>
      </c>
      <c r="GS488" s="223">
        <f t="shared" ca="1" si="1050"/>
        <v>2.4005925592794856E-3</v>
      </c>
      <c r="GT488" s="223">
        <f t="shared" ca="1" si="1051"/>
        <v>-2.4063470390741286E-3</v>
      </c>
      <c r="GU488" s="223">
        <f t="shared" ca="1" si="1052"/>
        <v>2.410652025391518E-3</v>
      </c>
      <c r="GV488" s="223">
        <f t="shared" ca="1" si="1053"/>
        <v>-2.4135049250689003E-3</v>
      </c>
      <c r="GW488" s="223">
        <f t="shared" ca="1" si="1054"/>
        <v>2.4149040196261864E-3</v>
      </c>
      <c r="GX488" s="223">
        <f t="shared" ca="1" si="1055"/>
        <v>-2.4148484663011273E-3</v>
      </c>
      <c r="GY488" s="223">
        <f t="shared" ca="1" si="1056"/>
        <v>2.4133382985569688E-3</v>
      </c>
      <c r="GZ488" s="223">
        <f t="shared" ca="1" si="1057"/>
        <v>-2.4103744260622942E-3</v>
      </c>
      <c r="HA488" s="223">
        <f t="shared" ca="1" si="1058"/>
        <v>2.4059586341430681E-3</v>
      </c>
      <c r="HB488" s="223">
        <f t="shared" ca="1" si="1059"/>
        <v>-2.4000935827071953E-3</v>
      </c>
      <c r="HC488" s="223">
        <f t="shared" ca="1" si="1060"/>
        <v>2.3927828046424065E-3</v>
      </c>
      <c r="HD488" s="223">
        <f t="shared" ca="1" si="1061"/>
        <v>-2.3840307036880168E-3</v>
      </c>
      <c r="HE488" s="223">
        <f t="shared" ca="1" si="1062"/>
        <v>2.3738425517823782E-3</v>
      </c>
      <c r="HF488" s="223">
        <f t="shared" ca="1" si="1063"/>
        <v>-2.3622244858871825E-3</v>
      </c>
      <c r="HG488" s="223">
        <f t="shared" ca="1" si="1064"/>
        <v>2.3491835042910051E-3</v>
      </c>
      <c r="HH488" s="223">
        <f t="shared" ca="1" si="1065"/>
        <v>-2.3347274623934755E-3</v>
      </c>
      <c r="HI488" s="223">
        <f t="shared" ca="1" si="1066"/>
        <v>2.318865067973686E-3</v>
      </c>
      <c r="HJ488" s="223">
        <f t="shared" ca="1" si="1067"/>
        <v>-2.3016058759448188E-3</v>
      </c>
      <c r="HK488" s="223">
        <f t="shared" ca="1" si="1068"/>
        <v>2.28296028259895E-3</v>
      </c>
      <c r="HL488" s="223">
        <f t="shared" ca="1" si="1069"/>
        <v>-2.2629395193442298E-3</v>
      </c>
      <c r="HM488" s="223">
        <f t="shared" ca="1" si="1070"/>
        <v>2.2415556459398191E-3</v>
      </c>
      <c r="HN488" s="223">
        <f t="shared" ca="1" si="1071"/>
        <v>-2.2188215432313533E-3</v>
      </c>
      <c r="HO488" s="223">
        <f t="shared" ca="1" si="1072"/>
        <v>2.1947509053924317E-3</v>
      </c>
      <c r="HP488" s="223">
        <f t="shared" ca="1" si="1073"/>
        <v>-2.1693582316751267E-3</v>
      </c>
      <c r="HQ488" s="223">
        <f t="shared" ca="1" si="1074"/>
        <v>2.1426588176765926E-3</v>
      </c>
      <c r="HR488" s="223">
        <f t="shared" ca="1" si="1075"/>
        <v>-2.1146687461253348E-3</v>
      </c>
      <c r="HS488" s="223">
        <f t="shared" ca="1" si="1076"/>
        <v>2.0854048771940981E-3</v>
      </c>
      <c r="HT488" s="223">
        <f t="shared" ca="1" si="1077"/>
        <v>-2.0548848383431543E-3</v>
      </c>
      <c r="HU488" s="223">
        <f t="shared" ca="1" si="1078"/>
        <v>2.0231270137026879E-3</v>
      </c>
      <c r="HV488" s="223">
        <f t="shared" ca="1" si="1079"/>
        <v>-1.9901505329986057E-3</v>
      </c>
      <c r="HW488" s="223">
        <f t="shared" ca="1" si="1080"/>
        <v>1.9559752600301203E-3</v>
      </c>
      <c r="HX488" s="223">
        <f t="shared" ca="1" si="1081"/>
        <v>-1.9206217807036211E-3</v>
      </c>
      <c r="HY488" s="223">
        <f t="shared" ca="1" si="1082"/>
        <v>1.8841113906329309E-3</v>
      </c>
      <c r="HZ488" s="223">
        <f t="shared" ca="1" si="1083"/>
        <v>-1.8464660823121555E-3</v>
      </c>
      <c r="IA488" s="223">
        <f t="shared" ca="1" si="1084"/>
        <v>1.8077085318672118E-3</v>
      </c>
      <c r="IB488" s="223">
        <f t="shared" ca="1" si="1085"/>
        <v>-1.7678620853972494E-3</v>
      </c>
      <c r="IC488" s="223">
        <f t="shared" ca="1" si="1086"/>
        <v>1.7269507449114759E-3</v>
      </c>
      <c r="ID488" s="223">
        <f t="shared" ca="1" si="1087"/>
        <v>-1.6849991538720045E-3</v>
      </c>
      <c r="IE488" s="223">
        <f t="shared" ca="1" si="1088"/>
        <v>2.091437827061489E-3</v>
      </c>
      <c r="IF488" s="223">
        <f t="shared" ca="1" si="1089"/>
        <v>-1.598076911796784E-3</v>
      </c>
      <c r="IG488" s="223">
        <f t="shared" ca="1" si="1090"/>
        <v>1.5531586194692181E-3</v>
      </c>
      <c r="IH488" s="223">
        <f t="shared" ca="1" si="1091"/>
        <v>-1.5073047624658334E-3</v>
      </c>
      <c r="II488" s="223">
        <f t="shared" ca="1" si="1092"/>
        <v>1.460542961435297E-3</v>
      </c>
      <c r="IJ488" s="223">
        <f t="shared" ca="1" si="1093"/>
        <v>-1.4129013839380132E-3</v>
      </c>
      <c r="IK488" s="223">
        <f t="shared" ca="1" si="1094"/>
        <v>1.3644087274786061E-3</v>
      </c>
      <c r="IL488" s="223">
        <f t="shared" ca="1" si="1095"/>
        <v>-1.3150942022205187E-3</v>
      </c>
      <c r="IM488" s="223">
        <f t="shared" ca="1" si="1096"/>
        <v>1.2649875133895552E-3</v>
      </c>
      <c r="IN488" s="223">
        <f t="shared" ca="1" si="1097"/>
        <v>-1.2141188433814577E-3</v>
      </c>
      <c r="IO488" s="223">
        <f t="shared" ca="1" si="1098"/>
        <v>1.1625188335806958E-3</v>
      </c>
      <c r="IP488" s="223">
        <f t="shared" ca="1" si="1099"/>
        <v>-1.1102185659042029E-3</v>
      </c>
      <c r="IQ488" s="223">
        <f t="shared" ca="1" si="1100"/>
        <v>1.0572495440773569E-3</v>
      </c>
      <c r="IR488" s="223">
        <f t="shared" ca="1" si="1101"/>
        <v>-1.0036436746582674E-3</v>
      </c>
      <c r="IS488" s="223">
        <f t="shared" ca="1" si="1102"/>
        <v>9.4943324781796652E-4</v>
      </c>
      <c r="IT488" s="223">
        <f t="shared" ca="1" si="1103"/>
        <v>-8.9465091789102716E-4</v>
      </c>
      <c r="IU488" s="223">
        <f t="shared" ca="1" si="1104"/>
        <v>8.3932968370430399E-4</v>
      </c>
      <c r="IV488" s="223">
        <f t="shared" ca="1" si="1105"/>
        <v>-7.8350286870067698E-4</v>
      </c>
      <c r="IW488" s="223">
        <f t="shared" ca="1" si="1106"/>
        <v>7.2720410086574323E-4</v>
      </c>
      <c r="IX488" s="223">
        <f t="shared" ca="1" si="1107"/>
        <v>-6.7046729247262154E-4</v>
      </c>
      <c r="IY488" s="223">
        <f t="shared" ca="1" si="1108"/>
        <v>6.133266196529021E-4</v>
      </c>
      <c r="IZ488" s="223">
        <f t="shared" ca="1" si="1109"/>
        <v>-5.5581650181126408E-4</v>
      </c>
      <c r="JA488" s="223">
        <f t="shared" ca="1" si="1110"/>
        <v>4.9797158089198473E-4</v>
      </c>
      <c r="JB488" s="223">
        <f t="shared" ca="1" si="1111"/>
        <v>-4.3982670051300073E-4</v>
      </c>
    </row>
    <row r="489" spans="2:262">
      <c r="B489" s="230">
        <v>128</v>
      </c>
      <c r="C489" s="229">
        <f t="shared" si="1112"/>
        <v>2.5000000000000018E-3</v>
      </c>
      <c r="D489" s="226">
        <f t="shared" ca="1" si="855"/>
        <v>54.013812002046208</v>
      </c>
      <c r="E489" s="225">
        <f ca="1">ED361</f>
        <v>1.3812002046206834E-2</v>
      </c>
      <c r="F489" s="224">
        <v>128</v>
      </c>
      <c r="G489" s="223">
        <f t="shared" ca="1" si="856"/>
        <v>1.3517229130126666E-4</v>
      </c>
      <c r="H489" s="223">
        <f t="shared" ca="1" si="857"/>
        <v>-1.3517229130126634E-4</v>
      </c>
      <c r="I489" s="223">
        <f t="shared" ca="1" si="858"/>
        <v>1.3517229130126604E-4</v>
      </c>
      <c r="J489" s="223">
        <f t="shared" ca="1" si="859"/>
        <v>-1.3517229130126571E-4</v>
      </c>
      <c r="K489" s="223">
        <f t="shared" ca="1" si="860"/>
        <v>1.3517229130126539E-4</v>
      </c>
      <c r="L489" s="223">
        <f t="shared" ca="1" si="861"/>
        <v>-1.3517229130126506E-4</v>
      </c>
      <c r="M489" s="223">
        <f t="shared" ca="1" si="862"/>
        <v>1.3517229130126474E-4</v>
      </c>
      <c r="N489" s="223">
        <f t="shared" ca="1" si="863"/>
        <v>-1.3517229130126444E-4</v>
      </c>
      <c r="O489" s="223">
        <f t="shared" ca="1" si="864"/>
        <v>1.3517229130126412E-4</v>
      </c>
      <c r="P489" s="223">
        <f t="shared" ca="1" si="865"/>
        <v>-1.3517229130126379E-4</v>
      </c>
      <c r="Q489" s="223">
        <f t="shared" ca="1" si="866"/>
        <v>1.351722913012542E-4</v>
      </c>
      <c r="R489" s="223">
        <f t="shared" ca="1" si="867"/>
        <v>-1.3517229130126314E-4</v>
      </c>
      <c r="S489" s="223">
        <f t="shared" ca="1" si="868"/>
        <v>1.3517229130127211E-4</v>
      </c>
      <c r="T489" s="223">
        <f t="shared" ca="1" si="869"/>
        <v>-1.3517229130126252E-4</v>
      </c>
      <c r="U489" s="223">
        <f t="shared" ca="1" si="870"/>
        <v>1.3517229130125292E-4</v>
      </c>
      <c r="V489" s="223">
        <f t="shared" ca="1" si="871"/>
        <v>-1.3517229130126187E-4</v>
      </c>
      <c r="W489" s="223">
        <f t="shared" ca="1" si="872"/>
        <v>1.3517229130127084E-4</v>
      </c>
      <c r="X489" s="223">
        <f t="shared" ca="1" si="873"/>
        <v>-1.3517229130126124E-4</v>
      </c>
      <c r="Y489" s="223">
        <f t="shared" ca="1" si="874"/>
        <v>1.3517229130125165E-4</v>
      </c>
      <c r="Z489" s="223">
        <f t="shared" ca="1" si="875"/>
        <v>-1.3517229130126059E-4</v>
      </c>
      <c r="AA489" s="223">
        <f t="shared" ca="1" si="876"/>
        <v>1.3517229130126954E-4</v>
      </c>
      <c r="AB489" s="223">
        <f t="shared" ca="1" si="877"/>
        <v>-1.351722913012414E-4</v>
      </c>
      <c r="AC489" s="223">
        <f t="shared" ca="1" si="878"/>
        <v>1.3517229130125035E-4</v>
      </c>
      <c r="AD489" s="223">
        <f t="shared" ca="1" si="879"/>
        <v>-1.3517229130125932E-4</v>
      </c>
      <c r="AE489" s="223">
        <f t="shared" ca="1" si="880"/>
        <v>1.3517229130126826E-4</v>
      </c>
      <c r="AF489" s="223">
        <f t="shared" ca="1" si="881"/>
        <v>-1.3517229130127723E-4</v>
      </c>
      <c r="AG489" s="223">
        <f t="shared" ca="1" si="882"/>
        <v>1.3517229130124907E-4</v>
      </c>
      <c r="AH489" s="223">
        <f t="shared" ca="1" si="883"/>
        <v>-1.3517229130125804E-4</v>
      </c>
      <c r="AI489" s="223">
        <f t="shared" ca="1" si="884"/>
        <v>1.3517229130126699E-4</v>
      </c>
      <c r="AJ489" s="223">
        <f t="shared" ca="1" si="885"/>
        <v>-1.3517229130123883E-4</v>
      </c>
      <c r="AK489" s="223">
        <f t="shared" ca="1" si="886"/>
        <v>1.351722913012478E-4</v>
      </c>
      <c r="AL489" s="223">
        <f t="shared" ca="1" si="887"/>
        <v>-1.3517229130125674E-4</v>
      </c>
      <c r="AM489" s="223">
        <f t="shared" ca="1" si="888"/>
        <v>1.3517229130126571E-4</v>
      </c>
      <c r="AN489" s="223">
        <f t="shared" ca="1" si="889"/>
        <v>-1.3517229130127466E-4</v>
      </c>
      <c r="AO489" s="223">
        <f t="shared" ca="1" si="890"/>
        <v>1.3517229130124652E-4</v>
      </c>
      <c r="AP489" s="223">
        <f t="shared" ca="1" si="891"/>
        <v>-1.3517229130125547E-4</v>
      </c>
      <c r="AQ489" s="223">
        <f t="shared" ca="1" si="892"/>
        <v>1.3517229130126444E-4</v>
      </c>
      <c r="AR489" s="223">
        <f t="shared" ca="1" si="893"/>
        <v>-1.3517229130123628E-4</v>
      </c>
      <c r="AS489" s="223">
        <f t="shared" ca="1" si="894"/>
        <v>1.3517229130124522E-4</v>
      </c>
      <c r="AT489" s="223">
        <f t="shared" ca="1" si="895"/>
        <v>-1.351722913012542E-4</v>
      </c>
      <c r="AU489" s="223">
        <f t="shared" ca="1" si="896"/>
        <v>1.3517229130122603E-4</v>
      </c>
      <c r="AV489" s="223">
        <f t="shared" ca="1" si="897"/>
        <v>-1.3517229130127211E-4</v>
      </c>
      <c r="AW489" s="223">
        <f t="shared" ca="1" si="898"/>
        <v>1.3517229130124395E-4</v>
      </c>
      <c r="AX489" s="223">
        <f t="shared" ca="1" si="899"/>
        <v>-1.3517229130121581E-4</v>
      </c>
      <c r="AY489" s="223">
        <f t="shared" ca="1" si="900"/>
        <v>1.3517229130126187E-4</v>
      </c>
      <c r="AZ489" s="223">
        <f t="shared" ca="1" si="901"/>
        <v>-1.3517229130123373E-4</v>
      </c>
      <c r="BA489" s="223">
        <f t="shared" ca="1" si="902"/>
        <v>1.3517229130127978E-4</v>
      </c>
      <c r="BB489" s="223">
        <f t="shared" ca="1" si="903"/>
        <v>-1.3517229130125162E-4</v>
      </c>
      <c r="BC489" s="223">
        <f t="shared" ca="1" si="904"/>
        <v>1.3517229130122349E-4</v>
      </c>
      <c r="BD489" s="223">
        <f t="shared" ca="1" si="905"/>
        <v>-1.3517229130126954E-4</v>
      </c>
      <c r="BE489" s="223">
        <f t="shared" ca="1" si="906"/>
        <v>1.351722913012414E-4</v>
      </c>
      <c r="BF489" s="223">
        <f t="shared" ca="1" si="907"/>
        <v>-1.3517229130128745E-4</v>
      </c>
      <c r="BG489" s="223">
        <f t="shared" ca="1" si="908"/>
        <v>1.3517229130125932E-4</v>
      </c>
      <c r="BH489" s="223">
        <f t="shared" ca="1" si="909"/>
        <v>-1.3517229130123116E-4</v>
      </c>
      <c r="BI489" s="223">
        <f t="shared" ca="1" si="910"/>
        <v>1.3517229130127723E-4</v>
      </c>
      <c r="BJ489" s="223">
        <f t="shared" ca="1" si="911"/>
        <v>-1.3517229130124907E-4</v>
      </c>
      <c r="BK489" s="223">
        <f t="shared" ca="1" si="912"/>
        <v>1.3517229130122094E-4</v>
      </c>
      <c r="BL489" s="223">
        <f t="shared" ca="1" si="913"/>
        <v>-1.3517229130126699E-4</v>
      </c>
      <c r="BM489" s="223">
        <f t="shared" ca="1" si="914"/>
        <v>1.3517229130123883E-4</v>
      </c>
      <c r="BN489" s="223">
        <f t="shared" ca="1" si="915"/>
        <v>-1.3517229130121069E-4</v>
      </c>
      <c r="BO489" s="223">
        <f t="shared" ca="1" si="916"/>
        <v>1.3517229130125674E-4</v>
      </c>
      <c r="BP489" s="223">
        <f t="shared" ca="1" si="917"/>
        <v>-1.3517229130122861E-4</v>
      </c>
      <c r="BQ489" s="223">
        <f t="shared" ca="1" si="918"/>
        <v>1.3517229130127466E-4</v>
      </c>
      <c r="BR489" s="223">
        <f t="shared" ca="1" si="919"/>
        <v>-1.3517229130124652E-4</v>
      </c>
      <c r="BS489" s="223">
        <f t="shared" ca="1" si="920"/>
        <v>1.3517229130121836E-4</v>
      </c>
      <c r="BT489" s="223">
        <f t="shared" ca="1" si="921"/>
        <v>-1.3517229130126444E-4</v>
      </c>
      <c r="BU489" s="223">
        <f t="shared" ca="1" si="922"/>
        <v>1.3517229130123628E-4</v>
      </c>
      <c r="BV489" s="223">
        <f t="shared" ca="1" si="923"/>
        <v>-1.3517229130128233E-4</v>
      </c>
      <c r="BW489" s="223">
        <f t="shared" ca="1" si="924"/>
        <v>1.351722913012542E-4</v>
      </c>
      <c r="BX489" s="223">
        <f t="shared" ca="1" si="925"/>
        <v>-1.3517229130122603E-4</v>
      </c>
      <c r="BY489" s="223">
        <f t="shared" ca="1" si="926"/>
        <v>1.3517229130127211E-4</v>
      </c>
      <c r="BZ489" s="223">
        <f t="shared" ca="1" si="927"/>
        <v>-1.3517229130124395E-4</v>
      </c>
      <c r="CA489" s="223">
        <f t="shared" ca="1" si="928"/>
        <v>1.3517229130121581E-4</v>
      </c>
      <c r="CB489" s="223">
        <f t="shared" ca="1" si="929"/>
        <v>-1.3517229130126187E-4</v>
      </c>
      <c r="CC489" s="223">
        <f t="shared" ca="1" si="930"/>
        <v>1.3517229130123373E-4</v>
      </c>
      <c r="CD489" s="223">
        <f t="shared" ca="1" si="931"/>
        <v>-1.3517229130120557E-4</v>
      </c>
      <c r="CE489" s="223">
        <f t="shared" ca="1" si="932"/>
        <v>1.3517229130125162E-4</v>
      </c>
      <c r="CF489" s="223">
        <f t="shared" ca="1" si="933"/>
        <v>-1.3517229130122349E-4</v>
      </c>
      <c r="CG489" s="223">
        <f t="shared" ca="1" si="934"/>
        <v>1.3517229130126954E-4</v>
      </c>
      <c r="CH489" s="223">
        <f t="shared" ca="1" si="935"/>
        <v>-1.351722913012414E-4</v>
      </c>
      <c r="CI489" s="223">
        <f t="shared" ca="1" si="936"/>
        <v>1.3517229130121324E-4</v>
      </c>
      <c r="CJ489" s="223">
        <f t="shared" ca="1" si="937"/>
        <v>-1.351722913011851E-4</v>
      </c>
      <c r="CK489" s="223">
        <f t="shared" ca="1" si="938"/>
        <v>1.3517229130130537E-4</v>
      </c>
      <c r="CL489" s="223">
        <f t="shared" ca="1" si="939"/>
        <v>-1.3517229130127723E-4</v>
      </c>
      <c r="CM489" s="223">
        <f t="shared" ca="1" si="940"/>
        <v>1.3517229130124907E-4</v>
      </c>
      <c r="CN489" s="223">
        <f t="shared" ca="1" si="941"/>
        <v>-1.3517229130122091E-4</v>
      </c>
      <c r="CO489" s="223">
        <f t="shared" ca="1" si="942"/>
        <v>1.3517229130119278E-4</v>
      </c>
      <c r="CP489" s="223">
        <f t="shared" ca="1" si="943"/>
        <v>-1.3517229130116461E-4</v>
      </c>
      <c r="CQ489" s="223">
        <f t="shared" ca="1" si="944"/>
        <v>1.3517229130128491E-4</v>
      </c>
      <c r="CR489" s="223">
        <f t="shared" ca="1" si="945"/>
        <v>-1.3517229130125674E-4</v>
      </c>
      <c r="CS489" s="223">
        <f t="shared" ca="1" si="946"/>
        <v>1.3517229130122861E-4</v>
      </c>
      <c r="CT489" s="223">
        <f t="shared" ca="1" si="947"/>
        <v>-1.3517229130120045E-4</v>
      </c>
      <c r="CU489" s="223">
        <f t="shared" ca="1" si="948"/>
        <v>1.3517229130117231E-4</v>
      </c>
      <c r="CV489" s="223">
        <f t="shared" ca="1" si="949"/>
        <v>-1.3517229130129258E-4</v>
      </c>
      <c r="CW489" s="223">
        <f t="shared" ca="1" si="950"/>
        <v>1.3517229130126444E-4</v>
      </c>
      <c r="CX489" s="223">
        <f t="shared" ca="1" si="951"/>
        <v>-1.3517229130123628E-4</v>
      </c>
      <c r="CY489" s="223">
        <f t="shared" ca="1" si="952"/>
        <v>1.3517229130120812E-4</v>
      </c>
      <c r="CZ489" s="223">
        <f t="shared" ca="1" si="953"/>
        <v>-1.3517229130117998E-4</v>
      </c>
      <c r="DA489" s="223">
        <f t="shared" ca="1" si="954"/>
        <v>1.3517229130130025E-4</v>
      </c>
      <c r="DB489" s="223">
        <f t="shared" ca="1" si="955"/>
        <v>-1.3517229130127211E-4</v>
      </c>
      <c r="DC489" s="223">
        <f t="shared" ca="1" si="956"/>
        <v>1.3517229130124395E-4</v>
      </c>
      <c r="DD489" s="223">
        <f t="shared" ca="1" si="957"/>
        <v>-1.3517229130121581E-4</v>
      </c>
      <c r="DE489" s="223">
        <f t="shared" ca="1" si="958"/>
        <v>1.3517229130118765E-4</v>
      </c>
      <c r="DF489" s="223">
        <f t="shared" ca="1" si="959"/>
        <v>-1.3517229130130794E-4</v>
      </c>
      <c r="DG489" s="223">
        <f t="shared" ca="1" si="960"/>
        <v>1.3517229130127978E-4</v>
      </c>
      <c r="DH489" s="223">
        <f t="shared" ca="1" si="961"/>
        <v>-1.3517229130125162E-4</v>
      </c>
      <c r="DI489" s="223">
        <f t="shared" ca="1" si="962"/>
        <v>1.3517229130122349E-4</v>
      </c>
      <c r="DJ489" s="223">
        <f t="shared" ca="1" si="963"/>
        <v>-1.3517229130119532E-4</v>
      </c>
      <c r="DK489" s="223">
        <f t="shared" ca="1" si="964"/>
        <v>1.3517229130116719E-4</v>
      </c>
      <c r="DL489" s="223">
        <f t="shared" ca="1" si="965"/>
        <v>-1.3517229130128745E-4</v>
      </c>
      <c r="DM489" s="223">
        <f t="shared" ca="1" si="966"/>
        <v>1.3517229130125932E-4</v>
      </c>
      <c r="DN489" s="223">
        <f t="shared" ca="1" si="967"/>
        <v>-1.3517229130123116E-4</v>
      </c>
      <c r="DO489" s="223">
        <f t="shared" ca="1" si="968"/>
        <v>1.3517229130120302E-4</v>
      </c>
      <c r="DP489" s="223">
        <f t="shared" ca="1" si="969"/>
        <v>-1.3517229130117486E-4</v>
      </c>
      <c r="DQ489" s="223">
        <f t="shared" ca="1" si="970"/>
        <v>1.3517229130129512E-4</v>
      </c>
      <c r="DR489" s="223">
        <f t="shared" ca="1" si="971"/>
        <v>-1.3517229130126699E-4</v>
      </c>
      <c r="DS489" s="223">
        <f t="shared" ca="1" si="972"/>
        <v>1.3517229130123883E-4</v>
      </c>
      <c r="DT489" s="223">
        <f t="shared" ca="1" si="973"/>
        <v>-1.3517229130121069E-4</v>
      </c>
      <c r="DU489" s="223">
        <f t="shared" ca="1" si="974"/>
        <v>1.3517229130118253E-4</v>
      </c>
      <c r="DV489" s="223">
        <f t="shared" ca="1" si="975"/>
        <v>-1.3517229130115439E-4</v>
      </c>
      <c r="DW489" s="223">
        <f t="shared" ca="1" si="976"/>
        <v>1.3517229130127466E-4</v>
      </c>
      <c r="DX489" s="223">
        <f t="shared" ca="1" si="977"/>
        <v>-1.3517229130124652E-4</v>
      </c>
      <c r="DY489" s="223">
        <f t="shared" ca="1" si="978"/>
        <v>1.3517229130121836E-4</v>
      </c>
      <c r="DZ489" s="223">
        <f t="shared" ca="1" si="979"/>
        <v>-1.351722913011902E-4</v>
      </c>
      <c r="EA489" s="223">
        <f t="shared" ca="1" si="980"/>
        <v>1.3517229130116207E-4</v>
      </c>
      <c r="EB489" s="223">
        <f t="shared" ca="1" si="981"/>
        <v>-1.3517229130128233E-4</v>
      </c>
      <c r="EC489" s="223">
        <f t="shared" ca="1" si="982"/>
        <v>1.351722913012542E-4</v>
      </c>
      <c r="ED489" s="223">
        <f t="shared" ca="1" si="983"/>
        <v>-1.3517229130122603E-4</v>
      </c>
      <c r="EE489" s="223">
        <f t="shared" ca="1" si="984"/>
        <v>1.351722913011979E-4</v>
      </c>
      <c r="EF489" s="223">
        <f t="shared" ca="1" si="985"/>
        <v>-1.3517229130116974E-4</v>
      </c>
      <c r="EG489" s="223">
        <f t="shared" ca="1" si="986"/>
        <v>1.3517229130129003E-4</v>
      </c>
      <c r="EH489" s="223">
        <f t="shared" ca="1" si="987"/>
        <v>-1.3517229130126187E-4</v>
      </c>
      <c r="EI489" s="223">
        <f t="shared" ca="1" si="988"/>
        <v>1.3517229130123373E-4</v>
      </c>
      <c r="EJ489" s="223">
        <f t="shared" ca="1" si="989"/>
        <v>-1.3517229130120557E-4</v>
      </c>
      <c r="EK489" s="223">
        <f t="shared" ca="1" si="990"/>
        <v>1.3517229130117741E-4</v>
      </c>
      <c r="EL489" s="223">
        <f t="shared" ca="1" si="991"/>
        <v>-1.351722913012977E-4</v>
      </c>
      <c r="EM489" s="223">
        <f t="shared" ca="1" si="992"/>
        <v>1.3517229130126954E-4</v>
      </c>
      <c r="EN489" s="223">
        <f t="shared" ca="1" si="993"/>
        <v>-1.351722913012414E-4</v>
      </c>
      <c r="EO489" s="223">
        <f t="shared" ca="1" si="994"/>
        <v>1.3517229130121324E-4</v>
      </c>
      <c r="EP489" s="223">
        <f t="shared" ca="1" si="995"/>
        <v>-1.351722913011851E-4</v>
      </c>
      <c r="EQ489" s="223">
        <f t="shared" ca="1" si="996"/>
        <v>1.3517229130115694E-4</v>
      </c>
      <c r="ER489" s="223">
        <f t="shared" ca="1" si="997"/>
        <v>-1.3517229130127723E-4</v>
      </c>
      <c r="ES489" s="223">
        <f t="shared" ca="1" si="998"/>
        <v>1.3517229130124907E-4</v>
      </c>
      <c r="ET489" s="223">
        <f t="shared" ca="1" si="999"/>
        <v>-1.3517229130122091E-4</v>
      </c>
      <c r="EU489" s="223">
        <f t="shared" ca="1" si="1000"/>
        <v>1.3517229130119278E-4</v>
      </c>
      <c r="EV489" s="223">
        <f t="shared" ca="1" si="1001"/>
        <v>-1.3517229130116461E-4</v>
      </c>
      <c r="EW489" s="223">
        <f t="shared" ca="1" si="1002"/>
        <v>1.3517229130128491E-4</v>
      </c>
      <c r="EX489" s="223">
        <f t="shared" ca="1" si="1003"/>
        <v>-1.3517229130125674E-4</v>
      </c>
      <c r="EY489" s="223">
        <f t="shared" ca="1" si="1004"/>
        <v>1.3517229130122861E-4</v>
      </c>
      <c r="EZ489" s="223">
        <f t="shared" ca="1" si="1005"/>
        <v>-1.3517229130120045E-4</v>
      </c>
      <c r="FA489" s="223">
        <f t="shared" ca="1" si="1006"/>
        <v>1.3517229130117231E-4</v>
      </c>
      <c r="FB489" s="223">
        <f t="shared" ca="1" si="1007"/>
        <v>-1.3517229130114415E-4</v>
      </c>
      <c r="FC489" s="223">
        <f t="shared" ca="1" si="1008"/>
        <v>1.3517229130126441E-4</v>
      </c>
      <c r="FD489" s="223">
        <f t="shared" ca="1" si="1009"/>
        <v>-1.3517229130123628E-4</v>
      </c>
      <c r="FE489" s="223">
        <f t="shared" ca="1" si="1010"/>
        <v>1.3517229130120812E-4</v>
      </c>
      <c r="FF489" s="223">
        <f t="shared" ca="1" si="1011"/>
        <v>-1.3517229130117998E-4</v>
      </c>
      <c r="FG489" s="223">
        <f t="shared" ca="1" si="1012"/>
        <v>1.3517229130115182E-4</v>
      </c>
      <c r="FH489" s="223">
        <f t="shared" ca="1" si="1013"/>
        <v>-1.3517229130127211E-4</v>
      </c>
      <c r="FI489" s="223">
        <f t="shared" ca="1" si="1014"/>
        <v>1.3517229130124395E-4</v>
      </c>
      <c r="FJ489" s="223">
        <f t="shared" ca="1" si="1015"/>
        <v>-1.3517229130121581E-4</v>
      </c>
      <c r="FK489" s="223">
        <f t="shared" ca="1" si="1016"/>
        <v>1.3517229130118765E-4</v>
      </c>
      <c r="FL489" s="223">
        <f t="shared" ca="1" si="1017"/>
        <v>-1.3517229130115949E-4</v>
      </c>
      <c r="FM489" s="223">
        <f t="shared" ca="1" si="1018"/>
        <v>1.3517229130113136E-4</v>
      </c>
      <c r="FN489" s="223">
        <f t="shared" ca="1" si="1019"/>
        <v>-1.3517229130110319E-4</v>
      </c>
      <c r="FO489" s="223">
        <f t="shared" ca="1" si="1020"/>
        <v>1.3517229130107506E-4</v>
      </c>
      <c r="FP489" s="223">
        <f t="shared" ca="1" si="1021"/>
        <v>-1.3517229130134375E-4</v>
      </c>
      <c r="FQ489" s="223">
        <f t="shared" ca="1" si="1022"/>
        <v>1.3517229130131562E-4</v>
      </c>
      <c r="FR489" s="223">
        <f t="shared" ca="1" si="1023"/>
        <v>-1.3517229130128745E-4</v>
      </c>
      <c r="FS489" s="223">
        <f t="shared" ca="1" si="1024"/>
        <v>1.3517229130125932E-4</v>
      </c>
      <c r="FT489" s="223">
        <f t="shared" ca="1" si="1025"/>
        <v>-1.3517229130123116E-4</v>
      </c>
      <c r="FU489" s="223">
        <f t="shared" ca="1" si="1026"/>
        <v>1.3517229130120302E-4</v>
      </c>
      <c r="FV489" s="223">
        <f t="shared" ca="1" si="1027"/>
        <v>-1.3517229130117486E-4</v>
      </c>
      <c r="FW489" s="223">
        <f t="shared" ca="1" si="1028"/>
        <v>1.351722913011467E-4</v>
      </c>
      <c r="FX489" s="223">
        <f t="shared" ca="1" si="1029"/>
        <v>-1.3517229130111856E-4</v>
      </c>
      <c r="FY489" s="223">
        <f t="shared" ca="1" si="1030"/>
        <v>1.351722913010904E-4</v>
      </c>
      <c r="FZ489" s="223">
        <f t="shared" ca="1" si="1031"/>
        <v>-1.3517229130106226E-4</v>
      </c>
      <c r="GA489" s="223">
        <f t="shared" ca="1" si="1032"/>
        <v>1.3517229130133096E-4</v>
      </c>
      <c r="GB489" s="223">
        <f t="shared" ca="1" si="1033"/>
        <v>-1.3517229130130282E-4</v>
      </c>
      <c r="GC489" s="223">
        <f t="shared" ca="1" si="1034"/>
        <v>1.3517229130127466E-4</v>
      </c>
      <c r="GD489" s="223">
        <f t="shared" ca="1" si="1035"/>
        <v>-1.3517229130124652E-4</v>
      </c>
      <c r="GE489" s="223">
        <f t="shared" ca="1" si="1036"/>
        <v>1.3517229130121836E-4</v>
      </c>
      <c r="GF489" s="223">
        <f t="shared" ca="1" si="1037"/>
        <v>-1.351722913011902E-4</v>
      </c>
      <c r="GG489" s="223">
        <f t="shared" ca="1" si="1038"/>
        <v>1.3517229130116207E-4</v>
      </c>
      <c r="GH489" s="223">
        <f t="shared" ca="1" si="1039"/>
        <v>-1.351722913011339E-4</v>
      </c>
      <c r="GI489" s="223">
        <f t="shared" ca="1" si="1040"/>
        <v>1.3517229130110577E-4</v>
      </c>
      <c r="GJ489" s="223">
        <f t="shared" ca="1" si="1041"/>
        <v>-1.3517229130107761E-4</v>
      </c>
      <c r="GK489" s="223">
        <f t="shared" ca="1" si="1042"/>
        <v>1.3517229130134633E-4</v>
      </c>
      <c r="GL489" s="223">
        <f t="shared" ca="1" si="1043"/>
        <v>-1.3517229130131816E-4</v>
      </c>
      <c r="GM489" s="223">
        <f t="shared" ca="1" si="1044"/>
        <v>1.3517229130129003E-4</v>
      </c>
      <c r="GN489" s="223">
        <f t="shared" ca="1" si="1045"/>
        <v>-1.3517229130126187E-4</v>
      </c>
      <c r="GO489" s="223">
        <f t="shared" ca="1" si="1046"/>
        <v>1.351722913012337E-4</v>
      </c>
      <c r="GP489" s="223">
        <f t="shared" ca="1" si="1047"/>
        <v>-1.3517229130120557E-4</v>
      </c>
      <c r="GQ489" s="223">
        <f t="shared" ca="1" si="1048"/>
        <v>1.3517229130117741E-4</v>
      </c>
      <c r="GR489" s="223">
        <f t="shared" ca="1" si="1049"/>
        <v>-1.3517229130114927E-4</v>
      </c>
      <c r="GS489" s="223">
        <f t="shared" ca="1" si="1050"/>
        <v>1.3517229130112111E-4</v>
      </c>
      <c r="GT489" s="223">
        <f t="shared" ca="1" si="1051"/>
        <v>-1.3517229130109297E-4</v>
      </c>
      <c r="GU489" s="223">
        <f t="shared" ca="1" si="1052"/>
        <v>1.3517229130106481E-4</v>
      </c>
      <c r="GV489" s="223">
        <f t="shared" ca="1" si="1053"/>
        <v>-1.3517229130133353E-4</v>
      </c>
      <c r="GW489" s="223">
        <f t="shared" ca="1" si="1054"/>
        <v>1.3517229130130537E-4</v>
      </c>
      <c r="GX489" s="223">
        <f t="shared" ca="1" si="1055"/>
        <v>-1.3517229130127723E-4</v>
      </c>
      <c r="GY489" s="223">
        <f t="shared" ca="1" si="1056"/>
        <v>1.3517229130124907E-4</v>
      </c>
      <c r="GZ489" s="223">
        <f t="shared" ca="1" si="1057"/>
        <v>-1.3517229130122091E-4</v>
      </c>
      <c r="HA489" s="223">
        <f t="shared" ca="1" si="1058"/>
        <v>1.3517229130119278E-4</v>
      </c>
      <c r="HB489" s="223">
        <f t="shared" ca="1" si="1059"/>
        <v>-1.3517229130116461E-4</v>
      </c>
      <c r="HC489" s="223">
        <f t="shared" ca="1" si="1060"/>
        <v>1.3517229130113648E-4</v>
      </c>
      <c r="HD489" s="223">
        <f t="shared" ca="1" si="1061"/>
        <v>-1.3517229130110832E-4</v>
      </c>
      <c r="HE489" s="223">
        <f t="shared" ca="1" si="1062"/>
        <v>1.3517229130108018E-4</v>
      </c>
      <c r="HF489" s="223">
        <f t="shared" ca="1" si="1063"/>
        <v>-1.3517229130134887E-4</v>
      </c>
      <c r="HG489" s="223">
        <f t="shared" ca="1" si="1064"/>
        <v>1.3517229130132074E-4</v>
      </c>
      <c r="HH489" s="223">
        <f t="shared" ca="1" si="1065"/>
        <v>-1.3517229130129258E-4</v>
      </c>
      <c r="HI489" s="223">
        <f t="shared" ca="1" si="1066"/>
        <v>1.3517229130126441E-4</v>
      </c>
      <c r="HJ489" s="223">
        <f t="shared" ca="1" si="1067"/>
        <v>-1.3517229130123628E-4</v>
      </c>
      <c r="HK489" s="223">
        <f t="shared" ca="1" si="1068"/>
        <v>1.3517229130120812E-4</v>
      </c>
      <c r="HL489" s="223">
        <f t="shared" ca="1" si="1069"/>
        <v>-1.3517229130117998E-4</v>
      </c>
      <c r="HM489" s="223">
        <f t="shared" ca="1" si="1070"/>
        <v>1.3517229130115182E-4</v>
      </c>
      <c r="HN489" s="223">
        <f t="shared" ca="1" si="1071"/>
        <v>-1.3517229130112368E-4</v>
      </c>
      <c r="HO489" s="223">
        <f t="shared" ca="1" si="1072"/>
        <v>1.3517229130109552E-4</v>
      </c>
      <c r="HP489" s="223">
        <f t="shared" ca="1" si="1073"/>
        <v>-1.3517229130106739E-4</v>
      </c>
      <c r="HQ489" s="223">
        <f t="shared" ca="1" si="1074"/>
        <v>1.3517229130133608E-4</v>
      </c>
      <c r="HR489" s="223">
        <f t="shared" ca="1" si="1075"/>
        <v>-1.3517229130130792E-4</v>
      </c>
      <c r="HS489" s="223">
        <f t="shared" ca="1" si="1076"/>
        <v>1.3517229130127978E-4</v>
      </c>
      <c r="HT489" s="223">
        <f t="shared" ca="1" si="1077"/>
        <v>-1.3517229130125162E-4</v>
      </c>
      <c r="HU489" s="223">
        <f t="shared" ca="1" si="1078"/>
        <v>1.3517229130122349E-4</v>
      </c>
      <c r="HV489" s="223">
        <f t="shared" ca="1" si="1079"/>
        <v>-1.3517229130119532E-4</v>
      </c>
      <c r="HW489" s="223">
        <f t="shared" ca="1" si="1080"/>
        <v>1.3517229130116719E-4</v>
      </c>
      <c r="HX489" s="223">
        <f t="shared" ca="1" si="1081"/>
        <v>-1.3517229130113903E-4</v>
      </c>
      <c r="HY489" s="223">
        <f t="shared" ca="1" si="1082"/>
        <v>1.3517229130111089E-4</v>
      </c>
      <c r="HZ489" s="223">
        <f t="shared" ca="1" si="1083"/>
        <v>-1.3517229130108273E-4</v>
      </c>
      <c r="IA489" s="223">
        <f t="shared" ca="1" si="1084"/>
        <v>1.3517229130105457E-4</v>
      </c>
      <c r="IB489" s="223">
        <f t="shared" ca="1" si="1085"/>
        <v>-1.3517229130132329E-4</v>
      </c>
      <c r="IC489" s="223">
        <f t="shared" ca="1" si="1086"/>
        <v>1.3517229130129512E-4</v>
      </c>
      <c r="ID489" s="223">
        <f t="shared" ca="1" si="1087"/>
        <v>-1.3517229130126699E-4</v>
      </c>
      <c r="IE489" s="223">
        <f t="shared" ca="1" si="1088"/>
        <v>1.3517229130122349E-4</v>
      </c>
      <c r="IF489" s="223">
        <f t="shared" ca="1" si="1089"/>
        <v>-1.3517229130121069E-4</v>
      </c>
      <c r="IG489" s="223">
        <f t="shared" ca="1" si="1090"/>
        <v>1.3517229130118253E-4</v>
      </c>
      <c r="IH489" s="223">
        <f t="shared" ca="1" si="1091"/>
        <v>-1.3517229130115439E-4</v>
      </c>
      <c r="II489" s="223">
        <f t="shared" ca="1" si="1092"/>
        <v>1.3517229130112623E-4</v>
      </c>
      <c r="IJ489" s="223">
        <f t="shared" ca="1" si="1093"/>
        <v>-1.3517229130109807E-4</v>
      </c>
      <c r="IK489" s="223">
        <f t="shared" ca="1" si="1094"/>
        <v>1.3517229130106994E-4</v>
      </c>
      <c r="IL489" s="223">
        <f t="shared" ca="1" si="1095"/>
        <v>-1.3517229130104177E-4</v>
      </c>
      <c r="IM489" s="223">
        <f t="shared" ca="1" si="1096"/>
        <v>1.3517229130131049E-4</v>
      </c>
      <c r="IN489" s="223">
        <f t="shared" ca="1" si="1097"/>
        <v>-1.3517229130128233E-4</v>
      </c>
      <c r="IO489" s="223">
        <f t="shared" ca="1" si="1098"/>
        <v>1.351722913012542E-4</v>
      </c>
      <c r="IP489" s="223">
        <f t="shared" ca="1" si="1099"/>
        <v>-1.3517229130122603E-4</v>
      </c>
      <c r="IQ489" s="223">
        <f t="shared" ca="1" si="1100"/>
        <v>1.351722913011979E-4</v>
      </c>
      <c r="IR489" s="223">
        <f t="shared" ca="1" si="1101"/>
        <v>-1.3517229130116974E-4</v>
      </c>
      <c r="IS489" s="223">
        <f t="shared" ca="1" si="1102"/>
        <v>1.351722913011416E-4</v>
      </c>
      <c r="IT489" s="223">
        <f t="shared" ca="1" si="1103"/>
        <v>-1.3517229130111344E-4</v>
      </c>
      <c r="IU489" s="223">
        <f t="shared" ca="1" si="1104"/>
        <v>1.3517229130108528E-4</v>
      </c>
      <c r="IV489" s="223">
        <f t="shared" ca="1" si="1105"/>
        <v>-1.3517229130105714E-4</v>
      </c>
      <c r="IW489" s="223">
        <f t="shared" ca="1" si="1106"/>
        <v>1.3517229130132583E-4</v>
      </c>
      <c r="IX489" s="223">
        <f t="shared" ca="1" si="1107"/>
        <v>-1.351722913012977E-4</v>
      </c>
      <c r="IY489" s="223">
        <f t="shared" ca="1" si="1108"/>
        <v>1.3517229130126954E-4</v>
      </c>
      <c r="IZ489" s="223">
        <f t="shared" ca="1" si="1109"/>
        <v>-1.351722913012414E-4</v>
      </c>
      <c r="JA489" s="223">
        <f t="shared" ca="1" si="1110"/>
        <v>1.3517229130121324E-4</v>
      </c>
      <c r="JB489" s="223">
        <f t="shared" ca="1" si="1111"/>
        <v>-1.351722913011851E-4</v>
      </c>
    </row>
    <row r="490" spans="2:262">
      <c r="B490" s="230">
        <v>129</v>
      </c>
      <c r="C490" s="229">
        <f t="shared" si="1112"/>
        <v>2.5195312500000018E-3</v>
      </c>
      <c r="D490" s="226">
        <f t="shared" ref="D490:D553" ca="1" si="1113">Vo_set2+E490</f>
        <v>54.002251022526956</v>
      </c>
      <c r="E490" s="225">
        <f ca="1">EE361</f>
        <v>2.2510225269574452E-3</v>
      </c>
      <c r="F490" s="224">
        <v>129</v>
      </c>
      <c r="G490" s="223">
        <f t="shared" ref="G490:G553" ca="1" si="1114">2*IMREAL(K229)*COS(2*PI()*B229*1/Nt_load2)-2*IMAGINARY(K229)*SIN(2*PI()*B229*1/Nt_load2)</f>
        <v>4.766170654811063E-4</v>
      </c>
      <c r="H490" s="223">
        <f t="shared" ref="H490:H553" ca="1" si="1115">2*IMREAL(K229)*COS(2*PI()*B229*2/Nt_load2)-2*IMAGINARY(K229)*SIN(2*PI()*B229*2/Nt_load2)</f>
        <v>-5.3310744812951072E-4</v>
      </c>
      <c r="I490" s="223">
        <f t="shared" ref="I490:I553" ca="1" si="1116">2*IMREAL(K229)*COS(2*PI()*B229*3/Nt_load2)-2*IMAGINARY(K229)*SIN(2*PI()*B229*3/Nt_load2)</f>
        <v>5.8927670678533546E-4</v>
      </c>
      <c r="J490" s="223">
        <f t="shared" ref="J490:J553" ca="1" si="1117">2*IMREAL(K229)*COS(2*PI()*B229*4/Nt_load2)-2*IMAGINARY(K229)*SIN(2*PI()*B229*4/Nt_load2)</f>
        <v>-6.4509100718746393E-4</v>
      </c>
      <c r="K490" s="223">
        <f t="shared" ref="K490:K553" ca="1" si="1118">2*IMREAL(K229)*COS(2*PI()*B229*5/Nt_load2)-2*IMAGINARY(K229)*SIN(2*PI()*B229*5/Nt_load2)</f>
        <v>7.0051672888836914E-4</v>
      </c>
      <c r="L490" s="223">
        <f t="shared" ref="L490:L553" ca="1" si="1119">2*IMREAL(K229)*COS(2*PI()*B229*6/Nt_load2)-2*IMAGINARY(K229)*SIN(2*PI()*B229*6/Nt_load2)</f>
        <v>-7.5552048550580763E-4</v>
      </c>
      <c r="M490" s="223">
        <f t="shared" ref="M490:M553" ca="1" si="1120">2*IMREAL(K229)*COS(2*PI()*B229*7/Nt_load2)-2*IMAGINARY(K229)*SIN(2*PI()*B229*7/Nt_load2)</f>
        <v>8.1006914483349986E-4</v>
      </c>
      <c r="N490" s="223">
        <f t="shared" ref="N490:N553" ca="1" si="1121">2*IMREAL(K229)*COS(2*PI()*B229*8/Nt_load2)-2*IMAGINARY(K229)*SIN(2*PI()*B229*8/Nt_load2)</f>
        <v>-8.6412984879878098E-4</v>
      </c>
      <c r="O490" s="223">
        <f t="shared" ref="O490:O553" ca="1" si="1122">2*IMREAL(K229)*COS(2*PI()*B229*9/Nt_load2)-2*IMAGINARY(K229)*SIN(2*PI()*B229*9/Nt_load2)</f>
        <v>9.1767003325504194E-4</v>
      </c>
      <c r="P490" s="223">
        <f t="shared" ref="P490:P553" ca="1" si="1123">2*IMREAL(K229)*COS(2*PI()*B229*10/Nt_load2)-2*IMAGINARY(K229)*SIN(2*PI()*B229*10/Nt_load2)</f>
        <v>-9.7065744759716288E-4</v>
      </c>
      <c r="Q490" s="223">
        <f t="shared" ref="Q490:Q553" ca="1" si="1124">2*IMREAL(K229)*COS(2*PI()*B229*11/Nt_load2)-2*IMAGINARY(K229)*SIN(2*PI()*B229*11/Nt_load2)</f>
        <v>1.0230601741880712E-3</v>
      </c>
      <c r="R490" s="223">
        <f t="shared" ref="R490:R553" ca="1" si="1125">2*IMREAL(K229)*COS(2*PI()*B229*12/Nt_load2)-2*IMAGINARY(K229)*SIN(2*PI()*B229*12/Nt_load2)</f>
        <v>-1.0748466475847471E-3</v>
      </c>
      <c r="S490" s="223">
        <f t="shared" ref="S490:S553" ca="1" si="1126">2*IMREAL(K229)*COS(2*PI()*B229*13/Nt_load2)-2*IMAGINARY(K229)*SIN(2*PI()*B229*13/Nt_load2)</f>
        <v>1.1259856735520079E-3</v>
      </c>
      <c r="T490" s="223">
        <f t="shared" ref="T490:T553" ca="1" si="1127">2*IMREAL(K229)*COS(2*PI()*B229*14/Nt_load2)-2*IMAGINARY(K229)*SIN(2*PI()*B229*14/Nt_load2)</f>
        <v>-1.1764464478528373E-3</v>
      </c>
      <c r="U490" s="223">
        <f t="shared" ref="U490:U553" ca="1" si="1128">2*IMREAL(K229)*COS(2*PI()*B229*15/Nt_load2)-2*IMAGINARY(K229)*SIN(2*PI()*B229*15/Nt_load2)</f>
        <v>1.2261985748036465E-3</v>
      </c>
      <c r="V490" s="223">
        <f t="shared" ref="V490:V553" ca="1" si="1129">2*IMREAL(K229)*COS(2*PI()*B229*16/Nt_load2)-2*IMAGINARY(K229)*SIN(2*PI()*B229*16/Nt_load2)</f>
        <v>-1.2752120855835116E-3</v>
      </c>
      <c r="W490" s="223">
        <f t="shared" ref="W490:W553" ca="1" si="1130">2*IMREAL(K229)*COS(2*PI()*B229*17/Nt_load2)-2*IMAGINARY(K229)*SIN(2*PI()*B229*17/Nt_load2)</f>
        <v>1.3234574562862728E-3</v>
      </c>
      <c r="X490" s="223">
        <f t="shared" ref="X490:X553" ca="1" si="1131">2*IMREAL(K229)*COS(2*PI()*B229*18/Nt_load2)-2*IMAGINARY(K229)*SIN(2*PI()*B229*18/Nt_load2)</f>
        <v>-1.3709056257046287E-3</v>
      </c>
      <c r="Y490" s="223">
        <f t="shared" ref="Y490:Y553" ca="1" si="1132">2*IMREAL(K229)*COS(2*PI()*B229*19/Nt_load2)-2*IMAGINARY(K229)*SIN(2*PI()*B229*19/Nt_load2)</f>
        <v>1.4175280128355234E-3</v>
      </c>
      <c r="Z490" s="223">
        <f t="shared" ref="Z490:Z553" ca="1" si="1133">2*IMREAL(K229)*COS(2*PI()*B229*20/Nt_load2)-2*IMAGINARY(K229)*SIN(2*PI()*B229*20/Nt_load2)</f>
        <v>-1.4632965340962722E-3</v>
      </c>
      <c r="AA490" s="223">
        <f t="shared" ref="AA490:AA553" ca="1" si="1134">2*IMREAL(K229)*COS(2*PI()*B229*21/Nt_load2)-2*IMAGINARY(K229)*SIN(2*PI()*B229*21/Nt_load2)</f>
        <v>1.5081836202410766E-3</v>
      </c>
      <c r="AB490" s="223">
        <f t="shared" ref="AB490:AB553" ca="1" si="1135">2*IMREAL(K229)*COS(2*PI()*B229*22/Nt_load2)-2*IMAGINARY(K229)*SIN(2*PI()*B229*22/Nt_load2)</f>
        <v>-1.5521622329676395E-3</v>
      </c>
      <c r="AC490" s="223">
        <f t="shared" ref="AC490:AC553" ca="1" si="1136">2*IMREAL(K229)*COS(2*PI()*B229*23/Nt_load2)-2*IMAGINARY(K229)*SIN(2*PI()*B229*23/Nt_load2)</f>
        <v>1.5952058812041725E-3</v>
      </c>
      <c r="AD490" s="223">
        <f t="shared" ref="AD490:AD553" ca="1" si="1137">2*IMREAL(K229)*COS(2*PI()*B229*24/Nt_load2)-2*IMAGINARY(K229)*SIN(2*PI()*B229*24/Nt_load2)</f>
        <v>-1.6372886370664575E-3</v>
      </c>
      <c r="AE490" s="223">
        <f t="shared" ref="AE490:AE553" ca="1" si="1138">2*IMREAL(K229)*COS(2*PI()*B229*25/Nt_load2)-2*IMAGINARY(K229)*SIN(2*PI()*B229*25/Nt_load2)</f>
        <v>1.6783851514759148E-3</v>
      </c>
      <c r="AF490" s="223">
        <f t="shared" ref="AF490:AF553" ca="1" si="1139">2*IMREAL(K229)*COS(2*PI()*B229*26/Nt_load2)-2*IMAGINARY(K229)*SIN(2*PI()*B229*26/Nt_load2)</f>
        <v>-1.7184706694290102E-3</v>
      </c>
      <c r="AG490" s="223">
        <f t="shared" ref="AG490:AG553" ca="1" si="1140">2*IMREAL(K229)*COS(2*PI()*B229*27/Nt_load2)-2*IMAGINARY(K229)*SIN(2*PI()*B229*27/Nt_load2)</f>
        <v>1.7575210449085757E-3</v>
      </c>
      <c r="AH490" s="223">
        <f t="shared" ref="AH490:AH553" ca="1" si="1141">2*IMREAL(K229)*COS(2*PI()*B229*28/Nt_load2)-2*IMAGINARY(K229)*SIN(2*PI()*B229*28/Nt_load2)</f>
        <v>-1.7955127554286554E-3</v>
      </c>
      <c r="AI490" s="223">
        <f t="shared" ref="AI490:AI553" ca="1" si="1142">2*IMREAL(K229)*COS(2*PI()*B229*29/Nt_load2)-2*IMAGINARY(K229)*SIN(2*PI()*B229*29/Nt_load2)</f>
        <v>1.8324229162033894E-3</v>
      </c>
      <c r="AJ490" s="223">
        <f t="shared" ref="AJ490:AJ553" ca="1" si="1143">2*IMREAL(K229)*COS(2*PI()*B229*30/Nt_load2)-2*IMAGINARY(K229)*SIN(2*PI()*B229*30/Nt_load2)</f>
        <v>-1.8682292939321298E-3</v>
      </c>
      <c r="AK490" s="223">
        <f t="shared" ref="AK490:AK553" ca="1" si="1144">2*IMREAL(K229)*COS(2*PI()*B229*31/Nt_load2)-2*IMAGINARY(K229)*SIN(2*PI()*B229*31/Nt_load2)</f>
        <v>1.9029103201917781E-3</v>
      </c>
      <c r="AL490" s="223">
        <f t="shared" ref="AL490:AL553" ca="1" si="1145">2*IMREAL(K229)*COS(2*PI()*B229*32/Nt_load2)-2*IMAGINARY(K229)*SIN(2*PI()*B229*32/Nt_load2)</f>
        <v>-1.9364451044289626E-3</v>
      </c>
      <c r="AM490" s="223">
        <f t="shared" ref="AM490:AM553" ca="1" si="1146">2*IMREAL(K229)*COS(2*PI()*B229*33/Nt_load2)-2*IMAGINARY(K229)*SIN(2*PI()*B229*33/Nt_load2)</f>
        <v>1.9688134465435853E-3</v>
      </c>
      <c r="AN490" s="223">
        <f t="shared" ref="AN490:AN553" ca="1" si="1147">2*IMREAL(K229)*COS(2*PI()*B229*34/Nt_load2)-2*IMAGINARY(K229)*SIN(2*PI()*B229*34/Nt_load2)</f>
        <v>-1.9999958490566675E-3</v>
      </c>
      <c r="AO490" s="223">
        <f t="shared" ref="AO490:AO553" ca="1" si="1148">2*IMREAL(K229)*COS(2*PI()*B229*35/Nt_load2)-2*IMAGINARY(K229)*SIN(2*PI()*B229*35/Nt_load2)</f>
        <v>2.0299735288549581E-3</v>
      </c>
      <c r="AP490" s="223">
        <f t="shared" ref="AP490:AP553" ca="1" si="1149">2*IMREAL(K229)*COS(2*PI()*B229*36/Nt_load2)-2*IMAGINARY(K229)*SIN(2*PI()*B229*36/Nt_load2)</f>
        <v>-2.0587284285050488E-3</v>
      </c>
      <c r="AQ490" s="223">
        <f t="shared" ref="AQ490:AQ553" ca="1" si="1150">2*IMREAL(K229)*COS(2*PI()*B229*37/Nt_load2)-2*IMAGINARY(K229)*SIN(2*PI()*B229*37/Nt_load2)</f>
        <v>2.0862432271306387E-3</v>
      </c>
      <c r="AR490" s="223">
        <f t="shared" ref="AR490:AR553" ca="1" si="1151">2*IMREAL(K229)*COS(2*PI()*B229*38/Nt_load2)-2*IMAGINARY(K229)*SIN(2*PI()*B229*38/Nt_load2)</f>
        <v>-2.1125013508458482E-3</v>
      </c>
      <c r="AS490" s="223">
        <f t="shared" ref="AS490:AS553" ca="1" si="1152">2*IMREAL(K229)*COS(2*PI()*B229*39/Nt_load2)-2*IMAGINARY(K229)*SIN(2*PI()*B229*39/Nt_load2)</f>
        <v>2.1374869827388366E-3</v>
      </c>
      <c r="AT490" s="223">
        <f t="shared" ref="AT490:AT553" ca="1" si="1153">2*IMREAL(K229)*COS(2*PI()*B229*40/Nt_load2)-2*IMAGINARY(K229)*SIN(2*PI()*B229*40/Nt_load2)</f>
        <v>-2.1611850723991951E-3</v>
      </c>
      <c r="AU490" s="223">
        <f t="shared" ref="AU490:AU553" ca="1" si="1154">2*IMREAL(K229)*COS(2*PI()*B229*41/Nt_load2)-2*IMAGINARY(K229)*SIN(2*PI()*B229*41/Nt_load2)</f>
        <v>2.1835813449838696E-3</v>
      </c>
      <c r="AV490" s="223">
        <f t="shared" ref="AV490:AV553" ca="1" si="1155">2*IMREAL(K229)*COS(2*PI()*B229*42/Nt_load2)-2*IMAGINARY(K229)*SIN(2*PI()*B229*42/Nt_load2)</f>
        <v>-2.2046623098156896E-3</v>
      </c>
      <c r="AW490" s="223">
        <f t="shared" ref="AW490:AW553" ca="1" si="1156">2*IMREAL(K229)*COS(2*PI()*B229*43/Nt_load2)-2*IMAGINARY(K229)*SIN(2*PI()*B229*43/Nt_load2)</f>
        <v>2.2244152685097101E-3</v>
      </c>
      <c r="AX490" s="223">
        <f t="shared" ref="AX490:AX553" ca="1" si="1157">2*IMREAL(K229)*COS(2*PI()*B229*44/Nt_load2)-2*IMAGINARY(K229)*SIN(2*PI()*B229*44/Nt_load2)</f>
        <v>-2.2428283226222038E-3</v>
      </c>
      <c r="AY490" s="223">
        <f t="shared" ref="AY490:AY553" ca="1" si="1158">2*IMREAL(K229)*COS(2*PI()*B229*45/Nt_load2)-2*IMAGINARY(K229)*SIN(2*PI()*B229*45/Nt_load2)</f>
        <v>2.2598903808179237E-3</v>
      </c>
      <c r="AZ490" s="223">
        <f t="shared" ref="AZ490:AZ553" ca="1" si="1159">2*IMREAL(K229)*COS(2*PI()*B229*46/Nt_load2)-2*IMAGINARY(K229)*SIN(2*PI()*B229*46/Nt_load2)</f>
        <v>-2.2755911655509822E-3</v>
      </c>
      <c r="BA490" s="223">
        <f t="shared" ref="BA490:BA553" ca="1" si="1160">2*IMREAL(K229)*COS(2*PI()*B229*47/Nt_load2)-2*IMAGINARY(K229)*SIN(2*PI()*B229*47/Nt_load2)</f>
        <v>2.2899212192557467E-3</v>
      </c>
      <c r="BB490" s="223">
        <f t="shared" ref="BB490:BB553" ca="1" si="1161">2*IMREAL(K229)*COS(2*PI()*B229*48/Nt_load2)-2*IMAGINARY(K229)*SIN(2*PI()*B229*48/Nt_load2)</f>
        <v>-2.3028719100437003E-3</v>
      </c>
      <c r="BC490" s="223">
        <f t="shared" ref="BC490:BC553" ca="1" si="1162">2*IMREAL(K229)*COS(2*PI()*B229*49/Nt_load2)-2*IMAGINARY(K229)*SIN(2*PI()*B229*49/Nt_load2)</f>
        <v>2.3144354369029571E-3</v>
      </c>
      <c r="BD490" s="223">
        <f t="shared" ref="BD490:BD553" ca="1" si="1163">2*IMREAL(K229)*COS(2*PI()*B229*50/Nt_load2)-2*IMAGINARY(K229)*SIN(2*PI()*B229*50/Nt_load2)</f>
        <v>-2.3246048343973525E-3</v>
      </c>
      <c r="BE490" s="223">
        <f t="shared" ref="BE490:BE553" ca="1" si="1164">2*IMREAL(K229)*COS(2*PI()*B229*51/Nt_load2)-2*IMAGINARY(K229)*SIN(2*PI()*B229*51/Nt_load2)</f>
        <v>2.3333739768620801E-3</v>
      </c>
      <c r="BF490" s="223">
        <f t="shared" ref="BF490:BF553" ca="1" si="1165">2*IMREAL(K229)*COS(2*PI()*B229*52/Nt_load2)-2*IMAGINARY(K229)*SIN(2*PI()*B229*52/Nt_load2)</f>
        <v>-2.3407375820936175E-3</v>
      </c>
      <c r="BG490" s="223">
        <f t="shared" ref="BG490:BG553" ca="1" si="1166">2*IMREAL(K229)*COS(2*PI()*B229*53/Nt_load2)-2*IMAGINARY(K229)*SIN(2*PI()*B229*53/Nt_load2)</f>
        <v>2.3466912145315103E-3</v>
      </c>
      <c r="BH490" s="223">
        <f t="shared" ref="BH490:BH553" ca="1" si="1167">2*IMREAL(K229)*COS(2*PI()*B229*54/Nt_load2)-2*IMAGINARY(K229)*SIN(2*PI()*B229*54/Nt_load2)</f>
        <v>-2.3512312879302132E-3</v>
      </c>
      <c r="BI490" s="223">
        <f t="shared" ref="BI490:BI553" ca="1" si="1168">2*IMREAL(K229)*COS(2*PI()*B229*55/Nt_load2)-2*IMAGINARY(K229)*SIN(2*PI()*B229*55/Nt_load2)</f>
        <v>2.3543550675192669E-3</v>
      </c>
      <c r="BJ490" s="223">
        <f t="shared" ref="BJ490:BJ553" ca="1" si="1169">2*IMREAL(K229)*COS(2*PI()*B229*56/Nt_load2)-2*IMAGINARY(K229)*SIN(2*PI()*B229*56/Nt_load2)</f>
        <v>-2.3560606716506527E-3</v>
      </c>
      <c r="BK490" s="223">
        <f t="shared" ref="BK490:BK553" ca="1" si="1170">2*IMREAL(K229)*COS(2*PI()*B229*57/Nt_load2)-2*IMAGINARY(K229)*SIN(2*PI()*B229*57/Nt_load2)</f>
        <v>2.3563470729322184E-3</v>
      </c>
      <c r="BL490" s="223">
        <f t="shared" ref="BL490:BL553" ca="1" si="1171">2*IMREAL(K229)*COS(2*PI()*B229*58/Nt_load2)-2*IMAGINARY(K229)*SIN(2*PI()*B229*58/Nt_load2)</f>
        <v>-2.3552140988465429E-3</v>
      </c>
      <c r="BM490" s="223">
        <f t="shared" ref="BM490:BM553" ca="1" si="1172">2*IMREAL(K229)*COS(2*PI()*B229*59/Nt_load2)-2*IMAGINARY(K229)*SIN(2*PI()*B229*59/Nt_load2)</f>
        <v>2.3526624318548489E-3</v>
      </c>
      <c r="BN490" s="223">
        <f t="shared" ref="BN490:BN553" ca="1" si="1173">2*IMREAL(K229)*COS(2*PI()*B229*60/Nt_load2)-2*IMAGINARY(K229)*SIN(2*PI()*B229*60/Nt_load2)</f>
        <v>-2.3486936089859196E-3</v>
      </c>
      <c r="BO490" s="223">
        <f t="shared" ref="BO490:BO553" ca="1" si="1174">2*IMREAL(K229)*COS(2*PI()*B229*61/Nt_load2)-2*IMAGINARY(K229)*SIN(2*PI()*B229*61/Nt_load2)</f>
        <v>2.3433100209102474E-3</v>
      </c>
      <c r="BP490" s="223">
        <f t="shared" ref="BP490:BP553" ca="1" si="1175">2*IMREAL(K229)*COS(2*PI()*B229*62/Nt_load2)-2*IMAGINARY(K229)*SIN(2*PI()*B229*62/Nt_load2)</f>
        <v>-2.3365149104999918E-3</v>
      </c>
      <c r="BQ490" s="223">
        <f t="shared" ref="BQ490:BQ553" ca="1" si="1176">2*IMREAL(K229)*COS(2*PI()*B229*63/Nt_load2)-2*IMAGINARY(K229)*SIN(2*PI()*B229*63/Nt_load2)</f>
        <v>2.3283123708755632E-3</v>
      </c>
      <c r="BR490" s="223">
        <f t="shared" ref="BR490:BR553" ca="1" si="1177">2*IMREAL(K229)*COS(2*PI()*B229*64/Nt_load2)-2*IMAGINARY(K229)*SIN(2*PI()*B229*64/Nt_load2)</f>
        <v>-2.3187073429401257E-3</v>
      </c>
      <c r="BS490" s="223">
        <f t="shared" ref="BS490:BS553" ca="1" si="1178">2*IMREAL(K229)*COS(2*PI()*B229*65/Nt_load2)-2*IMAGINARY(K229)*SIN(2*PI()*B229*65/Nt_load2)</f>
        <v>2.3077056124033522E-3</v>
      </c>
      <c r="BT490" s="223">
        <f t="shared" ref="BT490:BT553" ca="1" si="1179">2*IMREAL(K229)*COS(2*PI()*B229*66/Nt_load2)-2*IMAGINARY(K229)*SIN(2*PI()*B229*66/Nt_load2)</f>
        <v>-2.2953138062963372E-3</v>
      </c>
      <c r="BU490" s="223">
        <f t="shared" ref="BU490:BU553" ca="1" si="1180">2*IMREAL(K229)*COS(2*PI()*B229*67/Nt_load2)-2*IMAGINARY(K229)*SIN(2*PI()*B229*67/Nt_load2)</f>
        <v>2.2815393889797368E-3</v>
      </c>
      <c r="BV490" s="223">
        <f t="shared" ref="BV490:BV553" ca="1" si="1181">2*IMREAL(K229)*COS(2*PI()*B229*68/Nt_load2)-2*IMAGINARY(K229)*SIN(2*PI()*B229*68/Nt_load2)</f>
        <v>-2.2663906576474518E-3</v>
      </c>
      <c r="BW490" s="223">
        <f t="shared" ref="BW490:BW553" ca="1" si="1182">2*IMREAL(K229)*COS(2*PI()*B229*69/Nt_load2)-2*IMAGINARY(K229)*SIN(2*PI()*B229*69/Nt_load2)</f>
        <v>2.2498767373288044E-3</v>
      </c>
      <c r="BX490" s="223">
        <f t="shared" ref="BX490:BX553" ca="1" si="1183">2*IMREAL(K229)*COS(2*PI()*B229*70/Nt_load2)-2*IMAGINARY(K229)*SIN(2*PI()*B229*70/Nt_load2)</f>
        <v>-2.2320075753918998E-3</v>
      </c>
      <c r="BY490" s="223">
        <f t="shared" ref="BY490:BY553" ca="1" si="1184">2*IMREAL(K229)*COS(2*PI()*B229*71/Nt_load2)-2*IMAGINARY(K229)*SIN(2*PI()*B229*71/Nt_load2)</f>
        <v>2.2127939355517396E-3</v>
      </c>
      <c r="BZ490" s="223">
        <f t="shared" ref="BZ490:BZ553" ca="1" si="1185">2*IMREAL(K229)*COS(2*PI()*B229*72/Nt_load2)-2*IMAGINARY(K229)*SIN(2*PI()*B229*72/Nt_load2)</f>
        <v>-2.1922473913864762E-3</v>
      </c>
      <c r="CA490" s="223">
        <f t="shared" ref="CA490:CA553" ca="1" si="1186">2*IMREAL(K229)*COS(2*PI()*B229*73/Nt_load2)-2*IMAGINARY(K229)*SIN(2*PI()*B229*73/Nt_load2)</f>
        <v>2.1703803193660505E-3</v>
      </c>
      <c r="CB490" s="223">
        <f t="shared" ref="CB490:CB553" ca="1" si="1187">2*IMREAL(K229)*COS(2*PI()*B229*74/Nt_load2)-2*IMAGINARY(K229)*SIN(2*PI()*B229*74/Nt_load2)</f>
        <v>-2.1472058913969859E-3</v>
      </c>
      <c r="CC490" s="223">
        <f t="shared" ref="CC490:CC553" ca="1" si="1188">2*IMREAL(K229)*COS(2*PI()*B229*75/Nt_load2)-2*IMAGINARY(K229)*SIN(2*PI()*B229*75/Nt_load2)</f>
        <v>2.122738066888142E-3</v>
      </c>
      <c r="CD490" s="223">
        <f t="shared" ref="CD490:CD553" ca="1" si="1189">2*IMREAL(K229)*COS(2*PI()*B229*76/Nt_load2)-2*IMAGINARY(K229)*SIN(2*PI()*B229*76/Nt_load2)</f>
        <v>-2.096991584342124E-3</v>
      </c>
      <c r="CE490" s="223">
        <f t="shared" ref="CE490:CE553" ca="1" si="1190">2*IMREAL(K229)*COS(2*PI()*B229*77/Nt_load2)-2*IMAGINARY(K229)*SIN(2*PI()*B229*77/Nt_load2)</f>
        <v>2.0699819524772336E-3</v>
      </c>
      <c r="CF490" s="223">
        <f t="shared" ref="CF490:CF553" ca="1" si="1191">2*IMREAL(K229)*COS(2*PI()*B229*78/Nt_load2)-2*IMAGINARY(K229)*SIN(2*PI()*B229*78/Nt_load2)</f>
        <v>-2.0417254408857822E-3</v>
      </c>
      <c r="CG490" s="223">
        <f t="shared" ref="CG490:CG553" ca="1" si="1192">2*IMREAL(K229)*COS(2*PI()*B229*79/Nt_load2)-2*IMAGINARY(K229)*SIN(2*PI()*B229*79/Nt_load2)</f>
        <v>2.0122390702337718E-3</v>
      </c>
      <c r="CH490" s="223">
        <f t="shared" ref="CH490:CH553" ca="1" si="1193">2*IMREAL(K229)*COS(2*PI()*B229*80/Nt_load2)-2*IMAGINARY(K229)*SIN(2*PI()*B229*80/Nt_load2)</f>
        <v>-1.9815406020083528E-3</v>
      </c>
      <c r="CI490" s="223">
        <f t="shared" ref="CI490:CI553" ca="1" si="1194">2*IMREAL(K229)*COS(2*PI()*B229*81/Nt_load2)-2*IMAGINARY(K229)*SIN(2*PI()*B229*81/Nt_load2)</f>
        <v>1.9496485278188245E-3</v>
      </c>
      <c r="CJ490" s="223">
        <f t="shared" ref="CJ490:CJ553" ca="1" si="1195">2*IMREAL(K229)*COS(2*PI()*B229*82/Nt_load2)-2*IMAGINARY(K229)*SIN(2*PI()*B229*82/Nt_load2)</f>
        <v>-1.9165820582581919E-3</v>
      </c>
      <c r="CK490" s="223">
        <f t="shared" ref="CK490:CK553" ca="1" si="1196">2*IMREAL(K229)*COS(2*PI()*B229*83/Nt_load2)-2*IMAGINARY(K229)*SIN(2*PI()*B229*83/Nt_load2)</f>
        <v>1.8823611113312827E-3</v>
      </c>
      <c r="CL490" s="223">
        <f t="shared" ref="CL490:CL553" ca="1" si="1197">2*IMREAL(K229)*COS(2*PI()*B229*84/Nt_load2)-2*IMAGINARY(K229)*SIN(2*PI()*B229*84/Nt_load2)</f>
        <v>-1.8470063004569224E-3</v>
      </c>
      <c r="CM490" s="223">
        <f t="shared" ref="CM490:CM553" ca="1" si="1198">2*IMREAL(K229)*COS(2*PI()*B229*85/Nt_load2)-2*IMAGINARY(K229)*SIN(2*PI()*B229*85/Nt_load2)</f>
        <v>1.8105389220511811E-3</v>
      </c>
      <c r="CN490" s="223">
        <f t="shared" ref="CN490:CN553" ca="1" si="1199">2*IMREAL(K229)*COS(2*PI()*B229*86/Nt_load2)-2*IMAGINARY(K229)*SIN(2*PI()*B229*86/Nt_load2)</f>
        <v>-1.7729809426992055E-3</v>
      </c>
      <c r="CO490" s="223">
        <f t="shared" ref="CO490:CO553" ca="1" si="1200">2*IMREAL(K229)*COS(2*PI()*B229*87/Nt_load2)-2*IMAGINARY(K229)*SIN(2*PI()*B229*87/Nt_load2)</f>
        <v>1.7343549859234661E-3</v>
      </c>
      <c r="CP490" s="223">
        <f t="shared" ref="CP490:CP553" ca="1" si="1201">2*IMREAL(K229)*COS(2*PI()*B229*88/Nt_load2)-2*IMAGINARY(K229)*SIN(2*PI()*B229*88/Nt_load2)</f>
        <v>-1.6946843185558277E-3</v>
      </c>
      <c r="CQ490" s="223">
        <f t="shared" ref="CQ490:CQ553" ca="1" si="1202">2*IMREAL(K229)*COS(2*PI()*B229*89/Nt_load2)-2*IMAGINARY(K229)*SIN(2*PI()*B229*89/Nt_load2)</f>
        <v>1.653992836723019E-3</v>
      </c>
      <c r="CR490" s="223">
        <f t="shared" ref="CR490:CR553" ca="1" si="1203">2*IMREAL(K229)*COS(2*PI()*B229*90/Nt_load2)-2*IMAGINARY(K229)*SIN(2*PI()*B229*90/Nt_load2)</f>
        <v>-1.6123050514521434E-3</v>
      </c>
      <c r="CS490" s="223">
        <f t="shared" ref="CS490:CS553" ca="1" si="1204">2*IMREAL(K229)*COS(2*PI()*B229*91/Nt_load2)-2*IMAGINARY(K229)*SIN(2*PI()*B229*91/Nt_load2)</f>
        <v>1.5696460739062414E-3</v>
      </c>
      <c r="CT490" s="223">
        <f t="shared" ref="CT490:CT553" ca="1" si="1205">2*IMREAL(K229)*COS(2*PI()*B229*92/Nt_load2)-2*IMAGINARY(K229)*SIN(2*PI()*B229*92/Nt_load2)</f>
        <v>-1.5260416002582655E-3</v>
      </c>
      <c r="CU490" s="223">
        <f t="shared" ref="CU490:CU553" ca="1" si="1206">2*IMREAL(K229)*COS(2*PI()*B229*93/Nt_load2)-2*IMAGINARY(K229)*SIN(2*PI()*B229*93/Nt_load2)</f>
        <v>1.4815178962126639E-3</v>
      </c>
      <c r="CV490" s="223">
        <f t="shared" ref="CV490:CV553" ca="1" si="1207">2*IMREAL(K229)*COS(2*PI()*B229*94/Nt_load2)-2*IMAGINARY(K229)*SIN(2*PI()*B229*94/Nt_load2)</f>
        <v>-1.4361017811839059E-3</v>
      </c>
      <c r="CW490" s="223">
        <f t="shared" ref="CW490:CW553" ca="1" si="1208">2*IMREAL(K229)*COS(2*PI()*B229*95/Nt_load2)-2*IMAGINARY(K229)*SIN(2*PI()*B229*95/Nt_load2)</f>
        <v>1.3898206121414664E-3</v>
      </c>
      <c r="CX490" s="223">
        <f t="shared" ref="CX490:CX553" ca="1" si="1209">2*IMREAL(K229)*COS(2*PI()*B229*96/Nt_load2)-2*IMAGINARY(K229)*SIN(2*PI()*B229*96/Nt_load2)</f>
        <v>-1.3427022671310127E-3</v>
      </c>
      <c r="CY490" s="223">
        <f t="shared" ref="CY490:CY553" ca="1" si="1210">2*IMREAL(K229)*COS(2*PI()*B229*97/Nt_load2)-2*IMAGINARY(K229)*SIN(2*PI()*B229*97/Nt_load2)</f>
        <v>1.2947751284818224E-3</v>
      </c>
      <c r="CZ490" s="223">
        <f t="shared" ref="CZ490:CZ553" ca="1" si="1211">2*IMREAL(K229)*COS(2*PI()*B229*98/Nt_load2)-2*IMAGINARY(K229)*SIN(2*PI()*B229*98/Nt_load2)</f>
        <v>-1.2460680657098845E-3</v>
      </c>
      <c r="DA490" s="223">
        <f t="shared" ref="DA490:DA553" ca="1" si="1212">2*IMREAL(K229)*COS(2*PI()*B229*99/Nt_load2)-2*IMAGINARY(K229)*SIN(2*PI()*B229*99/Nt_load2)</f>
        <v>1.1966104181286485E-3</v>
      </c>
      <c r="DB490" s="223">
        <f t="shared" ref="DB490:DB553" ca="1" si="1213">2*IMREAL(K229)*COS(2*PI()*B229*100/Nt_load2)-2*IMAGINARY(K229)*SIN(2*PI()*B229*100/Nt_load2)</f>
        <v>-1.1464319771756772E-3</v>
      </c>
      <c r="DC490" s="223">
        <f t="shared" ref="DC490:DC553" ca="1" si="1214">2*IMREAL(K229)*COS(2*PI()*B229*101/Nt_load2)-2*IMAGINARY(K229)*SIN(2*PI()*B229*101/Nt_load2)</f>
        <v>1.0955629684675078E-3</v>
      </c>
      <c r="DD490" s="223">
        <f t="shared" ref="DD490:DD553" ca="1" si="1215">2*IMREAL(K229)*COS(2*PI()*B229*102/Nt_load2)-2*IMAGINARY(K229)*SIN(2*PI()*B229*102/Nt_load2)</f>
        <v>-1.0440340335928708E-3</v>
      </c>
      <c r="DE490" s="223">
        <f t="shared" ref="DE490:DE553" ca="1" si="1216">2*IMREAL(K229)*COS(2*PI()*B229*103/Nt_load2)-2*IMAGINARY(K229)*SIN(2*PI()*B229*103/Nt_load2)</f>
        <v>9.9187621165534434E-4</v>
      </c>
      <c r="DF490" s="223">
        <f t="shared" ref="DF490:DF553" ca="1" si="1217">2*IMREAL(K229)*COS(2*PI()*B229*104/Nt_load2)-2*IMAGINARY(K229)*SIN(2*PI()*B229*104/Nt_load2)</f>
        <v>-9.3912092057655704E-4</v>
      </c>
      <c r="DG490" s="223">
        <f t="shared" ref="DG490:DG553" ca="1" si="1218">2*IMREAL(K229)*COS(2*PI()*B229*105/Nt_load2)-2*IMAGINARY(K229)*SIN(2*PI()*B229*105/Nt_load2)</f>
        <v>8.85799938171207E-4</v>
      </c>
      <c r="DH490" s="223">
        <f t="shared" ref="DH490:DH553" ca="1" si="1219">2*IMREAL(K229)*COS(2*PI()*B229*106/Nt_load2)-2*IMAGINARY(K229)*SIN(2*PI()*B229*106/Nt_load2)</f>
        <v>-8.3194538300542084E-4</v>
      </c>
      <c r="DI490" s="223">
        <f t="shared" ref="DI490:DI553" ca="1" si="1220">2*IMREAL(K229)*COS(2*PI()*B229*107/Nt_load2)-2*IMAGINARY(K229)*SIN(2*PI()*B229*107/Nt_load2)</f>
        <v>7.775896950492293E-4</v>
      </c>
      <c r="DJ490" s="223">
        <f t="shared" ref="DJ490:DJ553" ca="1" si="1221">2*IMREAL(K229)*COS(2*PI()*B229*108/Nt_load2)-2*IMAGINARY(K229)*SIN(2*PI()*B229*108/Nt_load2)</f>
        <v>-7.2276561613669147E-4</v>
      </c>
      <c r="DK490" s="223">
        <f t="shared" ref="DK490:DK553" ca="1" si="1222">2*IMREAL(K229)*COS(2*PI()*B229*109/Nt_load2)-2*IMAGINARY(K229)*SIN(2*PI()*B229*109/Nt_load2)</f>
        <v>6.6750617024293976E-4</v>
      </c>
      <c r="DL490" s="223">
        <f t="shared" ref="DL490:DL553" ca="1" si="1223">2*IMREAL(K229)*COS(2*PI()*B229*110/Nt_load2)-2*IMAGINARY(K229)*SIN(2*PI()*B229*110/Nt_load2)</f>
        <v>-6.1184464359189707E-4</v>
      </c>
      <c r="DM490" s="223">
        <f t="shared" ref="DM490:DM553" ca="1" si="1224">2*IMREAL(K229)*COS(2*PI()*B229*111/Nt_load2)-2*IMAGINARY(K229)*SIN(2*PI()*B229*111/Nt_load2)</f>
        <v>5.5581456460589878E-4</v>
      </c>
      <c r="DN490" s="223">
        <f t="shared" ref="DN490:DN553" ca="1" si="1225">2*IMREAL(K229)*COS(2*PI()*B229*112/Nt_load2)-2*IMAGINARY(K229)*SIN(2*PI()*B229*112/Nt_load2)</f>
        <v>-4.994496837094273E-4</v>
      </c>
      <c r="DO490" s="223">
        <f t="shared" ref="DO490:DO553" ca="1" si="1226">2*IMREAL(K229)*COS(2*PI()*B229*113/Nt_load2)-2*IMAGINARY(K229)*SIN(2*PI()*B229*113/Nt_load2)</f>
        <v>4.4278395299911553E-4</v>
      </c>
      <c r="DP490" s="223">
        <f t="shared" ref="DP490:DP553" ca="1" si="1227">2*IMREAL(K229)*COS(2*PI()*B229*114/Nt_load2)-2*IMAGINARY(K229)*SIN(2*PI()*B229*114/Nt_load2)</f>
        <v>-3.8585150579227551E-4</v>
      </c>
      <c r="DQ490" s="223">
        <f t="shared" ref="DQ490:DQ553" ca="1" si="1228">2*IMREAL(K229)*COS(2*PI()*B229*115/Nt_load2)-2*IMAGINARY(K229)*SIN(2*PI()*B229*115/Nt_load2)</f>
        <v>3.2868663606639581E-4</v>
      </c>
      <c r="DR490" s="223">
        <f t="shared" ref="DR490:DR553" ca="1" si="1229">2*IMREAL(K229)*COS(2*PI()*B229*116/Nt_load2)-2*IMAGINARY(K229)*SIN(2*PI()*B229*116/Nt_load2)</f>
        <v>-2.7132377780120231E-4</v>
      </c>
      <c r="DS490" s="223">
        <f t="shared" ref="DS490:DS553" ca="1" si="1230">2*IMREAL(K229)*COS(2*PI()*B229*117/Nt_load2)-2*IMAGINARY(K229)*SIN(2*PI()*B229*117/Nt_load2)</f>
        <v>2.1379748423771102E-4</v>
      </c>
      <c r="DT490" s="223">
        <f t="shared" ref="DT490:DT553" ca="1" si="1231">2*IMREAL(K229)*COS(2*PI()*B229*118/Nt_load2)-2*IMAGINARY(K229)*SIN(2*PI()*B229*118/Nt_load2)</f>
        <v>-1.5614240706411756E-4</v>
      </c>
      <c r="DU490" s="223">
        <f t="shared" ref="DU490:DU553" ca="1" si="1232">2*IMREAL(K229)*COS(2*PI()*B229*119/Nt_load2)-2*IMAGINARY(K229)*SIN(2*PI()*B229*119/Nt_load2)</f>
        <v>9.839327554304932E-5</v>
      </c>
      <c r="DV490" s="223">
        <f t="shared" ref="DV490:DV553" ca="1" si="1233">2*IMREAL(K229)*COS(2*PI()*B229*120/Nt_load2)-2*IMAGINARY(K229)*SIN(2*PI()*B229*120/Nt_load2)</f>
        <v>-4.0584875591955416E-5</v>
      </c>
      <c r="DW490" s="223">
        <f t="shared" ref="DW490:DW553" ca="1" si="1234">2*IMREAL(K229)*COS(2*PI()*B229*121/Nt_load2)-2*IMAGINARY(K229)*SIN(2*PI()*B229*121/Nt_load2)</f>
        <v>-1.7247971170628745E-5</v>
      </c>
      <c r="DX490" s="223">
        <f t="shared" ref="DX490:DX553" ca="1" si="1235">2*IMREAL(K229)*COS(2*PI()*B229*122/Nt_load2)-2*IMAGINARY(K229)*SIN(2*PI()*B229*122/Nt_load2)</f>
        <v>7.5070428400322972E-5</v>
      </c>
      <c r="DY490" s="223">
        <f t="shared" ref="DY490:DY553" ca="1" si="1236">2*IMREAL(K229)*COS(2*PI()*B229*123/Nt_load2)-2*IMAGINARY(K229)*SIN(2*PI()*B229*123/Nt_load2)</f>
        <v>-1.328476660110129E-4</v>
      </c>
      <c r="DZ490" s="223">
        <f t="shared" ref="DZ490:DZ553" ca="1" si="1237">2*IMREAL(K229)*COS(2*PI()*B229*124/Nt_load2)-2*IMAGINARY(K229)*SIN(2*PI()*B229*124/Nt_load2)</f>
        <v>1.9054488115505843E-4</v>
      </c>
      <c r="EA490" s="223">
        <f t="shared" ref="EA490:EA553" ca="1" si="1238">2*IMREAL(K229)*COS(2*PI()*B229*125/Nt_load2)-2*IMAGINARY(K229)*SIN(2*PI()*B229*125/Nt_load2)</f>
        <v>-2.4812731918776195E-4</v>
      </c>
      <c r="EB490" s="223">
        <f t="shared" ref="EB490:EB553" ca="1" si="1239">2*IMREAL(K229)*COS(2*PI()*B229*126/Nt_load2)-2*IMAGINARY(K229)*SIN(2*PI()*B229*126/Nt_load2)</f>
        <v>3.0556029460146466E-4</v>
      </c>
      <c r="EC490" s="223">
        <f t="shared" ref="EC490:EC553" ca="1" si="1240">2*IMREAL(K229)*COS(2*PI()*B229*127/Nt_load2)-2*IMAGINARY(K229)*SIN(2*PI()*B229*127/Nt_load2)</f>
        <v>-3.6280921191933469E-4</v>
      </c>
      <c r="ED490" s="223">
        <f t="shared" ref="ED490:ED553" ca="1" si="1241">2*IMREAL(K229)*COS(2*PI()*B229*128/Nt_load2)-2*IMAGINARY(K229)*SIN(2*PI()*B229*128/Nt_load2)</f>
        <v>4.1983958653425463E-4</v>
      </c>
      <c r="EE490" s="223">
        <f t="shared" ref="EE490:EE553" ca="1" si="1242">2*IMREAL(K229)*COS(2*PI()*B229*129/Nt_load2)-2*IMAGINARY(K229)*SIN(2*PI()*B229*129/Nt_load2)</f>
        <v>-4.7661706548105952E-4</v>
      </c>
      <c r="EF490" s="223">
        <f t="shared" ref="EF490:EF553" ca="1" si="1243">2*IMREAL(K229)*COS(2*PI()*B229*130/Nt_load2)-2*IMAGINARY(K229)*SIN(2*PI()*B229*130/Nt_load2)</f>
        <v>5.3310744812947852E-4</v>
      </c>
      <c r="EG490" s="223">
        <f t="shared" ref="EG490:EG553" ca="1" si="1244">2*IMREAL(K229)*COS(2*PI()*B229*131/Nt_load2)-2*IMAGINARY(K229)*SIN(2*PI()*B229*131/Nt_load2)</f>
        <v>-5.8927670678531551E-4</v>
      </c>
      <c r="EH490" s="223">
        <f t="shared" ref="EH490:EH553" ca="1" si="1245">2*IMREAL(K229)*COS(2*PI()*B229*132/Nt_load2)-2*IMAGINARY(K229)*SIN(2*PI()*B229*132/Nt_load2)</f>
        <v>6.4509100718746024E-4</v>
      </c>
      <c r="EI490" s="223">
        <f t="shared" ref="EI490:EI553" ca="1" si="1246">2*IMREAL(K229)*COS(2*PI()*B229*133/Nt_load2)-2*IMAGINARY(K229)*SIN(2*PI()*B229*133/Nt_load2)</f>
        <v>-7.0051672888825356E-4</v>
      </c>
      <c r="EJ490" s="223">
        <f t="shared" ref="EJ490:EJ553" ca="1" si="1247">2*IMREAL(K229)*COS(2*PI()*B229*134/Nt_load2)-2*IMAGINARY(K229)*SIN(2*PI()*B229*134/Nt_load2)</f>
        <v>7.5552048550570094E-4</v>
      </c>
      <c r="EK490" s="223">
        <f t="shared" ref="EK490:EK553" ca="1" si="1248">2*IMREAL(K229)*COS(2*PI()*B229*135/Nt_load2)-2*IMAGINARY(K229)*SIN(2*PI()*B229*135/Nt_load2)</f>
        <v>-8.1006914483340998E-4</v>
      </c>
      <c r="EL490" s="223">
        <f t="shared" ref="EL490:EL553" ca="1" si="1249">2*IMREAL(K229)*COS(2*PI()*B229*136/Nt_load2)-2*IMAGINARY(K229)*SIN(2*PI()*B229*136/Nt_load2)</f>
        <v>8.6412984879870747E-4</v>
      </c>
      <c r="EM490" s="223">
        <f t="shared" ref="EM490:EM553" ca="1" si="1250">2*IMREAL(K229)*COS(2*PI()*B229*137/Nt_load2)-2*IMAGINARY(K229)*SIN(2*PI()*B229*137/Nt_load2)</f>
        <v>-9.1767003325498447E-4</v>
      </c>
      <c r="EN490" s="223">
        <f t="shared" ref="EN490:EN553" ca="1" si="1251">2*IMREAL(K229)*COS(2*PI()*B229*138/Nt_load2)-2*IMAGINARY(K229)*SIN(2*PI()*B229*138/Nt_load2)</f>
        <v>9.7065744759712125E-4</v>
      </c>
      <c r="EO490" s="223">
        <f t="shared" ref="EO490:EO553" ca="1" si="1252">2*IMREAL(K229)*COS(2*PI()*B229*139/Nt_load2)-2*IMAGINARY(K229)*SIN(2*PI()*B229*139/Nt_load2)</f>
        <v>-1.023060174188045E-3</v>
      </c>
      <c r="EP490" s="223">
        <f t="shared" ref="EP490:EP553" ca="1" si="1253">2*IMREAL(K229)*COS(2*PI()*B229*140/Nt_load2)-2*IMAGINARY(K229)*SIN(2*PI()*B229*140/Nt_load2)</f>
        <v>1.0748466475847215E-3</v>
      </c>
      <c r="EQ490" s="223">
        <f t="shared" ref="EQ490:EQ553" ca="1" si="1254">2*IMREAL(K229)*COS(2*PI()*B229*141/Nt_load2)-2*IMAGINARY(K229)*SIN(2*PI()*B229*141/Nt_load2)</f>
        <v>-1.1259856735519973E-3</v>
      </c>
      <c r="ER490" s="223">
        <f t="shared" ref="ER490:ER553" ca="1" si="1255">2*IMREAL(K229)*COS(2*PI()*B229*142/Nt_load2)-2*IMAGINARY(K229)*SIN(2*PI()*B229*142/Nt_load2)</f>
        <v>1.1764464478527252E-3</v>
      </c>
      <c r="ES490" s="223">
        <f t="shared" ref="ES490:ES553" ca="1" si="1256">2*IMREAL(K229)*COS(2*PI()*B229*143/Nt_load2)-2*IMAGINARY(K229)*SIN(2*PI()*B229*143/Nt_load2)</f>
        <v>-1.2261985748035502E-3</v>
      </c>
      <c r="ET490" s="223">
        <f t="shared" ref="ET490:ET553" ca="1" si="1257">2*IMREAL(K229)*COS(2*PI()*B229*144/Nt_load2)-2*IMAGINARY(K229)*SIN(2*PI()*B229*144/Nt_load2)</f>
        <v>1.2752120855834311E-3</v>
      </c>
      <c r="EU490" s="223">
        <f t="shared" ref="EU490:EU553" ca="1" si="1258">2*IMREAL(K229)*COS(2*PI()*B229*145/Nt_load2)-2*IMAGINARY(K229)*SIN(2*PI()*B229*145/Nt_load2)</f>
        <v>-1.3234574562862073E-3</v>
      </c>
      <c r="EV490" s="223">
        <f t="shared" ref="EV490:EV553" ca="1" si="1259">2*IMREAL(K229)*COS(2*PI()*B229*146/Nt_load2)-2*IMAGINARY(K229)*SIN(2*PI()*B229*146/Nt_load2)</f>
        <v>1.3709056257045779E-3</v>
      </c>
      <c r="EW490" s="223">
        <f t="shared" ref="EW490:EW553" ca="1" si="1260">2*IMREAL(K229)*COS(2*PI()*B229*147/Nt_load2)-2*IMAGINARY(K229)*SIN(2*PI()*B229*147/Nt_load2)</f>
        <v>-1.4175280128354869E-3</v>
      </c>
      <c r="EX490" s="223">
        <f t="shared" ref="EX490:EX553" ca="1" si="1261">2*IMREAL(K229)*COS(2*PI()*B229*148/Nt_load2)-2*IMAGINARY(K229)*SIN(2*PI()*B229*148/Nt_load2)</f>
        <v>1.4632965340962499E-3</v>
      </c>
      <c r="EY490" s="223">
        <f t="shared" ref="EY490:EY553" ca="1" si="1262">2*IMREAL(K229)*COS(2*PI()*B229*149/Nt_load2)-2*IMAGINARY(K229)*SIN(2*PI()*B229*149/Nt_load2)</f>
        <v>-1.5081836202410544E-3</v>
      </c>
      <c r="EZ490" s="223">
        <f t="shared" ref="EZ490:EZ553" ca="1" si="1263">2*IMREAL(K229)*COS(2*PI()*B229*150/Nt_load2)-2*IMAGINARY(K229)*SIN(2*PI()*B229*150/Nt_load2)</f>
        <v>1.5521622329676429E-3</v>
      </c>
      <c r="FA490" s="223">
        <f t="shared" ref="FA490:FA553" ca="1" si="1264">2*IMREAL(K229)*COS(2*PI()*B229*151/Nt_load2)-2*IMAGINARY(K229)*SIN(2*PI()*B229*151/Nt_load2)</f>
        <v>-1.5952058812040773E-3</v>
      </c>
      <c r="FB490" s="223">
        <f t="shared" ref="FB490:FB553" ca="1" si="1265">2*IMREAL(K229)*COS(2*PI()*B229*152/Nt_load2)-2*IMAGINARY(K229)*SIN(2*PI()*B229*152/Nt_load2)</f>
        <v>1.6372886370663643E-3</v>
      </c>
      <c r="FC490" s="223">
        <f t="shared" ref="FC490:FC553" ca="1" si="1266">2*IMREAL(K229)*COS(2*PI()*B229*153/Nt_load2)-2*IMAGINARY(K229)*SIN(2*PI()*B229*153/Nt_load2)</f>
        <v>-1.6783851514758478E-3</v>
      </c>
      <c r="FD490" s="223">
        <f t="shared" ref="FD490:FD553" ca="1" si="1267">2*IMREAL(K229)*COS(2*PI()*B229*154/Nt_load2)-2*IMAGINARY(K229)*SIN(2*PI()*B229*154/Nt_load2)</f>
        <v>1.7184706694289445E-3</v>
      </c>
      <c r="FE490" s="223">
        <f t="shared" ref="FE490:FE553" ca="1" si="1268">2*IMREAL(K229)*COS(2*PI()*B229*155/Nt_load2)-2*IMAGINARY(K229)*SIN(2*PI()*B229*155/Nt_load2)</f>
        <v>-1.7575210449085341E-3</v>
      </c>
      <c r="FF490" s="223">
        <f t="shared" ref="FF490:FF553" ca="1" si="1269">2*IMREAL(K229)*COS(2*PI()*B229*156/Nt_load2)-2*IMAGINARY(K229)*SIN(2*PI()*B229*156/Nt_load2)</f>
        <v>1.7955127554286146E-3</v>
      </c>
      <c r="FG490" s="223">
        <f t="shared" ref="FG490:FG553" ca="1" si="1270">2*IMREAL(K229)*COS(2*PI()*B229*157/Nt_load2)-2*IMAGINARY(K229)*SIN(2*PI()*B229*157/Nt_load2)</f>
        <v>-1.8324229162033712E-3</v>
      </c>
      <c r="FH490" s="223">
        <f t="shared" ref="FH490:FH553" ca="1" si="1271">2*IMREAL(K229)*COS(2*PI()*B229*158/Nt_load2)-2*IMAGINARY(K229)*SIN(2*PI()*B229*158/Nt_load2)</f>
        <v>1.8682292939321123E-3</v>
      </c>
      <c r="FI490" s="223">
        <f t="shared" ref="FI490:FI553" ca="1" si="1272">2*IMREAL(K229)*COS(2*PI()*B229*159/Nt_load2)-2*IMAGINARY(K229)*SIN(2*PI()*B229*159/Nt_load2)</f>
        <v>-1.9029103201917809E-3</v>
      </c>
      <c r="FJ490" s="223">
        <f t="shared" ref="FJ490:FJ553" ca="1" si="1273">2*IMREAL(K229)*COS(2*PI()*B229*160/Nt_load2)-2*IMAGINARY(K229)*SIN(2*PI()*B229*160/Nt_load2)</f>
        <v>1.9364451044288891E-3</v>
      </c>
      <c r="FK490" s="223">
        <f t="shared" ref="FK490:FK553" ca="1" si="1274">2*IMREAL(K229)*COS(2*PI()*B229*161/Nt_load2)-2*IMAGINARY(K229)*SIN(2*PI()*B229*161/Nt_load2)</f>
        <v>-1.9688134465435142E-3</v>
      </c>
      <c r="FL490" s="223">
        <f t="shared" ref="FL490:FL553" ca="1" si="1275">2*IMREAL(K229)*COS(2*PI()*B229*162/Nt_load2)-2*IMAGINARY(K229)*SIN(2*PI()*B229*162/Nt_load2)</f>
        <v>1.9999958490566172E-3</v>
      </c>
      <c r="FM490" s="223">
        <f t="shared" ref="FM490:FM553" ca="1" si="1276">2*IMREAL(K229)*COS(2*PI()*B229*163/Nt_load2)-2*IMAGINARY(K229)*SIN(2*PI()*B229*163/Nt_load2)</f>
        <v>-2.0299735288549776E-3</v>
      </c>
      <c r="FN490" s="223">
        <f t="shared" ref="FN490:FN553" ca="1" si="1277">2*IMREAL(K229)*COS(2*PI()*B229*164/Nt_load2)-2*IMAGINARY(K229)*SIN(2*PI()*B229*164/Nt_load2)</f>
        <v>2.058728428505018E-3</v>
      </c>
      <c r="FO490" s="223">
        <f t="shared" ref="FO490:FO553" ca="1" si="1278">2*IMREAL(K229)*COS(2*PI()*B229*165/Nt_load2)-2*IMAGINARY(K229)*SIN(2*PI()*B229*165/Nt_load2)</f>
        <v>-2.0862432271305468E-3</v>
      </c>
      <c r="FP490" s="223">
        <f t="shared" ref="FP490:FP553" ca="1" si="1279">2*IMREAL(K229)*COS(2*PI()*B229*166/Nt_load2)-2*IMAGINARY(K229)*SIN(2*PI()*B229*166/Nt_load2)</f>
        <v>2.1125013508458352E-3</v>
      </c>
      <c r="FQ490" s="223">
        <f t="shared" ref="FQ490:FQ553" ca="1" si="1280">2*IMREAL(K229)*COS(2*PI()*B229*167/Nt_load2)-2*IMAGINARY(K229)*SIN(2*PI()*B229*167/Nt_load2)</f>
        <v>-2.1374869827387676E-3</v>
      </c>
      <c r="FR490" s="223">
        <f t="shared" ref="FR490:FR553" ca="1" si="1281">2*IMREAL(K229)*COS(2*PI()*B229*168/Nt_load2)-2*IMAGINARY(K229)*SIN(2*PI()*B229*168/Nt_load2)</f>
        <v>2.1611850723991972E-3</v>
      </c>
      <c r="FS490" s="223">
        <f t="shared" ref="FS490:FS553" ca="1" si="1282">2*IMREAL(K229)*COS(2*PI()*B229*169/Nt_load2)-2*IMAGINARY(K229)*SIN(2*PI()*B229*169/Nt_load2)</f>
        <v>-2.1835813449838206E-3</v>
      </c>
      <c r="FT490" s="223">
        <f t="shared" ref="FT490:FT553" ca="1" si="1283">2*IMREAL(K229)*COS(2*PI()*B229*170/Nt_load2)-2*IMAGINARY(K229)*SIN(2*PI()*B229*170/Nt_load2)</f>
        <v>2.2046623098156918E-3</v>
      </c>
      <c r="FU490" s="223">
        <f t="shared" ref="FU490:FU553" ca="1" si="1284">2*IMREAL(K229)*COS(2*PI()*B229*171/Nt_load2)-2*IMAGINARY(K229)*SIN(2*PI()*B229*171/Nt_load2)</f>
        <v>-2.224415268509668E-3</v>
      </c>
      <c r="FV490" s="223">
        <f t="shared" ref="FV490:FV553" ca="1" si="1285">2*IMREAL(K229)*COS(2*PI()*B229*172/Nt_load2)-2*IMAGINARY(K229)*SIN(2*PI()*B229*172/Nt_load2)</f>
        <v>2.2428283226222255E-3</v>
      </c>
      <c r="FW490" s="223">
        <f t="shared" ref="FW490:FW553" ca="1" si="1286">2*IMREAL(K229)*COS(2*PI()*B229*173/Nt_load2)-2*IMAGINARY(K229)*SIN(2*PI()*B229*173/Nt_load2)</f>
        <v>-2.2598903808179059E-3</v>
      </c>
      <c r="FX490" s="223">
        <f t="shared" ref="FX490:FX553" ca="1" si="1287">2*IMREAL(K229)*COS(2*PI()*B229*174/Nt_load2)-2*IMAGINARY(K229)*SIN(2*PI()*B229*174/Nt_load2)</f>
        <v>2.2755911655509315E-3</v>
      </c>
      <c r="FY490" s="223">
        <f t="shared" ref="FY490:FY553" ca="1" si="1288">2*IMREAL(K229)*COS(2*PI()*B229*175/Nt_load2)-2*IMAGINARY(K229)*SIN(2*PI()*B229*175/Nt_load2)</f>
        <v>-2.2899212192557319E-3</v>
      </c>
      <c r="FZ490" s="223">
        <f t="shared" ref="FZ490:FZ553" ca="1" si="1289">2*IMREAL(K229)*COS(2*PI()*B229*176/Nt_load2)-2*IMAGINARY(K229)*SIN(2*PI()*B229*176/Nt_load2)</f>
        <v>2.3028719100436587E-3</v>
      </c>
      <c r="GA490" s="223">
        <f t="shared" ref="GA490:GA553" ca="1" si="1290">2*IMREAL(K229)*COS(2*PI()*B229*177/Nt_load2)-2*IMAGINARY(K229)*SIN(2*PI()*B229*177/Nt_load2)</f>
        <v>-2.3144354369029584E-3</v>
      </c>
      <c r="GB490" s="223">
        <f t="shared" ref="GB490:GB553" ca="1" si="1291">2*IMREAL(K229)*COS(2*PI()*B229*178/Nt_load2)-2*IMAGINARY(K229)*SIN(2*PI()*B229*178/Nt_load2)</f>
        <v>2.3246048343973313E-3</v>
      </c>
      <c r="GC490" s="223">
        <f t="shared" ref="GC490:GC553" ca="1" si="1292">2*IMREAL(K229)*COS(2*PI()*B229*179/Nt_load2)-2*IMAGINARY(K229)*SIN(2*PI()*B229*179/Nt_load2)</f>
        <v>-2.3333739768620805E-3</v>
      </c>
      <c r="GD490" s="223">
        <f t="shared" ref="GD490:GD553" ca="1" si="1293">2*IMREAL(K229)*COS(2*PI()*B229*180/Nt_load2)-2*IMAGINARY(K229)*SIN(2*PI()*B229*180/Nt_load2)</f>
        <v>2.3407375820936023E-3</v>
      </c>
      <c r="GE490" s="223">
        <f t="shared" ref="GE490:GE553" ca="1" si="1294">2*IMREAL(K229)*COS(2*PI()*B229*181/Nt_load2)-2*IMAGINARY(K229)*SIN(2*PI()*B229*181/Nt_load2)</f>
        <v>-2.3466912145315173E-3</v>
      </c>
      <c r="GF490" s="223">
        <f t="shared" ref="GF490:GF553" ca="1" si="1295">2*IMREAL(K229)*COS(2*PI()*B229*182/Nt_load2)-2*IMAGINARY(K229)*SIN(2*PI()*B229*182/Nt_load2)</f>
        <v>2.3512312879302093E-3</v>
      </c>
      <c r="GG490" s="223">
        <f t="shared" ref="GG490:GG553" ca="1" si="1296">2*IMREAL(K229)*COS(2*PI()*B229*183/Nt_load2)-2*IMAGINARY(K229)*SIN(2*PI()*B229*183/Nt_load2)</f>
        <v>-2.3543550675192591E-3</v>
      </c>
      <c r="GH490" s="223">
        <f t="shared" ref="GH490:GH553" ca="1" si="1297">2*IMREAL(K229)*COS(2*PI()*B229*184/Nt_load2)-2*IMAGINARY(K229)*SIN(2*PI()*B229*184/Nt_load2)</f>
        <v>2.3560606716506519E-3</v>
      </c>
      <c r="GI490" s="223">
        <f t="shared" ref="GI490:GI553" ca="1" si="1298">2*IMREAL(K229)*COS(2*PI()*B229*185/Nt_load2)-2*IMAGINARY(K229)*SIN(2*PI()*B229*185/Nt_load2)</f>
        <v>-2.3563470729322197E-3</v>
      </c>
      <c r="GJ490" s="223">
        <f t="shared" ref="GJ490:GJ553" ca="1" si="1299">2*IMREAL(K229)*COS(2*PI()*B229*186/Nt_load2)-2*IMAGINARY(K229)*SIN(2*PI()*B229*186/Nt_load2)</f>
        <v>2.3552140988465434E-3</v>
      </c>
      <c r="GK490" s="223">
        <f t="shared" ref="GK490:GK553" ca="1" si="1300">2*IMREAL(K229)*COS(2*PI()*B229*187/Nt_load2)-2*IMAGINARY(K229)*SIN(2*PI()*B229*187/Nt_load2)</f>
        <v>-2.3526624318548563E-3</v>
      </c>
      <c r="GL490" s="223">
        <f t="shared" ref="GL490:GL553" ca="1" si="1301">2*IMREAL(K229)*COS(2*PI()*B229*188/Nt_load2)-2*IMAGINARY(K229)*SIN(2*PI()*B229*188/Nt_load2)</f>
        <v>2.3486936089859192E-3</v>
      </c>
      <c r="GM490" s="223">
        <f t="shared" ref="GM490:GM553" ca="1" si="1302">2*IMREAL(K229)*COS(2*PI()*B229*189/Nt_load2)-2*IMAGINARY(K229)*SIN(2*PI()*B229*189/Nt_load2)</f>
        <v>-2.3433100209102609E-3</v>
      </c>
      <c r="GN490" s="223">
        <f t="shared" ref="GN490:GN553" ca="1" si="1303">2*IMREAL(K229)*COS(2*PI()*B229*190/Nt_load2)-2*IMAGINARY(K229)*SIN(2*PI()*B229*190/Nt_load2)</f>
        <v>2.3365149104999823E-3</v>
      </c>
      <c r="GO490" s="223">
        <f t="shared" ref="GO490:GO553" ca="1" si="1304">2*IMREAL(K229)*COS(2*PI()*B229*191/Nt_load2)-2*IMAGINARY(K229)*SIN(2*PI()*B229*191/Nt_load2)</f>
        <v>-2.3283123708755728E-3</v>
      </c>
      <c r="GP490" s="223">
        <f t="shared" ref="GP490:GP553" ca="1" si="1305">2*IMREAL(K229)*COS(2*PI()*B229*192/Nt_load2)-2*IMAGINARY(K229)*SIN(2*PI()*B229*192/Nt_load2)</f>
        <v>2.3187073429401127E-3</v>
      </c>
      <c r="GQ490" s="223">
        <f t="shared" ref="GQ490:GQ553" ca="1" si="1306">2*IMREAL(K229)*COS(2*PI()*B229*193/Nt_load2)-2*IMAGINARY(K229)*SIN(2*PI()*B229*193/Nt_load2)</f>
        <v>-2.3077056124033647E-3</v>
      </c>
      <c r="GR490" s="223">
        <f t="shared" ref="GR490:GR553" ca="1" si="1307">2*IMREAL(K229)*COS(2*PI()*B229*194/Nt_load2)-2*IMAGINARY(K229)*SIN(2*PI()*B229*194/Nt_load2)</f>
        <v>2.2953138062963814E-3</v>
      </c>
      <c r="GS490" s="223">
        <f t="shared" ref="GS490:GS553" ca="1" si="1308">2*IMREAL(K229)*COS(2*PI()*B229*195/Nt_load2)-2*IMAGINARY(K229)*SIN(2*PI()*B229*195/Nt_load2)</f>
        <v>-2.2815393889797355E-3</v>
      </c>
      <c r="GT490" s="223">
        <f t="shared" ref="GT490:GT553" ca="1" si="1309">2*IMREAL(K229)*COS(2*PI()*B229*196/Nt_load2)-2*IMAGINARY(K229)*SIN(2*PI()*B229*196/Nt_load2)</f>
        <v>2.2663906576474873E-3</v>
      </c>
      <c r="GU490" s="223">
        <f t="shared" ref="GU490:GU553" ca="1" si="1310">2*IMREAL(K229)*COS(2*PI()*B229*197/Nt_load2)-2*IMAGINARY(K229)*SIN(2*PI()*B229*197/Nt_load2)</f>
        <v>-2.2498767373288031E-3</v>
      </c>
      <c r="GV490" s="223">
        <f t="shared" ref="GV490:GV553" ca="1" si="1311">2*IMREAL(K229)*COS(2*PI()*B229*198/Nt_load2)-2*IMAGINARY(K229)*SIN(2*PI()*B229*198/Nt_load2)</f>
        <v>2.232007575391941E-3</v>
      </c>
      <c r="GW490" s="223">
        <f t="shared" ref="GW490:GW553" ca="1" si="1312">2*IMREAL(K229)*COS(2*PI()*B229*199/Nt_load2)-2*IMAGINARY(K229)*SIN(2*PI()*B229*199/Nt_load2)</f>
        <v>-2.2127939355517153E-3</v>
      </c>
      <c r="GX490" s="223">
        <f t="shared" ref="GX490:GX553" ca="1" si="1313">2*IMREAL(K229)*COS(2*PI()*B229*200/Nt_load2)-2*IMAGINARY(K229)*SIN(2*PI()*B229*200/Nt_load2)</f>
        <v>2.1922473913864988E-3</v>
      </c>
      <c r="GY490" s="223">
        <f t="shared" ref="GY490:GY553" ca="1" si="1314">2*IMREAL(K229)*COS(2*PI()*B229*201/Nt_load2)-2*IMAGINARY(K229)*SIN(2*PI()*B229*201/Nt_load2)</f>
        <v>-2.1703803193660223E-3</v>
      </c>
      <c r="GZ490" s="223">
        <f t="shared" ref="GZ490:GZ553" ca="1" si="1315">2*IMREAL(K229)*COS(2*PI()*B229*202/Nt_load2)-2*IMAGINARY(K229)*SIN(2*PI()*B229*202/Nt_load2)</f>
        <v>2.1472058913970114E-3</v>
      </c>
      <c r="HA490" s="223">
        <f t="shared" ref="HA490:HA553" ca="1" si="1316">2*IMREAL(K229)*COS(2*PI()*B229*203/Nt_load2)-2*IMAGINARY(K229)*SIN(2*PI()*B229*203/Nt_load2)</f>
        <v>-2.1227380668882275E-3</v>
      </c>
      <c r="HB490" s="223">
        <f t="shared" ref="HB490:HB553" ca="1" si="1317">2*IMREAL(K229)*COS(2*PI()*B229*204/Nt_load2)-2*IMAGINARY(K229)*SIN(2*PI()*B229*204/Nt_load2)</f>
        <v>2.0969915843421219E-3</v>
      </c>
      <c r="HC490" s="223">
        <f t="shared" ref="HC490:HC553" ca="1" si="1318">2*IMREAL(K229)*COS(2*PI()*B229*205/Nt_load2)-2*IMAGINARY(K229)*SIN(2*PI()*B229*205/Nt_load2)</f>
        <v>-2.0699819524772961E-3</v>
      </c>
      <c r="HD490" s="223">
        <f t="shared" ref="HD490:HD553" ca="1" si="1319">2*IMREAL(K229)*COS(2*PI()*B229*206/Nt_load2)-2*IMAGINARY(K229)*SIN(2*PI()*B229*206/Nt_load2)</f>
        <v>2.0417254408857796E-3</v>
      </c>
      <c r="HE490" s="223">
        <f t="shared" ref="HE490:HE553" ca="1" si="1320">2*IMREAL(K229)*COS(2*PI()*B229*207/Nt_load2)-2*IMAGINARY(K229)*SIN(2*PI()*B229*207/Nt_load2)</f>
        <v>-2.0122390702338386E-3</v>
      </c>
      <c r="HF490" s="223">
        <f t="shared" ref="HF490:HF553" ca="1" si="1321">2*IMREAL(K229)*COS(2*PI()*B229*208/Nt_load2)-2*IMAGINARY(K229)*SIN(2*PI()*B229*208/Nt_load2)</f>
        <v>1.9815406020083142E-3</v>
      </c>
      <c r="HG490" s="223">
        <f t="shared" ref="HG490:HG553" ca="1" si="1322">2*IMREAL(K229)*COS(2*PI()*B229*209/Nt_load2)-2*IMAGINARY(K229)*SIN(2*PI()*B229*209/Nt_load2)</f>
        <v>-1.9496485278188598E-3</v>
      </c>
      <c r="HH490" s="223">
        <f t="shared" ref="HH490:HH553" ca="1" si="1323">2*IMREAL(K229)*COS(2*PI()*B229*210/Nt_load2)-2*IMAGINARY(K229)*SIN(2*PI()*B229*210/Nt_load2)</f>
        <v>1.9165820582581498E-3</v>
      </c>
      <c r="HI490" s="223">
        <f t="shared" ref="HI490:HI553" ca="1" si="1324">2*IMREAL(K229)*COS(2*PI()*B229*211/Nt_load2)-2*IMAGINARY(K229)*SIN(2*PI()*B229*211/Nt_load2)</f>
        <v>-1.8823611113313202E-3</v>
      </c>
      <c r="HJ490" s="223">
        <f t="shared" ref="HJ490:HJ553" ca="1" si="1325">2*IMREAL(K229)*COS(2*PI()*B229*212/Nt_load2)-2*IMAGINARY(K229)*SIN(2*PI()*B229*212/Nt_load2)</f>
        <v>1.8470063004570444E-3</v>
      </c>
      <c r="HK490" s="223">
        <f t="shared" ref="HK490:HK553" ca="1" si="1326">2*IMREAL(K229)*COS(2*PI()*B229*213/Nt_load2)-2*IMAGINARY(K229)*SIN(2*PI()*B229*213/Nt_load2)</f>
        <v>-1.8105389220512207E-3</v>
      </c>
      <c r="HL490" s="223">
        <f t="shared" ref="HL490:HL553" ca="1" si="1327">2*IMREAL(K229)*COS(2*PI()*B229*214/Nt_load2)-2*IMAGINARY(K229)*SIN(2*PI()*B229*214/Nt_load2)</f>
        <v>1.7729809426993348E-3</v>
      </c>
      <c r="HM490" s="223">
        <f t="shared" ref="HM490:HM553" ca="1" si="1328">2*IMREAL(K229)*COS(2*PI()*B229*215/Nt_load2)-2*IMAGINARY(K229)*SIN(2*PI()*B229*215/Nt_load2)</f>
        <v>-1.7343549859234178E-3</v>
      </c>
      <c r="HN490" s="223">
        <f t="shared" ref="HN490:HN553" ca="1" si="1329">2*IMREAL(K229)*COS(2*PI()*B229*216/Nt_load2)-2*IMAGINARY(K229)*SIN(2*PI()*B229*216/Nt_load2)</f>
        <v>1.694684318555871E-3</v>
      </c>
      <c r="HO490" s="223">
        <f t="shared" ref="HO490:HO553" ca="1" si="1330">2*IMREAL(K229)*COS(2*PI()*B229*217/Nt_load2)-2*IMAGINARY(K229)*SIN(2*PI()*B229*217/Nt_load2)</f>
        <v>-1.653992836722968E-3</v>
      </c>
      <c r="HP490" s="223">
        <f t="shared" ref="HP490:HP553" ca="1" si="1331">2*IMREAL(K229)*COS(2*PI()*B229*218/Nt_load2)-2*IMAGINARY(K229)*SIN(2*PI()*B229*218/Nt_load2)</f>
        <v>1.6123050514521889E-3</v>
      </c>
      <c r="HQ490" s="223">
        <f t="shared" ref="HQ490:HQ553" ca="1" si="1332">2*IMREAL(K229)*COS(2*PI()*B229*219/Nt_load2)-2*IMAGINARY(K229)*SIN(2*PI()*B229*219/Nt_load2)</f>
        <v>-1.5696460739061883E-3</v>
      </c>
      <c r="HR490" s="223">
        <f t="shared" ref="HR490:HR553" ca="1" si="1333">2*IMREAL(K229)*COS(2*PI()*B229*220/Nt_load2)-2*IMAGINARY(K229)*SIN(2*PI()*B229*220/Nt_load2)</f>
        <v>1.5260416002583128E-3</v>
      </c>
      <c r="HS490" s="223">
        <f t="shared" ref="HS490:HS553" ca="1" si="1334">2*IMREAL(K229)*COS(2*PI()*B229*221/Nt_load2)-2*IMAGINARY(K229)*SIN(2*PI()*B229*221/Nt_load2)</f>
        <v>-1.4815178962128168E-3</v>
      </c>
      <c r="HT490" s="223">
        <f t="shared" ref="HT490:HT553" ca="1" si="1335">2*IMREAL(K229)*COS(2*PI()*B229*222/Nt_load2)-2*IMAGINARY(K229)*SIN(2*PI()*B229*222/Nt_load2)</f>
        <v>1.4361017811839554E-3</v>
      </c>
      <c r="HU490" s="223">
        <f t="shared" ref="HU490:HU553" ca="1" si="1336">2*IMREAL(K229)*COS(2*PI()*B229*223/Nt_load2)-2*IMAGINARY(K229)*SIN(2*PI()*B229*223/Nt_load2)</f>
        <v>-1.3898206121416251E-3</v>
      </c>
      <c r="HV490" s="223">
        <f t="shared" ref="HV490:HV553" ca="1" si="1337">2*IMREAL(K229)*COS(2*PI()*B229*224/Nt_load2)-2*IMAGINARY(K229)*SIN(2*PI()*B229*224/Nt_load2)</f>
        <v>1.3427022671310637E-3</v>
      </c>
      <c r="HW490" s="223">
        <f t="shared" ref="HW490:HW553" ca="1" si="1338">2*IMREAL(K229)*COS(2*PI()*B229*225/Nt_load2)-2*IMAGINARY(K229)*SIN(2*PI()*B229*225/Nt_load2)</f>
        <v>-1.2947751284818744E-3</v>
      </c>
      <c r="HX490" s="223">
        <f t="shared" ref="HX490:HX553" ca="1" si="1339">2*IMREAL(K229)*COS(2*PI()*B229*226/Nt_load2)-2*IMAGINARY(K229)*SIN(2*PI()*B229*226/Nt_load2)</f>
        <v>1.2460680657098238E-3</v>
      </c>
      <c r="HY490" s="223">
        <f t="shared" ref="HY490:HY553" ca="1" si="1340">2*IMREAL(K229)*COS(2*PI()*B229*227/Nt_load2)-2*IMAGINARY(K229)*SIN(2*PI()*B229*227/Nt_load2)</f>
        <v>-1.1966104181287023E-3</v>
      </c>
      <c r="HZ490" s="223">
        <f t="shared" ref="HZ490:HZ553" ca="1" si="1341">2*IMREAL(K229)*COS(2*PI()*B229*228/Nt_load2)-2*IMAGINARY(K229)*SIN(2*PI()*B229*228/Nt_load2)</f>
        <v>1.1464319771756146E-3</v>
      </c>
      <c r="IA490" s="223">
        <f t="shared" ref="IA490:IA553" ca="1" si="1342">2*IMREAL(K229)*COS(2*PI()*B229*229/Nt_load2)-2*IMAGINARY(K229)*SIN(2*PI()*B229*229/Nt_load2)</f>
        <v>-1.0955629684675627E-3</v>
      </c>
      <c r="IB490" s="223">
        <f t="shared" ref="IB490:IB553" ca="1" si="1343">2*IMREAL(K229)*COS(2*PI()*B229*230/Nt_load2)-2*IMAGINARY(K229)*SIN(2*PI()*B229*230/Nt_load2)</f>
        <v>1.0440340335930469E-3</v>
      </c>
      <c r="IC490" s="223">
        <f t="shared" ref="IC490:IC553" ca="1" si="1344">2*IMREAL(K229)*COS(2*PI()*B229*231/Nt_load2)-2*IMAGINARY(K229)*SIN(2*PI()*B229*231/Nt_load2)</f>
        <v>-9.9187621165540093E-4</v>
      </c>
      <c r="ID490" s="223">
        <f t="shared" ref="ID490:ID553" ca="1" si="1345">2*IMREAL(K229)*COS(2*PI()*B229*232/Nt_load2)-2*IMAGINARY(K229)*SIN(2*PI()*B229*232/Nt_load2)</f>
        <v>9.3912092057673712E-4</v>
      </c>
      <c r="IE490" s="223">
        <f t="shared" ref="IE490:IE553" ca="1" si="1346">2*IMREAL(K229)*COS(2*PI()*B229*233/Nt_load2)-2*IMAGINARY(K229)*SIN(2*PI()*B229*223/Nt_load2)</f>
        <v>-1.3246140578261826E-3</v>
      </c>
      <c r="IF490" s="223">
        <f t="shared" ref="IF490:IF553" ca="1" si="1347">2*IMREAL(K229)*COS(2*PI()*B229*234/Nt_load2)-2*IMAGINARY(K229)*SIN(2*PI()*B229*234/Nt_load2)</f>
        <v>8.3194538300547917E-4</v>
      </c>
      <c r="IG490" s="223">
        <f t="shared" ref="IG490:IG553" ca="1" si="1348">2*IMREAL(K229)*COS(2*PI()*B229*235/Nt_load2)-2*IMAGINARY(K229)*SIN(2*PI()*B229*235/Nt_load2)</f>
        <v>-7.7758969504916186E-4</v>
      </c>
      <c r="IH490" s="223">
        <f t="shared" ref="IH490:IH553" ca="1" si="1349">2*IMREAL(K229)*COS(2*PI()*B229*236/Nt_load2)-2*IMAGINARY(K229)*SIN(2*PI()*B229*236/Nt_load2)</f>
        <v>7.2276561613675099E-4</v>
      </c>
      <c r="II490" s="223">
        <f t="shared" ref="II490:II553" ca="1" si="1350">2*IMREAL(K229)*COS(2*PI()*B229*237/Nt_load2)-2*IMAGINARY(K229)*SIN(2*PI()*B229*237/Nt_load2)</f>
        <v>-6.6750617024287102E-4</v>
      </c>
      <c r="IJ490" s="223">
        <f t="shared" ref="IJ490:IJ553" ca="1" si="1351">2*IMREAL(K229)*COS(2*PI()*B229*238/Nt_load2)-2*IMAGINARY(K229)*SIN(2*PI()*B229*238/Nt_load2)</f>
        <v>6.1184464359195702E-4</v>
      </c>
      <c r="IK490" s="223">
        <f t="shared" ref="IK490:IK553" ca="1" si="1352">2*IMREAL(K229)*COS(2*PI()*B229*239/Nt_load2)-2*IMAGINARY(K229)*SIN(2*PI()*B229*239/Nt_load2)</f>
        <v>-5.558145646060896E-4</v>
      </c>
      <c r="IL490" s="223">
        <f t="shared" ref="IL490:IL553" ca="1" si="1353">2*IMREAL(K229)*COS(2*PI()*B229*240/Nt_load2)-2*IMAGINARY(K229)*SIN(2*PI()*B229*240/Nt_load2)</f>
        <v>4.9944968370948823E-4</v>
      </c>
      <c r="IM490" s="223">
        <f t="shared" ref="IM490:IM553" ca="1" si="1354">2*IMREAL(K229)*COS(2*PI()*B229*241/Nt_load2)-2*IMAGINARY(K229)*SIN(2*PI()*B229*241/Nt_load2)</f>
        <v>-4.427839529993083E-4</v>
      </c>
      <c r="IN490" s="223">
        <f t="shared" ref="IN490:IN553" ca="1" si="1355">2*IMREAL(K229)*COS(2*PI()*B229*242/Nt_load2)-2*IMAGINARY(K229)*SIN(2*PI()*B229*242/Nt_load2)</f>
        <v>3.8585150579233704E-4</v>
      </c>
      <c r="IO490" s="223">
        <f t="shared" ref="IO490:IO553" ca="1" si="1356">2*IMREAL(K229)*COS(2*PI()*B229*243/Nt_load2)-2*IMAGINARY(K229)*SIN(2*PI()*B229*243/Nt_load2)</f>
        <v>-3.286866360664575E-4</v>
      </c>
      <c r="IP490" s="223">
        <f t="shared" ref="IP490:IP553" ca="1" si="1357">2*IMREAL(K229)*COS(2*PI()*B229*244/Nt_load2)-2*IMAGINARY(K229)*SIN(2*PI()*B229*244/Nt_load2)</f>
        <v>2.7132377780113125E-4</v>
      </c>
      <c r="IQ490" s="223">
        <f t="shared" ref="IQ490:IQ553" ca="1" si="1358">2*IMREAL(K229)*COS(2*PI()*B229*245/Nt_load2)-2*IMAGINARY(K229)*SIN(2*PI()*B229*245/Nt_load2)</f>
        <v>-2.1379748423777303E-4</v>
      </c>
      <c r="IR490" s="223">
        <f t="shared" ref="IR490:IR553" ca="1" si="1359">2*IMREAL(K229)*COS(2*PI()*B229*246/Nt_load2)-2*IMAGINARY(K229)*SIN(2*PI()*B229*246/Nt_load2)</f>
        <v>1.5614240706404611E-4</v>
      </c>
      <c r="IS490" s="223">
        <f t="shared" ref="IS490:IS553" ca="1" si="1360">2*IMREAL(K229)*COS(2*PI()*B229*247/Nt_load2)-2*IMAGINARY(K229)*SIN(2*PI()*B229*247/Nt_load2)</f>
        <v>-9.8393275543111553E-5</v>
      </c>
      <c r="IT490" s="223">
        <f t="shared" ref="IT490:IT553" ca="1" si="1361">2*IMREAL(K229)*COS(2*PI()*B229*248/Nt_load2)-2*IMAGINARY(K229)*SIN(2*PI()*B229*248/Nt_load2)</f>
        <v>4.0584875592151711E-5</v>
      </c>
      <c r="IU490" s="223">
        <f t="shared" ref="IU490:IU553" ca="1" si="1362">2*IMREAL(K229)*COS(2*PI()*B229*249/Nt_load2)-2*IMAGINARY(K229)*SIN(2*PI()*B229*249/Nt_load2)</f>
        <v>1.7247971170566349E-5</v>
      </c>
      <c r="IV490" s="223">
        <f t="shared" ref="IV490:IV553" ca="1" si="1363">2*IMREAL(K229)*COS(2*PI()*B229*250/Nt_load2)-2*IMAGINARY(K229)*SIN(2*PI()*B229*250/Nt_load2)</f>
        <v>-7.5070428400126731E-5</v>
      </c>
      <c r="IW490" s="223">
        <f t="shared" ref="IW490:IW553" ca="1" si="1364">2*IMREAL(K229)*COS(2*PI()*B229*251/Nt_load2)-2*IMAGINARY(K229)*SIN(2*PI()*B229*251/Nt_load2)</f>
        <v>1.3284766601095061E-4</v>
      </c>
      <c r="IX490" s="223">
        <f t="shared" ref="IX490:IX553" ca="1" si="1365">2*IMREAL(K229)*COS(2*PI()*B229*252/Nt_load2)-2*IMAGINARY(K229)*SIN(2*PI()*B229*252/Nt_load2)</f>
        <v>-1.9054488115499631E-4</v>
      </c>
      <c r="IY490" s="223">
        <f t="shared" ref="IY490:IY553" ca="1" si="1366">2*IMREAL(K229)*COS(2*PI()*B229*253/Nt_load2)-2*IMAGINARY(K229)*SIN(2*PI()*B229*253/Nt_load2)</f>
        <v>2.4812731918783307E-4</v>
      </c>
      <c r="IZ490" s="223">
        <f t="shared" ref="IZ490:IZ553" ca="1" si="1367">2*IMREAL(K229)*COS(2*PI()*B229*254/Nt_load2)-2*IMAGINARY(K229)*SIN(2*PI()*B229*254/Nt_load2)</f>
        <v>-3.0556029460140276E-4</v>
      </c>
      <c r="JA490" s="223">
        <f t="shared" ref="JA490:JA553" ca="1" si="1368">2*IMREAL(K229)*COS(2*PI()*B229*255/Nt_load2)-2*IMAGINARY(K229)*SIN(2*PI()*B229*255/Nt_load2)</f>
        <v>3.6280921191940538E-4</v>
      </c>
      <c r="JB490" s="223">
        <f t="shared" ref="JB490:JB553" ca="1" si="1369">2*IMREAL(K229)*COS(2*PI()*B229*256/Nt_load2)-2*IMAGINARY(K229)*SIN(2*PI()*B229*256/Nt_load2)</f>
        <v>-4.1983958653419326E-4</v>
      </c>
    </row>
    <row r="491" spans="2:262">
      <c r="B491" s="230">
        <v>130</v>
      </c>
      <c r="C491" s="229">
        <f t="shared" ref="C491:C554" si="1370">C490+Div_Nt_load2</f>
        <v>2.5390625000000018E-3</v>
      </c>
      <c r="D491" s="226">
        <f t="shared" ca="1" si="1113"/>
        <v>53.992067720892749</v>
      </c>
      <c r="E491" s="225">
        <f ca="1">EF361</f>
        <v>-7.9322791072516646E-3</v>
      </c>
      <c r="F491" s="224">
        <v>130</v>
      </c>
      <c r="G491" s="223">
        <f t="shared" ca="1" si="1114"/>
        <v>2.4701693521803319E-4</v>
      </c>
      <c r="H491" s="223">
        <f t="shared" ca="1" si="1115"/>
        <v>-3.7135171827339423E-4</v>
      </c>
      <c r="I491" s="223">
        <f t="shared" ca="1" si="1116"/>
        <v>4.947918825128657E-4</v>
      </c>
      <c r="J491" s="223">
        <f t="shared" ca="1" si="1117"/>
        <v>-6.1704004976871325E-4</v>
      </c>
      <c r="K491" s="223">
        <f t="shared" ca="1" si="1118"/>
        <v>7.3780171349834282E-4</v>
      </c>
      <c r="L491" s="223">
        <f t="shared" ca="1" si="1119"/>
        <v>-8.5678594827635717E-4</v>
      </c>
      <c r="M491" s="223">
        <f t="shared" ca="1" si="1120"/>
        <v>9.7370611065938375E-4</v>
      </c>
      <c r="N491" s="223">
        <f t="shared" ca="1" si="1121"/>
        <v>-1.0882805297352579E-3</v>
      </c>
      <c r="O491" s="223">
        <f t="shared" ca="1" si="1122"/>
        <v>1.2002331856928831E-3</v>
      </c>
      <c r="P491" s="223">
        <f t="shared" ca="1" si="1123"/>
        <v>-1.3092943747781555E-3</v>
      </c>
      <c r="Q491" s="223">
        <f t="shared" ca="1" si="1124"/>
        <v>1.4152013590339445E-3</v>
      </c>
      <c r="R491" s="223">
        <f t="shared" ca="1" si="1125"/>
        <v>-1.5176989992588294E-3</v>
      </c>
      <c r="S491" s="223">
        <f t="shared" ca="1" si="1126"/>
        <v>1.6165403696597673E-3</v>
      </c>
      <c r="T491" s="223">
        <f t="shared" ca="1" si="1127"/>
        <v>-1.7114873527179677E-3</v>
      </c>
      <c r="U491" s="223">
        <f t="shared" ca="1" si="1128"/>
        <v>1.8023112128348973E-3</v>
      </c>
      <c r="V491" s="223">
        <f t="shared" ca="1" si="1129"/>
        <v>-1.8887931473762893E-3</v>
      </c>
      <c r="W491" s="223">
        <f t="shared" ca="1" si="1130"/>
        <v>1.9707248137869112E-3</v>
      </c>
      <c r="X491" s="223">
        <f t="shared" ca="1" si="1131"/>
        <v>-2.0479088315060131E-3</v>
      </c>
      <c r="Y491" s="223">
        <f t="shared" ca="1" si="1132"/>
        <v>2.1201592574743781E-3</v>
      </c>
      <c r="Z491" s="223">
        <f t="shared" ca="1" si="1133"/>
        <v>-2.1873020340874797E-3</v>
      </c>
      <c r="AA491" s="223">
        <f t="shared" ca="1" si="1134"/>
        <v>2.2491754085154324E-3</v>
      </c>
      <c r="AB491" s="223">
        <f t="shared" ca="1" si="1135"/>
        <v>-2.305630322379766E-3</v>
      </c>
      <c r="AC491" s="223">
        <f t="shared" ca="1" si="1136"/>
        <v>2.3565307708481365E-3</v>
      </c>
      <c r="AD491" s="223">
        <f t="shared" ca="1" si="1137"/>
        <v>-2.4017541302818013E-3</v>
      </c>
      <c r="AE491" s="223">
        <f t="shared" ca="1" si="1138"/>
        <v>2.4411914536468034E-3</v>
      </c>
      <c r="AF491" s="223">
        <f t="shared" ca="1" si="1139"/>
        <v>-2.4747477329768622E-3</v>
      </c>
      <c r="AG491" s="223">
        <f t="shared" ca="1" si="1140"/>
        <v>2.5023421282558697E-3</v>
      </c>
      <c r="AH491" s="223">
        <f t="shared" ca="1" si="1141"/>
        <v>-2.5239081621686262E-3</v>
      </c>
      <c r="AI491" s="223">
        <f t="shared" ca="1" si="1142"/>
        <v>2.539393880250478E-3</v>
      </c>
      <c r="AJ491" s="223">
        <f t="shared" ca="1" si="1143"/>
        <v>-2.5487619760501679E-3</v>
      </c>
      <c r="AK491" s="223">
        <f t="shared" ca="1" si="1144"/>
        <v>2.5519898810043712E-3</v>
      </c>
      <c r="AL491" s="223">
        <f t="shared" ca="1" si="1145"/>
        <v>-2.5490698188073212E-3</v>
      </c>
      <c r="AM491" s="223">
        <f t="shared" ca="1" si="1146"/>
        <v>2.5400088241446187E-3</v>
      </c>
      <c r="AN491" s="223">
        <f t="shared" ca="1" si="1147"/>
        <v>-2.5248287257460512E-3</v>
      </c>
      <c r="AO491" s="223">
        <f t="shared" ca="1" si="1148"/>
        <v>2.5035660937982886E-3</v>
      </c>
      <c r="AP491" s="223">
        <f t="shared" ca="1" si="1149"/>
        <v>-2.476272151844068E-3</v>
      </c>
      <c r="AQ491" s="223">
        <f t="shared" ca="1" si="1150"/>
        <v>2.4430126533802393E-3</v>
      </c>
      <c r="AR491" s="223">
        <f t="shared" ca="1" si="1151"/>
        <v>-2.4038677234517834E-3</v>
      </c>
      <c r="AS491" s="223">
        <f t="shared" ca="1" si="1152"/>
        <v>2.3589316656235735E-3</v>
      </c>
      <c r="AT491" s="223">
        <f t="shared" ca="1" si="1153"/>
        <v>-2.3083127347948789E-3</v>
      </c>
      <c r="AU491" s="223">
        <f t="shared" ca="1" si="1154"/>
        <v>2.2521328764037317E-3</v>
      </c>
      <c r="AV491" s="223">
        <f t="shared" ca="1" si="1155"/>
        <v>-2.1905274326498025E-3</v>
      </c>
      <c r="AW491" s="223">
        <f t="shared" ca="1" si="1156"/>
        <v>2.1236448164430777E-3</v>
      </c>
      <c r="AX491" s="223">
        <f t="shared" ca="1" si="1157"/>
        <v>-2.0516461538642259E-3</v>
      </c>
      <c r="AY491" s="223">
        <f t="shared" ca="1" si="1158"/>
        <v>1.9747048959977372E-3</v>
      </c>
      <c r="AZ491" s="223">
        <f t="shared" ca="1" si="1159"/>
        <v>-1.8930064010730212E-3</v>
      </c>
      <c r="BA491" s="223">
        <f t="shared" ca="1" si="1160"/>
        <v>1.8067474879203892E-3</v>
      </c>
      <c r="BB491" s="223">
        <f t="shared" ca="1" si="1161"/>
        <v>-1.7161359618169691E-3</v>
      </c>
      <c r="BC491" s="223">
        <f t="shared" ca="1" si="1162"/>
        <v>1.621390113865775E-3</v>
      </c>
      <c r="BD491" s="223">
        <f t="shared" ca="1" si="1163"/>
        <v>-1.5227381951132784E-3</v>
      </c>
      <c r="BE491" s="223">
        <f t="shared" ca="1" si="1164"/>
        <v>1.4204178666725807E-3</v>
      </c>
      <c r="BF491" s="223">
        <f t="shared" ca="1" si="1165"/>
        <v>-1.3146756271772168E-3</v>
      </c>
      <c r="BG491" s="223">
        <f t="shared" ca="1" si="1166"/>
        <v>1.2057662189439988E-3</v>
      </c>
      <c r="BH491" s="223">
        <f t="shared" ca="1" si="1167"/>
        <v>-1.0939520142766979E-3</v>
      </c>
      <c r="BI491" s="223">
        <f t="shared" ca="1" si="1168"/>
        <v>9.7950238338812543E-4</v>
      </c>
      <c r="BJ491" s="223">
        <f t="shared" ca="1" si="1169"/>
        <v>-8.626930454636953E-4</v>
      </c>
      <c r="BK491" s="223">
        <f t="shared" ca="1" si="1170"/>
        <v>7.4380540442968782E-4</v>
      </c>
      <c r="BL491" s="223">
        <f t="shared" ca="1" si="1171"/>
        <v>-6.2312587102681901E-4</v>
      </c>
      <c r="BM491" s="223">
        <f t="shared" ca="1" si="1172"/>
        <v>5.0094517282126677E-4</v>
      </c>
      <c r="BN491" s="223">
        <f t="shared" ca="1" si="1173"/>
        <v>-3.7755765381677339E-4</v>
      </c>
      <c r="BO491" s="223">
        <f t="shared" ca="1" si="1174"/>
        <v>2.5326056535409091E-4</v>
      </c>
      <c r="BP491" s="223">
        <f t="shared" ca="1" si="1175"/>
        <v>-1.2835335000639252E-4</v>
      </c>
      <c r="BQ491" s="223">
        <f t="shared" ca="1" si="1176"/>
        <v>3.1369201961752447E-6</v>
      </c>
      <c r="BR491" s="223">
        <f t="shared" ca="1" si="1177"/>
        <v>1.2208706672955634E-4</v>
      </c>
      <c r="BS491" s="223">
        <f t="shared" ca="1" si="1178"/>
        <v>-2.4701693521797242E-4</v>
      </c>
      <c r="BT491" s="223">
        <f t="shared" ca="1" si="1179"/>
        <v>3.7135171827332029E-4</v>
      </c>
      <c r="BU491" s="223">
        <f t="shared" ca="1" si="1180"/>
        <v>-4.9479188251285019E-4</v>
      </c>
      <c r="BV491" s="223">
        <f t="shared" ca="1" si="1181"/>
        <v>6.1704004976868474E-4</v>
      </c>
      <c r="BW491" s="223">
        <f t="shared" ca="1" si="1182"/>
        <v>-7.3780171349830163E-4</v>
      </c>
      <c r="BX491" s="223">
        <f t="shared" ca="1" si="1183"/>
        <v>8.5678594827630382E-4</v>
      </c>
      <c r="BY491" s="223">
        <f t="shared" ca="1" si="1184"/>
        <v>-9.7370611065932314E-4</v>
      </c>
      <c r="BZ491" s="223">
        <f t="shared" ca="1" si="1185"/>
        <v>1.0882805297352477E-3</v>
      </c>
      <c r="CA491" s="223">
        <f t="shared" ca="1" si="1186"/>
        <v>-1.2002331856928571E-3</v>
      </c>
      <c r="CB491" s="223">
        <f t="shared" ca="1" si="1187"/>
        <v>1.3092943747781225E-3</v>
      </c>
      <c r="CC491" s="223">
        <f t="shared" ca="1" si="1188"/>
        <v>-1.4152013590339049E-3</v>
      </c>
      <c r="CD491" s="223">
        <f t="shared" ca="1" si="1189"/>
        <v>1.5176989992587767E-3</v>
      </c>
      <c r="CE491" s="223">
        <f t="shared" ca="1" si="1190"/>
        <v>-1.6165403696597027E-3</v>
      </c>
      <c r="CF491" s="223">
        <f t="shared" ca="1" si="1191"/>
        <v>1.7114873527179593E-3</v>
      </c>
      <c r="CG491" s="223">
        <f t="shared" ca="1" si="1192"/>
        <v>-1.8023112128348763E-3</v>
      </c>
      <c r="CH491" s="223">
        <f t="shared" ca="1" si="1193"/>
        <v>1.8887931473762572E-3</v>
      </c>
      <c r="CI491" s="223">
        <f t="shared" ca="1" si="1194"/>
        <v>-1.9707248137868696E-3</v>
      </c>
      <c r="CJ491" s="223">
        <f t="shared" ca="1" si="1195"/>
        <v>2.0479088315060062E-3</v>
      </c>
      <c r="CK491" s="223">
        <f t="shared" ca="1" si="1196"/>
        <v>-2.1201592574743313E-3</v>
      </c>
      <c r="CL491" s="223">
        <f t="shared" ca="1" si="1197"/>
        <v>2.1873020340874641E-3</v>
      </c>
      <c r="CM491" s="223">
        <f t="shared" ca="1" si="1198"/>
        <v>-2.2491754085153764E-3</v>
      </c>
      <c r="CN491" s="223">
        <f t="shared" ca="1" si="1199"/>
        <v>2.3056303223797456E-3</v>
      </c>
      <c r="CO491" s="223">
        <f t="shared" ca="1" si="1200"/>
        <v>-2.3565307708481322E-3</v>
      </c>
      <c r="CP491" s="223">
        <f t="shared" ca="1" si="1201"/>
        <v>2.4017541302817735E-3</v>
      </c>
      <c r="CQ491" s="223">
        <f t="shared" ca="1" si="1202"/>
        <v>-2.4411914536467999E-3</v>
      </c>
      <c r="CR491" s="223">
        <f t="shared" ca="1" si="1203"/>
        <v>2.4747477329768327E-3</v>
      </c>
      <c r="CS491" s="223">
        <f t="shared" ca="1" si="1204"/>
        <v>-2.5023421282558602E-3</v>
      </c>
      <c r="CT491" s="223">
        <f t="shared" ca="1" si="1205"/>
        <v>2.5239081621686297E-3</v>
      </c>
      <c r="CU491" s="223">
        <f t="shared" ca="1" si="1206"/>
        <v>-2.5393938802504693E-3</v>
      </c>
      <c r="CV491" s="223">
        <f t="shared" ca="1" si="1207"/>
        <v>2.548761976050167E-3</v>
      </c>
      <c r="CW491" s="223">
        <f t="shared" ca="1" si="1208"/>
        <v>-2.5519898810043708E-3</v>
      </c>
      <c r="CX491" s="223">
        <f t="shared" ca="1" si="1209"/>
        <v>2.5490698188073233E-3</v>
      </c>
      <c r="CY491" s="223">
        <f t="shared" ca="1" si="1210"/>
        <v>-2.5400088241446161E-3</v>
      </c>
      <c r="CZ491" s="223">
        <f t="shared" ca="1" si="1211"/>
        <v>2.5248287257460637E-3</v>
      </c>
      <c r="DA491" s="223">
        <f t="shared" ca="1" si="1212"/>
        <v>-2.5035660937982912E-3</v>
      </c>
      <c r="DB491" s="223">
        <f t="shared" ca="1" si="1213"/>
        <v>2.476272151844097E-3</v>
      </c>
      <c r="DC491" s="223">
        <f t="shared" ca="1" si="1214"/>
        <v>-2.4430126533802532E-3</v>
      </c>
      <c r="DD491" s="223">
        <f t="shared" ca="1" si="1215"/>
        <v>2.4038677234517747E-3</v>
      </c>
      <c r="DE491" s="223">
        <f t="shared" ca="1" si="1216"/>
        <v>-2.358931665623606E-3</v>
      </c>
      <c r="DF491" s="223">
        <f t="shared" ca="1" si="1217"/>
        <v>2.3083127347948841E-3</v>
      </c>
      <c r="DG491" s="223">
        <f t="shared" ca="1" si="1218"/>
        <v>-2.2521328764037881E-3</v>
      </c>
      <c r="DH491" s="223">
        <f t="shared" ca="1" si="1219"/>
        <v>2.1905274326498264E-3</v>
      </c>
      <c r="DI491" s="223">
        <f t="shared" ca="1" si="1220"/>
        <v>-2.1236448164430638E-3</v>
      </c>
      <c r="DJ491" s="223">
        <f t="shared" ca="1" si="1221"/>
        <v>2.0516461538642545E-3</v>
      </c>
      <c r="DK491" s="223">
        <f t="shared" ca="1" si="1222"/>
        <v>-1.9747048959977212E-3</v>
      </c>
      <c r="DL491" s="223">
        <f t="shared" ca="1" si="1223"/>
        <v>1.8930064010731018E-3</v>
      </c>
      <c r="DM491" s="223">
        <f t="shared" ca="1" si="1224"/>
        <v>-1.8067474879204231E-3</v>
      </c>
      <c r="DN491" s="223">
        <f t="shared" ca="1" si="1225"/>
        <v>1.7161359618170578E-3</v>
      </c>
      <c r="DO491" s="223">
        <f t="shared" ca="1" si="1226"/>
        <v>-1.6213901138658119E-3</v>
      </c>
      <c r="DP491" s="223">
        <f t="shared" ca="1" si="1227"/>
        <v>1.5227381951132581E-3</v>
      </c>
      <c r="DQ491" s="223">
        <f t="shared" ca="1" si="1228"/>
        <v>-1.4204178666726807E-3</v>
      </c>
      <c r="DR491" s="223">
        <f t="shared" ca="1" si="1229"/>
        <v>1.3146756271772576E-3</v>
      </c>
      <c r="DS491" s="223">
        <f t="shared" ca="1" si="1230"/>
        <v>-1.2057662189441044E-3</v>
      </c>
      <c r="DT491" s="223">
        <f t="shared" ca="1" si="1231"/>
        <v>1.0939520142767408E-3</v>
      </c>
      <c r="DU491" s="223">
        <f t="shared" ca="1" si="1232"/>
        <v>-9.7950238338810223E-4</v>
      </c>
      <c r="DV491" s="223">
        <f t="shared" ca="1" si="1233"/>
        <v>8.6269304546373997E-4</v>
      </c>
      <c r="DW491" s="223">
        <f t="shared" ca="1" si="1234"/>
        <v>-7.4380540442973314E-4</v>
      </c>
      <c r="DX491" s="223">
        <f t="shared" ca="1" si="1235"/>
        <v>6.2312587102693546E-4</v>
      </c>
      <c r="DY491" s="223">
        <f t="shared" ca="1" si="1236"/>
        <v>-5.0094517282131339E-4</v>
      </c>
      <c r="DZ491" s="223">
        <f t="shared" ca="1" si="1237"/>
        <v>3.7755765381674867E-4</v>
      </c>
      <c r="EA491" s="223">
        <f t="shared" ca="1" si="1238"/>
        <v>-2.5326056535413812E-4</v>
      </c>
      <c r="EB491" s="223">
        <f t="shared" ca="1" si="1239"/>
        <v>1.2835335000643995E-4</v>
      </c>
      <c r="EC491" s="223">
        <f t="shared" ca="1" si="1240"/>
        <v>-3.1369201962953066E-6</v>
      </c>
      <c r="ED491" s="223">
        <f t="shared" ca="1" si="1241"/>
        <v>-1.2208706672950885E-4</v>
      </c>
      <c r="EE491" s="223">
        <f t="shared" ca="1" si="1242"/>
        <v>2.470169352179973E-4</v>
      </c>
      <c r="EF491" s="223">
        <f t="shared" ca="1" si="1243"/>
        <v>-3.7135171827327323E-4</v>
      </c>
      <c r="EG491" s="223">
        <f t="shared" ca="1" si="1244"/>
        <v>4.9479188251280357E-4</v>
      </c>
      <c r="EH491" s="223">
        <f t="shared" ca="1" si="1245"/>
        <v>-6.1704004976856819E-4</v>
      </c>
      <c r="EI491" s="223">
        <f t="shared" ca="1" si="1246"/>
        <v>7.3780171349825609E-4</v>
      </c>
      <c r="EJ491" s="223">
        <f t="shared" ca="1" si="1247"/>
        <v>-8.5678594827632735E-4</v>
      </c>
      <c r="EK491" s="223">
        <f t="shared" ca="1" si="1248"/>
        <v>9.7370611065927923E-4</v>
      </c>
      <c r="EL491" s="223">
        <f t="shared" ca="1" si="1249"/>
        <v>-1.0882805297352048E-3</v>
      </c>
      <c r="EM491" s="223">
        <f t="shared" ca="1" si="1250"/>
        <v>1.2002331856927513E-3</v>
      </c>
      <c r="EN491" s="223">
        <f t="shared" ca="1" si="1251"/>
        <v>-1.3092943747780817E-3</v>
      </c>
      <c r="EO491" s="223">
        <f t="shared" ca="1" si="1252"/>
        <v>1.4152013590339257E-3</v>
      </c>
      <c r="EP491" s="223">
        <f t="shared" ca="1" si="1253"/>
        <v>-1.5176989992587383E-3</v>
      </c>
      <c r="EQ491" s="223">
        <f t="shared" ca="1" si="1254"/>
        <v>1.616540369659722E-3</v>
      </c>
      <c r="ER491" s="223">
        <f t="shared" ca="1" si="1255"/>
        <v>-1.7114873527178704E-3</v>
      </c>
      <c r="ES491" s="223">
        <f t="shared" ca="1" si="1256"/>
        <v>1.8023112128348426E-3</v>
      </c>
      <c r="ET491" s="223">
        <f t="shared" ca="1" si="1257"/>
        <v>-1.8887931473762741E-3</v>
      </c>
      <c r="EU491" s="223">
        <f t="shared" ca="1" si="1258"/>
        <v>1.9707248137868392E-3</v>
      </c>
      <c r="EV491" s="223">
        <f t="shared" ca="1" si="1259"/>
        <v>-2.047908831505978E-3</v>
      </c>
      <c r="EW491" s="223">
        <f t="shared" ca="1" si="1260"/>
        <v>2.1201592574743048E-3</v>
      </c>
      <c r="EX491" s="223">
        <f t="shared" ca="1" si="1261"/>
        <v>-2.1873020340874398E-3</v>
      </c>
      <c r="EY491" s="223">
        <f t="shared" ca="1" si="1262"/>
        <v>2.2491754085153534E-3</v>
      </c>
      <c r="EZ491" s="223">
        <f t="shared" ca="1" si="1263"/>
        <v>-2.3056303223797248E-3</v>
      </c>
      <c r="FA491" s="223">
        <f t="shared" ca="1" si="1264"/>
        <v>2.356530770848114E-3</v>
      </c>
      <c r="FB491" s="223">
        <f t="shared" ca="1" si="1265"/>
        <v>-2.4017541302817575E-3</v>
      </c>
      <c r="FC491" s="223">
        <f t="shared" ca="1" si="1266"/>
        <v>2.441191453646786E-3</v>
      </c>
      <c r="FD491" s="223">
        <f t="shared" ca="1" si="1267"/>
        <v>-2.474747732976821E-3</v>
      </c>
      <c r="FE491" s="223">
        <f t="shared" ca="1" si="1268"/>
        <v>2.5023421282558511E-3</v>
      </c>
      <c r="FF491" s="223">
        <f t="shared" ca="1" si="1269"/>
        <v>-2.5239081621686228E-3</v>
      </c>
      <c r="FG491" s="223">
        <f t="shared" ca="1" si="1270"/>
        <v>2.5393938802504646E-3</v>
      </c>
      <c r="FH491" s="223">
        <f t="shared" ca="1" si="1271"/>
        <v>-2.5487619760501644E-3</v>
      </c>
      <c r="FI491" s="223">
        <f t="shared" ca="1" si="1272"/>
        <v>2.5519898810043708E-3</v>
      </c>
      <c r="FJ491" s="223">
        <f t="shared" ca="1" si="1273"/>
        <v>-2.5490698188073255E-3</v>
      </c>
      <c r="FK491" s="223">
        <f t="shared" ca="1" si="1274"/>
        <v>2.5400088241446352E-3</v>
      </c>
      <c r="FL491" s="223">
        <f t="shared" ca="1" si="1275"/>
        <v>-2.5248287257460707E-3</v>
      </c>
      <c r="FM491" s="223">
        <f t="shared" ca="1" si="1276"/>
        <v>2.5035660937983008E-3</v>
      </c>
      <c r="FN491" s="223">
        <f t="shared" ca="1" si="1277"/>
        <v>-2.4762721518440741E-3</v>
      </c>
      <c r="FO491" s="223">
        <f t="shared" ca="1" si="1278"/>
        <v>2.4430126533803087E-3</v>
      </c>
      <c r="FP491" s="223">
        <f t="shared" ca="1" si="1279"/>
        <v>-2.4038677234518389E-3</v>
      </c>
      <c r="FQ491" s="223">
        <f t="shared" ca="1" si="1280"/>
        <v>2.3589316656236238E-3</v>
      </c>
      <c r="FR491" s="223">
        <f t="shared" ca="1" si="1281"/>
        <v>-2.308312734794904E-3</v>
      </c>
      <c r="FS491" s="223">
        <f t="shared" ca="1" si="1282"/>
        <v>2.2521328764037421E-3</v>
      </c>
      <c r="FT491" s="223">
        <f t="shared" ca="1" si="1283"/>
        <v>-2.1905274326499253E-3</v>
      </c>
      <c r="FU491" s="223">
        <f t="shared" ca="1" si="1284"/>
        <v>2.1236448164431709E-3</v>
      </c>
      <c r="FV491" s="223">
        <f t="shared" ca="1" si="1285"/>
        <v>-2.0516461538642823E-3</v>
      </c>
      <c r="FW491" s="223">
        <f t="shared" ca="1" si="1286"/>
        <v>1.9747048959977516E-3</v>
      </c>
      <c r="FX491" s="223">
        <f t="shared" ca="1" si="1287"/>
        <v>-1.8930064010730364E-3</v>
      </c>
      <c r="FY491" s="223">
        <f t="shared" ca="1" si="1288"/>
        <v>1.8067474879205588E-3</v>
      </c>
      <c r="FZ491" s="223">
        <f t="shared" ca="1" si="1289"/>
        <v>-1.7161359618170929E-3</v>
      </c>
      <c r="GA491" s="223">
        <f t="shared" ca="1" si="1290"/>
        <v>1.6213901138658485E-3</v>
      </c>
      <c r="GB491" s="223">
        <f t="shared" ca="1" si="1291"/>
        <v>-1.5227381951132964E-3</v>
      </c>
      <c r="GC491" s="223">
        <f t="shared" ca="1" si="1292"/>
        <v>1.4204178666725996E-3</v>
      </c>
      <c r="GD491" s="223">
        <f t="shared" ca="1" si="1293"/>
        <v>-1.3146756271774226E-3</v>
      </c>
      <c r="GE491" s="223">
        <f t="shared" ca="1" si="1294"/>
        <v>1.2057662189441465E-3</v>
      </c>
      <c r="GF491" s="223">
        <f t="shared" ca="1" si="1295"/>
        <v>-1.0939520142767838E-3</v>
      </c>
      <c r="GG491" s="223">
        <f t="shared" ca="1" si="1296"/>
        <v>9.7950238338814625E-4</v>
      </c>
      <c r="GH491" s="223">
        <f t="shared" ca="1" si="1297"/>
        <v>-8.6269304546364813E-4</v>
      </c>
      <c r="GI491" s="223">
        <f t="shared" ca="1" si="1298"/>
        <v>7.4380540442991745E-4</v>
      </c>
      <c r="GJ491" s="223">
        <f t="shared" ca="1" si="1299"/>
        <v>-6.2312587102698153E-4</v>
      </c>
      <c r="GK491" s="223">
        <f t="shared" ca="1" si="1300"/>
        <v>5.0094517282135991E-4</v>
      </c>
      <c r="GL491" s="223">
        <f t="shared" ca="1" si="1301"/>
        <v>-3.7755765381679562E-4</v>
      </c>
      <c r="GM491" s="223">
        <f t="shared" ca="1" si="1302"/>
        <v>2.5326056535404109E-4</v>
      </c>
      <c r="GN491" s="223">
        <f t="shared" ca="1" si="1303"/>
        <v>-1.2835335000663226E-4</v>
      </c>
      <c r="GO491" s="223">
        <f t="shared" ca="1" si="1304"/>
        <v>3.1369201963428217E-6</v>
      </c>
      <c r="GP491" s="223">
        <f t="shared" ca="1" si="1305"/>
        <v>1.2208706672946139E-4</v>
      </c>
      <c r="GQ491" s="223">
        <f t="shared" ca="1" si="1306"/>
        <v>-2.4701693521794998E-4</v>
      </c>
      <c r="GR491" s="223">
        <f t="shared" ca="1" si="1307"/>
        <v>3.7135171827336978E-4</v>
      </c>
      <c r="GS491" s="223">
        <f t="shared" ca="1" si="1308"/>
        <v>-4.9479188251261459E-4</v>
      </c>
      <c r="GT491" s="223">
        <f t="shared" ca="1" si="1309"/>
        <v>6.1704004976852211E-4</v>
      </c>
      <c r="GU491" s="223">
        <f t="shared" ca="1" si="1310"/>
        <v>-7.3780171349821066E-4</v>
      </c>
      <c r="GV491" s="223">
        <f t="shared" ca="1" si="1311"/>
        <v>8.5678594827628268E-4</v>
      </c>
      <c r="GW491" s="223">
        <f t="shared" ca="1" si="1312"/>
        <v>-9.7370611065936933E-4</v>
      </c>
      <c r="GX491" s="223">
        <f t="shared" ca="1" si="1313"/>
        <v>1.0882805297350304E-3</v>
      </c>
      <c r="GY491" s="223">
        <f t="shared" ca="1" si="1314"/>
        <v>-1.2002331856927095E-3</v>
      </c>
      <c r="GZ491" s="223">
        <f t="shared" ca="1" si="1315"/>
        <v>1.309294374778041E-3</v>
      </c>
      <c r="HA491" s="223">
        <f t="shared" ca="1" si="1316"/>
        <v>-1.4152013590338864E-3</v>
      </c>
      <c r="HB491" s="223">
        <f t="shared" ca="1" si="1317"/>
        <v>1.5176989992588168E-3</v>
      </c>
      <c r="HC491" s="223">
        <f t="shared" ca="1" si="1318"/>
        <v>-1.616540369659573E-3</v>
      </c>
      <c r="HD491" s="223">
        <f t="shared" ca="1" si="1319"/>
        <v>1.711487352717835E-3</v>
      </c>
      <c r="HE491" s="223">
        <f t="shared" ca="1" si="1320"/>
        <v>-1.8023112128348088E-3</v>
      </c>
      <c r="HF491" s="223">
        <f t="shared" ca="1" si="1321"/>
        <v>1.888793147376242E-3</v>
      </c>
      <c r="HG491" s="223">
        <f t="shared" ca="1" si="1322"/>
        <v>-1.9707248137869012E-3</v>
      </c>
      <c r="HH491" s="223">
        <f t="shared" ca="1" si="1323"/>
        <v>2.0479088315058626E-3</v>
      </c>
      <c r="HI491" s="223">
        <f t="shared" ca="1" si="1324"/>
        <v>-2.1201592574742788E-3</v>
      </c>
      <c r="HJ491" s="223">
        <f t="shared" ca="1" si="1325"/>
        <v>2.1873020340874155E-3</v>
      </c>
      <c r="HK491" s="223">
        <f t="shared" ca="1" si="1326"/>
        <v>-2.2491754085153999E-3</v>
      </c>
      <c r="HL491" s="223">
        <f t="shared" ca="1" si="1327"/>
        <v>2.3056303223797673E-3</v>
      </c>
      <c r="HM491" s="223">
        <f t="shared" ca="1" si="1328"/>
        <v>-2.3565307708480398E-3</v>
      </c>
      <c r="HN491" s="223">
        <f t="shared" ca="1" si="1329"/>
        <v>2.4017541302817414E-3</v>
      </c>
      <c r="HO491" s="223">
        <f t="shared" ca="1" si="1330"/>
        <v>-2.4411914536467722E-3</v>
      </c>
      <c r="HP491" s="223">
        <f t="shared" ca="1" si="1331"/>
        <v>2.4747477329768452E-3</v>
      </c>
      <c r="HQ491" s="223">
        <f t="shared" ca="1" si="1332"/>
        <v>-2.5023421282558702E-3</v>
      </c>
      <c r="HR491" s="223">
        <f t="shared" ca="1" si="1333"/>
        <v>2.5239081621685941E-3</v>
      </c>
      <c r="HS491" s="223">
        <f t="shared" ca="1" si="1334"/>
        <v>-2.5393938802504598E-3</v>
      </c>
      <c r="HT491" s="223">
        <f t="shared" ca="1" si="1335"/>
        <v>2.5487619760501618E-3</v>
      </c>
      <c r="HU491" s="223">
        <f t="shared" ca="1" si="1336"/>
        <v>-2.5519898810043712E-3</v>
      </c>
      <c r="HV491" s="223">
        <f t="shared" ca="1" si="1337"/>
        <v>2.5490698188073346E-3</v>
      </c>
      <c r="HW491" s="223">
        <f t="shared" ca="1" si="1338"/>
        <v>-2.54000882414464E-3</v>
      </c>
      <c r="HX491" s="223">
        <f t="shared" ca="1" si="1339"/>
        <v>2.5248287257460772E-3</v>
      </c>
      <c r="HY491" s="223">
        <f t="shared" ca="1" si="1340"/>
        <v>-2.5035660937983094E-3</v>
      </c>
      <c r="HZ491" s="223">
        <f t="shared" ca="1" si="1341"/>
        <v>2.4762721518440853E-3</v>
      </c>
      <c r="IA491" s="223">
        <f t="shared" ca="1" si="1342"/>
        <v>-2.4430126533803226E-3</v>
      </c>
      <c r="IB491" s="223">
        <f t="shared" ca="1" si="1343"/>
        <v>2.4038677234518553E-3</v>
      </c>
      <c r="IC491" s="223">
        <f t="shared" ca="1" si="1344"/>
        <v>-2.3589316656236416E-3</v>
      </c>
      <c r="ID491" s="223">
        <f t="shared" ca="1" si="1345"/>
        <v>2.3083127347949244E-3</v>
      </c>
      <c r="IE491" s="223">
        <f t="shared" ca="1" si="1346"/>
        <v>-2.4938004053522878E-3</v>
      </c>
      <c r="IF491" s="223">
        <f t="shared" ca="1" si="1347"/>
        <v>2.19052743264995E-3</v>
      </c>
      <c r="IG491" s="223">
        <f t="shared" ca="1" si="1348"/>
        <v>-2.123644816443197E-3</v>
      </c>
      <c r="IH491" s="223">
        <f t="shared" ca="1" si="1349"/>
        <v>2.0516461538643105E-3</v>
      </c>
      <c r="II491" s="223">
        <f t="shared" ca="1" si="1350"/>
        <v>-1.9747048959977815E-3</v>
      </c>
      <c r="IJ491" s="223">
        <f t="shared" ca="1" si="1351"/>
        <v>1.893006401073068E-3</v>
      </c>
      <c r="IK491" s="223">
        <f t="shared" ca="1" si="1352"/>
        <v>-1.8067474879205924E-3</v>
      </c>
      <c r="IL491" s="223">
        <f t="shared" ca="1" si="1353"/>
        <v>1.7161359618171278E-3</v>
      </c>
      <c r="IM491" s="223">
        <f t="shared" ca="1" si="1354"/>
        <v>-1.6213901138658852E-3</v>
      </c>
      <c r="IN491" s="223">
        <f t="shared" ca="1" si="1355"/>
        <v>1.5227381951133346E-3</v>
      </c>
      <c r="IO491" s="223">
        <f t="shared" ca="1" si="1356"/>
        <v>-1.420417866672639E-3</v>
      </c>
      <c r="IP491" s="223">
        <f t="shared" ca="1" si="1357"/>
        <v>1.3146756271774636E-3</v>
      </c>
      <c r="IQ491" s="223">
        <f t="shared" ca="1" si="1358"/>
        <v>-1.2057662189441883E-3</v>
      </c>
      <c r="IR491" s="223">
        <f t="shared" ca="1" si="1359"/>
        <v>1.0939520142768267E-3</v>
      </c>
      <c r="IS491" s="223">
        <f t="shared" ca="1" si="1360"/>
        <v>-9.7950238338818984E-4</v>
      </c>
      <c r="IT491" s="223">
        <f t="shared" ca="1" si="1361"/>
        <v>8.626930454636928E-4</v>
      </c>
      <c r="IU491" s="223">
        <f t="shared" ca="1" si="1362"/>
        <v>-7.4380540442996288E-4</v>
      </c>
      <c r="IV491" s="223">
        <f t="shared" ca="1" si="1363"/>
        <v>6.2312587102702761E-4</v>
      </c>
      <c r="IW491" s="223">
        <f t="shared" ca="1" si="1364"/>
        <v>-5.0094517282140653E-4</v>
      </c>
      <c r="IX491" s="223">
        <f t="shared" ca="1" si="1365"/>
        <v>3.7755765381684267E-4</v>
      </c>
      <c r="IY491" s="223">
        <f t="shared" ca="1" si="1366"/>
        <v>-2.5326056535408841E-4</v>
      </c>
      <c r="IZ491" s="223">
        <f t="shared" ca="1" si="1367"/>
        <v>1.2835335000667975E-4</v>
      </c>
      <c r="JA491" s="223">
        <f t="shared" ca="1" si="1368"/>
        <v>-3.1369201963903369E-6</v>
      </c>
      <c r="JB491" s="223">
        <f t="shared" ca="1" si="1369"/>
        <v>-1.2208706672941393E-4</v>
      </c>
    </row>
    <row r="492" spans="2:262">
      <c r="B492" s="230">
        <v>131</v>
      </c>
      <c r="C492" s="229">
        <f t="shared" si="1370"/>
        <v>2.5585937500000018E-3</v>
      </c>
      <c r="D492" s="226">
        <f t="shared" ca="1" si="1113"/>
        <v>53.979386244075869</v>
      </c>
      <c r="E492" s="225">
        <f ca="1">EG361</f>
        <v>-2.0613755924132265E-2</v>
      </c>
      <c r="F492" s="224">
        <v>131</v>
      </c>
      <c r="G492" s="223">
        <f t="shared" ca="1" si="1114"/>
        <v>-9.340624657458156E-5</v>
      </c>
      <c r="H492" s="223">
        <f t="shared" ca="1" si="1115"/>
        <v>-3.0470142368934429E-5</v>
      </c>
      <c r="I492" s="223">
        <f t="shared" ca="1" si="1116"/>
        <v>1.541814109709395E-4</v>
      </c>
      <c r="J492" s="223">
        <f t="shared" ca="1" si="1117"/>
        <v>-2.770571571482131E-4</v>
      </c>
      <c r="K492" s="223">
        <f t="shared" ca="1" si="1118"/>
        <v>3.9843150658593984E-4</v>
      </c>
      <c r="L492" s="223">
        <f t="shared" ca="1" si="1119"/>
        <v>-5.1764672116833075E-4</v>
      </c>
      <c r="M492" s="223">
        <f t="shared" ca="1" si="1120"/>
        <v>6.3405676331844277E-4</v>
      </c>
      <c r="N492" s="223">
        <f t="shared" ca="1" si="1121"/>
        <v>-7.47030796931793E-4</v>
      </c>
      <c r="O492" s="223">
        <f t="shared" ca="1" si="1122"/>
        <v>8.5595660593186464E-4</v>
      </c>
      <c r="P492" s="223">
        <f t="shared" ca="1" si="1123"/>
        <v>-9.6024391192206363E-4</v>
      </c>
      <c r="Q492" s="223">
        <f t="shared" ca="1" si="1124"/>
        <v>1.0593275729555191E-3</v>
      </c>
      <c r="R492" s="223">
        <f t="shared" ca="1" si="1125"/>
        <v>-1.1526706460882033E-3</v>
      </c>
      <c r="S492" s="223">
        <f t="shared" ca="1" si="1126"/>
        <v>1.2397672971193399E-3</v>
      </c>
      <c r="T492" s="223">
        <f t="shared" ca="1" si="1127"/>
        <v>-1.3201455417506923E-3</v>
      </c>
      <c r="U492" s="223">
        <f t="shared" ca="1" si="1128"/>
        <v>1.3933698033104373E-3</v>
      </c>
      <c r="V492" s="223">
        <f t="shared" ca="1" si="1129"/>
        <v>-1.4590432731808262E-3</v>
      </c>
      <c r="W492" s="223">
        <f t="shared" ca="1" si="1130"/>
        <v>1.5168100611385174E-3</v>
      </c>
      <c r="X492" s="223">
        <f t="shared" ca="1" si="1131"/>
        <v>-1.5663571239545072E-3</v>
      </c>
      <c r="Y492" s="223">
        <f t="shared" ca="1" si="1132"/>
        <v>1.6074159618024986E-3</v>
      </c>
      <c r="Z492" s="223">
        <f t="shared" ca="1" si="1133"/>
        <v>-1.6397640732827533E-3</v>
      </c>
      <c r="AA492" s="223">
        <f t="shared" ca="1" si="1134"/>
        <v>1.6632261611764384E-3</v>
      </c>
      <c r="AB492" s="223">
        <f t="shared" ca="1" si="1135"/>
        <v>-1.6776750823964321E-3</v>
      </c>
      <c r="AC492" s="223">
        <f t="shared" ca="1" si="1136"/>
        <v>1.6830325369867566E-3</v>
      </c>
      <c r="AD492" s="223">
        <f t="shared" ca="1" si="1137"/>
        <v>-1.6792694924368027E-3</v>
      </c>
      <c r="AE492" s="223">
        <f t="shared" ca="1" si="1138"/>
        <v>1.6664063410110265E-3</v>
      </c>
      <c r="AF492" s="223">
        <f t="shared" ca="1" si="1139"/>
        <v>-1.6445127892414969E-3</v>
      </c>
      <c r="AG492" s="223">
        <f t="shared" ca="1" si="1140"/>
        <v>1.6137074801821755E-3</v>
      </c>
      <c r="AH492" s="223">
        <f t="shared" ca="1" si="1141"/>
        <v>-1.5741573504719044E-3</v>
      </c>
      <c r="AI492" s="223">
        <f t="shared" ca="1" si="1142"/>
        <v>1.5260767256903103E-3</v>
      </c>
      <c r="AJ492" s="223">
        <f t="shared" ca="1" si="1143"/>
        <v>-1.4697261589089042E-3</v>
      </c>
      <c r="AK492" s="223">
        <f t="shared" ca="1" si="1144"/>
        <v>1.4054110187314572E-3</v>
      </c>
      <c r="AL492" s="223">
        <f t="shared" ca="1" si="1145"/>
        <v>-1.3334798344750128E-3</v>
      </c>
      <c r="AM492" s="223">
        <f t="shared" ca="1" si="1146"/>
        <v>1.2543224074593629E-3</v>
      </c>
      <c r="AN492" s="223">
        <f t="shared" ca="1" si="1147"/>
        <v>-1.168367698639912E-3</v>
      </c>
      <c r="AO492" s="223">
        <f t="shared" ca="1" si="1148"/>
        <v>1.0760815040310753E-3</v>
      </c>
      <c r="AP492" s="223">
        <f t="shared" ca="1" si="1149"/>
        <v>-9.7796393051739197E-4</v>
      </c>
      <c r="AQ492" s="223">
        <f t="shared" ca="1" si="1150"/>
        <v>8.7454668573087825E-4</v>
      </c>
      <c r="AR492" s="223">
        <f t="shared" ca="1" si="1151"/>
        <v>-7.663901966813737E-4</v>
      </c>
      <c r="AS492" s="223">
        <f t="shared" ca="1" si="1152"/>
        <v>6.5408057275397665E-4</v>
      </c>
      <c r="AT492" s="223">
        <f t="shared" ca="1" si="1153"/>
        <v>-5.3822642953161594E-4</v>
      </c>
      <c r="AU492" s="223">
        <f t="shared" ca="1" si="1154"/>
        <v>4.1945559065423066E-4</v>
      </c>
      <c r="AV492" s="223">
        <f t="shared" ca="1" si="1155"/>
        <v>-2.9841168558835822E-4</v>
      </c>
      <c r="AW492" s="223">
        <f t="shared" ca="1" si="1156"/>
        <v>1.7575066174315942E-4</v>
      </c>
      <c r="AX492" s="223">
        <f t="shared" ca="1" si="1157"/>
        <v>-5.213722983442938E-5</v>
      </c>
      <c r="AY492" s="223">
        <f t="shared" ca="1" si="1158"/>
        <v>-7.1758738240031931E-5</v>
      </c>
      <c r="AZ492" s="223">
        <f t="shared" ca="1" si="1159"/>
        <v>1.9526583949465318E-4</v>
      </c>
      <c r="BA492" s="223">
        <f t="shared" ca="1" si="1160"/>
        <v>-3.1771477824670859E-4</v>
      </c>
      <c r="BB492" s="223">
        <f t="shared" ca="1" si="1161"/>
        <v>4.3844199308775789E-4</v>
      </c>
      <c r="BC492" s="223">
        <f t="shared" ca="1" si="1162"/>
        <v>-5.567932527805481E-4</v>
      </c>
      <c r="BD492" s="223">
        <f t="shared" ca="1" si="1163"/>
        <v>6.7212720159444948E-4</v>
      </c>
      <c r="BE492" s="223">
        <f t="shared" ca="1" si="1164"/>
        <v>-7.8381883486809353E-4</v>
      </c>
      <c r="BF492" s="223">
        <f t="shared" ca="1" si="1165"/>
        <v>8.912628859634688E-4</v>
      </c>
      <c r="BG492" s="223">
        <f t="shared" ca="1" si="1166"/>
        <v>-9.9387710625841678E-4</v>
      </c>
      <c r="BH492" s="223">
        <f t="shared" ca="1" si="1167"/>
        <v>1.0911054204024732E-3</v>
      </c>
      <c r="BI492" s="223">
        <f t="shared" ca="1" si="1168"/>
        <v>-1.1824209397371353E-3</v>
      </c>
      <c r="BJ492" s="223">
        <f t="shared" ca="1" si="1169"/>
        <v>1.2673288175512807E-3</v>
      </c>
      <c r="BK492" s="223">
        <f t="shared" ca="1" si="1170"/>
        <v>-1.3453689306984588E-3</v>
      </c>
      <c r="BL492" s="223">
        <f t="shared" ca="1" si="1171"/>
        <v>1.4161183730438656E-3</v>
      </c>
      <c r="BM492" s="223">
        <f t="shared" ca="1" si="1172"/>
        <v>-1.4791937472295688E-3</v>
      </c>
      <c r="BN492" s="223">
        <f t="shared" ca="1" si="1173"/>
        <v>1.5342532423378112E-3</v>
      </c>
      <c r="BO492" s="223">
        <f t="shared" ca="1" si="1174"/>
        <v>-1.5809984861940862E-3</v>
      </c>
      <c r="BP492" s="223">
        <f t="shared" ca="1" si="1175"/>
        <v>1.619176162271842E-3</v>
      </c>
      <c r="BQ492" s="223">
        <f t="shared" ca="1" si="1176"/>
        <v>-1.6485793824365705E-3</v>
      </c>
      <c r="BR492" s="223">
        <f t="shared" ca="1" si="1177"/>
        <v>1.6690488080906489E-3</v>
      </c>
      <c r="BS492" s="223">
        <f t="shared" ca="1" si="1178"/>
        <v>-1.6804735136429208E-3</v>
      </c>
      <c r="BT492" s="223">
        <f t="shared" ca="1" si="1179"/>
        <v>1.6827915876241322E-3</v>
      </c>
      <c r="BU492" s="223">
        <f t="shared" ca="1" si="1180"/>
        <v>-1.6759904681905369E-3</v>
      </c>
      <c r="BV492" s="223">
        <f t="shared" ca="1" si="1181"/>
        <v>1.6601070111976178E-3</v>
      </c>
      <c r="BW492" s="223">
        <f t="shared" ca="1" si="1182"/>
        <v>-1.6352272904749914E-3</v>
      </c>
      <c r="BX492" s="223">
        <f t="shared" ca="1" si="1183"/>
        <v>1.6014861313849026E-3</v>
      </c>
      <c r="BY492" s="223">
        <f t="shared" ca="1" si="1184"/>
        <v>-1.5590663801919005E-3</v>
      </c>
      <c r="BZ492" s="223">
        <f t="shared" ca="1" si="1185"/>
        <v>1.508197913203026E-3</v>
      </c>
      <c r="CA492" s="223">
        <f t="shared" ca="1" si="1186"/>
        <v>-1.4491563910483082E-3</v>
      </c>
      <c r="CB492" s="223">
        <f t="shared" ca="1" si="1187"/>
        <v>1.3822617648517701E-3</v>
      </c>
      <c r="CC492" s="223">
        <f t="shared" ca="1" si="1188"/>
        <v>-1.3078765423887178E-3</v>
      </c>
      <c r="CD492" s="223">
        <f t="shared" ca="1" si="1189"/>
        <v>1.2264038236246416E-3</v>
      </c>
      <c r="CE492" s="223">
        <f t="shared" ca="1" si="1190"/>
        <v>-1.1382851162814718E-3</v>
      </c>
      <c r="CF492" s="223">
        <f t="shared" ca="1" si="1191"/>
        <v>1.0439979432691664E-3</v>
      </c>
      <c r="CG492" s="223">
        <f t="shared" ca="1" si="1192"/>
        <v>-9.440532549476069E-4</v>
      </c>
      <c r="CH492" s="223">
        <f t="shared" ca="1" si="1193"/>
        <v>8.3899266024224141E-4</v>
      </c>
      <c r="CI492" s="223">
        <f t="shared" ca="1" si="1194"/>
        <v>-7.2938549161841724E-4</v>
      </c>
      <c r="CJ492" s="223">
        <f t="shared" ca="1" si="1195"/>
        <v>6.1582571981972799E-4</v>
      </c>
      <c r="CK492" s="223">
        <f t="shared" ca="1" si="1196"/>
        <v>-4.989287350885838E-4</v>
      </c>
      <c r="CL492" s="223">
        <f t="shared" ca="1" si="1197"/>
        <v>3.7932801231340991E-4</v>
      </c>
      <c r="CM492" s="223">
        <f t="shared" ca="1" si="1198"/>
        <v>-2.5767167817362935E-4</v>
      </c>
      <c r="CN492" s="223">
        <f t="shared" ca="1" si="1199"/>
        <v>1.3461899888447733E-4</v>
      </c>
      <c r="CO492" s="223">
        <f t="shared" ca="1" si="1200"/>
        <v>-1.0836807576532329E-5</v>
      </c>
      <c r="CP492" s="223">
        <f t="shared" ca="1" si="1201"/>
        <v>-1.1300410933050392E-4</v>
      </c>
      <c r="CQ492" s="223">
        <f t="shared" ca="1" si="1202"/>
        <v>2.3623264717810636E-4</v>
      </c>
      <c r="CR492" s="223">
        <f t="shared" ca="1" si="1203"/>
        <v>-3.5818101984283588E-4</v>
      </c>
      <c r="CS492" s="223">
        <f t="shared" ca="1" si="1204"/>
        <v>4.7818837852738787E-4</v>
      </c>
      <c r="CT492" s="223">
        <f t="shared" ca="1" si="1205"/>
        <v>-5.9560439295711402E-4</v>
      </c>
      <c r="CU492" s="223">
        <f t="shared" ca="1" si="1206"/>
        <v>7.0979277557668219E-4</v>
      </c>
      <c r="CV492" s="223">
        <f t="shared" ca="1" si="1207"/>
        <v>-8.2013472964718027E-4</v>
      </c>
      <c r="CW492" s="223">
        <f t="shared" ca="1" si="1208"/>
        <v>9.2603230255901411E-4</v>
      </c>
      <c r="CX492" s="223">
        <f t="shared" ca="1" si="1209"/>
        <v>-1.0269116261894186E-3</v>
      </c>
      <c r="CY492" s="223">
        <f t="shared" ca="1" si="1210"/>
        <v>1.122226026743263E-3</v>
      </c>
      <c r="CZ492" s="223">
        <f t="shared" ca="1" si="1211"/>
        <v>-1.2114589872255102E-3</v>
      </c>
      <c r="DA492" s="223">
        <f t="shared" ca="1" si="1212"/>
        <v>1.2941269464920053E-3</v>
      </c>
      <c r="DB492" s="223">
        <f t="shared" ca="1" si="1213"/>
        <v>-1.3697819197089147E-3</v>
      </c>
      <c r="DC492" s="223">
        <f t="shared" ca="1" si="1214"/>
        <v>1.438013926021481E-3</v>
      </c>
      <c r="DD492" s="223">
        <f t="shared" ca="1" si="1215"/>
        <v>-1.4984532102755915E-3</v>
      </c>
      <c r="DE492" s="223">
        <f t="shared" ca="1" si="1216"/>
        <v>1.5507722467533107E-3</v>
      </c>
      <c r="DF492" s="223">
        <f t="shared" ca="1" si="1217"/>
        <v>-1.5946875140629387E-3</v>
      </c>
      <c r="DG492" s="223">
        <f t="shared" ca="1" si="1218"/>
        <v>1.6299610315659227E-3</v>
      </c>
      <c r="DH492" s="223">
        <f t="shared" ca="1" si="1219"/>
        <v>-1.6564016490147617E-3</v>
      </c>
      <c r="DI492" s="223">
        <f t="shared" ca="1" si="1220"/>
        <v>1.6738660824126258E-3</v>
      </c>
      <c r="DJ492" s="223">
        <f t="shared" ca="1" si="1221"/>
        <v>-1.6822596904817408E-3</v>
      </c>
      <c r="DK492" s="223">
        <f t="shared" ca="1" si="1222"/>
        <v>1.6815369875327535E-3</v>
      </c>
      <c r="DL492" s="223">
        <f t="shared" ca="1" si="1223"/>
        <v>-1.6717018899555496E-3</v>
      </c>
      <c r="DM492" s="223">
        <f t="shared" ca="1" si="1224"/>
        <v>1.6528076949960543E-3</v>
      </c>
      <c r="DN492" s="223">
        <f t="shared" ca="1" si="1225"/>
        <v>-1.6249567919337912E-3</v>
      </c>
      <c r="DO492" s="223">
        <f t="shared" ca="1" si="1226"/>
        <v>1.5883001072255296E-3</v>
      </c>
      <c r="DP492" s="223">
        <f t="shared" ca="1" si="1227"/>
        <v>-1.5430362866216971E-3</v>
      </c>
      <c r="DQ492" s="223">
        <f t="shared" ca="1" si="1228"/>
        <v>1.4894106186879911E-3</v>
      </c>
      <c r="DR492" s="223">
        <f t="shared" ca="1" si="1229"/>
        <v>-1.4277137055651811E-3</v>
      </c>
      <c r="DS492" s="223">
        <f t="shared" ca="1" si="1230"/>
        <v>1.3582798881710048E-3</v>
      </c>
      <c r="DT492" s="223">
        <f t="shared" ca="1" si="1231"/>
        <v>-1.2814854343779565E-3</v>
      </c>
      <c r="DU492" s="223">
        <f t="shared" ca="1" si="1232"/>
        <v>1.1977464999847623E-3</v>
      </c>
      <c r="DV492" s="223">
        <f t="shared" ca="1" si="1233"/>
        <v>-1.1075168735321871E-3</v>
      </c>
      <c r="DW492" s="223">
        <f t="shared" ca="1" si="1234"/>
        <v>1.0112855171838483E-3</v>
      </c>
      <c r="DX492" s="223">
        <f t="shared" ca="1" si="1235"/>
        <v>-9.0957391699746624E-4</v>
      </c>
      <c r="DY492" s="223">
        <f t="shared" ca="1" si="1236"/>
        <v>8.0293325694701047E-4</v>
      </c>
      <c r="DZ492" s="223">
        <f t="shared" ca="1" si="1237"/>
        <v>-6.9194143200883285E-4</v>
      </c>
      <c r="EA492" s="223">
        <f t="shared" ca="1" si="1238"/>
        <v>5.7719991649906699E-4</v>
      </c>
      <c r="EB492" s="223">
        <f t="shared" ca="1" si="1239"/>
        <v>-4.5933050463168131E-4</v>
      </c>
      <c r="EC492" s="223">
        <f t="shared" ca="1" si="1240"/>
        <v>3.3897194096200588E-4</v>
      </c>
      <c r="ED492" s="223">
        <f t="shared" ca="1" si="1241"/>
        <v>-2.1677645897493329E-4</v>
      </c>
      <c r="EE492" s="223">
        <f t="shared" ca="1" si="1242"/>
        <v>9.3406246574595844E-5</v>
      </c>
      <c r="EF492" s="223">
        <f t="shared" ca="1" si="1243"/>
        <v>3.0470142368986661E-5</v>
      </c>
      <c r="EG492" s="223">
        <f t="shared" ca="1" si="1244"/>
        <v>-1.5418141097096321E-4</v>
      </c>
      <c r="EH492" s="223">
        <f t="shared" ca="1" si="1245"/>
        <v>2.7705715714820714E-4</v>
      </c>
      <c r="EI492" s="223">
        <f t="shared" ca="1" si="1246"/>
        <v>-3.9843150658600078E-4</v>
      </c>
      <c r="EJ492" s="223">
        <f t="shared" ca="1" si="1247"/>
        <v>5.1764672116836209E-4</v>
      </c>
      <c r="EK492" s="223">
        <f t="shared" ca="1" si="1248"/>
        <v>-6.3405676331844526E-4</v>
      </c>
      <c r="EL492" s="223">
        <f t="shared" ca="1" si="1249"/>
        <v>7.470307969317686E-4</v>
      </c>
      <c r="EM492" s="223">
        <f t="shared" ca="1" si="1250"/>
        <v>-8.5595660593189781E-4</v>
      </c>
      <c r="EN492" s="223">
        <f t="shared" ca="1" si="1251"/>
        <v>9.6024391192207599E-4</v>
      </c>
      <c r="EO492" s="223">
        <f t="shared" ca="1" si="1252"/>
        <v>-1.059327572955503E-3</v>
      </c>
      <c r="EP492" s="223">
        <f t="shared" ca="1" si="1253"/>
        <v>1.1526706460882402E-3</v>
      </c>
      <c r="EQ492" s="223">
        <f t="shared" ca="1" si="1254"/>
        <v>-1.2397672971193501E-3</v>
      </c>
      <c r="ER492" s="223">
        <f t="shared" ca="1" si="1255"/>
        <v>1.3201455417506866E-3</v>
      </c>
      <c r="ES492" s="223">
        <f t="shared" ca="1" si="1256"/>
        <v>-1.3933698033104657E-3</v>
      </c>
      <c r="ET492" s="223">
        <f t="shared" ca="1" si="1257"/>
        <v>1.4590432731808394E-3</v>
      </c>
      <c r="EU492" s="223">
        <f t="shared" ca="1" si="1258"/>
        <v>-1.5168100611385187E-3</v>
      </c>
      <c r="EV492" s="223">
        <f t="shared" ca="1" si="1259"/>
        <v>1.5663571239544951E-3</v>
      </c>
      <c r="EW492" s="223">
        <f t="shared" ca="1" si="1260"/>
        <v>-1.6074159618025101E-3</v>
      </c>
      <c r="EX492" s="223">
        <f t="shared" ca="1" si="1261"/>
        <v>1.6397640732827568E-3</v>
      </c>
      <c r="EY492" s="223">
        <f t="shared" ca="1" si="1262"/>
        <v>-1.6632261611764334E-3</v>
      </c>
      <c r="EZ492" s="223">
        <f t="shared" ca="1" si="1263"/>
        <v>1.6776750823964354E-3</v>
      </c>
      <c r="FA492" s="223">
        <f t="shared" ca="1" si="1264"/>
        <v>-1.6830325369867566E-3</v>
      </c>
      <c r="FB492" s="223">
        <f t="shared" ca="1" si="1265"/>
        <v>1.6792694924368033E-3</v>
      </c>
      <c r="FC492" s="223">
        <f t="shared" ca="1" si="1266"/>
        <v>-1.6664063410110179E-3</v>
      </c>
      <c r="FD492" s="223">
        <f t="shared" ca="1" si="1267"/>
        <v>1.6445127892414937E-3</v>
      </c>
      <c r="FE492" s="223">
        <f t="shared" ca="1" si="1268"/>
        <v>-1.6137074801821783E-3</v>
      </c>
      <c r="FF492" s="223">
        <f t="shared" ca="1" si="1269"/>
        <v>1.5741573504718823E-3</v>
      </c>
      <c r="FG492" s="223">
        <f t="shared" ca="1" si="1270"/>
        <v>-1.5260767256902942E-3</v>
      </c>
      <c r="FH492" s="223">
        <f t="shared" ca="1" si="1271"/>
        <v>1.4697261589089088E-3</v>
      </c>
      <c r="FI492" s="223">
        <f t="shared" ca="1" si="1272"/>
        <v>-1.4054110187314752E-3</v>
      </c>
      <c r="FJ492" s="223">
        <f t="shared" ca="1" si="1273"/>
        <v>1.3334798344750475E-3</v>
      </c>
      <c r="FK492" s="223">
        <f t="shared" ca="1" si="1274"/>
        <v>-1.2543224074592892E-3</v>
      </c>
      <c r="FL492" s="223">
        <f t="shared" ca="1" si="1275"/>
        <v>1.1683676986398495E-3</v>
      </c>
      <c r="FM492" s="223">
        <f t="shared" ca="1" si="1276"/>
        <v>-1.0760815040310456E-3</v>
      </c>
      <c r="FN492" s="223">
        <f t="shared" ca="1" si="1277"/>
        <v>9.7796393051737983E-4</v>
      </c>
      <c r="FO492" s="223">
        <f t="shared" ca="1" si="1278"/>
        <v>-8.7454668573088605E-4</v>
      </c>
      <c r="FP492" s="223">
        <f t="shared" ca="1" si="1279"/>
        <v>7.6639019668140297E-4</v>
      </c>
      <c r="FQ492" s="223">
        <f t="shared" ca="1" si="1280"/>
        <v>-6.5408057275405124E-4</v>
      </c>
      <c r="FR492" s="223">
        <f t="shared" ca="1" si="1281"/>
        <v>5.3822642953151132E-4</v>
      </c>
      <c r="FS492" s="223">
        <f t="shared" ca="1" si="1282"/>
        <v>-4.1945559065417E-4</v>
      </c>
      <c r="FT492" s="223">
        <f t="shared" ca="1" si="1283"/>
        <v>2.9841168558834364E-4</v>
      </c>
      <c r="FU492" s="223">
        <f t="shared" ca="1" si="1284"/>
        <v>-1.7575066174314467E-4</v>
      </c>
      <c r="FV492" s="223">
        <f t="shared" ca="1" si="1285"/>
        <v>5.2137229834462367E-5</v>
      </c>
      <c r="FW492" s="223">
        <f t="shared" ca="1" si="1286"/>
        <v>7.1758738239999025E-5</v>
      </c>
      <c r="FX492" s="223">
        <f t="shared" ca="1" si="1287"/>
        <v>-1.9526583949476295E-4</v>
      </c>
      <c r="FY492" s="223">
        <f t="shared" ca="1" si="1288"/>
        <v>3.1771477824677028E-4</v>
      </c>
      <c r="FZ492" s="223">
        <f t="shared" ca="1" si="1289"/>
        <v>-4.3844199308781839E-4</v>
      </c>
      <c r="GA492" s="223">
        <f t="shared" ca="1" si="1290"/>
        <v>5.567932527805622E-4</v>
      </c>
      <c r="GB492" s="223">
        <f t="shared" ca="1" si="1291"/>
        <v>-6.7212720159446325E-4</v>
      </c>
      <c r="GC492" s="223">
        <f t="shared" ca="1" si="1292"/>
        <v>7.8381883486806437E-4</v>
      </c>
      <c r="GD492" s="223">
        <f t="shared" ca="1" si="1293"/>
        <v>-8.9126288596340039E-4</v>
      </c>
      <c r="GE492" s="223">
        <f t="shared" ca="1" si="1294"/>
        <v>9.9387710625850612E-4</v>
      </c>
      <c r="GF492" s="223">
        <f t="shared" ca="1" si="1295"/>
        <v>-1.0911054204025212E-3</v>
      </c>
      <c r="GG492" s="223">
        <f t="shared" ca="1" si="1296"/>
        <v>1.1824209397371457E-3</v>
      </c>
      <c r="GH492" s="223">
        <f t="shared" ca="1" si="1297"/>
        <v>-1.2673288175512904E-3</v>
      </c>
      <c r="GI492" s="223">
        <f t="shared" ca="1" si="1298"/>
        <v>1.3453689306984391E-3</v>
      </c>
      <c r="GJ492" s="223">
        <f t="shared" ca="1" si="1299"/>
        <v>-1.4161183730438476E-3</v>
      </c>
      <c r="GK492" s="223">
        <f t="shared" ca="1" si="1300"/>
        <v>1.4791937472295302E-3</v>
      </c>
      <c r="GL492" s="223">
        <f t="shared" ca="1" si="1301"/>
        <v>-1.534253242337837E-3</v>
      </c>
      <c r="GM492" s="223">
        <f t="shared" ca="1" si="1302"/>
        <v>1.5809984861941077E-3</v>
      </c>
      <c r="GN492" s="223">
        <f t="shared" ca="1" si="1303"/>
        <v>-1.6191761622718463E-3</v>
      </c>
      <c r="GO492" s="223">
        <f t="shared" ca="1" si="1304"/>
        <v>1.6485793824365734E-3</v>
      </c>
      <c r="GP492" s="223">
        <f t="shared" ca="1" si="1305"/>
        <v>-1.6690488080906448E-3</v>
      </c>
      <c r="GQ492" s="223">
        <f t="shared" ca="1" si="1306"/>
        <v>1.6804735136429162E-3</v>
      </c>
      <c r="GR492" s="223">
        <f t="shared" ca="1" si="1307"/>
        <v>-1.6827915876241302E-3</v>
      </c>
      <c r="GS492" s="223">
        <f t="shared" ca="1" si="1308"/>
        <v>1.6759904681905313E-3</v>
      </c>
      <c r="GT492" s="223">
        <f t="shared" ca="1" si="1309"/>
        <v>-1.6601070111976076E-3</v>
      </c>
      <c r="GU492" s="223">
        <f t="shared" ca="1" si="1310"/>
        <v>1.635227290474988E-3</v>
      </c>
      <c r="GV492" s="223">
        <f t="shared" ca="1" si="1311"/>
        <v>-1.6014861313849126E-3</v>
      </c>
      <c r="GW492" s="223">
        <f t="shared" ca="1" si="1312"/>
        <v>1.5590663801919129E-3</v>
      </c>
      <c r="GX492" s="223">
        <f t="shared" ca="1" si="1313"/>
        <v>-1.5081979132030622E-3</v>
      </c>
      <c r="GY492" s="223">
        <f t="shared" ca="1" si="1314"/>
        <v>1.449156391048252E-3</v>
      </c>
      <c r="GZ492" s="223">
        <f t="shared" ca="1" si="1315"/>
        <v>-1.3822617648517343E-3</v>
      </c>
      <c r="HA492" s="223">
        <f t="shared" ca="1" si="1316"/>
        <v>1.3078765423887085E-3</v>
      </c>
      <c r="HB492" s="223">
        <f t="shared" ca="1" si="1317"/>
        <v>-1.2264038236246316E-3</v>
      </c>
      <c r="HC492" s="223">
        <f t="shared" ca="1" si="1318"/>
        <v>1.1382851162814963E-3</v>
      </c>
      <c r="HD492" s="223">
        <f t="shared" ca="1" si="1319"/>
        <v>-1.0439979432692299E-3</v>
      </c>
      <c r="HE492" s="223">
        <f t="shared" ca="1" si="1320"/>
        <v>9.4405325494751539E-4</v>
      </c>
      <c r="HF492" s="223">
        <f t="shared" ca="1" si="1321"/>
        <v>-8.3899266024214556E-4</v>
      </c>
      <c r="HG492" s="223">
        <f t="shared" ca="1" si="1322"/>
        <v>7.293854916184039E-4</v>
      </c>
      <c r="HH492" s="223">
        <f t="shared" ca="1" si="1323"/>
        <v>-6.1582571981971422E-4</v>
      </c>
      <c r="HI492" s="223">
        <f t="shared" ca="1" si="1324"/>
        <v>4.989287350885696E-4</v>
      </c>
      <c r="HJ492" s="223">
        <f t="shared" ca="1" si="1325"/>
        <v>-3.7932801231348867E-4</v>
      </c>
      <c r="HK492" s="223">
        <f t="shared" ca="1" si="1326"/>
        <v>2.576716781737092E-4</v>
      </c>
      <c r="HL492" s="223">
        <f t="shared" ca="1" si="1327"/>
        <v>-1.3461899888436718E-4</v>
      </c>
      <c r="HM492" s="223">
        <f t="shared" ca="1" si="1328"/>
        <v>1.0836807576517502E-5</v>
      </c>
      <c r="HN492" s="223">
        <f t="shared" ca="1" si="1329"/>
        <v>1.1300410933051872E-4</v>
      </c>
      <c r="HO492" s="223">
        <f t="shared" ca="1" si="1330"/>
        <v>-2.3623264717812103E-4</v>
      </c>
      <c r="HP492" s="223">
        <f t="shared" ca="1" si="1331"/>
        <v>3.581810198428504E-4</v>
      </c>
      <c r="HQ492" s="223">
        <f t="shared" ca="1" si="1332"/>
        <v>-4.7818837852731051E-4</v>
      </c>
      <c r="HR492" s="223">
        <f t="shared" ca="1" si="1333"/>
        <v>5.9560439295721734E-4</v>
      </c>
      <c r="HS492" s="223">
        <f t="shared" ca="1" si="1334"/>
        <v>-7.0979277557678237E-4</v>
      </c>
      <c r="HT492" s="223">
        <f t="shared" ca="1" si="1335"/>
        <v>8.2013472964719296E-4</v>
      </c>
      <c r="HU492" s="223">
        <f t="shared" ca="1" si="1336"/>
        <v>-9.2603230255902647E-4</v>
      </c>
      <c r="HV492" s="223">
        <f t="shared" ca="1" si="1337"/>
        <v>1.0269116261894301E-3</v>
      </c>
      <c r="HW492" s="223">
        <f t="shared" ca="1" si="1338"/>
        <v>-1.122226026743203E-3</v>
      </c>
      <c r="HX492" s="223">
        <f t="shared" ca="1" si="1339"/>
        <v>1.2114589872254541E-3</v>
      </c>
      <c r="HY492" s="223">
        <f t="shared" ca="1" si="1340"/>
        <v>-1.2941269464920759E-3</v>
      </c>
      <c r="HZ492" s="223">
        <f t="shared" ca="1" si="1341"/>
        <v>1.3697819197089792E-3</v>
      </c>
      <c r="IA492" s="223">
        <f t="shared" ca="1" si="1342"/>
        <v>-1.4380139260214888E-3</v>
      </c>
      <c r="IB492" s="223">
        <f t="shared" ca="1" si="1343"/>
        <v>1.498453210275598E-3</v>
      </c>
      <c r="IC492" s="223">
        <f t="shared" ca="1" si="1344"/>
        <v>-1.5507722467533165E-3</v>
      </c>
      <c r="ID492" s="223">
        <f t="shared" ca="1" si="1345"/>
        <v>1.5946875140629129E-3</v>
      </c>
      <c r="IE492" s="223">
        <f t="shared" ca="1" si="1346"/>
        <v>-1.0636416022987772E-3</v>
      </c>
      <c r="IF492" s="223">
        <f t="shared" ca="1" si="1347"/>
        <v>1.6564016490147812E-3</v>
      </c>
      <c r="IG492" s="223">
        <f t="shared" ca="1" si="1348"/>
        <v>-1.6738660824126273E-3</v>
      </c>
      <c r="IH492" s="223">
        <f t="shared" ca="1" si="1349"/>
        <v>1.6822596904817414E-3</v>
      </c>
      <c r="II492" s="223">
        <f t="shared" ca="1" si="1350"/>
        <v>-1.681536987532753E-3</v>
      </c>
      <c r="IJ492" s="223">
        <f t="shared" ca="1" si="1351"/>
        <v>1.6717018899555592E-3</v>
      </c>
      <c r="IK492" s="223">
        <f t="shared" ca="1" si="1352"/>
        <v>-1.6528076949960694E-3</v>
      </c>
      <c r="IL492" s="223">
        <f t="shared" ca="1" si="1353"/>
        <v>1.6249567919337624E-3</v>
      </c>
      <c r="IM492" s="223">
        <f t="shared" ca="1" si="1354"/>
        <v>-1.5883001072254932E-3</v>
      </c>
      <c r="IN492" s="223">
        <f t="shared" ca="1" si="1355"/>
        <v>1.543036286621691E-3</v>
      </c>
      <c r="IO492" s="223">
        <f t="shared" ca="1" si="1356"/>
        <v>-1.4894106186879843E-3</v>
      </c>
      <c r="IP492" s="223">
        <f t="shared" ca="1" si="1357"/>
        <v>1.4277137055651729E-3</v>
      </c>
      <c r="IQ492" s="223">
        <f t="shared" ca="1" si="1358"/>
        <v>-1.3582798881710523E-3</v>
      </c>
      <c r="IR492" s="223">
        <f t="shared" ca="1" si="1359"/>
        <v>1.2814854343780088E-3</v>
      </c>
      <c r="IS492" s="223">
        <f t="shared" ca="1" si="1360"/>
        <v>-1.1977464999846847E-3</v>
      </c>
      <c r="IT492" s="223">
        <f t="shared" ca="1" si="1361"/>
        <v>1.1075168735321761E-3</v>
      </c>
      <c r="IU492" s="223">
        <f t="shared" ca="1" si="1362"/>
        <v>-1.0112855171838363E-3</v>
      </c>
      <c r="IV492" s="223">
        <f t="shared" ca="1" si="1363"/>
        <v>9.0957391699745388E-4</v>
      </c>
      <c r="IW492" s="223">
        <f t="shared" ca="1" si="1364"/>
        <v>-8.0293325694699735E-4</v>
      </c>
      <c r="IX492" s="223">
        <f t="shared" ca="1" si="1365"/>
        <v>6.9194143200890647E-4</v>
      </c>
      <c r="IY492" s="223">
        <f t="shared" ca="1" si="1366"/>
        <v>-5.7719991649896312E-4</v>
      </c>
      <c r="IZ492" s="223">
        <f t="shared" ca="1" si="1367"/>
        <v>4.5933050463157501E-4</v>
      </c>
      <c r="JA492" s="223">
        <f t="shared" ca="1" si="1368"/>
        <v>-3.3897194096199135E-4</v>
      </c>
      <c r="JB492" s="223">
        <f t="shared" ca="1" si="1369"/>
        <v>2.1677645897491858E-4</v>
      </c>
    </row>
    <row r="493" spans="2:262">
      <c r="B493" s="230">
        <v>132</v>
      </c>
      <c r="C493" s="229">
        <f t="shared" si="1370"/>
        <v>2.5781250000000019E-3</v>
      </c>
      <c r="D493" s="226">
        <f t="shared" ca="1" si="1113"/>
        <v>53.986808228954686</v>
      </c>
      <c r="E493" s="225">
        <f ca="1">EH361</f>
        <v>-1.3191771045312765E-2</v>
      </c>
      <c r="F493" s="224">
        <v>132</v>
      </c>
      <c r="G493" s="223">
        <f t="shared" ca="1" si="1114"/>
        <v>1.9055449667123315E-4</v>
      </c>
      <c r="H493" s="223">
        <f t="shared" ca="1" si="1115"/>
        <v>-3.1792323310707722E-4</v>
      </c>
      <c r="I493" s="223">
        <f t="shared" ca="1" si="1116"/>
        <v>4.4223019501358303E-4</v>
      </c>
      <c r="J493" s="223">
        <f t="shared" ca="1" si="1117"/>
        <v>-5.6227823839449147E-4</v>
      </c>
      <c r="K493" s="223">
        <f t="shared" ca="1" si="1118"/>
        <v>6.7691123496711183E-4</v>
      </c>
      <c r="L493" s="223">
        <f t="shared" ca="1" si="1119"/>
        <v>-7.8502520630967525E-4</v>
      </c>
      <c r="M493" s="223">
        <f t="shared" ca="1" si="1120"/>
        <v>8.8557895577704663E-4</v>
      </c>
      <c r="N493" s="223">
        <f t="shared" ca="1" si="1121"/>
        <v>-9.7760409579358398E-4</v>
      </c>
      <c r="O493" s="223">
        <f t="shared" ca="1" si="1122"/>
        <v>1.0602143739548698E-3</v>
      </c>
      <c r="P493" s="223">
        <f t="shared" ca="1" si="1123"/>
        <v>-1.1326142081228415E-3</v>
      </c>
      <c r="Q493" s="223">
        <f t="shared" ca="1" si="1124"/>
        <v>1.1941063483166807E-3</v>
      </c>
      <c r="R493" s="223">
        <f t="shared" ca="1" si="1125"/>
        <v>-1.2440985916113007E-3</v>
      </c>
      <c r="S493" s="223">
        <f t="shared" ca="1" si="1126"/>
        <v>1.2821094853752342E-3</v>
      </c>
      <c r="T493" s="223">
        <f t="shared" ca="1" si="1127"/>
        <v>-1.3077729639226663E-3</v>
      </c>
      <c r="U493" s="223">
        <f t="shared" ca="1" si="1128"/>
        <v>1.3208418739261011E-3</v>
      </c>
      <c r="V493" s="223">
        <f t="shared" ca="1" si="1129"/>
        <v>-1.321190354638012E-3</v>
      </c>
      <c r="W493" s="223">
        <f t="shared" ca="1" si="1130"/>
        <v>1.3088150499986448E-3</v>
      </c>
      <c r="X493" s="223">
        <f t="shared" ca="1" si="1131"/>
        <v>-1.2838351409567063E-3</v>
      </c>
      <c r="Y493" s="223">
        <f t="shared" ca="1" si="1132"/>
        <v>1.2464911976916774E-3</v>
      </c>
      <c r="Z493" s="223">
        <f t="shared" ca="1" si="1133"/>
        <v>-1.1971428627914726E-3</v>
      </c>
      <c r="AA493" s="223">
        <f t="shared" ca="1" si="1134"/>
        <v>1.1362653876977314E-3</v>
      </c>
      <c r="AB493" s="223">
        <f t="shared" ca="1" si="1135"/>
        <v>-1.0644450557746174E-3</v>
      </c>
      <c r="AC493" s="223">
        <f t="shared" ca="1" si="1136"/>
        <v>9.8237353607953616E-4</v>
      </c>
      <c r="AD493" s="223">
        <f t="shared" ca="1" si="1137"/>
        <v>-8.9084122221200831E-4</v>
      </c>
      <c r="AE493" s="223">
        <f t="shared" ca="1" si="1138"/>
        <v>7.9072962039123057E-4</v>
      </c>
      <c r="AF493" s="223">
        <f t="shared" ca="1" si="1139"/>
        <v>-6.8300286006930532E-4</v>
      </c>
      <c r="AG493" s="223">
        <f t="shared" ca="1" si="1140"/>
        <v>5.6869840883757032E-4</v>
      </c>
      <c r="AH493" s="223">
        <f t="shared" ca="1" si="1141"/>
        <v>-4.4891708104655603E-4</v>
      </c>
      <c r="AI493" s="223">
        <f t="shared" ca="1" si="1142"/>
        <v>3.2481243636202432E-4</v>
      </c>
      <c r="AJ493" s="223">
        <f t="shared" ca="1" si="1143"/>
        <v>-1.9757967035478712E-4</v>
      </c>
      <c r="AK493" s="223">
        <f t="shared" ca="1" si="1144"/>
        <v>6.8444104113998778E-5</v>
      </c>
      <c r="AL493" s="223">
        <f t="shared" ca="1" si="1145"/>
        <v>6.135061626476055E-5</v>
      </c>
      <c r="AM493" s="223">
        <f t="shared" ca="1" si="1146"/>
        <v>-1.9055449667123193E-4</v>
      </c>
      <c r="AN493" s="223">
        <f t="shared" ca="1" si="1147"/>
        <v>3.1792323310707543E-4</v>
      </c>
      <c r="AO493" s="223">
        <f t="shared" ca="1" si="1148"/>
        <v>-4.422301950135801E-4</v>
      </c>
      <c r="AP493" s="223">
        <f t="shared" ca="1" si="1149"/>
        <v>5.6227823839448876E-4</v>
      </c>
      <c r="AQ493" s="223">
        <f t="shared" ca="1" si="1150"/>
        <v>-6.7691123496710728E-4</v>
      </c>
      <c r="AR493" s="223">
        <f t="shared" ca="1" si="1151"/>
        <v>7.8502520630967091E-4</v>
      </c>
      <c r="AS493" s="223">
        <f t="shared" ca="1" si="1152"/>
        <v>-8.8557895577704262E-4</v>
      </c>
      <c r="AT493" s="223">
        <f t="shared" ca="1" si="1153"/>
        <v>9.7760409579359308E-4</v>
      </c>
      <c r="AU493" s="223">
        <f t="shared" ca="1" si="1154"/>
        <v>-1.0602143739548778E-3</v>
      </c>
      <c r="AV493" s="223">
        <f t="shared" ca="1" si="1155"/>
        <v>1.1326142081228459E-3</v>
      </c>
      <c r="AW493" s="223">
        <f t="shared" ca="1" si="1156"/>
        <v>-1.1941063483166844E-3</v>
      </c>
      <c r="AX493" s="223">
        <f t="shared" ca="1" si="1157"/>
        <v>1.2440985916113035E-3</v>
      </c>
      <c r="AY493" s="223">
        <f t="shared" ca="1" si="1158"/>
        <v>-1.2821094853752363E-3</v>
      </c>
      <c r="AZ493" s="223">
        <f t="shared" ca="1" si="1159"/>
        <v>1.3077729639226678E-3</v>
      </c>
      <c r="BA493" s="223">
        <f t="shared" ca="1" si="1160"/>
        <v>-1.3208418739261015E-3</v>
      </c>
      <c r="BB493" s="223">
        <f t="shared" ca="1" si="1161"/>
        <v>1.3211903546380115E-3</v>
      </c>
      <c r="BC493" s="223">
        <f t="shared" ca="1" si="1162"/>
        <v>-1.3088150499986433E-3</v>
      </c>
      <c r="BD493" s="223">
        <f t="shared" ca="1" si="1163"/>
        <v>1.2838351409567043E-3</v>
      </c>
      <c r="BE493" s="223">
        <f t="shared" ca="1" si="1164"/>
        <v>-1.2464911976916744E-3</v>
      </c>
      <c r="BF493" s="223">
        <f t="shared" ca="1" si="1165"/>
        <v>1.1971428627914728E-3</v>
      </c>
      <c r="BG493" s="223">
        <f t="shared" ca="1" si="1166"/>
        <v>-1.136265387697732E-3</v>
      </c>
      <c r="BH493" s="223">
        <f t="shared" ca="1" si="1167"/>
        <v>1.0644450557746178E-3</v>
      </c>
      <c r="BI493" s="223">
        <f t="shared" ca="1" si="1168"/>
        <v>-9.8237353607953659E-4</v>
      </c>
      <c r="BJ493" s="223">
        <f t="shared" ca="1" si="1169"/>
        <v>8.9084122221200874E-4</v>
      </c>
      <c r="BK493" s="223">
        <f t="shared" ca="1" si="1170"/>
        <v>-7.9072962039123133E-4</v>
      </c>
      <c r="BL493" s="223">
        <f t="shared" ca="1" si="1171"/>
        <v>6.8300286006930597E-4</v>
      </c>
      <c r="BM493" s="223">
        <f t="shared" ca="1" si="1172"/>
        <v>-5.6869840883757086E-4</v>
      </c>
      <c r="BN493" s="223">
        <f t="shared" ca="1" si="1173"/>
        <v>4.4891708104655668E-4</v>
      </c>
      <c r="BO493" s="223">
        <f t="shared" ca="1" si="1174"/>
        <v>-3.2481243636202497E-4</v>
      </c>
      <c r="BP493" s="223">
        <f t="shared" ca="1" si="1175"/>
        <v>1.9757967035478771E-4</v>
      </c>
      <c r="BQ493" s="223">
        <f t="shared" ca="1" si="1176"/>
        <v>-6.8444104113999429E-5</v>
      </c>
      <c r="BR493" s="223">
        <f t="shared" ca="1" si="1177"/>
        <v>-6.1350616264759899E-5</v>
      </c>
      <c r="BS493" s="223">
        <f t="shared" ca="1" si="1178"/>
        <v>1.9055449667123127E-4</v>
      </c>
      <c r="BT493" s="223">
        <f t="shared" ca="1" si="1179"/>
        <v>-3.1792323310707483E-4</v>
      </c>
      <c r="BU493" s="223">
        <f t="shared" ca="1" si="1180"/>
        <v>4.4223019501357956E-4</v>
      </c>
      <c r="BV493" s="223">
        <f t="shared" ca="1" si="1181"/>
        <v>-5.6227823839448811E-4</v>
      </c>
      <c r="BW493" s="223">
        <f t="shared" ca="1" si="1182"/>
        <v>6.7691123496710663E-4</v>
      </c>
      <c r="BX493" s="223">
        <f t="shared" ca="1" si="1183"/>
        <v>-7.8502520630967037E-4</v>
      </c>
      <c r="BY493" s="223">
        <f t="shared" ca="1" si="1184"/>
        <v>8.8557895577704218E-4</v>
      </c>
      <c r="BZ493" s="223">
        <f t="shared" ca="1" si="1185"/>
        <v>-9.7760409579358007E-4</v>
      </c>
      <c r="CA493" s="223">
        <f t="shared" ca="1" si="1186"/>
        <v>1.0602143739548661E-3</v>
      </c>
      <c r="CB493" s="223">
        <f t="shared" ca="1" si="1187"/>
        <v>-1.1326142081228359E-3</v>
      </c>
      <c r="CC493" s="223">
        <f t="shared" ca="1" si="1188"/>
        <v>1.194106348316676E-3</v>
      </c>
      <c r="CD493" s="223">
        <f t="shared" ca="1" si="1189"/>
        <v>-1.244098591611297E-3</v>
      </c>
      <c r="CE493" s="223">
        <f t="shared" ca="1" si="1190"/>
        <v>1.2821094853752316E-3</v>
      </c>
      <c r="CF493" s="223">
        <f t="shared" ca="1" si="1191"/>
        <v>-1.3077729639226648E-3</v>
      </c>
      <c r="CG493" s="223">
        <f t="shared" ca="1" si="1192"/>
        <v>1.3208418739261004E-3</v>
      </c>
      <c r="CH493" s="223">
        <f t="shared" ca="1" si="1193"/>
        <v>-1.3211903546380107E-3</v>
      </c>
      <c r="CI493" s="223">
        <f t="shared" ca="1" si="1194"/>
        <v>1.3088150499986409E-3</v>
      </c>
      <c r="CJ493" s="223">
        <f t="shared" ca="1" si="1195"/>
        <v>-1.2838351409566998E-3</v>
      </c>
      <c r="CK493" s="223">
        <f t="shared" ca="1" si="1196"/>
        <v>1.2464911976916683E-3</v>
      </c>
      <c r="CL493" s="223">
        <f t="shared" ca="1" si="1197"/>
        <v>-1.1971428627914652E-3</v>
      </c>
      <c r="CM493" s="223">
        <f t="shared" ca="1" si="1198"/>
        <v>1.1362653876977225E-3</v>
      </c>
      <c r="CN493" s="223">
        <f t="shared" ca="1" si="1199"/>
        <v>-1.064445055774607E-3</v>
      </c>
      <c r="CO493" s="223">
        <f t="shared" ca="1" si="1200"/>
        <v>9.8237353607952445E-4</v>
      </c>
      <c r="CP493" s="223">
        <f t="shared" ca="1" si="1201"/>
        <v>-8.9084122221199551E-4</v>
      </c>
      <c r="CQ493" s="223">
        <f t="shared" ca="1" si="1202"/>
        <v>7.907296203912167E-4</v>
      </c>
      <c r="CR493" s="223">
        <f t="shared" ca="1" si="1203"/>
        <v>-6.8300286006929035E-4</v>
      </c>
      <c r="CS493" s="223">
        <f t="shared" ca="1" si="1204"/>
        <v>5.6869840883755449E-4</v>
      </c>
      <c r="CT493" s="223">
        <f t="shared" ca="1" si="1205"/>
        <v>-4.4891708104653955E-4</v>
      </c>
      <c r="CU493" s="223">
        <f t="shared" ca="1" si="1206"/>
        <v>3.2481243636200741E-4</v>
      </c>
      <c r="CV493" s="223">
        <f t="shared" ca="1" si="1207"/>
        <v>-1.9757967035476977E-4</v>
      </c>
      <c r="CW493" s="223">
        <f t="shared" ca="1" si="1208"/>
        <v>6.8444104113981295E-5</v>
      </c>
      <c r="CX493" s="223">
        <f t="shared" ca="1" si="1209"/>
        <v>6.1350616264778033E-5</v>
      </c>
      <c r="CY493" s="223">
        <f t="shared" ca="1" si="1210"/>
        <v>-1.9055449667124927E-4</v>
      </c>
      <c r="CZ493" s="223">
        <f t="shared" ca="1" si="1211"/>
        <v>3.179232331070924E-4</v>
      </c>
      <c r="DA493" s="223">
        <f t="shared" ca="1" si="1212"/>
        <v>-4.4223019501359669E-4</v>
      </c>
      <c r="DB493" s="223">
        <f t="shared" ca="1" si="1213"/>
        <v>5.6227823839450459E-4</v>
      </c>
      <c r="DC493" s="223">
        <f t="shared" ca="1" si="1214"/>
        <v>-6.7691123496712224E-4</v>
      </c>
      <c r="DD493" s="223">
        <f t="shared" ca="1" si="1215"/>
        <v>7.8502520630968501E-4</v>
      </c>
      <c r="DE493" s="223">
        <f t="shared" ca="1" si="1216"/>
        <v>-8.8557895577705552E-4</v>
      </c>
      <c r="DF493" s="223">
        <f t="shared" ca="1" si="1217"/>
        <v>9.7760409579359222E-4</v>
      </c>
      <c r="DG493" s="223">
        <f t="shared" ca="1" si="1218"/>
        <v>-1.0602143739548771E-3</v>
      </c>
      <c r="DH493" s="223">
        <f t="shared" ca="1" si="1219"/>
        <v>1.132614208122845E-3</v>
      </c>
      <c r="DI493" s="223">
        <f t="shared" ca="1" si="1220"/>
        <v>-1.194106348316684E-3</v>
      </c>
      <c r="DJ493" s="223">
        <f t="shared" ca="1" si="1221"/>
        <v>1.2440985916113033E-3</v>
      </c>
      <c r="DK493" s="223">
        <f t="shared" ca="1" si="1222"/>
        <v>-1.2821094853752361E-3</v>
      </c>
      <c r="DL493" s="223">
        <f t="shared" ca="1" si="1223"/>
        <v>1.3077729639226674E-3</v>
      </c>
      <c r="DM493" s="223">
        <f t="shared" ca="1" si="1224"/>
        <v>-1.3208418739261013E-3</v>
      </c>
      <c r="DN493" s="223">
        <f t="shared" ca="1" si="1225"/>
        <v>1.3211903546380115E-3</v>
      </c>
      <c r="DO493" s="223">
        <f t="shared" ca="1" si="1226"/>
        <v>-1.3088150499986437E-3</v>
      </c>
      <c r="DP493" s="223">
        <f t="shared" ca="1" si="1227"/>
        <v>1.2838351409567043E-3</v>
      </c>
      <c r="DQ493" s="223">
        <f t="shared" ca="1" si="1228"/>
        <v>-1.2464911976916748E-3</v>
      </c>
      <c r="DR493" s="223">
        <f t="shared" ca="1" si="1229"/>
        <v>1.1971428627914732E-3</v>
      </c>
      <c r="DS493" s="223">
        <f t="shared" ca="1" si="1230"/>
        <v>-1.1362653876977327E-3</v>
      </c>
      <c r="DT493" s="223">
        <f t="shared" ca="1" si="1231"/>
        <v>1.0644450557746184E-3</v>
      </c>
      <c r="DU493" s="223">
        <f t="shared" ca="1" si="1232"/>
        <v>-9.8237353607953746E-4</v>
      </c>
      <c r="DV493" s="223">
        <f t="shared" ca="1" si="1233"/>
        <v>8.9084122221200993E-4</v>
      </c>
      <c r="DW493" s="223">
        <f t="shared" ca="1" si="1234"/>
        <v>-7.907296203912322E-4</v>
      </c>
      <c r="DX493" s="223">
        <f t="shared" ca="1" si="1235"/>
        <v>6.8300286006930705E-4</v>
      </c>
      <c r="DY493" s="223">
        <f t="shared" ca="1" si="1236"/>
        <v>-5.6869840883757205E-4</v>
      </c>
      <c r="DZ493" s="223">
        <f t="shared" ca="1" si="1237"/>
        <v>4.4891708104655782E-4</v>
      </c>
      <c r="EA493" s="223">
        <f t="shared" ca="1" si="1238"/>
        <v>-3.2481243636202622E-4</v>
      </c>
      <c r="EB493" s="223">
        <f t="shared" ca="1" si="1239"/>
        <v>1.9757967035478904E-4</v>
      </c>
      <c r="EC493" s="223">
        <f t="shared" ca="1" si="1240"/>
        <v>-6.8444104114000743E-5</v>
      </c>
      <c r="ED493" s="223">
        <f t="shared" ca="1" si="1241"/>
        <v>-6.1350616264758612E-5</v>
      </c>
      <c r="EE493" s="223">
        <f t="shared" ca="1" si="1242"/>
        <v>1.9055449667122997E-4</v>
      </c>
      <c r="EF493" s="223">
        <f t="shared" ca="1" si="1243"/>
        <v>-3.1792323310707359E-4</v>
      </c>
      <c r="EG493" s="223">
        <f t="shared" ca="1" si="1244"/>
        <v>4.4223019501357831E-4</v>
      </c>
      <c r="EH493" s="223">
        <f t="shared" ca="1" si="1245"/>
        <v>-5.6227823839448713E-4</v>
      </c>
      <c r="EI493" s="223">
        <f t="shared" ca="1" si="1246"/>
        <v>6.7691123496710554E-4</v>
      </c>
      <c r="EJ493" s="223">
        <f t="shared" ca="1" si="1247"/>
        <v>-7.8502520630966939E-4</v>
      </c>
      <c r="EK493" s="223">
        <f t="shared" ca="1" si="1248"/>
        <v>8.855789557770411E-4</v>
      </c>
      <c r="EL493" s="223">
        <f t="shared" ca="1" si="1249"/>
        <v>-9.7760409579357921E-4</v>
      </c>
      <c r="EM493" s="223">
        <f t="shared" ca="1" si="1250"/>
        <v>1.0602143739548656E-3</v>
      </c>
      <c r="EN493" s="223">
        <f t="shared" ca="1" si="1251"/>
        <v>-1.132614208122835E-3</v>
      </c>
      <c r="EO493" s="223">
        <f t="shared" ca="1" si="1252"/>
        <v>1.1941063483166755E-3</v>
      </c>
      <c r="EP493" s="223">
        <f t="shared" ca="1" si="1253"/>
        <v>-1.2440985916112967E-3</v>
      </c>
      <c r="EQ493" s="223">
        <f t="shared" ca="1" si="1254"/>
        <v>1.2821094853752314E-3</v>
      </c>
      <c r="ER493" s="223">
        <f t="shared" ca="1" si="1255"/>
        <v>-1.3077729639226646E-3</v>
      </c>
      <c r="ES493" s="223">
        <f t="shared" ca="1" si="1256"/>
        <v>1.3208418739261002E-3</v>
      </c>
      <c r="ET493" s="223">
        <f t="shared" ca="1" si="1257"/>
        <v>-1.3211903546380126E-3</v>
      </c>
      <c r="EU493" s="223">
        <f t="shared" ca="1" si="1258"/>
        <v>1.3088150499986466E-3</v>
      </c>
      <c r="EV493" s="223">
        <f t="shared" ca="1" si="1259"/>
        <v>-1.2838351409567091E-3</v>
      </c>
      <c r="EW493" s="223">
        <f t="shared" ca="1" si="1260"/>
        <v>1.2464911976916813E-3</v>
      </c>
      <c r="EX493" s="223">
        <f t="shared" ca="1" si="1261"/>
        <v>-1.1971428627914817E-3</v>
      </c>
      <c r="EY493" s="223">
        <f t="shared" ca="1" si="1262"/>
        <v>1.1362653876977424E-3</v>
      </c>
      <c r="EZ493" s="223">
        <f t="shared" ca="1" si="1263"/>
        <v>-1.0644450557746297E-3</v>
      </c>
      <c r="FA493" s="223">
        <f t="shared" ca="1" si="1264"/>
        <v>9.8237353607955047E-4</v>
      </c>
      <c r="FB493" s="223">
        <f t="shared" ca="1" si="1265"/>
        <v>-8.9084122221202414E-4</v>
      </c>
      <c r="FC493" s="223">
        <f t="shared" ca="1" si="1266"/>
        <v>7.9072962039124781E-4</v>
      </c>
      <c r="FD493" s="223">
        <f t="shared" ca="1" si="1267"/>
        <v>-6.8300286006932375E-4</v>
      </c>
      <c r="FE493" s="223">
        <f t="shared" ca="1" si="1268"/>
        <v>5.6869840883758962E-4</v>
      </c>
      <c r="FF493" s="223">
        <f t="shared" ca="1" si="1269"/>
        <v>-4.4891708104657615E-4</v>
      </c>
      <c r="FG493" s="223">
        <f t="shared" ca="1" si="1270"/>
        <v>3.2481243636204503E-4</v>
      </c>
      <c r="FH493" s="223">
        <f t="shared" ca="1" si="1271"/>
        <v>-1.9757967035480823E-4</v>
      </c>
      <c r="FI493" s="223">
        <f t="shared" ca="1" si="1272"/>
        <v>6.844410411402015E-5</v>
      </c>
      <c r="FJ493" s="223">
        <f t="shared" ca="1" si="1273"/>
        <v>6.1350616264814286E-5</v>
      </c>
      <c r="FK493" s="223">
        <f t="shared" ca="1" si="1274"/>
        <v>-1.9055449667121076E-4</v>
      </c>
      <c r="FL493" s="223">
        <f t="shared" ca="1" si="1275"/>
        <v>3.1792323310712763E-4</v>
      </c>
      <c r="FM493" s="223">
        <f t="shared" ca="1" si="1276"/>
        <v>-4.4223019501356004E-4</v>
      </c>
      <c r="FN493" s="223">
        <f t="shared" ca="1" si="1277"/>
        <v>5.6227823839453744E-4</v>
      </c>
      <c r="FO493" s="223">
        <f t="shared" ca="1" si="1278"/>
        <v>-6.7691123496708885E-4</v>
      </c>
      <c r="FP493" s="223">
        <f t="shared" ca="1" si="1279"/>
        <v>7.8502520630971428E-4</v>
      </c>
      <c r="FQ493" s="223">
        <f t="shared" ca="1" si="1280"/>
        <v>-8.8557895577702679E-4</v>
      </c>
      <c r="FR493" s="223">
        <f t="shared" ca="1" si="1281"/>
        <v>9.7760409579361672E-4</v>
      </c>
      <c r="FS493" s="223">
        <f t="shared" ca="1" si="1282"/>
        <v>-1.0602143739548539E-3</v>
      </c>
      <c r="FT493" s="223">
        <f t="shared" ca="1" si="1283"/>
        <v>1.1326142081228639E-3</v>
      </c>
      <c r="FU493" s="223">
        <f t="shared" ca="1" si="1284"/>
        <v>-1.1941063483166673E-3</v>
      </c>
      <c r="FV493" s="223">
        <f t="shared" ca="1" si="1285"/>
        <v>1.2440985916113156E-3</v>
      </c>
      <c r="FW493" s="223">
        <f t="shared" ca="1" si="1286"/>
        <v>-1.2821094853752266E-3</v>
      </c>
      <c r="FX493" s="223">
        <f t="shared" ca="1" si="1287"/>
        <v>1.3077729639226728E-3</v>
      </c>
      <c r="FY493" s="223">
        <f t="shared" ca="1" si="1288"/>
        <v>-1.3208418739260994E-3</v>
      </c>
      <c r="FZ493" s="223">
        <f t="shared" ca="1" si="1289"/>
        <v>1.32119035463801E-3</v>
      </c>
      <c r="GA493" s="223">
        <f t="shared" ca="1" si="1290"/>
        <v>-1.3088150499986494E-3</v>
      </c>
      <c r="GB493" s="223">
        <f t="shared" ca="1" si="1291"/>
        <v>1.2838351409566956E-3</v>
      </c>
      <c r="GC493" s="223">
        <f t="shared" ca="1" si="1292"/>
        <v>-1.2464911976916879E-3</v>
      </c>
      <c r="GD493" s="223">
        <f t="shared" ca="1" si="1293"/>
        <v>1.1971428627914579E-3</v>
      </c>
      <c r="GE493" s="223">
        <f t="shared" ca="1" si="1294"/>
        <v>-1.1362653876977526E-3</v>
      </c>
      <c r="GF493" s="223">
        <f t="shared" ca="1" si="1295"/>
        <v>1.064445055774597E-3</v>
      </c>
      <c r="GG493" s="223">
        <f t="shared" ca="1" si="1296"/>
        <v>-9.8237353607956348E-4</v>
      </c>
      <c r="GH493" s="223">
        <f t="shared" ca="1" si="1297"/>
        <v>8.9084122221198304E-4</v>
      </c>
      <c r="GI493" s="223">
        <f t="shared" ca="1" si="1298"/>
        <v>-7.9072962039126332E-4</v>
      </c>
      <c r="GJ493" s="223">
        <f t="shared" ca="1" si="1299"/>
        <v>6.8300286006927593E-4</v>
      </c>
      <c r="GK493" s="223">
        <f t="shared" ca="1" si="1300"/>
        <v>-5.6869840883760718E-4</v>
      </c>
      <c r="GL493" s="223">
        <f t="shared" ca="1" si="1301"/>
        <v>4.4891708104652367E-4</v>
      </c>
      <c r="GM493" s="223">
        <f t="shared" ca="1" si="1302"/>
        <v>-3.2481243636206395E-4</v>
      </c>
      <c r="GN493" s="223">
        <f t="shared" ca="1" si="1303"/>
        <v>1.9757967035475313E-4</v>
      </c>
      <c r="GO493" s="223">
        <f t="shared" ca="1" si="1304"/>
        <v>-6.8444104114039571E-5</v>
      </c>
      <c r="GP493" s="223">
        <f t="shared" ca="1" si="1305"/>
        <v>-6.1350616264794865E-5</v>
      </c>
      <c r="GQ493" s="223">
        <f t="shared" ca="1" si="1306"/>
        <v>1.9055449667119151E-4</v>
      </c>
      <c r="GR493" s="223">
        <f t="shared" ca="1" si="1307"/>
        <v>-3.1792323310710882E-4</v>
      </c>
      <c r="GS493" s="223">
        <f t="shared" ca="1" si="1308"/>
        <v>4.4223019501354161E-4</v>
      </c>
      <c r="GT493" s="223">
        <f t="shared" ca="1" si="1309"/>
        <v>-5.6227823839451988E-4</v>
      </c>
      <c r="GU493" s="223">
        <f t="shared" ca="1" si="1310"/>
        <v>6.7691123496707215E-4</v>
      </c>
      <c r="GV493" s="223">
        <f t="shared" ca="1" si="1311"/>
        <v>-7.8502520630969867E-4</v>
      </c>
      <c r="GW493" s="223">
        <f t="shared" ca="1" si="1312"/>
        <v>8.8557895577701226E-4</v>
      </c>
      <c r="GX493" s="223">
        <f t="shared" ca="1" si="1313"/>
        <v>-9.7760409579360349E-4</v>
      </c>
      <c r="GY493" s="223">
        <f t="shared" ca="1" si="1314"/>
        <v>1.0602143739548422E-3</v>
      </c>
      <c r="GZ493" s="223">
        <f t="shared" ca="1" si="1315"/>
        <v>-1.1326142081228541E-3</v>
      </c>
      <c r="HA493" s="223">
        <f t="shared" ca="1" si="1316"/>
        <v>1.1941063483166588E-3</v>
      </c>
      <c r="HB493" s="223">
        <f t="shared" ca="1" si="1317"/>
        <v>-1.2440985916113089E-3</v>
      </c>
      <c r="HC493" s="223">
        <f t="shared" ca="1" si="1318"/>
        <v>1.2821094853752218E-3</v>
      </c>
      <c r="HD493" s="223">
        <f t="shared" ca="1" si="1319"/>
        <v>-1.30777296392267E-3</v>
      </c>
      <c r="HE493" s="223">
        <f t="shared" ca="1" si="1320"/>
        <v>1.3208418739260985E-3</v>
      </c>
      <c r="HF493" s="223">
        <f t="shared" ca="1" si="1321"/>
        <v>-1.3211903546380109E-3</v>
      </c>
      <c r="HG493" s="223">
        <f t="shared" ca="1" si="1322"/>
        <v>1.3088150499986522E-3</v>
      </c>
      <c r="HH493" s="223">
        <f t="shared" ca="1" si="1323"/>
        <v>-1.2838351409567004E-3</v>
      </c>
      <c r="HI493" s="223">
        <f t="shared" ca="1" si="1324"/>
        <v>1.2464911976916944E-3</v>
      </c>
      <c r="HJ493" s="223">
        <f t="shared" ca="1" si="1325"/>
        <v>-1.1971428627914661E-3</v>
      </c>
      <c r="HK493" s="223">
        <f t="shared" ca="1" si="1326"/>
        <v>1.1362653876977626E-3</v>
      </c>
      <c r="HL493" s="223">
        <f t="shared" ca="1" si="1327"/>
        <v>-1.0644450557746085E-3</v>
      </c>
      <c r="HM493" s="223">
        <f t="shared" ca="1" si="1328"/>
        <v>9.8237353607957649E-4</v>
      </c>
      <c r="HN493" s="223">
        <f t="shared" ca="1" si="1329"/>
        <v>-8.9084122221199736E-4</v>
      </c>
      <c r="HO493" s="223">
        <f t="shared" ca="1" si="1330"/>
        <v>7.9072962039127893E-4</v>
      </c>
      <c r="HP493" s="223">
        <f t="shared" ca="1" si="1331"/>
        <v>-6.8300286006929263E-4</v>
      </c>
      <c r="HQ493" s="223">
        <f t="shared" ca="1" si="1332"/>
        <v>5.6869840883762475E-4</v>
      </c>
      <c r="HR493" s="223">
        <f t="shared" ca="1" si="1333"/>
        <v>-4.4891708104654199E-4</v>
      </c>
      <c r="HS493" s="223">
        <f t="shared" ca="1" si="1334"/>
        <v>3.2481243636208276E-4</v>
      </c>
      <c r="HT493" s="223">
        <f t="shared" ca="1" si="1335"/>
        <v>-1.9757967035477234E-4</v>
      </c>
      <c r="HU493" s="223">
        <f t="shared" ca="1" si="1336"/>
        <v>6.8444104114058978E-5</v>
      </c>
      <c r="HV493" s="223">
        <f t="shared" ca="1" si="1337"/>
        <v>6.1350616264775444E-5</v>
      </c>
      <c r="HW493" s="223">
        <f t="shared" ca="1" si="1338"/>
        <v>-1.9055449667117229E-4</v>
      </c>
      <c r="HX493" s="223">
        <f t="shared" ca="1" si="1339"/>
        <v>3.179232331070899E-4</v>
      </c>
      <c r="HY493" s="223">
        <f t="shared" ca="1" si="1340"/>
        <v>-4.4223019501352334E-4</v>
      </c>
      <c r="HZ493" s="223">
        <f t="shared" ca="1" si="1341"/>
        <v>5.6227823839450231E-4</v>
      </c>
      <c r="IA493" s="223">
        <f t="shared" ca="1" si="1342"/>
        <v>-6.7691123496705545E-4</v>
      </c>
      <c r="IB493" s="223">
        <f t="shared" ca="1" si="1343"/>
        <v>7.8502520630968295E-4</v>
      </c>
      <c r="IC493" s="223">
        <f t="shared" ca="1" si="1344"/>
        <v>-8.8557895577699784E-4</v>
      </c>
      <c r="ID493" s="223">
        <f t="shared" ca="1" si="1345"/>
        <v>9.7760409579359048E-4</v>
      </c>
      <c r="IE493" s="223">
        <f t="shared" ca="1" si="1346"/>
        <v>9.0578881455008118E-5</v>
      </c>
      <c r="IF493" s="223">
        <f t="shared" ca="1" si="1347"/>
        <v>1.1326142081228439E-3</v>
      </c>
      <c r="IG493" s="223">
        <f t="shared" ca="1" si="1348"/>
        <v>-1.1941063483166504E-3</v>
      </c>
      <c r="IH493" s="223">
        <f t="shared" ca="1" si="1349"/>
        <v>1.2440985916113022E-3</v>
      </c>
      <c r="II493" s="223">
        <f t="shared" ca="1" si="1350"/>
        <v>-1.282109485375217E-3</v>
      </c>
      <c r="IJ493" s="223">
        <f t="shared" ca="1" si="1351"/>
        <v>1.307772963922667E-3</v>
      </c>
      <c r="IK493" s="223">
        <f t="shared" ca="1" si="1352"/>
        <v>-1.3208418739260974E-3</v>
      </c>
      <c r="IL493" s="223">
        <f t="shared" ca="1" si="1353"/>
        <v>1.3211903546380117E-3</v>
      </c>
      <c r="IM493" s="223">
        <f t="shared" ca="1" si="1354"/>
        <v>-1.3088150499986548E-3</v>
      </c>
      <c r="IN493" s="223">
        <f t="shared" ca="1" si="1355"/>
        <v>1.2838351409567052E-3</v>
      </c>
      <c r="IO493" s="223">
        <f t="shared" ca="1" si="1356"/>
        <v>-1.2464911976917009E-3</v>
      </c>
      <c r="IP493" s="223">
        <f t="shared" ca="1" si="1357"/>
        <v>1.1971428627914745E-3</v>
      </c>
      <c r="IQ493" s="223">
        <f t="shared" ca="1" si="1358"/>
        <v>-1.1362653876977723E-3</v>
      </c>
      <c r="IR493" s="223">
        <f t="shared" ca="1" si="1359"/>
        <v>1.06444505577462E-3</v>
      </c>
      <c r="IS493" s="223">
        <f t="shared" ca="1" si="1360"/>
        <v>-9.823735360795895E-4</v>
      </c>
      <c r="IT493" s="223">
        <f t="shared" ca="1" si="1361"/>
        <v>8.9084122221201167E-4</v>
      </c>
      <c r="IU493" s="223">
        <f t="shared" ca="1" si="1362"/>
        <v>-7.9072962039129454E-4</v>
      </c>
      <c r="IV493" s="223">
        <f t="shared" ca="1" si="1363"/>
        <v>6.8300286006930922E-4</v>
      </c>
      <c r="IW493" s="223">
        <f t="shared" ca="1" si="1364"/>
        <v>-5.6869840883764231E-4</v>
      </c>
      <c r="IX493" s="223">
        <f t="shared" ca="1" si="1365"/>
        <v>4.4891708104656037E-4</v>
      </c>
      <c r="IY493" s="223">
        <f t="shared" ca="1" si="1366"/>
        <v>-3.2481243636210162E-4</v>
      </c>
      <c r="IZ493" s="223">
        <f t="shared" ca="1" si="1367"/>
        <v>1.9757967035479161E-4</v>
      </c>
      <c r="JA493" s="223">
        <f t="shared" ca="1" si="1368"/>
        <v>-6.8444104114078399E-5</v>
      </c>
      <c r="JB493" s="223">
        <f t="shared" ca="1" si="1369"/>
        <v>-6.1350616264756023E-5</v>
      </c>
    </row>
    <row r="494" spans="2:262">
      <c r="B494" s="230">
        <v>133</v>
      </c>
      <c r="C494" s="229">
        <f t="shared" si="1370"/>
        <v>2.5976562500000019E-3</v>
      </c>
      <c r="D494" s="226">
        <f t="shared" ca="1" si="1113"/>
        <v>53.987070766532838</v>
      </c>
      <c r="E494" s="225">
        <f ca="1">EI361</f>
        <v>-1.2929233467158647E-2</v>
      </c>
      <c r="F494" s="224">
        <v>133</v>
      </c>
      <c r="G494" s="223">
        <f t="shared" ca="1" si="1114"/>
        <v>6.274215061920893E-4</v>
      </c>
      <c r="H494" s="223">
        <f t="shared" ca="1" si="1115"/>
        <v>-8.6745997006621703E-4</v>
      </c>
      <c r="I494" s="223">
        <f t="shared" ca="1" si="1116"/>
        <v>1.0944510285565698E-3</v>
      </c>
      <c r="J494" s="223">
        <f t="shared" ca="1" si="1117"/>
        <v>-1.3049805248595923E-3</v>
      </c>
      <c r="K494" s="223">
        <f t="shared" ca="1" si="1118"/>
        <v>1.4958818993894871E-3</v>
      </c>
      <c r="L494" s="223">
        <f t="shared" ca="1" si="1119"/>
        <v>-1.6642838177818304E-3</v>
      </c>
      <c r="M494" s="223">
        <f t="shared" ca="1" si="1120"/>
        <v>1.8076533584350676E-3</v>
      </c>
      <c r="N494" s="223">
        <f t="shared" ca="1" si="1121"/>
        <v>-1.9238341100090278E-3</v>
      </c>
      <c r="O494" s="223">
        <f t="shared" ca="1" si="1122"/>
        <v>2.0110786058586999E-3</v>
      </c>
      <c r="P494" s="223">
        <f t="shared" ca="1" si="1123"/>
        <v>-2.0680746075591042E-3</v>
      </c>
      <c r="Q494" s="223">
        <f t="shared" ca="1" si="1124"/>
        <v>2.0939648421926379E-3</v>
      </c>
      <c r="R494" s="223">
        <f t="shared" ca="1" si="1125"/>
        <v>-2.0883598965317171E-3</v>
      </c>
      <c r="S494" s="223">
        <f t="shared" ca="1" si="1126"/>
        <v>2.0513440741761787E-3</v>
      </c>
      <c r="T494" s="223">
        <f t="shared" ca="1" si="1127"/>
        <v>-1.9834741275486733E-3</v>
      </c>
      <c r="U494" s="223">
        <f t="shared" ca="1" si="1128"/>
        <v>1.8857708838200056E-3</v>
      </c>
      <c r="V494" s="223">
        <f t="shared" ca="1" si="1129"/>
        <v>-1.7597038907182759E-3</v>
      </c>
      <c r="W494" s="223">
        <f t="shared" ca="1" si="1130"/>
        <v>1.6071693131632205E-3</v>
      </c>
      <c r="X494" s="223">
        <f t="shared" ca="1" si="1131"/>
        <v>-1.4304614131808572E-3</v>
      </c>
      <c r="Y494" s="223">
        <f t="shared" ca="1" si="1132"/>
        <v>1.2322380420670695E-3</v>
      </c>
      <c r="Z494" s="223">
        <f t="shared" ca="1" si="1133"/>
        <v>-1.0154806638302438E-3</v>
      </c>
      <c r="AA494" s="223">
        <f t="shared" ca="1" si="1134"/>
        <v>7.8344951119738854E-4</v>
      </c>
      <c r="AB494" s="223">
        <f t="shared" ca="1" si="1135"/>
        <v>-5.3963454867929806E-4</v>
      </c>
      <c r="AC494" s="223">
        <f t="shared" ca="1" si="1136"/>
        <v>2.8770298025586989E-4</v>
      </c>
      <c r="AD494" s="223">
        <f t="shared" ca="1" si="1137"/>
        <v>-3.1444091214688247E-5</v>
      </c>
      <c r="AE494" s="223">
        <f t="shared" ca="1" si="1138"/>
        <v>-2.2528774622660347E-4</v>
      </c>
      <c r="AF494" s="223">
        <f t="shared" ca="1" si="1139"/>
        <v>4.786310462662316E-4</v>
      </c>
      <c r="AG494" s="223">
        <f t="shared" ca="1" si="1140"/>
        <v>-7.2477528985900256E-4</v>
      </c>
      <c r="AH494" s="223">
        <f t="shared" ca="1" si="1141"/>
        <v>9.6001823846958401E-4</v>
      </c>
      <c r="AI494" s="223">
        <f t="shared" ca="1" si="1142"/>
        <v>-1.1808216191861046E-3</v>
      </c>
      <c r="AJ494" s="223">
        <f t="shared" ca="1" si="1143"/>
        <v>1.3838643436382824E-3</v>
      </c>
      <c r="AK494" s="223">
        <f t="shared" ca="1" si="1144"/>
        <v>-1.5660924602576385E-3</v>
      </c>
      <c r="AL494" s="223">
        <f t="shared" ca="1" si="1145"/>
        <v>1.7247650885518159E-3</v>
      </c>
      <c r="AM494" s="223">
        <f t="shared" ca="1" si="1146"/>
        <v>-1.8574956444983792E-3</v>
      </c>
      <c r="AN494" s="223">
        <f t="shared" ca="1" si="1147"/>
        <v>1.9622877369899474E-3</v>
      </c>
      <c r="AO494" s="223">
        <f t="shared" ca="1" si="1148"/>
        <v>-2.0375651954146977E-3</v>
      </c>
      <c r="AP494" s="223">
        <f t="shared" ca="1" si="1149"/>
        <v>2.0821957767294657E-3</v>
      </c>
      <c r="AQ494" s="223">
        <f t="shared" ca="1" si="1150"/>
        <v>-2.095508195449027E-3</v>
      </c>
      <c r="AR494" s="223">
        <f t="shared" ca="1" si="1151"/>
        <v>2.0773022204045991E-3</v>
      </c>
      <c r="AS494" s="223">
        <f t="shared" ca="1" si="1152"/>
        <v>-2.0278516864070191E-3</v>
      </c>
      <c r="AT494" s="223">
        <f t="shared" ca="1" si="1153"/>
        <v>1.9479003755162949E-3</v>
      </c>
      <c r="AU494" s="223">
        <f t="shared" ca="1" si="1154"/>
        <v>-1.8386508298671236E-3</v>
      </c>
      <c r="AV494" s="223">
        <f t="shared" ca="1" si="1155"/>
        <v>1.7017462643157855E-3</v>
      </c>
      <c r="AW494" s="223">
        <f t="shared" ca="1" si="1156"/>
        <v>-1.5392458509593579E-3</v>
      </c>
      <c r="AX494" s="223">
        <f t="shared" ca="1" si="1157"/>
        <v>1.3535937472704518E-3</v>
      </c>
      <c r="AY494" s="223">
        <f t="shared" ca="1" si="1158"/>
        <v>-1.14758233369409E-3</v>
      </c>
      <c r="AZ494" s="223">
        <f t="shared" ca="1" si="1159"/>
        <v>9.2431021364637578E-4</v>
      </c>
      <c r="BA494" s="223">
        <f t="shared" ca="1" si="1160"/>
        <v>-6.8713560763503448E-4</v>
      </c>
      <c r="BB494" s="223">
        <f t="shared" ca="1" si="1161"/>
        <v>4.3962584249732155E-4</v>
      </c>
      <c r="BC494" s="223">
        <f t="shared" ca="1" si="1162"/>
        <v>-1.8550369548352245E-4</v>
      </c>
      <c r="BD494" s="223">
        <f t="shared" ca="1" si="1163"/>
        <v>-7.1408599777608456E-5</v>
      </c>
      <c r="BE494" s="223">
        <f t="shared" ca="1" si="1164"/>
        <v>3.2724684323083412E-4</v>
      </c>
      <c r="BF494" s="223">
        <f t="shared" ca="1" si="1165"/>
        <v>-5.7816298955960354E-4</v>
      </c>
      <c r="BG494" s="223">
        <f t="shared" ca="1" si="1166"/>
        <v>8.2038302636979594E-4</v>
      </c>
      <c r="BH494" s="223">
        <f t="shared" ca="1" si="1167"/>
        <v>-1.050263738848803E-3</v>
      </c>
      <c r="BI494" s="223">
        <f t="shared" ca="1" si="1168"/>
        <v>1.2643475071072747E-3</v>
      </c>
      <c r="BJ494" s="223">
        <f t="shared" ca="1" si="1169"/>
        <v>-1.4594143120009776E-3</v>
      </c>
      <c r="BK494" s="223">
        <f t="shared" ca="1" si="1170"/>
        <v>1.6325301672155358E-3</v>
      </c>
      <c r="BL494" s="223">
        <f t="shared" ca="1" si="1171"/>
        <v>-1.7810912491518856E-3</v>
      </c>
      <c r="BM494" s="223">
        <f t="shared" ca="1" si="1172"/>
        <v>1.9028630608566915E-3</v>
      </c>
      <c r="BN494" s="223">
        <f t="shared" ca="1" si="1173"/>
        <v>-1.9960140409363402E-3</v>
      </c>
      <c r="BO494" s="223">
        <f t="shared" ca="1" si="1174"/>
        <v>2.0591431119453044E-3</v>
      </c>
      <c r="BP494" s="223">
        <f t="shared" ca="1" si="1175"/>
        <v>-2.0913007538948783E-3</v>
      </c>
      <c r="BQ494" s="223">
        <f t="shared" ca="1" si="1176"/>
        <v>2.0920032859177385E-3</v>
      </c>
      <c r="BR494" s="223">
        <f t="shared" ca="1" si="1177"/>
        <v>-2.0612401412783425E-3</v>
      </c>
      <c r="BS494" s="223">
        <f t="shared" ca="1" si="1178"/>
        <v>1.9994740263064846E-3</v>
      </c>
      <c r="BT494" s="223">
        <f t="shared" ca="1" si="1179"/>
        <v>-1.907633960863376E-3</v>
      </c>
      <c r="BU494" s="223">
        <f t="shared" ca="1" si="1180"/>
        <v>1.7871013050182933E-3</v>
      </c>
      <c r="BV494" s="223">
        <f t="shared" ca="1" si="1181"/>
        <v>-1.6396889821071983E-3</v>
      </c>
      <c r="BW494" s="223">
        <f t="shared" ca="1" si="1182"/>
        <v>1.4676142106785123E-3</v>
      </c>
      <c r="BX494" s="223">
        <f t="shared" ca="1" si="1183"/>
        <v>-1.2734651554620841E-3</v>
      </c>
      <c r="BY494" s="223">
        <f t="shared" ca="1" si="1184"/>
        <v>1.0601619989629007E-3</v>
      </c>
      <c r="BZ494" s="223">
        <f t="shared" ca="1" si="1185"/>
        <v>-8.3091301919779458E-4</v>
      </c>
      <c r="CA494" s="223">
        <f t="shared" ca="1" si="1186"/>
        <v>5.8916633420791668E-4</v>
      </c>
      <c r="CB494" s="223">
        <f t="shared" ca="1" si="1187"/>
        <v>-3.3855803915406425E-4</v>
      </c>
      <c r="CC494" s="223">
        <f t="shared" ca="1" si="1188"/>
        <v>8.285751606057994E-5</v>
      </c>
      <c r="CD494" s="223">
        <f t="shared" ca="1" si="1189"/>
        <v>1.7408926119838616E-4</v>
      </c>
      <c r="CE494" s="223">
        <f t="shared" ca="1" si="1190"/>
        <v>-4.2841757392619569E-4</v>
      </c>
      <c r="CF494" s="223">
        <f t="shared" ca="1" si="1191"/>
        <v>6.7630208757002972E-4</v>
      </c>
      <c r="CG494" s="223">
        <f t="shared" ca="1" si="1192"/>
        <v>-9.1401438831302615E-4</v>
      </c>
      <c r="CH494" s="223">
        <f t="shared" ca="1" si="1193"/>
        <v>1.1379790618888967E-3</v>
      </c>
      <c r="CI494" s="223">
        <f t="shared" ca="1" si="1194"/>
        <v>-1.3448274711401068E-3</v>
      </c>
      <c r="CJ494" s="223">
        <f t="shared" ca="1" si="1195"/>
        <v>1.5314484234564033E-3</v>
      </c>
      <c r="CK494" s="223">
        <f t="shared" ca="1" si="1196"/>
        <v>-1.695034966007857E-3</v>
      </c>
      <c r="CL494" s="223">
        <f t="shared" ca="1" si="1197"/>
        <v>1.833126604927626E-3</v>
      </c>
      <c r="CM494" s="223">
        <f t="shared" ca="1" si="1198"/>
        <v>-1.9436463134302586E-3</v>
      </c>
      <c r="CN494" s="223">
        <f t="shared" ca="1" si="1199"/>
        <v>2.0249317722279467E-3</v>
      </c>
      <c r="CO494" s="223">
        <f t="shared" ca="1" si="1200"/>
        <v>-2.0757603723596005E-3</v>
      </c>
      <c r="CP494" s="223">
        <f t="shared" ca="1" si="1201"/>
        <v>2.0953676043678473E-3</v>
      </c>
      <c r="CQ494" s="223">
        <f t="shared" ca="1" si="1202"/>
        <v>-2.0834585572328348E-3</v>
      </c>
      <c r="CR494" s="223">
        <f t="shared" ca="1" si="1203"/>
        <v>2.0402123541084327E-3</v>
      </c>
      <c r="CS494" s="223">
        <f t="shared" ca="1" si="1204"/>
        <v>-1.9662794581433085E-3</v>
      </c>
      <c r="CT494" s="223">
        <f t="shared" ca="1" si="1205"/>
        <v>1.862771888909764E-3</v>
      </c>
      <c r="CU494" s="223">
        <f t="shared" ca="1" si="1206"/>
        <v>-1.7312464965940871E-3</v>
      </c>
      <c r="CV494" s="223">
        <f t="shared" ca="1" si="1207"/>
        <v>1.5736815455209227E-3</v>
      </c>
      <c r="CW494" s="223">
        <f t="shared" ca="1" si="1208"/>
        <v>-1.3924469592162746E-3</v>
      </c>
      <c r="CX494" s="223">
        <f t="shared" ca="1" si="1209"/>
        <v>1.1902686745518839E-3</v>
      </c>
      <c r="CY494" s="223">
        <f t="shared" ca="1" si="1210"/>
        <v>-9.7018764111698617E-4</v>
      </c>
      <c r="CZ494" s="223">
        <f t="shared" ca="1" si="1211"/>
        <v>7.3551408250652564E-4</v>
      </c>
      <c r="DA494" s="223">
        <f t="shared" ca="1" si="1212"/>
        <v>-4.8977770747687401E-4</v>
      </c>
      <c r="DB494" s="223">
        <f t="shared" ca="1" si="1213"/>
        <v>2.3667461984030309E-4</v>
      </c>
      <c r="DC494" s="223">
        <f t="shared" ca="1" si="1214"/>
        <v>1.9988274376013689E-5</v>
      </c>
      <c r="DD494" s="223">
        <f t="shared" ca="1" si="1215"/>
        <v>-2.7635052634057781E-4</v>
      </c>
      <c r="DE494" s="223">
        <f t="shared" ca="1" si="1216"/>
        <v>5.2855620916108029E-4</v>
      </c>
      <c r="DF494" s="223">
        <f t="shared" ca="1" si="1217"/>
        <v>-7.72811914614433E-4</v>
      </c>
      <c r="DG494" s="223">
        <f t="shared" ca="1" si="1218"/>
        <v>1.0054438095366575E-3</v>
      </c>
      <c r="DH494" s="223">
        <f t="shared" ca="1" si="1219"/>
        <v>-1.2229528936936582E-3</v>
      </c>
      <c r="DI494" s="223">
        <f t="shared" ca="1" si="1220"/>
        <v>1.422067628001897E-3</v>
      </c>
      <c r="DJ494" s="223">
        <f t="shared" ca="1" si="1221"/>
        <v>-1.5997931415207645E-3</v>
      </c>
      <c r="DK494" s="223">
        <f t="shared" ca="1" si="1222"/>
        <v>1.7534562770995044E-3</v>
      </c>
      <c r="DL494" s="223">
        <f t="shared" ca="1" si="1223"/>
        <v>-1.8807457981491113E-3</v>
      </c>
      <c r="DM494" s="223">
        <f t="shared" ca="1" si="1224"/>
        <v>1.9797471517915065E-3</v>
      </c>
      <c r="DN494" s="223">
        <f t="shared" ca="1" si="1225"/>
        <v>-2.048971265517193E-3</v>
      </c>
      <c r="DO494" s="223">
        <f t="shared" ca="1" si="1226"/>
        <v>2.0873769442217418E-3</v>
      </c>
      <c r="DP494" s="223">
        <f t="shared" ca="1" si="1227"/>
        <v>-2.0943865307493678E-3</v>
      </c>
      <c r="DQ494" s="223">
        <f t="shared" ca="1" si="1228"/>
        <v>2.0698945943941277E-3</v>
      </c>
      <c r="DR494" s="223">
        <f t="shared" ca="1" si="1229"/>
        <v>-2.0142695166759962E-3</v>
      </c>
      <c r="DS494" s="223">
        <f t="shared" ca="1" si="1230"/>
        <v>1.928347950539768E-3</v>
      </c>
      <c r="DT494" s="223">
        <f t="shared" ca="1" si="1231"/>
        <v>-1.8134222363161664E-3</v>
      </c>
      <c r="DU494" s="223">
        <f t="shared" ca="1" si="1232"/>
        <v>1.6712209637202661E-3</v>
      </c>
      <c r="DV494" s="223">
        <f t="shared" ca="1" si="1233"/>
        <v>-1.5038829722533046E-3</v>
      </c>
      <c r="DW494" s="223">
        <f t="shared" ca="1" si="1234"/>
        <v>1.3139251810654251E-3</v>
      </c>
      <c r="DX494" s="223">
        <f t="shared" ca="1" si="1235"/>
        <v>-1.1042047321493677E-3</v>
      </c>
      <c r="DY494" s="223">
        <f t="shared" ca="1" si="1236"/>
        <v>8.7787601626527394E-4</v>
      </c>
      <c r="DZ494" s="223">
        <f t="shared" ca="1" si="1237"/>
        <v>-6.3834322796718493E-4</v>
      </c>
      <c r="EA494" s="223">
        <f t="shared" ca="1" si="1238"/>
        <v>3.8920916334894343E-4</v>
      </c>
      <c r="EB494" s="223">
        <f t="shared" ca="1" si="1239"/>
        <v>-1.3422103063703893E-4</v>
      </c>
      <c r="EC494" s="223">
        <f t="shared" ca="1" si="1240"/>
        <v>-1.2278591130880997E-4</v>
      </c>
      <c r="ED494" s="223">
        <f t="shared" ca="1" si="1241"/>
        <v>3.7794603885924974E-4</v>
      </c>
      <c r="EE494" s="223">
        <f t="shared" ca="1" si="1242"/>
        <v>-6.2742150619209667E-4</v>
      </c>
      <c r="EF494" s="223">
        <f t="shared" ca="1" si="1243"/>
        <v>8.6745997006614699E-4</v>
      </c>
      <c r="EG494" s="223">
        <f t="shared" ca="1" si="1244"/>
        <v>-1.0944510285565345E-3</v>
      </c>
      <c r="EH494" s="223">
        <f t="shared" ca="1" si="1245"/>
        <v>1.304980524859586E-3</v>
      </c>
      <c r="EI494" s="223">
        <f t="shared" ca="1" si="1246"/>
        <v>-1.495881899389505E-3</v>
      </c>
      <c r="EJ494" s="223">
        <f t="shared" ca="1" si="1247"/>
        <v>1.664283817781796E-3</v>
      </c>
      <c r="EK494" s="223">
        <f t="shared" ca="1" si="1248"/>
        <v>-1.8076533584350542E-3</v>
      </c>
      <c r="EL494" s="223">
        <f t="shared" ca="1" si="1249"/>
        <v>1.923834110009032E-3</v>
      </c>
      <c r="EM494" s="223">
        <f t="shared" ca="1" si="1250"/>
        <v>-2.0110786058586795E-3</v>
      </c>
      <c r="EN494" s="223">
        <f t="shared" ca="1" si="1251"/>
        <v>2.0680746075590973E-3</v>
      </c>
      <c r="EO494" s="223">
        <f t="shared" ca="1" si="1252"/>
        <v>-2.0939648421926375E-3</v>
      </c>
      <c r="EP494" s="223">
        <f t="shared" ca="1" si="1253"/>
        <v>2.088359896531714E-3</v>
      </c>
      <c r="EQ494" s="223">
        <f t="shared" ca="1" si="1254"/>
        <v>-2.0513440741761904E-3</v>
      </c>
      <c r="ER494" s="223">
        <f t="shared" ca="1" si="1255"/>
        <v>1.9834741275486819E-3</v>
      </c>
      <c r="ES494" s="223">
        <f t="shared" ca="1" si="1256"/>
        <v>-1.8857708838199982E-3</v>
      </c>
      <c r="ET494" s="223">
        <f t="shared" ca="1" si="1257"/>
        <v>1.7597038907183147E-3</v>
      </c>
      <c r="EU494" s="223">
        <f t="shared" ca="1" si="1258"/>
        <v>-1.6071693131632472E-3</v>
      </c>
      <c r="EV494" s="223">
        <f t="shared" ca="1" si="1259"/>
        <v>1.430461413180855E-3</v>
      </c>
      <c r="EW494" s="223">
        <f t="shared" ca="1" si="1260"/>
        <v>-1.2322380420670429E-3</v>
      </c>
      <c r="EX494" s="223">
        <f t="shared" ca="1" si="1261"/>
        <v>1.0154806638302928E-3</v>
      </c>
      <c r="EY494" s="223">
        <f t="shared" ca="1" si="1262"/>
        <v>-7.8344951119741347E-4</v>
      </c>
      <c r="EZ494" s="223">
        <f t="shared" ca="1" si="1263"/>
        <v>5.3963454867929513E-4</v>
      </c>
      <c r="FA494" s="223">
        <f t="shared" ca="1" si="1264"/>
        <v>-2.8770298025592578E-4</v>
      </c>
      <c r="FB494" s="223">
        <f t="shared" ca="1" si="1265"/>
        <v>3.1444091214714973E-5</v>
      </c>
      <c r="FC494" s="223">
        <f t="shared" ca="1" si="1266"/>
        <v>2.2528774622660654E-4</v>
      </c>
      <c r="FD494" s="223">
        <f t="shared" ca="1" si="1267"/>
        <v>-4.7863104626614758E-4</v>
      </c>
      <c r="FE494" s="223">
        <f t="shared" ca="1" si="1268"/>
        <v>7.2477528985894954E-4</v>
      </c>
      <c r="FF494" s="223">
        <f t="shared" ca="1" si="1269"/>
        <v>-9.6001823846956027E-4</v>
      </c>
      <c r="FG494" s="223">
        <f t="shared" ca="1" si="1270"/>
        <v>1.1808216191860335E-3</v>
      </c>
      <c r="FH494" s="223">
        <f t="shared" ca="1" si="1271"/>
        <v>-1.3838643436382401E-3</v>
      </c>
      <c r="FI494" s="223">
        <f t="shared" ca="1" si="1272"/>
        <v>1.5660924602576207E-3</v>
      </c>
      <c r="FJ494" s="223">
        <f t="shared" ca="1" si="1273"/>
        <v>-1.7247650885518179E-3</v>
      </c>
      <c r="FK494" s="223">
        <f t="shared" ca="1" si="1274"/>
        <v>1.8574956444983943E-3</v>
      </c>
      <c r="FL494" s="223">
        <f t="shared" ca="1" si="1275"/>
        <v>-1.9622877369899695E-3</v>
      </c>
      <c r="FM494" s="223">
        <f t="shared" ca="1" si="1276"/>
        <v>2.0375651954146635E-3</v>
      </c>
      <c r="FN494" s="223">
        <f t="shared" ca="1" si="1277"/>
        <v>-2.0821957767294557E-3</v>
      </c>
      <c r="FO494" s="223">
        <f t="shared" ca="1" si="1278"/>
        <v>2.0955081954490275E-3</v>
      </c>
      <c r="FP494" s="223">
        <f t="shared" ca="1" si="1279"/>
        <v>-2.0773022204046026E-3</v>
      </c>
      <c r="FQ494" s="223">
        <f t="shared" ca="1" si="1280"/>
        <v>2.0278516864070187E-3</v>
      </c>
      <c r="FR494" s="223">
        <f t="shared" ca="1" si="1281"/>
        <v>-1.9479003755162828E-3</v>
      </c>
      <c r="FS494" s="223">
        <f t="shared" ca="1" si="1282"/>
        <v>1.8386508298670798E-3</v>
      </c>
      <c r="FT494" s="223">
        <f t="shared" ca="1" si="1283"/>
        <v>-1.7017462643158707E-3</v>
      </c>
      <c r="FU494" s="223">
        <f t="shared" ca="1" si="1284"/>
        <v>1.5392458509594167E-3</v>
      </c>
      <c r="FV494" s="223">
        <f t="shared" ca="1" si="1285"/>
        <v>-1.3535937472705175E-3</v>
      </c>
      <c r="FW494" s="223">
        <f t="shared" ca="1" si="1286"/>
        <v>1.1475823336941123E-3</v>
      </c>
      <c r="FX494" s="223">
        <f t="shared" ca="1" si="1287"/>
        <v>-9.2431021364634597E-4</v>
      </c>
      <c r="FY494" s="223">
        <f t="shared" ca="1" si="1288"/>
        <v>6.8713560763500336E-4</v>
      </c>
      <c r="FZ494" s="223">
        <f t="shared" ca="1" si="1289"/>
        <v>-4.3962584249723123E-4</v>
      </c>
      <c r="GA494" s="223">
        <f t="shared" ca="1" si="1290"/>
        <v>1.8550369548366768E-4</v>
      </c>
      <c r="GB494" s="223">
        <f t="shared" ca="1" si="1291"/>
        <v>7.1408599777522208E-5</v>
      </c>
      <c r="GC494" s="223">
        <f t="shared" ca="1" si="1292"/>
        <v>-3.272468432307489E-4</v>
      </c>
      <c r="GD494" s="223">
        <f t="shared" ca="1" si="1293"/>
        <v>5.7816298955957795E-4</v>
      </c>
      <c r="GE494" s="223">
        <f t="shared" ca="1" si="1294"/>
        <v>-8.2038302636982619E-4</v>
      </c>
      <c r="GF494" s="223">
        <f t="shared" ca="1" si="1295"/>
        <v>1.0502637388488316E-3</v>
      </c>
      <c r="GG494" s="223">
        <f t="shared" ca="1" si="1296"/>
        <v>-1.2643475071073484E-3</v>
      </c>
      <c r="GH494" s="223">
        <f t="shared" ca="1" si="1297"/>
        <v>1.4594143120008731E-3</v>
      </c>
      <c r="GI494" s="223">
        <f t="shared" ca="1" si="1298"/>
        <v>-1.632530167215482E-3</v>
      </c>
      <c r="GJ494" s="223">
        <f t="shared" ca="1" si="1299"/>
        <v>1.7810912491518717E-3</v>
      </c>
      <c r="GK494" s="223">
        <f t="shared" ca="1" si="1300"/>
        <v>-1.9028630608566802E-3</v>
      </c>
      <c r="GL494" s="223">
        <f t="shared" ca="1" si="1301"/>
        <v>1.9960140409363502E-3</v>
      </c>
      <c r="GM494" s="223">
        <f t="shared" ca="1" si="1302"/>
        <v>-2.0591431119453109E-3</v>
      </c>
      <c r="GN494" s="223">
        <f t="shared" ca="1" si="1303"/>
        <v>2.0913007538948844E-3</v>
      </c>
      <c r="GO494" s="223">
        <f t="shared" ca="1" si="1304"/>
        <v>-2.0920032859177472E-3</v>
      </c>
      <c r="GP494" s="223">
        <f t="shared" ca="1" si="1305"/>
        <v>2.0612401412783577E-3</v>
      </c>
      <c r="GQ494" s="223">
        <f t="shared" ca="1" si="1306"/>
        <v>-1.9994740263064924E-3</v>
      </c>
      <c r="GR494" s="223">
        <f t="shared" ca="1" si="1307"/>
        <v>1.9076339608633871E-3</v>
      </c>
      <c r="GS494" s="223">
        <f t="shared" ca="1" si="1308"/>
        <v>-1.7871013050182764E-3</v>
      </c>
      <c r="GT494" s="223">
        <f t="shared" ca="1" si="1309"/>
        <v>1.639688982107178E-3</v>
      </c>
      <c r="GU494" s="223">
        <f t="shared" ca="1" si="1310"/>
        <v>-1.4676142106784462E-3</v>
      </c>
      <c r="GV494" s="223">
        <f t="shared" ca="1" si="1311"/>
        <v>1.2734651554622001E-3</v>
      </c>
      <c r="GW494" s="223">
        <f t="shared" ca="1" si="1312"/>
        <v>-1.0601619989629751E-3</v>
      </c>
      <c r="GX494" s="223">
        <f t="shared" ca="1" si="1313"/>
        <v>8.3091301919781897E-4</v>
      </c>
      <c r="GY494" s="223">
        <f t="shared" ca="1" si="1314"/>
        <v>-5.8916633420794237E-4</v>
      </c>
      <c r="GZ494" s="223">
        <f t="shared" ca="1" si="1315"/>
        <v>3.3855803915403188E-4</v>
      </c>
      <c r="HA494" s="223">
        <f t="shared" ca="1" si="1316"/>
        <v>-8.2857516060547143E-5</v>
      </c>
      <c r="HB494" s="223">
        <f t="shared" ca="1" si="1317"/>
        <v>-1.7408926119847826E-4</v>
      </c>
      <c r="HC494" s="223">
        <f t="shared" ca="1" si="1318"/>
        <v>4.2841757392611128E-4</v>
      </c>
      <c r="HD494" s="223">
        <f t="shared" ca="1" si="1319"/>
        <v>-6.7630208756994797E-4</v>
      </c>
      <c r="HE494" s="223">
        <f t="shared" ca="1" si="1320"/>
        <v>9.140143883130023E-4</v>
      </c>
      <c r="HF494" s="223">
        <f t="shared" ca="1" si="1321"/>
        <v>-1.1379790618888741E-3</v>
      </c>
      <c r="HG494" s="223">
        <f t="shared" ca="1" si="1322"/>
        <v>1.3448274711400864E-3</v>
      </c>
      <c r="HH494" s="223">
        <f t="shared" ca="1" si="1323"/>
        <v>-1.5314484234564664E-3</v>
      </c>
      <c r="HI494" s="223">
        <f t="shared" ca="1" si="1324"/>
        <v>1.6950349660079115E-3</v>
      </c>
      <c r="HJ494" s="223">
        <f t="shared" ca="1" si="1325"/>
        <v>-1.8331266049275556E-3</v>
      </c>
      <c r="HK494" s="223">
        <f t="shared" ca="1" si="1326"/>
        <v>1.9436463134302486E-3</v>
      </c>
      <c r="HL494" s="223">
        <f t="shared" ca="1" si="1327"/>
        <v>-2.0249317722279402E-3</v>
      </c>
      <c r="HM494" s="223">
        <f t="shared" ca="1" si="1328"/>
        <v>2.075760372359597E-3</v>
      </c>
      <c r="HN494" s="223">
        <f t="shared" ca="1" si="1329"/>
        <v>-2.0953676043678473E-3</v>
      </c>
      <c r="HO494" s="223">
        <f t="shared" ca="1" si="1330"/>
        <v>2.0834585572328248E-3</v>
      </c>
      <c r="HP494" s="223">
        <f t="shared" ca="1" si="1331"/>
        <v>-2.0402123541084657E-3</v>
      </c>
      <c r="HQ494" s="223">
        <f t="shared" ca="1" si="1332"/>
        <v>1.9662794581433592E-3</v>
      </c>
      <c r="HR494" s="223">
        <f t="shared" ca="1" si="1333"/>
        <v>-1.8627718889097761E-3</v>
      </c>
      <c r="HS494" s="223">
        <f t="shared" ca="1" si="1334"/>
        <v>1.7312464965941021E-3</v>
      </c>
      <c r="HT494" s="223">
        <f t="shared" ca="1" si="1335"/>
        <v>-1.5736815455209402E-3</v>
      </c>
      <c r="HU494" s="223">
        <f t="shared" ca="1" si="1336"/>
        <v>1.3924469592162944E-3</v>
      </c>
      <c r="HV494" s="223">
        <f t="shared" ca="1" si="1337"/>
        <v>-1.1902686745518078E-3</v>
      </c>
      <c r="HW494" s="223">
        <f t="shared" ca="1" si="1338"/>
        <v>9.701876411171153E-4</v>
      </c>
      <c r="HX494" s="223">
        <f t="shared" ca="1" si="1339"/>
        <v>-7.3551408250666192E-4</v>
      </c>
      <c r="HY494" s="223">
        <f t="shared" ca="1" si="1340"/>
        <v>4.8977770747690003E-4</v>
      </c>
      <c r="HZ494" s="223">
        <f t="shared" ca="1" si="1341"/>
        <v>-2.3667461984032965E-4</v>
      </c>
      <c r="IA494" s="223">
        <f t="shared" ca="1" si="1342"/>
        <v>-1.9988274375986963E-5</v>
      </c>
      <c r="IB494" s="223">
        <f t="shared" ca="1" si="1343"/>
        <v>2.7635052634055135E-4</v>
      </c>
      <c r="IC494" s="223">
        <f t="shared" ca="1" si="1344"/>
        <v>-5.2855620916116973E-4</v>
      </c>
      <c r="ID494" s="223">
        <f t="shared" ca="1" si="1345"/>
        <v>7.7281191461429748E-4</v>
      </c>
      <c r="IE494" s="223">
        <f t="shared" ca="1" si="1346"/>
        <v>1.2661008872169347E-3</v>
      </c>
      <c r="IF494" s="223">
        <f t="shared" ca="1" si="1347"/>
        <v>1.2229528936936363E-3</v>
      </c>
      <c r="IG494" s="223">
        <f t="shared" ca="1" si="1348"/>
        <v>-1.4220676280018772E-3</v>
      </c>
      <c r="IH494" s="223">
        <f t="shared" ca="1" si="1349"/>
        <v>1.5997931415207471E-3</v>
      </c>
      <c r="II494" s="223">
        <f t="shared" ca="1" si="1350"/>
        <v>-1.7534562770995551E-3</v>
      </c>
      <c r="IJ494" s="223">
        <f t="shared" ca="1" si="1351"/>
        <v>1.8807457981491521E-3</v>
      </c>
      <c r="IK494" s="223">
        <f t="shared" ca="1" si="1352"/>
        <v>-1.9797471517914588E-3</v>
      </c>
      <c r="IL494" s="223">
        <f t="shared" ca="1" si="1353"/>
        <v>2.0489712655171626E-3</v>
      </c>
      <c r="IM494" s="223">
        <f t="shared" ca="1" si="1354"/>
        <v>-2.0873769442217396E-3</v>
      </c>
      <c r="IN494" s="223">
        <f t="shared" ca="1" si="1355"/>
        <v>2.0943865307493687E-3</v>
      </c>
      <c r="IO494" s="223">
        <f t="shared" ca="1" si="1356"/>
        <v>-2.0698945943941321E-3</v>
      </c>
      <c r="IP494" s="223">
        <f t="shared" ca="1" si="1357"/>
        <v>2.0142695166759702E-3</v>
      </c>
      <c r="IQ494" s="223">
        <f t="shared" ca="1" si="1358"/>
        <v>-1.9283479505397317E-3</v>
      </c>
      <c r="IR494" s="223">
        <f t="shared" ca="1" si="1359"/>
        <v>1.8134222363162394E-3</v>
      </c>
      <c r="IS494" s="223">
        <f t="shared" ca="1" si="1360"/>
        <v>-1.6712209637203541E-3</v>
      </c>
      <c r="IT494" s="223">
        <f t="shared" ca="1" si="1361"/>
        <v>1.5038829722533232E-3</v>
      </c>
      <c r="IU494" s="223">
        <f t="shared" ca="1" si="1362"/>
        <v>-1.3139251810654457E-3</v>
      </c>
      <c r="IV494" s="223">
        <f t="shared" ca="1" si="1363"/>
        <v>1.1042047321493903E-3</v>
      </c>
      <c r="IW494" s="223">
        <f t="shared" ca="1" si="1364"/>
        <v>-8.7787601626518981E-4</v>
      </c>
      <c r="IX494" s="223">
        <f t="shared" ca="1" si="1365"/>
        <v>6.3834322796709701E-4</v>
      </c>
      <c r="IY494" s="223">
        <f t="shared" ca="1" si="1366"/>
        <v>-3.8920916334908671E-4</v>
      </c>
      <c r="IZ494" s="223">
        <f t="shared" ca="1" si="1367"/>
        <v>1.3422103063718437E-4</v>
      </c>
      <c r="JA494" s="223">
        <f t="shared" ca="1" si="1368"/>
        <v>1.227859113087833E-4</v>
      </c>
      <c r="JB494" s="223">
        <f t="shared" ca="1" si="1369"/>
        <v>-3.7794603885922345E-4</v>
      </c>
    </row>
    <row r="495" spans="2:262">
      <c r="B495" s="230">
        <v>134</v>
      </c>
      <c r="C495" s="229">
        <f t="shared" si="1370"/>
        <v>2.6171875000000019E-3</v>
      </c>
      <c r="D495" s="226">
        <f t="shared" ca="1" si="1113"/>
        <v>54.010272087213004</v>
      </c>
      <c r="E495" s="225">
        <f ca="1">EJ361</f>
        <v>1.0272087213003864E-2</v>
      </c>
      <c r="F495" s="224">
        <v>134</v>
      </c>
      <c r="G495" s="223">
        <f t="shared" ca="1" si="1114"/>
        <v>4.5679259331325684E-4</v>
      </c>
      <c r="H495" s="223">
        <f t="shared" ca="1" si="1115"/>
        <v>-8.0288379573732434E-4</v>
      </c>
      <c r="I495" s="223">
        <f t="shared" ca="1" si="1116"/>
        <v>1.1315949886361895E-3</v>
      </c>
      <c r="J495" s="223">
        <f t="shared" ca="1" si="1117"/>
        <v>-1.4358105673682377E-3</v>
      </c>
      <c r="K495" s="223">
        <f t="shared" ca="1" si="1118"/>
        <v>1.7089451833635415E-3</v>
      </c>
      <c r="L495" s="223">
        <f t="shared" ca="1" si="1119"/>
        <v>-1.9450862970331062E-3</v>
      </c>
      <c r="M495" s="223">
        <f t="shared" ca="1" si="1120"/>
        <v>2.1391221663955087E-3</v>
      </c>
      <c r="N495" s="223">
        <f t="shared" ca="1" si="1121"/>
        <v>-2.2868525008537199E-3</v>
      </c>
      <c r="O495" s="223">
        <f t="shared" ca="1" si="1122"/>
        <v>2.3850793848019182E-3</v>
      </c>
      <c r="P495" s="223">
        <f t="shared" ca="1" si="1123"/>
        <v>-2.4316765028408955E-3</v>
      </c>
      <c r="Q495" s="223">
        <f t="shared" ca="1" si="1124"/>
        <v>2.425635168085125E-3</v>
      </c>
      <c r="R495" s="223">
        <f t="shared" ca="1" si="1125"/>
        <v>-2.36708615718766E-3</v>
      </c>
      <c r="S495" s="223">
        <f t="shared" ca="1" si="1126"/>
        <v>2.257296879420547E-3</v>
      </c>
      <c r="T495" s="223">
        <f t="shared" ca="1" si="1127"/>
        <v>-2.098643941091557E-3</v>
      </c>
      <c r="U495" s="223">
        <f t="shared" ca="1" si="1128"/>
        <v>1.8945616991948037E-3</v>
      </c>
      <c r="V495" s="223">
        <f t="shared" ca="1" si="1129"/>
        <v>-1.6494679179533745E-3</v>
      </c>
      <c r="W495" s="223">
        <f t="shared" ca="1" si="1130"/>
        <v>1.3686681375651834E-3</v>
      </c>
      <c r="X495" s="223">
        <f t="shared" ca="1" si="1131"/>
        <v>-1.05824082528006E-3</v>
      </c>
      <c r="Y495" s="223">
        <f t="shared" ca="1" si="1132"/>
        <v>7.2490579494039083E-4</v>
      </c>
      <c r="Z495" s="223">
        <f t="shared" ca="1" si="1133"/>
        <v>-3.7587874330470219E-4</v>
      </c>
      <c r="AA495" s="223">
        <f t="shared" ca="1" si="1134"/>
        <v>1.8715052003778453E-5</v>
      </c>
      <c r="AB495" s="223">
        <f t="shared" ca="1" si="1135"/>
        <v>3.388537636548541E-4</v>
      </c>
      <c r="AC495" s="223">
        <f t="shared" ca="1" si="1136"/>
        <v>-6.8908741864489112E-4</v>
      </c>
      <c r="AD495" s="223">
        <f t="shared" ca="1" si="1137"/>
        <v>1.024404412016732E-3</v>
      </c>
      <c r="AE495" s="223">
        <f t="shared" ca="1" si="1138"/>
        <v>-1.337546143497547E-3</v>
      </c>
      <c r="AF495" s="223">
        <f t="shared" ca="1" si="1139"/>
        <v>1.6217340402668095E-3</v>
      </c>
      <c r="AG495" s="223">
        <f t="shared" ca="1" si="1140"/>
        <v>-1.8708162925868627E-3</v>
      </c>
      <c r="AH495" s="223">
        <f t="shared" ca="1" si="1141"/>
        <v>2.0794010219058168E-3</v>
      </c>
      <c r="AI495" s="223">
        <f t="shared" ca="1" si="1142"/>
        <v>-2.2429729987451462E-3</v>
      </c>
      <c r="AJ495" s="223">
        <f t="shared" ca="1" si="1143"/>
        <v>2.3579913837821062E-3</v>
      </c>
      <c r="AK495" s="223">
        <f t="shared" ca="1" si="1144"/>
        <v>-2.4219663763280631E-3</v>
      </c>
      <c r="AL495" s="223">
        <f t="shared" ca="1" si="1145"/>
        <v>2.4335131109943803E-3</v>
      </c>
      <c r="AM495" s="223">
        <f t="shared" ca="1" si="1146"/>
        <v>-2.3923816358458498E-3</v>
      </c>
      <c r="AN495" s="223">
        <f t="shared" ca="1" si="1147"/>
        <v>2.2994623231052894E-3</v>
      </c>
      <c r="AO495" s="223">
        <f t="shared" ca="1" si="1148"/>
        <v>-2.1567665952837369E-3</v>
      </c>
      <c r="AP495" s="223">
        <f t="shared" ca="1" si="1149"/>
        <v>1.9673833839574874E-3</v>
      </c>
      <c r="AQ495" s="223">
        <f t="shared" ca="1" si="1150"/>
        <v>-1.7354122637278208E-3</v>
      </c>
      <c r="AR495" s="223">
        <f t="shared" ca="1" si="1151"/>
        <v>1.4658747088112218E-3</v>
      </c>
      <c r="AS495" s="223">
        <f t="shared" ca="1" si="1152"/>
        <v>-1.164605393287255E-3</v>
      </c>
      <c r="AT495" s="223">
        <f t="shared" ca="1" si="1153"/>
        <v>8.3812588802484518E-4</v>
      </c>
      <c r="AU495" s="223">
        <f t="shared" ca="1" si="1154"/>
        <v>-4.9350348836784211E-4</v>
      </c>
      <c r="AV495" s="223">
        <f t="shared" ca="1" si="1155"/>
        <v>1.3819822853344826E-4</v>
      </c>
      <c r="AW495" s="223">
        <f t="shared" ca="1" si="1156"/>
        <v>2.2009860559977931E-4</v>
      </c>
      <c r="AX495" s="223">
        <f t="shared" ca="1" si="1157"/>
        <v>-5.7363096960398965E-4</v>
      </c>
      <c r="AY495" s="223">
        <f t="shared" ca="1" si="1158"/>
        <v>9.1474595544146456E-4</v>
      </c>
      <c r="AZ495" s="223">
        <f t="shared" ca="1" si="1159"/>
        <v>-1.2360594538119829E-3</v>
      </c>
      <c r="BA495" s="223">
        <f t="shared" ca="1" si="1160"/>
        <v>1.5306159978199548E-3</v>
      </c>
      <c r="BB495" s="223">
        <f t="shared" ca="1" si="1161"/>
        <v>-1.7920393278276229E-3</v>
      </c>
      <c r="BC495" s="223">
        <f t="shared" ca="1" si="1162"/>
        <v>2.0146704182203625E-3</v>
      </c>
      <c r="BD495" s="223">
        <f t="shared" ca="1" si="1163"/>
        <v>-2.193689978221352E-3</v>
      </c>
      <c r="BE495" s="223">
        <f t="shared" ca="1" si="1164"/>
        <v>2.3252227749830999E-3</v>
      </c>
      <c r="BF495" s="223">
        <f t="shared" ca="1" si="1165"/>
        <v>-2.4064215206754569E-3</v>
      </c>
      <c r="BG495" s="223">
        <f t="shared" ca="1" si="1166"/>
        <v>2.4355285076686759E-3</v>
      </c>
      <c r="BH495" s="223">
        <f t="shared" ca="1" si="1167"/>
        <v>-2.4119136575954038E-3</v>
      </c>
      <c r="BI495" s="223">
        <f t="shared" ca="1" si="1168"/>
        <v>2.3360881606445433E-3</v>
      </c>
      <c r="BJ495" s="223">
        <f t="shared" ca="1" si="1169"/>
        <v>-2.20969340983745E-3</v>
      </c>
      <c r="BK495" s="223">
        <f t="shared" ca="1" si="1170"/>
        <v>2.0354654698258048E-3</v>
      </c>
      <c r="BL495" s="223">
        <f t="shared" ca="1" si="1171"/>
        <v>-1.8171758493547721E-3</v>
      </c>
      <c r="BM495" s="223">
        <f t="shared" ca="1" si="1172"/>
        <v>1.559549859488273E-3</v>
      </c>
      <c r="BN495" s="223">
        <f t="shared" ca="1" si="1173"/>
        <v>-1.2681643248945748E-3</v>
      </c>
      <c r="BO495" s="223">
        <f t="shared" ca="1" si="1174"/>
        <v>9.4932686243384169E-4</v>
      </c>
      <c r="BP495" s="223">
        <f t="shared" ca="1" si="1175"/>
        <v>-6.0993934030173708E-4</v>
      </c>
      <c r="BQ495" s="223">
        <f t="shared" ca="1" si="1176"/>
        <v>2.5734847342588022E-4</v>
      </c>
      <c r="BR495" s="223">
        <f t="shared" ca="1" si="1177"/>
        <v>1.0081321072538477E-4</v>
      </c>
      <c r="BS495" s="223">
        <f t="shared" ca="1" si="1178"/>
        <v>-4.5679259331324036E-4</v>
      </c>
      <c r="BT495" s="223">
        <f t="shared" ca="1" si="1179"/>
        <v>8.028837957373199E-4</v>
      </c>
      <c r="BU495" s="223">
        <f t="shared" ca="1" si="1180"/>
        <v>-1.1315949886361336E-3</v>
      </c>
      <c r="BV495" s="223">
        <f t="shared" ca="1" si="1181"/>
        <v>1.4358105673681969E-3</v>
      </c>
      <c r="BW495" s="223">
        <f t="shared" ca="1" si="1182"/>
        <v>-1.7089451833635146E-3</v>
      </c>
      <c r="BX495" s="223">
        <f t="shared" ca="1" si="1183"/>
        <v>1.945086297033089E-3</v>
      </c>
      <c r="BY495" s="223">
        <f t="shared" ca="1" si="1184"/>
        <v>-2.1391221663955035E-3</v>
      </c>
      <c r="BZ495" s="223">
        <f t="shared" ca="1" si="1185"/>
        <v>2.2868525008537186E-3</v>
      </c>
      <c r="CA495" s="223">
        <f t="shared" ca="1" si="1186"/>
        <v>-2.3850793848019056E-3</v>
      </c>
      <c r="CB495" s="223">
        <f t="shared" ca="1" si="1187"/>
        <v>2.4316765028408933E-3</v>
      </c>
      <c r="CC495" s="223">
        <f t="shared" ca="1" si="1188"/>
        <v>-2.4256351680851276E-3</v>
      </c>
      <c r="CD495" s="223">
        <f t="shared" ca="1" si="1189"/>
        <v>2.367086157187667E-3</v>
      </c>
      <c r="CE495" s="223">
        <f t="shared" ca="1" si="1190"/>
        <v>-2.2572968794205514E-3</v>
      </c>
      <c r="CF495" s="223">
        <f t="shared" ca="1" si="1191"/>
        <v>2.0986439410915895E-3</v>
      </c>
      <c r="CG495" s="223">
        <f t="shared" ca="1" si="1192"/>
        <v>-1.8945616991947996E-3</v>
      </c>
      <c r="CH495" s="223">
        <f t="shared" ca="1" si="1193"/>
        <v>1.6494679179534083E-3</v>
      </c>
      <c r="CI495" s="223">
        <f t="shared" ca="1" si="1194"/>
        <v>-1.3686681375651496E-3</v>
      </c>
      <c r="CJ495" s="223">
        <f t="shared" ca="1" si="1195"/>
        <v>1.058240825280086E-3</v>
      </c>
      <c r="CK495" s="223">
        <f t="shared" ca="1" si="1196"/>
        <v>-7.249057949404677E-4</v>
      </c>
      <c r="CL495" s="223">
        <f t="shared" ca="1" si="1197"/>
        <v>3.7587874330469634E-4</v>
      </c>
      <c r="CM495" s="223">
        <f t="shared" ca="1" si="1198"/>
        <v>-1.8715052003841703E-5</v>
      </c>
      <c r="CN495" s="223">
        <f t="shared" ca="1" si="1199"/>
        <v>-3.3885376365489427E-4</v>
      </c>
      <c r="CO495" s="223">
        <f t="shared" ca="1" si="1200"/>
        <v>6.8908741864486369E-4</v>
      </c>
      <c r="CP495" s="223">
        <f t="shared" ca="1" si="1201"/>
        <v>-1.0244044120166431E-3</v>
      </c>
      <c r="CQ495" s="223">
        <f t="shared" ca="1" si="1202"/>
        <v>1.3375461434975522E-3</v>
      </c>
      <c r="CR495" s="223">
        <f t="shared" ca="1" si="1203"/>
        <v>-1.621734040266762E-3</v>
      </c>
      <c r="CS495" s="223">
        <f t="shared" ca="1" si="1204"/>
        <v>1.8708162925868664E-3</v>
      </c>
      <c r="CT495" s="223">
        <f t="shared" ca="1" si="1205"/>
        <v>-2.0794010219058021E-3</v>
      </c>
      <c r="CU495" s="223">
        <f t="shared" ca="1" si="1206"/>
        <v>2.2429729987451623E-3</v>
      </c>
      <c r="CV495" s="223">
        <f t="shared" ca="1" si="1207"/>
        <v>-2.3579913837820988E-3</v>
      </c>
      <c r="CW495" s="223">
        <f t="shared" ca="1" si="1208"/>
        <v>2.4219663763280562E-3</v>
      </c>
      <c r="CX495" s="223">
        <f t="shared" ca="1" si="1209"/>
        <v>-2.4335131109943803E-3</v>
      </c>
      <c r="CY495" s="223">
        <f t="shared" ca="1" si="1210"/>
        <v>2.3923816358458615E-3</v>
      </c>
      <c r="CZ495" s="223">
        <f t="shared" ca="1" si="1211"/>
        <v>-2.2994623231052769E-3</v>
      </c>
      <c r="DA495" s="223">
        <f t="shared" ca="1" si="1212"/>
        <v>2.1567665952837503E-3</v>
      </c>
      <c r="DB495" s="223">
        <f t="shared" ca="1" si="1213"/>
        <v>-1.9673833839575455E-3</v>
      </c>
      <c r="DC495" s="223">
        <f t="shared" ca="1" si="1214"/>
        <v>1.7354122637278165E-3</v>
      </c>
      <c r="DD495" s="223">
        <f t="shared" ca="1" si="1215"/>
        <v>-1.4658747088112719E-3</v>
      </c>
      <c r="DE495" s="223">
        <f t="shared" ca="1" si="1216"/>
        <v>1.1646053932872192E-3</v>
      </c>
      <c r="DF495" s="223">
        <f t="shared" ca="1" si="1217"/>
        <v>-8.3812588802487206E-4</v>
      </c>
      <c r="DG495" s="223">
        <f t="shared" ca="1" si="1218"/>
        <v>4.9350348836793806E-4</v>
      </c>
      <c r="DH495" s="223">
        <f t="shared" ca="1" si="1219"/>
        <v>-1.3819822853347686E-4</v>
      </c>
      <c r="DI495" s="223">
        <f t="shared" ca="1" si="1220"/>
        <v>-2.2009860559968184E-4</v>
      </c>
      <c r="DJ495" s="223">
        <f t="shared" ca="1" si="1221"/>
        <v>5.7363096960402911E-4</v>
      </c>
      <c r="DK495" s="223">
        <f t="shared" ca="1" si="1222"/>
        <v>-9.14745955441438E-4</v>
      </c>
      <c r="DL495" s="223">
        <f t="shared" ca="1" si="1223"/>
        <v>1.2360594538120178E-3</v>
      </c>
      <c r="DM495" s="223">
        <f t="shared" ca="1" si="1224"/>
        <v>-1.5306159978199327E-3</v>
      </c>
      <c r="DN495" s="223">
        <f t="shared" ca="1" si="1225"/>
        <v>1.7920393278275566E-3</v>
      </c>
      <c r="DO495" s="223">
        <f t="shared" ca="1" si="1226"/>
        <v>-2.0146704182203465E-3</v>
      </c>
      <c r="DP495" s="223">
        <f t="shared" ca="1" si="1227"/>
        <v>2.1936899782213398E-3</v>
      </c>
      <c r="DQ495" s="223">
        <f t="shared" ca="1" si="1228"/>
        <v>-2.325222774983112E-3</v>
      </c>
      <c r="DR495" s="223">
        <f t="shared" ca="1" si="1229"/>
        <v>2.4064215206754526E-3</v>
      </c>
      <c r="DS495" s="223">
        <f t="shared" ca="1" si="1230"/>
        <v>-2.4355285076686751E-3</v>
      </c>
      <c r="DT495" s="223">
        <f t="shared" ca="1" si="1231"/>
        <v>2.4119136575954077E-3</v>
      </c>
      <c r="DU495" s="223">
        <f t="shared" ca="1" si="1232"/>
        <v>-2.3360881606445706E-3</v>
      </c>
      <c r="DV495" s="223">
        <f t="shared" ca="1" si="1233"/>
        <v>2.2096934098374326E-3</v>
      </c>
      <c r="DW495" s="223">
        <f t="shared" ca="1" si="1234"/>
        <v>-2.0354654698258199E-3</v>
      </c>
      <c r="DX495" s="223">
        <f t="shared" ca="1" si="1235"/>
        <v>1.8171758493547448E-3</v>
      </c>
      <c r="DY495" s="223">
        <f t="shared" ca="1" si="1236"/>
        <v>-1.5595498594882953E-3</v>
      </c>
      <c r="DZ495" s="223">
        <f t="shared" ca="1" si="1237"/>
        <v>1.2681643248946585E-3</v>
      </c>
      <c r="EA495" s="223">
        <f t="shared" ca="1" si="1238"/>
        <v>-9.4932686243386804E-4</v>
      </c>
      <c r="EB495" s="223">
        <f t="shared" ca="1" si="1239"/>
        <v>6.0993934030176484E-4</v>
      </c>
      <c r="EC495" s="223">
        <f t="shared" ca="1" si="1240"/>
        <v>-2.5734847342583989E-4</v>
      </c>
      <c r="ED495" s="223">
        <f t="shared" ca="1" si="1241"/>
        <v>-1.0081321072535615E-4</v>
      </c>
      <c r="EE495" s="223">
        <f t="shared" ca="1" si="1242"/>
        <v>4.5679259331314414E-4</v>
      </c>
      <c r="EF495" s="223">
        <f t="shared" ca="1" si="1243"/>
        <v>-8.0288379573729279E-4</v>
      </c>
      <c r="EG495" s="223">
        <f t="shared" ca="1" si="1244"/>
        <v>1.1315949886361082E-3</v>
      </c>
      <c r="EH495" s="223">
        <f t="shared" ca="1" si="1245"/>
        <v>-1.4358105673682299E-3</v>
      </c>
      <c r="EI495" s="223">
        <f t="shared" ca="1" si="1246"/>
        <v>1.7089451833634944E-3</v>
      </c>
      <c r="EJ495" s="223">
        <f t="shared" ca="1" si="1247"/>
        <v>-1.9450862970330305E-3</v>
      </c>
      <c r="EK495" s="223">
        <f t="shared" ca="1" si="1248"/>
        <v>2.1391221663954896E-3</v>
      </c>
      <c r="EL495" s="223">
        <f t="shared" ca="1" si="1249"/>
        <v>-2.2868525008536852E-3</v>
      </c>
      <c r="EM495" s="223">
        <f t="shared" ca="1" si="1250"/>
        <v>2.3850793848019134E-3</v>
      </c>
      <c r="EN495" s="223">
        <f t="shared" ca="1" si="1251"/>
        <v>-2.4316765028408916E-3</v>
      </c>
      <c r="EO495" s="223">
        <f t="shared" ca="1" si="1252"/>
        <v>2.4256351680851241E-3</v>
      </c>
      <c r="EP495" s="223">
        <f t="shared" ca="1" si="1253"/>
        <v>-2.3670861571876735E-3</v>
      </c>
      <c r="EQ495" s="223">
        <f t="shared" ca="1" si="1254"/>
        <v>2.2572968794205882E-3</v>
      </c>
      <c r="ER495" s="223">
        <f t="shared" ca="1" si="1255"/>
        <v>-2.0986439410915687E-3</v>
      </c>
      <c r="ES495" s="223">
        <f t="shared" ca="1" si="1256"/>
        <v>1.8945616991948614E-3</v>
      </c>
      <c r="ET495" s="223">
        <f t="shared" ca="1" si="1257"/>
        <v>-1.6494679179533784E-3</v>
      </c>
      <c r="EU495" s="223">
        <f t="shared" ca="1" si="1258"/>
        <v>1.3686681375652307E-3</v>
      </c>
      <c r="EV495" s="223">
        <f t="shared" ca="1" si="1259"/>
        <v>-1.0582408252801743E-3</v>
      </c>
      <c r="EW495" s="223">
        <f t="shared" ca="1" si="1260"/>
        <v>7.2490579494042899E-4</v>
      </c>
      <c r="EX495" s="223">
        <f t="shared" ca="1" si="1261"/>
        <v>-3.758787433047931E-4</v>
      </c>
      <c r="EY495" s="223">
        <f t="shared" ca="1" si="1262"/>
        <v>1.8715052003801127E-5</v>
      </c>
      <c r="EZ495" s="223">
        <f t="shared" ca="1" si="1263"/>
        <v>3.3885376365479735E-4</v>
      </c>
      <c r="FA495" s="223">
        <f t="shared" ca="1" si="1264"/>
        <v>-6.8908741864490272E-4</v>
      </c>
      <c r="FB495" s="223">
        <f t="shared" ca="1" si="1265"/>
        <v>1.0244044120166799E-3</v>
      </c>
      <c r="FC495" s="223">
        <f t="shared" ca="1" si="1266"/>
        <v>-1.3375461434974704E-3</v>
      </c>
      <c r="FD495" s="223">
        <f t="shared" ca="1" si="1267"/>
        <v>1.6217340402667924E-3</v>
      </c>
      <c r="FE495" s="223">
        <f t="shared" ca="1" si="1268"/>
        <v>-1.8708162925868037E-3</v>
      </c>
      <c r="FF495" s="223">
        <f t="shared" ca="1" si="1269"/>
        <v>2.0794010219057509E-3</v>
      </c>
      <c r="FG495" s="223">
        <f t="shared" ca="1" si="1270"/>
        <v>-2.2429729987451779E-3</v>
      </c>
      <c r="FH495" s="223">
        <f t="shared" ca="1" si="1271"/>
        <v>2.3579913837821088E-3</v>
      </c>
      <c r="FI495" s="223">
        <f t="shared" ca="1" si="1272"/>
        <v>-2.4219663763280605E-3</v>
      </c>
      <c r="FJ495" s="223">
        <f t="shared" ca="1" si="1273"/>
        <v>2.4335131109943843E-3</v>
      </c>
      <c r="FK495" s="223">
        <f t="shared" ca="1" si="1274"/>
        <v>-2.3923816358458797E-3</v>
      </c>
      <c r="FL495" s="223">
        <f t="shared" ca="1" si="1275"/>
        <v>2.299462323105263E-3</v>
      </c>
      <c r="FM495" s="223">
        <f t="shared" ca="1" si="1276"/>
        <v>-2.1567665952837312E-3</v>
      </c>
      <c r="FN495" s="223">
        <f t="shared" ca="1" si="1277"/>
        <v>1.9673833839575212E-3</v>
      </c>
      <c r="FO495" s="223">
        <f t="shared" ca="1" si="1278"/>
        <v>-1.7354122637278852E-3</v>
      </c>
      <c r="FP495" s="223">
        <f t="shared" ca="1" si="1279"/>
        <v>1.4658747088113501E-3</v>
      </c>
      <c r="FQ495" s="223">
        <f t="shared" ca="1" si="1280"/>
        <v>-1.1646053932871836E-3</v>
      </c>
      <c r="FR495" s="223">
        <f t="shared" ca="1" si="1281"/>
        <v>8.3812588802483401E-4</v>
      </c>
      <c r="FS495" s="223">
        <f t="shared" ca="1" si="1282"/>
        <v>-4.9350348836789838E-4</v>
      </c>
      <c r="FT495" s="223">
        <f t="shared" ca="1" si="1283"/>
        <v>1.3819822853357455E-4</v>
      </c>
      <c r="FU495" s="223">
        <f t="shared" ca="1" si="1284"/>
        <v>2.2009860559958437E-4</v>
      </c>
      <c r="FV495" s="223">
        <f t="shared" ca="1" si="1285"/>
        <v>-5.7363096960406847E-4</v>
      </c>
      <c r="FW495" s="223">
        <f t="shared" ca="1" si="1286"/>
        <v>9.1474595544147551E-4</v>
      </c>
      <c r="FX495" s="223">
        <f t="shared" ca="1" si="1287"/>
        <v>-1.2360594538119334E-3</v>
      </c>
      <c r="FY495" s="223">
        <f t="shared" ca="1" si="1288"/>
        <v>1.5306159978198568E-3</v>
      </c>
      <c r="FZ495" s="223">
        <f t="shared" ca="1" si="1289"/>
        <v>-1.7920393278274902E-3</v>
      </c>
      <c r="GA495" s="223">
        <f t="shared" ca="1" si="1290"/>
        <v>2.014670418220369E-3</v>
      </c>
      <c r="GB495" s="223">
        <f t="shared" ca="1" si="1291"/>
        <v>-2.1936899782213572E-3</v>
      </c>
      <c r="GC495" s="223">
        <f t="shared" ca="1" si="1292"/>
        <v>2.325222774983083E-3</v>
      </c>
      <c r="GD495" s="223">
        <f t="shared" ca="1" si="1293"/>
        <v>-2.4064215206754378E-3</v>
      </c>
      <c r="GE495" s="223">
        <f t="shared" ca="1" si="1294"/>
        <v>2.4355285076686742E-3</v>
      </c>
      <c r="GF495" s="223">
        <f t="shared" ca="1" si="1295"/>
        <v>-2.4119136575954021E-3</v>
      </c>
      <c r="GG495" s="223">
        <f t="shared" ca="1" si="1296"/>
        <v>2.3360881606445598E-3</v>
      </c>
      <c r="GH495" s="223">
        <f t="shared" ca="1" si="1297"/>
        <v>-2.2096934098374738E-3</v>
      </c>
      <c r="GI495" s="223">
        <f t="shared" ca="1" si="1298"/>
        <v>2.0354654698258737E-3</v>
      </c>
      <c r="GJ495" s="223">
        <f t="shared" ca="1" si="1299"/>
        <v>-1.8171758493547179E-3</v>
      </c>
      <c r="GK495" s="223">
        <f t="shared" ca="1" si="1300"/>
        <v>1.5595498594882641E-3</v>
      </c>
      <c r="GL495" s="223">
        <f t="shared" ca="1" si="1301"/>
        <v>-1.268164324894624E-3</v>
      </c>
      <c r="GM495" s="223">
        <f t="shared" ca="1" si="1302"/>
        <v>9.4932686243395803E-4</v>
      </c>
      <c r="GN495" s="223">
        <f t="shared" ca="1" si="1303"/>
        <v>-6.0993934030185971E-4</v>
      </c>
      <c r="GO495" s="223">
        <f t="shared" ca="1" si="1304"/>
        <v>2.5734847342579945E-4</v>
      </c>
      <c r="GP495" s="223">
        <f t="shared" ca="1" si="1305"/>
        <v>1.008132107253967E-4</v>
      </c>
      <c r="GQ495" s="223">
        <f t="shared" ca="1" si="1306"/>
        <v>-4.5679259331318404E-4</v>
      </c>
      <c r="GR495" s="223">
        <f t="shared" ca="1" si="1307"/>
        <v>8.0288379573720042E-4</v>
      </c>
      <c r="GS495" s="223">
        <f t="shared" ca="1" si="1308"/>
        <v>-1.1315949886360214E-3</v>
      </c>
      <c r="GT495" s="223">
        <f t="shared" ca="1" si="1309"/>
        <v>1.4358105673682624E-3</v>
      </c>
      <c r="GU495" s="223">
        <f t="shared" ca="1" si="1310"/>
        <v>-1.7089451833635235E-3</v>
      </c>
      <c r="GV495" s="223">
        <f t="shared" ca="1" si="1311"/>
        <v>1.9450862970330548E-3</v>
      </c>
      <c r="GW495" s="223">
        <f t="shared" ca="1" si="1312"/>
        <v>-2.1391221663954428E-3</v>
      </c>
      <c r="GX495" s="223">
        <f t="shared" ca="1" si="1313"/>
        <v>2.2868525008536513E-3</v>
      </c>
      <c r="GY495" s="223">
        <f t="shared" ca="1" si="1314"/>
        <v>-2.3850793848019217E-3</v>
      </c>
      <c r="GZ495" s="223">
        <f t="shared" ca="1" si="1315"/>
        <v>2.4316765028408937E-3</v>
      </c>
      <c r="HA495" s="223">
        <f t="shared" ca="1" si="1316"/>
        <v>-2.4256351680851328E-3</v>
      </c>
      <c r="HB495" s="223">
        <f t="shared" ca="1" si="1317"/>
        <v>2.3670861571876965E-3</v>
      </c>
      <c r="HC495" s="223">
        <f t="shared" ca="1" si="1318"/>
        <v>-2.2572968794206251E-3</v>
      </c>
      <c r="HD495" s="223">
        <f t="shared" ca="1" si="1319"/>
        <v>2.0986439410915483E-3</v>
      </c>
      <c r="HE495" s="223">
        <f t="shared" ca="1" si="1320"/>
        <v>-1.8945616991948356E-3</v>
      </c>
      <c r="HF495" s="223">
        <f t="shared" ca="1" si="1321"/>
        <v>1.6494679179534506E-3</v>
      </c>
      <c r="HG495" s="223">
        <f t="shared" ca="1" si="1322"/>
        <v>-1.3686681375653113E-3</v>
      </c>
      <c r="HH495" s="223">
        <f t="shared" ca="1" si="1323"/>
        <v>1.0582408252802623E-3</v>
      </c>
      <c r="HI495" s="223">
        <f t="shared" ca="1" si="1324"/>
        <v>-7.2490579494039029E-4</v>
      </c>
      <c r="HJ495" s="223">
        <f t="shared" ca="1" si="1325"/>
        <v>3.7587874330475299E-4</v>
      </c>
      <c r="HK495" s="223">
        <f t="shared" ca="1" si="1326"/>
        <v>-1.8715052003898989E-5</v>
      </c>
      <c r="HL495" s="223">
        <f t="shared" ca="1" si="1327"/>
        <v>-3.3885376365470042E-4</v>
      </c>
      <c r="HM495" s="223">
        <f t="shared" ca="1" si="1328"/>
        <v>6.8908741864494153E-4</v>
      </c>
      <c r="HN495" s="223">
        <f t="shared" ca="1" si="1329"/>
        <v>-1.0244044120167168E-3</v>
      </c>
      <c r="HO495" s="223">
        <f t="shared" ca="1" si="1330"/>
        <v>1.3375461434975042E-3</v>
      </c>
      <c r="HP495" s="223">
        <f t="shared" ca="1" si="1331"/>
        <v>-1.6217340402667193E-3</v>
      </c>
      <c r="HQ495" s="223">
        <f t="shared" ca="1" si="1332"/>
        <v>1.8708162925867413E-3</v>
      </c>
      <c r="HR495" s="223">
        <f t="shared" ca="1" si="1333"/>
        <v>-2.0794010219058437E-3</v>
      </c>
      <c r="HS495" s="223">
        <f t="shared" ca="1" si="1334"/>
        <v>2.2429729987451397E-3</v>
      </c>
      <c r="HT495" s="223">
        <f t="shared" ca="1" si="1335"/>
        <v>-2.3579913837820845E-3</v>
      </c>
      <c r="HU495" s="223">
        <f t="shared" ca="1" si="1336"/>
        <v>2.4219663763280501E-3</v>
      </c>
      <c r="HV495" s="223">
        <f t="shared" ca="1" si="1337"/>
        <v>-2.4335131109943882E-3</v>
      </c>
      <c r="HW495" s="223">
        <f t="shared" ca="1" si="1338"/>
        <v>2.3923816358458459E-3</v>
      </c>
      <c r="HX495" s="223">
        <f t="shared" ca="1" si="1339"/>
        <v>-2.2994623231052955E-3</v>
      </c>
      <c r="HY495" s="223">
        <f t="shared" ca="1" si="1340"/>
        <v>2.1567665952837768E-3</v>
      </c>
      <c r="HZ495" s="223">
        <f t="shared" ca="1" si="1341"/>
        <v>-1.9673833839575789E-3</v>
      </c>
      <c r="IA495" s="223">
        <f t="shared" ca="1" si="1342"/>
        <v>1.735412263727954E-3</v>
      </c>
      <c r="IB495" s="223">
        <f t="shared" ca="1" si="1343"/>
        <v>-1.4658747088112073E-3</v>
      </c>
      <c r="IC495" s="223">
        <f t="shared" ca="1" si="1344"/>
        <v>1.1646053932872697E-3</v>
      </c>
      <c r="ID495" s="223">
        <f t="shared" ca="1" si="1345"/>
        <v>-8.3812588802492595E-4</v>
      </c>
      <c r="IE495" s="223">
        <f t="shared" ca="1" si="1346"/>
        <v>2.3093820409483992E-3</v>
      </c>
      <c r="IF495" s="223">
        <f t="shared" ca="1" si="1347"/>
        <v>-1.3819822853367226E-4</v>
      </c>
      <c r="IG495" s="223">
        <f t="shared" ca="1" si="1348"/>
        <v>-2.2009860559976267E-4</v>
      </c>
      <c r="IH495" s="223">
        <f t="shared" ca="1" si="1349"/>
        <v>5.7363096960397339E-4</v>
      </c>
      <c r="II495" s="223">
        <f t="shared" ca="1" si="1350"/>
        <v>-9.1474595544138477E-4</v>
      </c>
      <c r="IJ495" s="223">
        <f t="shared" ca="1" si="1351"/>
        <v>1.2360594538118491E-3</v>
      </c>
      <c r="IK495" s="223">
        <f t="shared" ca="1" si="1352"/>
        <v>-1.5306159978197805E-3</v>
      </c>
      <c r="IL495" s="223">
        <f t="shared" ca="1" si="1353"/>
        <v>1.7920393278276117E-3</v>
      </c>
      <c r="IM495" s="223">
        <f t="shared" ca="1" si="1354"/>
        <v>-2.0146704182203144E-3</v>
      </c>
      <c r="IN495" s="223">
        <f t="shared" ca="1" si="1355"/>
        <v>2.1936899782213147E-3</v>
      </c>
      <c r="IO495" s="223">
        <f t="shared" ca="1" si="1356"/>
        <v>-2.3252227749830539E-3</v>
      </c>
      <c r="IP495" s="223">
        <f t="shared" ca="1" si="1357"/>
        <v>2.4064215206754652E-3</v>
      </c>
      <c r="IQ495" s="223">
        <f t="shared" ca="1" si="1358"/>
        <v>-2.4355285076686755E-3</v>
      </c>
      <c r="IR495" s="223">
        <f t="shared" ca="1" si="1359"/>
        <v>2.4119136575954155E-3</v>
      </c>
      <c r="IS495" s="223">
        <f t="shared" ca="1" si="1360"/>
        <v>-2.3360881606445875E-3</v>
      </c>
      <c r="IT495" s="223">
        <f t="shared" ca="1" si="1361"/>
        <v>2.2096934098375155E-3</v>
      </c>
      <c r="IU495" s="223">
        <f t="shared" ca="1" si="1362"/>
        <v>-2.0354654698257753E-3</v>
      </c>
      <c r="IV495" s="223">
        <f t="shared" ca="1" si="1363"/>
        <v>1.8171758493547834E-3</v>
      </c>
      <c r="IW495" s="223">
        <f t="shared" ca="1" si="1364"/>
        <v>-1.5595498594883391E-3</v>
      </c>
      <c r="IX495" s="223">
        <f t="shared" ca="1" si="1365"/>
        <v>1.2681643248947077E-3</v>
      </c>
      <c r="IY495" s="223">
        <f t="shared" ca="1" si="1366"/>
        <v>-9.4932686243404823E-4</v>
      </c>
      <c r="IZ495" s="223">
        <f t="shared" ca="1" si="1367"/>
        <v>6.0993934030168634E-4</v>
      </c>
      <c r="JA495" s="223">
        <f t="shared" ca="1" si="1368"/>
        <v>-2.5734847342589681E-4</v>
      </c>
      <c r="JB495" s="223">
        <f t="shared" ca="1" si="1369"/>
        <v>-1.0081321072529892E-4</v>
      </c>
    </row>
    <row r="496" spans="2:262">
      <c r="B496" s="230">
        <v>135</v>
      </c>
      <c r="C496" s="229">
        <f t="shared" si="1370"/>
        <v>2.6367187500000019E-3</v>
      </c>
      <c r="D496" s="226">
        <f t="shared" ca="1" si="1113"/>
        <v>54.009226564019201</v>
      </c>
      <c r="E496" s="225">
        <f ca="1">EK361</f>
        <v>9.2265640192004776E-3</v>
      </c>
      <c r="F496" s="224">
        <v>135</v>
      </c>
      <c r="G496" s="223">
        <f t="shared" ca="1" si="1114"/>
        <v>8.9270803978474904E-5</v>
      </c>
      <c r="H496" s="223">
        <f t="shared" ca="1" si="1115"/>
        <v>-3.8749759154480814E-4</v>
      </c>
      <c r="I496" s="223">
        <f t="shared" ca="1" si="1116"/>
        <v>6.7431462287884732E-4</v>
      </c>
      <c r="J496" s="223">
        <f t="shared" ca="1" si="1117"/>
        <v>-9.4127665217211092E-4</v>
      </c>
      <c r="K496" s="223">
        <f t="shared" ca="1" si="1118"/>
        <v>1.1805230584969362E-3</v>
      </c>
      <c r="L496" s="223">
        <f t="shared" ca="1" si="1119"/>
        <v>-1.3850092995511783E-3</v>
      </c>
      <c r="M496" s="223">
        <f t="shared" ca="1" si="1120"/>
        <v>1.5487143362001518E-3</v>
      </c>
      <c r="N496" s="223">
        <f t="shared" ca="1" si="1121"/>
        <v>-1.6668179202593007E-3</v>
      </c>
      <c r="O496" s="223">
        <f t="shared" ca="1" si="1122"/>
        <v>1.7358425253292925E-3</v>
      </c>
      <c r="P496" s="223">
        <f t="shared" ca="1" si="1123"/>
        <v>-1.7537557415705219E-3</v>
      </c>
      <c r="Q496" s="223">
        <f t="shared" ca="1" si="1124"/>
        <v>1.7200301194320545E-3</v>
      </c>
      <c r="R496" s="223">
        <f t="shared" ca="1" si="1125"/>
        <v>-1.6356587002534454E-3</v>
      </c>
      <c r="S496" s="223">
        <f t="shared" ca="1" si="1126"/>
        <v>1.5031257764452945E-3</v>
      </c>
      <c r="T496" s="223">
        <f t="shared" ca="1" si="1127"/>
        <v>-1.3263337422066879E-3</v>
      </c>
      <c r="U496" s="223">
        <f t="shared" ca="1" si="1128"/>
        <v>1.1104881886393194E-3</v>
      </c>
      <c r="V496" s="223">
        <f t="shared" ca="1" si="1129"/>
        <v>-8.6194462659994133E-4</v>
      </c>
      <c r="W496" s="223">
        <f t="shared" ca="1" si="1130"/>
        <v>5.8802135049309352E-4</v>
      </c>
      <c r="X496" s="223">
        <f t="shared" ca="1" si="1131"/>
        <v>-2.9678395317645146E-4</v>
      </c>
      <c r="Y496" s="223">
        <f t="shared" ca="1" si="1132"/>
        <v>-3.192163123965459E-6</v>
      </c>
      <c r="Z496" s="223">
        <f t="shared" ca="1" si="1133"/>
        <v>3.0307428709024233E-4</v>
      </c>
      <c r="AA496" s="223">
        <f t="shared" ca="1" si="1134"/>
        <v>-5.9403247498202505E-4</v>
      </c>
      <c r="AB496" s="223">
        <f t="shared" ca="1" si="1135"/>
        <v>8.674995458152491E-4</v>
      </c>
      <c r="AC496" s="223">
        <f t="shared" ca="1" si="1136"/>
        <v>-1.1154233395666482E-3</v>
      </c>
      <c r="AD496" s="223">
        <f t="shared" ca="1" si="1137"/>
        <v>1.3305038107323851E-3</v>
      </c>
      <c r="AE496" s="223">
        <f t="shared" ca="1" si="1138"/>
        <v>-1.5064079760891808E-3</v>
      </c>
      <c r="AF496" s="223">
        <f t="shared" ca="1" si="1139"/>
        <v>1.6379563875816912E-3</v>
      </c>
      <c r="AG496" s="223">
        <f t="shared" ca="1" si="1140"/>
        <v>-1.7212756396956194E-3</v>
      </c>
      <c r="AH496" s="223">
        <f t="shared" ca="1" si="1141"/>
        <v>1.753912420779937E-3</v>
      </c>
      <c r="AI496" s="223">
        <f t="shared" ca="1" si="1142"/>
        <v>-1.7349057501098548E-3</v>
      </c>
      <c r="AJ496" s="223">
        <f t="shared" ca="1" si="1143"/>
        <v>1.6648152736905774E-3</v>
      </c>
      <c r="AK496" s="223">
        <f t="shared" ca="1" si="1144"/>
        <v>-1.5457047856400415E-3</v>
      </c>
      <c r="AL496" s="223">
        <f t="shared" ca="1" si="1145"/>
        <v>1.381081460358882E-3</v>
      </c>
      <c r="AM496" s="223">
        <f t="shared" ca="1" si="1146"/>
        <v>-1.1757925847789125E-3</v>
      </c>
      <c r="AN496" s="223">
        <f t="shared" ca="1" si="1147"/>
        <v>9.3588283137983192E-4</v>
      </c>
      <c r="AO496" s="223">
        <f t="shared" ca="1" si="1148"/>
        <v>-6.6841627452952392E-4</v>
      </c>
      <c r="AP496" s="223">
        <f t="shared" ca="1" si="1149"/>
        <v>3.8126839082584265E-4</v>
      </c>
      <c r="AQ496" s="223">
        <f t="shared" ca="1" si="1150"/>
        <v>-8.2894167931123376E-5</v>
      </c>
      <c r="AR496" s="223">
        <f t="shared" ca="1" si="1151"/>
        <v>-2.1792085013192677E-4</v>
      </c>
      <c r="AS496" s="223">
        <f t="shared" ca="1" si="1152"/>
        <v>5.1231925082185614E-4</v>
      </c>
      <c r="AT496" s="223">
        <f t="shared" ca="1" si="1153"/>
        <v>-7.9163255706852858E-4</v>
      </c>
      <c r="AU496" s="223">
        <f t="shared" ca="1" si="1154"/>
        <v>1.0476364681118037E-3</v>
      </c>
      <c r="AV496" s="223">
        <f t="shared" ca="1" si="1155"/>
        <v>-1.2727930216951792E-3</v>
      </c>
      <c r="AW496" s="223">
        <f t="shared" ca="1" si="1156"/>
        <v>1.460472547218045E-3</v>
      </c>
      <c r="AX496" s="223">
        <f t="shared" ca="1" si="1157"/>
        <v>-1.6051488744983583E-3</v>
      </c>
      <c r="AY496" s="223">
        <f t="shared" ca="1" si="1158"/>
        <v>1.7025620502799808E-3</v>
      </c>
      <c r="AZ496" s="223">
        <f t="shared" ca="1" si="1159"/>
        <v>-1.749843771343109E-3</v>
      </c>
      <c r="BA496" s="223">
        <f t="shared" ca="1" si="1160"/>
        <v>1.7456018408758473E-3</v>
      </c>
      <c r="BB496" s="223">
        <f t="shared" ca="1" si="1161"/>
        <v>-1.689961161312796E-3</v>
      </c>
      <c r="BC496" s="223">
        <f t="shared" ca="1" si="1162"/>
        <v>1.5845600566184545E-3</v>
      </c>
      <c r="BD496" s="223">
        <f t="shared" ca="1" si="1163"/>
        <v>-1.4325020323046156E-3</v>
      </c>
      <c r="BE496" s="223">
        <f t="shared" ca="1" si="1164"/>
        <v>1.2382643935944869E-3</v>
      </c>
      <c r="BF496" s="223">
        <f t="shared" ca="1" si="1165"/>
        <v>-1.0075664124452838E-3</v>
      </c>
      <c r="BG496" s="223">
        <f t="shared" ca="1" si="1166"/>
        <v>7.4720092521426095E-4</v>
      </c>
      <c r="BH496" s="223">
        <f t="shared" ca="1" si="1167"/>
        <v>-4.648343195265553E-4</v>
      </c>
      <c r="BI496" s="223">
        <f t="shared" ca="1" si="1168"/>
        <v>1.6878079967496957E-4</v>
      </c>
      <c r="BJ496" s="223">
        <f t="shared" ca="1" si="1169"/>
        <v>1.3224242275800644E-4</v>
      </c>
      <c r="BK496" s="223">
        <f t="shared" ca="1" si="1170"/>
        <v>-4.293718047125903E-4</v>
      </c>
      <c r="BL496" s="223">
        <f t="shared" ca="1" si="1171"/>
        <v>7.1385845615305212E-4</v>
      </c>
      <c r="BM496" s="223">
        <f t="shared" ca="1" si="1172"/>
        <v>-9.7732574864313991E-4</v>
      </c>
      <c r="BN496" s="223">
        <f t="shared" ca="1" si="1173"/>
        <v>1.2120159627851902E-3</v>
      </c>
      <c r="BO496" s="223">
        <f t="shared" ca="1" si="1174"/>
        <v>-1.4110187120583728E-3</v>
      </c>
      <c r="BP496" s="223">
        <f t="shared" ca="1" si="1175"/>
        <v>1.5684744171819431E-3</v>
      </c>
      <c r="BQ496" s="223">
        <f t="shared" ca="1" si="1176"/>
        <v>-1.6797468397583887E-3</v>
      </c>
      <c r="BR496" s="223">
        <f t="shared" ca="1" si="1177"/>
        <v>1.7415595949929004E-3</v>
      </c>
      <c r="BS496" s="223">
        <f t="shared" ca="1" si="1178"/>
        <v>-1.752092623910504E-3</v>
      </c>
      <c r="BT496" s="223">
        <f t="shared" ca="1" si="1179"/>
        <v>1.7110357844742946E-3</v>
      </c>
      <c r="BU496" s="223">
        <f t="shared" ca="1" si="1180"/>
        <v>-1.6195979836293717E-3</v>
      </c>
      <c r="BV496" s="223">
        <f t="shared" ca="1" si="1181"/>
        <v>1.4804715813821815E-3</v>
      </c>
      <c r="BW496" s="223">
        <f t="shared" ca="1" si="1182"/>
        <v>-1.2977531150267583E-3</v>
      </c>
      <c r="BX496" s="223">
        <f t="shared" ca="1" si="1183"/>
        <v>1.0768226777707591E-3</v>
      </c>
      <c r="BY496" s="223">
        <f t="shared" ca="1" si="1184"/>
        <v>-8.2418550342304073E-4</v>
      </c>
      <c r="BZ496" s="223">
        <f t="shared" ca="1" si="1185"/>
        <v>5.4728042163687454E-4</v>
      </c>
      <c r="CA496" s="223">
        <f t="shared" ca="1" si="1186"/>
        <v>-2.5426082368897149E-4</v>
      </c>
      <c r="CB496" s="223">
        <f t="shared" ca="1" si="1187"/>
        <v>-4.6245411804593696E-5</v>
      </c>
      <c r="CC496" s="223">
        <f t="shared" ca="1" si="1188"/>
        <v>3.4538996431729207E-4</v>
      </c>
      <c r="CD496" s="223">
        <f t="shared" ca="1" si="1189"/>
        <v>-6.3436460769004141E-4</v>
      </c>
      <c r="CE496" s="223">
        <f t="shared" ca="1" si="1190"/>
        <v>9.0466056584236868E-4</v>
      </c>
      <c r="CF496" s="223">
        <f t="shared" ca="1" si="1191"/>
        <v>-1.14831905126079E-3</v>
      </c>
      <c r="CG496" s="223">
        <f t="shared" ca="1" si="1192"/>
        <v>1.3581656092307079E-3</v>
      </c>
      <c r="CH496" s="223">
        <f t="shared" ca="1" si="1193"/>
        <v>-1.5280213676123569E-3</v>
      </c>
      <c r="CI496" s="223">
        <f t="shared" ca="1" si="1194"/>
        <v>1.6528849719713533E-3</v>
      </c>
      <c r="CJ496" s="223">
        <f t="shared" ca="1" si="1195"/>
        <v>-1.7290798490357563E-3</v>
      </c>
      <c r="CK496" s="223">
        <f t="shared" ca="1" si="1196"/>
        <v>1.7543624623489701E-3</v>
      </c>
      <c r="CL496" s="223">
        <f t="shared" ca="1" si="1197"/>
        <v>-1.7279883725619498E-3</v>
      </c>
      <c r="CM496" s="223">
        <f t="shared" ca="1" si="1198"/>
        <v>1.6507341572377166E-3</v>
      </c>
      <c r="CN496" s="223">
        <f t="shared" ca="1" si="1199"/>
        <v>-1.5248745447462007E-3</v>
      </c>
      <c r="CO496" s="223">
        <f t="shared" ca="1" si="1200"/>
        <v>1.3541154355351803E-3</v>
      </c>
      <c r="CP496" s="223">
        <f t="shared" ca="1" si="1201"/>
        <v>-1.1434847829469566E-3</v>
      </c>
      <c r="CQ496" s="223">
        <f t="shared" ca="1" si="1202"/>
        <v>8.9918454656403711E-4</v>
      </c>
      <c r="CR496" s="223">
        <f t="shared" ca="1" si="1203"/>
        <v>-6.2840807727531994E-4</v>
      </c>
      <c r="CS496" s="223">
        <f t="shared" ca="1" si="1204"/>
        <v>3.3912831110803962E-4</v>
      </c>
      <c r="CT496" s="223">
        <f t="shared" ca="1" si="1205"/>
        <v>-3.9863008396426167E-5</v>
      </c>
      <c r="CU496" s="223">
        <f t="shared" ca="1" si="1206"/>
        <v>-2.605760492453168E-4</v>
      </c>
      <c r="CV496" s="223">
        <f t="shared" ca="1" si="1207"/>
        <v>5.5334251932332758E-4</v>
      </c>
      <c r="CW496" s="223">
        <f t="shared" ca="1" si="1208"/>
        <v>-8.2981597649957523E-4</v>
      </c>
      <c r="CX496" s="223">
        <f t="shared" ca="1" si="1209"/>
        <v>1.0818557385610314E-3</v>
      </c>
      <c r="CY496" s="223">
        <f t="shared" ca="1" si="1210"/>
        <v>-1.302040566489147E-3</v>
      </c>
      <c r="CZ496" s="223">
        <f t="shared" ca="1" si="1211"/>
        <v>1.4838871807293483E-3</v>
      </c>
      <c r="DA496" s="223">
        <f t="shared" ca="1" si="1212"/>
        <v>-1.6220411595112647E-3</v>
      </c>
      <c r="DB496" s="223">
        <f t="shared" ca="1" si="1213"/>
        <v>1.7124345982727691E-3</v>
      </c>
      <c r="DC496" s="223">
        <f t="shared" ca="1" si="1214"/>
        <v>-1.7524058879516346E-3</v>
      </c>
      <c r="DD496" s="223">
        <f t="shared" ca="1" si="1215"/>
        <v>1.7407780853062067E-3</v>
      </c>
      <c r="DE496" s="223">
        <f t="shared" ca="1" si="1216"/>
        <v>-1.6778935676740384E-3</v>
      </c>
      <c r="DF496" s="223">
        <f t="shared" ca="1" si="1217"/>
        <v>1.5656039517686895E-3</v>
      </c>
      <c r="DG496" s="223">
        <f t="shared" ca="1" si="1218"/>
        <v>-1.4072155733528932E-3</v>
      </c>
      <c r="DH496" s="223">
        <f t="shared" ca="1" si="1219"/>
        <v>1.2073921331235955E-3</v>
      </c>
      <c r="DI496" s="223">
        <f t="shared" ca="1" si="1220"/>
        <v>-9.7201737537296843E-4</v>
      </c>
      <c r="DJ496" s="223">
        <f t="shared" ca="1" si="1221"/>
        <v>7.0802184281360892E-4</v>
      </c>
      <c r="DK496" s="223">
        <f t="shared" ca="1" si="1222"/>
        <v>-4.2317880872156554E-4</v>
      </c>
      <c r="DL496" s="223">
        <f t="shared" ca="1" si="1223"/>
        <v>1.2587539511868171E-4</v>
      </c>
      <c r="DM496" s="223">
        <f t="shared" ca="1" si="1224"/>
        <v>1.7513438364694296E-4</v>
      </c>
      <c r="DN496" s="223">
        <f t="shared" ca="1" si="1225"/>
        <v>-4.7098738036048272E-4</v>
      </c>
      <c r="DO496" s="223">
        <f t="shared" ca="1" si="1226"/>
        <v>7.5297228778609798E-4</v>
      </c>
      <c r="DP496" s="223">
        <f t="shared" ca="1" si="1227"/>
        <v>-1.0127861406277071E-3</v>
      </c>
      <c r="DQ496" s="223">
        <f t="shared" ca="1" si="1228"/>
        <v>1.2427787939776284E-3</v>
      </c>
      <c r="DR496" s="223">
        <f t="shared" ca="1" si="1229"/>
        <v>-1.436178179654852E-3</v>
      </c>
      <c r="DS496" s="223">
        <f t="shared" ca="1" si="1230"/>
        <v>1.5872897078238522E-3</v>
      </c>
      <c r="DT496" s="223">
        <f t="shared" ca="1" si="1231"/>
        <v>-1.691663942570985E-3</v>
      </c>
      <c r="DU496" s="223">
        <f t="shared" ca="1" si="1232"/>
        <v>1.7462276142775942E-3</v>
      </c>
      <c r="DV496" s="223">
        <f t="shared" ca="1" si="1233"/>
        <v>-1.7493741111688065E-3</v>
      </c>
      <c r="DW496" s="223">
        <f t="shared" ca="1" si="1234"/>
        <v>1.7010107855397125E-3</v>
      </c>
      <c r="DX496" s="223">
        <f t="shared" ca="1" si="1235"/>
        <v>-1.602561681740655E-3</v>
      </c>
      <c r="DY496" s="223">
        <f t="shared" ca="1" si="1236"/>
        <v>1.4569256055968702E-3</v>
      </c>
      <c r="DZ496" s="223">
        <f t="shared" ca="1" si="1237"/>
        <v>-1.2683907698964091E-3</v>
      </c>
      <c r="EA496" s="223">
        <f t="shared" ca="1" si="1238"/>
        <v>1.0425085291860441E-3</v>
      </c>
      <c r="EB496" s="223">
        <f t="shared" ca="1" si="1239"/>
        <v>-7.8592992171717013E-4</v>
      </c>
      <c r="EC496" s="223">
        <f t="shared" ca="1" si="1240"/>
        <v>5.0620983151879488E-4</v>
      </c>
      <c r="ED496" s="223">
        <f t="shared" ca="1" si="1241"/>
        <v>-2.1158453698871373E-4</v>
      </c>
      <c r="EE496" s="223">
        <f t="shared" ca="1" si="1242"/>
        <v>-8.9270803978403157E-5</v>
      </c>
      <c r="EF496" s="223">
        <f t="shared" ca="1" si="1243"/>
        <v>3.8749759154472672E-4</v>
      </c>
      <c r="EG496" s="223">
        <f t="shared" ca="1" si="1244"/>
        <v>-6.7431462287876015E-4</v>
      </c>
      <c r="EH496" s="223">
        <f t="shared" ca="1" si="1245"/>
        <v>9.412766521720206E-4</v>
      </c>
      <c r="EI496" s="223">
        <f t="shared" ca="1" si="1246"/>
        <v>-1.180523058496924E-3</v>
      </c>
      <c r="EJ496" s="223">
        <f t="shared" ca="1" si="1247"/>
        <v>1.3850092995511608E-3</v>
      </c>
      <c r="EK496" s="223">
        <f t="shared" ca="1" si="1248"/>
        <v>-1.5487143362001323E-3</v>
      </c>
      <c r="EL496" s="223">
        <f t="shared" ca="1" si="1249"/>
        <v>1.6668179202592838E-3</v>
      </c>
      <c r="EM496" s="223">
        <f t="shared" ca="1" si="1250"/>
        <v>-1.7358425253292829E-3</v>
      </c>
      <c r="EN496" s="223">
        <f t="shared" ca="1" si="1251"/>
        <v>1.7537557415705236E-3</v>
      </c>
      <c r="EO496" s="223">
        <f t="shared" ca="1" si="1252"/>
        <v>-1.7200301194320712E-3</v>
      </c>
      <c r="EP496" s="223">
        <f t="shared" ca="1" si="1253"/>
        <v>1.6356587002534805E-3</v>
      </c>
      <c r="EQ496" s="223">
        <f t="shared" ca="1" si="1254"/>
        <v>-1.5031257764453001E-3</v>
      </c>
      <c r="ER496" s="223">
        <f t="shared" ca="1" si="1255"/>
        <v>1.3263337422067026E-3</v>
      </c>
      <c r="ES496" s="223">
        <f t="shared" ca="1" si="1256"/>
        <v>-1.1104881886393467E-3</v>
      </c>
      <c r="ET496" s="223">
        <f t="shared" ca="1" si="1257"/>
        <v>8.6194462659998296E-4</v>
      </c>
      <c r="EU496" s="223">
        <f t="shared" ca="1" si="1258"/>
        <v>-5.8802135049315022E-4</v>
      </c>
      <c r="EV496" s="223">
        <f t="shared" ca="1" si="1259"/>
        <v>2.9678395317652307E-4</v>
      </c>
      <c r="EW496" s="223">
        <f t="shared" ca="1" si="1260"/>
        <v>3.192163123880322E-6</v>
      </c>
      <c r="EX496" s="223">
        <f t="shared" ca="1" si="1261"/>
        <v>-3.0307428709015858E-4</v>
      </c>
      <c r="EY496" s="223">
        <f t="shared" ca="1" si="1262"/>
        <v>5.940324749819214E-4</v>
      </c>
      <c r="EZ496" s="223">
        <f t="shared" ca="1" si="1263"/>
        <v>-8.6749954581524032E-4</v>
      </c>
      <c r="FA496" s="223">
        <f t="shared" ca="1" si="1264"/>
        <v>1.1154233395666209E-3</v>
      </c>
      <c r="FB496" s="223">
        <f t="shared" ca="1" si="1265"/>
        <v>-1.3305038107323623E-3</v>
      </c>
      <c r="FC496" s="223">
        <f t="shared" ca="1" si="1266"/>
        <v>1.5064079760891498E-3</v>
      </c>
      <c r="FD496" s="223">
        <f t="shared" ca="1" si="1267"/>
        <v>-1.6379563875816698E-3</v>
      </c>
      <c r="FE496" s="223">
        <f t="shared" ca="1" si="1268"/>
        <v>1.721275639695622E-3</v>
      </c>
      <c r="FF496" s="223">
        <f t="shared" ca="1" si="1269"/>
        <v>-1.7539124207799348E-3</v>
      </c>
      <c r="FG496" s="223">
        <f t="shared" ca="1" si="1270"/>
        <v>1.7349057501098563E-3</v>
      </c>
      <c r="FH496" s="223">
        <f t="shared" ca="1" si="1271"/>
        <v>-1.6648152736906123E-3</v>
      </c>
      <c r="FI496" s="223">
        <f t="shared" ca="1" si="1272"/>
        <v>1.5457047856400584E-3</v>
      </c>
      <c r="FJ496" s="223">
        <f t="shared" ca="1" si="1273"/>
        <v>-1.3810814603589653E-3</v>
      </c>
      <c r="FK496" s="223">
        <f t="shared" ca="1" si="1274"/>
        <v>1.1757925847789385E-3</v>
      </c>
      <c r="FL496" s="223">
        <f t="shared" ca="1" si="1275"/>
        <v>-9.3588283137996712E-4</v>
      </c>
      <c r="FM496" s="223">
        <f t="shared" ca="1" si="1276"/>
        <v>6.6841627452957954E-4</v>
      </c>
      <c r="FN496" s="223">
        <f t="shared" ca="1" si="1277"/>
        <v>-3.8126839082582839E-4</v>
      </c>
      <c r="FO496" s="223">
        <f t="shared" ca="1" si="1278"/>
        <v>8.2894167931208377E-5</v>
      </c>
      <c r="FP496" s="223">
        <f t="shared" ca="1" si="1279"/>
        <v>2.179208501319165E-4</v>
      </c>
      <c r="FQ496" s="223">
        <f t="shared" ca="1" si="1280"/>
        <v>-5.1231925082175097E-4</v>
      </c>
      <c r="FR496" s="223">
        <f t="shared" ca="1" si="1281"/>
        <v>7.9163255706851936E-4</v>
      </c>
      <c r="FS496" s="223">
        <f t="shared" ca="1" si="1282"/>
        <v>-1.0476364681116751E-3</v>
      </c>
      <c r="FT496" s="223">
        <f t="shared" ca="1" si="1283"/>
        <v>1.2727930216951378E-3</v>
      </c>
      <c r="FU496" s="223">
        <f t="shared" ca="1" si="1284"/>
        <v>-1.4604725472180671E-3</v>
      </c>
      <c r="FV496" s="223">
        <f t="shared" ca="1" si="1285"/>
        <v>1.6051488744983342E-3</v>
      </c>
      <c r="FW496" s="223">
        <f t="shared" ca="1" si="1286"/>
        <v>-1.7025620502799784E-3</v>
      </c>
      <c r="FX496" s="223">
        <f t="shared" ca="1" si="1287"/>
        <v>1.749843771343101E-3</v>
      </c>
      <c r="FY496" s="223">
        <f t="shared" ca="1" si="1288"/>
        <v>-1.745601840875848E-3</v>
      </c>
      <c r="FZ496" s="223">
        <f t="shared" ca="1" si="1289"/>
        <v>1.6899611613128253E-3</v>
      </c>
      <c r="GA496" s="223">
        <f t="shared" ca="1" si="1290"/>
        <v>-1.5845600566184591E-3</v>
      </c>
      <c r="GB496" s="223">
        <f t="shared" ca="1" si="1291"/>
        <v>1.4325020323047077E-3</v>
      </c>
      <c r="GC496" s="223">
        <f t="shared" ca="1" si="1292"/>
        <v>-1.2382643935945296E-3</v>
      </c>
      <c r="GD496" s="223">
        <f t="shared" ca="1" si="1293"/>
        <v>1.0075664124452512E-3</v>
      </c>
      <c r="GE496" s="223">
        <f t="shared" ca="1" si="1294"/>
        <v>-7.4720092521431537E-4</v>
      </c>
      <c r="GF496" s="223">
        <f t="shared" ca="1" si="1295"/>
        <v>4.6483431952656527E-4</v>
      </c>
      <c r="GG496" s="223">
        <f t="shared" ca="1" si="1296"/>
        <v>-1.6878079967507913E-4</v>
      </c>
      <c r="GH496" s="223">
        <f t="shared" ca="1" si="1297"/>
        <v>-1.3224242275799612E-4</v>
      </c>
      <c r="GI496" s="223">
        <f t="shared" ca="1" si="1298"/>
        <v>4.2937180471248361E-4</v>
      </c>
      <c r="GJ496" s="223">
        <f t="shared" ca="1" si="1299"/>
        <v>-7.1385845615299715E-4</v>
      </c>
      <c r="GK496" s="223">
        <f t="shared" ca="1" si="1300"/>
        <v>9.773257486430072E-4</v>
      </c>
      <c r="GL496" s="223">
        <f t="shared" ca="1" si="1301"/>
        <v>-1.2120159627851468E-3</v>
      </c>
      <c r="GM496" s="223">
        <f t="shared" ca="1" si="1302"/>
        <v>1.4110187120583964E-3</v>
      </c>
      <c r="GN496" s="223">
        <f t="shared" ca="1" si="1303"/>
        <v>-1.5684744171818939E-3</v>
      </c>
      <c r="GO496" s="223">
        <f t="shared" ca="1" si="1304"/>
        <v>1.6797468397583856E-3</v>
      </c>
      <c r="GP496" s="223">
        <f t="shared" ca="1" si="1305"/>
        <v>-1.7415595949928872E-3</v>
      </c>
      <c r="GQ496" s="223">
        <f t="shared" ca="1" si="1306"/>
        <v>1.7520926239105047E-3</v>
      </c>
      <c r="GR496" s="223">
        <f t="shared" ca="1" si="1307"/>
        <v>-1.7110357844743189E-3</v>
      </c>
      <c r="GS496" s="223">
        <f t="shared" ca="1" si="1308"/>
        <v>1.6195979836293949E-3</v>
      </c>
      <c r="GT496" s="223">
        <f t="shared" ca="1" si="1309"/>
        <v>-1.4804715813822673E-3</v>
      </c>
      <c r="GU496" s="223">
        <f t="shared" ca="1" si="1310"/>
        <v>1.2977531150267986E-3</v>
      </c>
      <c r="GV496" s="223">
        <f t="shared" ca="1" si="1311"/>
        <v>-1.0768226777707281E-3</v>
      </c>
      <c r="GW496" s="223">
        <f t="shared" ca="1" si="1312"/>
        <v>8.2418550342313788E-4</v>
      </c>
      <c r="GX496" s="223">
        <f t="shared" ca="1" si="1313"/>
        <v>-5.4728042163688429E-4</v>
      </c>
      <c r="GY496" s="223">
        <f t="shared" ca="1" si="1314"/>
        <v>2.542608236890804E-4</v>
      </c>
      <c r="GZ496" s="223">
        <f t="shared" ca="1" si="1315"/>
        <v>4.6245411804583369E-5</v>
      </c>
      <c r="HA496" s="223">
        <f t="shared" ca="1" si="1316"/>
        <v>-3.4538996431713524E-4</v>
      </c>
      <c r="HB496" s="223">
        <f t="shared" ca="1" si="1317"/>
        <v>6.3436460768998535E-4</v>
      </c>
      <c r="HC496" s="223">
        <f t="shared" ca="1" si="1318"/>
        <v>-9.046605658424025E-4</v>
      </c>
      <c r="HD496" s="223">
        <f t="shared" ca="1" si="1319"/>
        <v>1.1483190512607446E-3</v>
      </c>
      <c r="HE496" s="223">
        <f t="shared" ca="1" si="1320"/>
        <v>-1.3581656092307329E-3</v>
      </c>
      <c r="HF496" s="223">
        <f t="shared" ca="1" si="1321"/>
        <v>1.5280213676123274E-3</v>
      </c>
      <c r="HG496" s="223">
        <f t="shared" ca="1" si="1322"/>
        <v>-1.6528849719713663E-3</v>
      </c>
      <c r="HH496" s="223">
        <f t="shared" ca="1" si="1323"/>
        <v>1.7290798490357292E-3</v>
      </c>
      <c r="HI496" s="223">
        <f t="shared" ca="1" si="1324"/>
        <v>-1.7543624623489701E-3</v>
      </c>
      <c r="HJ496" s="223">
        <f t="shared" ca="1" si="1325"/>
        <v>1.7279883725619773E-3</v>
      </c>
      <c r="HK496" s="223">
        <f t="shared" ca="1" si="1326"/>
        <v>-1.650734157237737E-3</v>
      </c>
      <c r="HL496" s="223">
        <f t="shared" ca="1" si="1327"/>
        <v>1.5248745447461812E-3</v>
      </c>
      <c r="HM496" s="223">
        <f t="shared" ca="1" si="1328"/>
        <v>-1.3541154355352187E-3</v>
      </c>
      <c r="HN496" s="223">
        <f t="shared" ca="1" si="1329"/>
        <v>1.1434847829469264E-3</v>
      </c>
      <c r="HO496" s="223">
        <f t="shared" ca="1" si="1330"/>
        <v>-8.9918454656408883E-4</v>
      </c>
      <c r="HP496" s="223">
        <f t="shared" ca="1" si="1331"/>
        <v>6.284080772753761E-4</v>
      </c>
      <c r="HQ496" s="223">
        <f t="shared" ca="1" si="1332"/>
        <v>-3.3912831110819645E-4</v>
      </c>
      <c r="HR496" s="223">
        <f t="shared" ca="1" si="1333"/>
        <v>3.9863008396486368E-5</v>
      </c>
      <c r="HS496" s="223">
        <f t="shared" ca="1" si="1334"/>
        <v>2.6057604924515862E-4</v>
      </c>
      <c r="HT496" s="223">
        <f t="shared" ca="1" si="1335"/>
        <v>-5.5334251932327044E-4</v>
      </c>
      <c r="HU496" s="223">
        <f t="shared" ca="1" si="1336"/>
        <v>8.2981597649961015E-4</v>
      </c>
      <c r="HV496" s="223">
        <f t="shared" ca="1" si="1337"/>
        <v>-1.0818557385609841E-3</v>
      </c>
      <c r="HW496" s="223">
        <f t="shared" ca="1" si="1338"/>
        <v>1.3020405664891737E-3</v>
      </c>
      <c r="HX496" s="223">
        <f t="shared" ca="1" si="1339"/>
        <v>-1.4838871807293162E-3</v>
      </c>
      <c r="HY496" s="223">
        <f t="shared" ca="1" si="1340"/>
        <v>1.6220411595112417E-3</v>
      </c>
      <c r="HZ496" s="223">
        <f t="shared" ca="1" si="1341"/>
        <v>-1.7124345982727342E-3</v>
      </c>
      <c r="IA496" s="223">
        <f t="shared" ca="1" si="1342"/>
        <v>1.752405887951632E-3</v>
      </c>
      <c r="IB496" s="223">
        <f t="shared" ca="1" si="1343"/>
        <v>-1.7407780853062264E-3</v>
      </c>
      <c r="IC496" s="223">
        <f t="shared" ca="1" si="1344"/>
        <v>1.6778935676740559E-3</v>
      </c>
      <c r="ID496" s="223">
        <f t="shared" ca="1" si="1345"/>
        <v>-1.5656039517686715E-3</v>
      </c>
      <c r="IE496" s="223">
        <f t="shared" ca="1" si="1346"/>
        <v>1.1487003975323288E-3</v>
      </c>
      <c r="IF496" s="223">
        <f t="shared" ca="1" si="1347"/>
        <v>-1.2073921331235669E-3</v>
      </c>
      <c r="IG496" s="223">
        <f t="shared" ca="1" si="1348"/>
        <v>9.7201737537310168E-4</v>
      </c>
      <c r="IH496" s="223">
        <f t="shared" ca="1" si="1349"/>
        <v>-7.08021842813664E-4</v>
      </c>
      <c r="II496" s="223">
        <f t="shared" ca="1" si="1350"/>
        <v>4.2317880872172074E-4</v>
      </c>
      <c r="IJ496" s="223">
        <f t="shared" ca="1" si="1351"/>
        <v>-1.2587539511874172E-4</v>
      </c>
      <c r="IK496" s="223">
        <f t="shared" ca="1" si="1352"/>
        <v>-1.7513438364698226E-4</v>
      </c>
      <c r="IL496" s="223">
        <f t="shared" ca="1" si="1353"/>
        <v>4.7098738036042477E-4</v>
      </c>
      <c r="IM496" s="223">
        <f t="shared" ca="1" si="1354"/>
        <v>-7.5297228778613376E-4</v>
      </c>
      <c r="IN496" s="223">
        <f t="shared" ca="1" si="1355"/>
        <v>1.0127861406276581E-3</v>
      </c>
      <c r="IO496" s="223">
        <f t="shared" ca="1" si="1356"/>
        <v>-1.2427787939776563E-3</v>
      </c>
      <c r="IP496" s="223">
        <f t="shared" ca="1" si="1357"/>
        <v>1.4361781796547602E-3</v>
      </c>
      <c r="IQ496" s="223">
        <f t="shared" ca="1" si="1358"/>
        <v>-1.5872897078238267E-3</v>
      </c>
      <c r="IR496" s="223">
        <f t="shared" ca="1" si="1359"/>
        <v>1.6916639425709425E-3</v>
      </c>
      <c r="IS496" s="223">
        <f t="shared" ca="1" si="1360"/>
        <v>-1.7462276142775886E-3</v>
      </c>
      <c r="IT496" s="223">
        <f t="shared" ca="1" si="1361"/>
        <v>1.7493741111688035E-3</v>
      </c>
      <c r="IU496" s="223">
        <f t="shared" ca="1" si="1362"/>
        <v>-1.7010107855397272E-3</v>
      </c>
      <c r="IV496" s="223">
        <f t="shared" ca="1" si="1363"/>
        <v>1.6025616817406389E-3</v>
      </c>
      <c r="IW496" s="223">
        <f t="shared" ca="1" si="1364"/>
        <v>-1.4569256055969035E-3</v>
      </c>
      <c r="IX496" s="223">
        <f t="shared" ca="1" si="1365"/>
        <v>1.2683907698964507E-3</v>
      </c>
      <c r="IY496" s="223">
        <f t="shared" ca="1" si="1366"/>
        <v>-1.0425085291861727E-3</v>
      </c>
      <c r="IZ496" s="223">
        <f t="shared" ca="1" si="1367"/>
        <v>7.8592992171722391E-4</v>
      </c>
      <c r="JA496" s="223">
        <f t="shared" ca="1" si="1368"/>
        <v>-5.0620983151894797E-4</v>
      </c>
      <c r="JB496" s="223">
        <f t="shared" ca="1" si="1369"/>
        <v>2.1158453698877347E-4</v>
      </c>
    </row>
    <row r="497" spans="2:262">
      <c r="B497" s="230">
        <v>136</v>
      </c>
      <c r="C497" s="229">
        <f t="shared" si="1370"/>
        <v>2.6562500000000019E-3</v>
      </c>
      <c r="D497" s="226">
        <f t="shared" ca="1" si="1113"/>
        <v>54.025001379700491</v>
      </c>
      <c r="E497" s="225">
        <f ca="1">EL361</f>
        <v>2.5001379700487915E-2</v>
      </c>
      <c r="F497" s="224">
        <v>136</v>
      </c>
      <c r="G497" s="223">
        <f t="shared" ca="1" si="1114"/>
        <v>7.0388976388199485E-4</v>
      </c>
      <c r="H497" s="223">
        <f t="shared" ca="1" si="1115"/>
        <v>-1.030468620815492E-3</v>
      </c>
      <c r="I497" s="223">
        <f t="shared" ca="1" si="1116"/>
        <v>1.3174471465445114E-3</v>
      </c>
      <c r="J497" s="223">
        <f t="shared" ca="1" si="1117"/>
        <v>-1.5537969172646944E-3</v>
      </c>
      <c r="K497" s="223">
        <f t="shared" ca="1" si="1118"/>
        <v>1.7304351438337459E-3</v>
      </c>
      <c r="L497" s="223">
        <f t="shared" ca="1" si="1119"/>
        <v>-1.8405737182644768E-3</v>
      </c>
      <c r="M497" s="223">
        <f t="shared" ca="1" si="1120"/>
        <v>1.8799800769079354E-3</v>
      </c>
      <c r="N497" s="223">
        <f t="shared" ca="1" si="1121"/>
        <v>-1.8471398555007959E-3</v>
      </c>
      <c r="O497" s="223">
        <f t="shared" ca="1" si="1122"/>
        <v>1.7433150853347263E-3</v>
      </c>
      <c r="P497" s="223">
        <f t="shared" ca="1" si="1123"/>
        <v>-1.5724956941016073E-3</v>
      </c>
      <c r="Q497" s="223">
        <f t="shared" ca="1" si="1124"/>
        <v>1.3412461752099042E-3</v>
      </c>
      <c r="R497" s="223">
        <f t="shared" ca="1" si="1125"/>
        <v>-1.0584533179844038E-3</v>
      </c>
      <c r="S497" s="223">
        <f t="shared" ca="1" si="1126"/>
        <v>7.3498469333623288E-4</v>
      </c>
      <c r="T497" s="223">
        <f t="shared" ca="1" si="1127"/>
        <v>-3.8327101910730376E-4</v>
      </c>
      <c r="U497" s="223">
        <f t="shared" ca="1" si="1128"/>
        <v>1.6828454554957567E-5</v>
      </c>
      <c r="V497" s="223">
        <f t="shared" ca="1" si="1129"/>
        <v>3.5026081806844271E-4</v>
      </c>
      <c r="W497" s="223">
        <f t="shared" ca="1" si="1130"/>
        <v>-7.0388976388200211E-4</v>
      </c>
      <c r="X497" s="223">
        <f t="shared" ca="1" si="1131"/>
        <v>1.0304686208154916E-3</v>
      </c>
      <c r="Y497" s="223">
        <f t="shared" ca="1" si="1132"/>
        <v>-1.3174471465445133E-3</v>
      </c>
      <c r="Z497" s="223">
        <f t="shared" ca="1" si="1133"/>
        <v>1.5537969172646922E-3</v>
      </c>
      <c r="AA497" s="223">
        <f t="shared" ca="1" si="1134"/>
        <v>-1.7304351438337522E-3</v>
      </c>
      <c r="AB497" s="223">
        <f t="shared" ca="1" si="1135"/>
        <v>1.8405737182644775E-3</v>
      </c>
      <c r="AC497" s="223">
        <f t="shared" ca="1" si="1136"/>
        <v>-1.8799800769079354E-3</v>
      </c>
      <c r="AD497" s="223">
        <f t="shared" ca="1" si="1137"/>
        <v>1.8471398555007928E-3</v>
      </c>
      <c r="AE497" s="223">
        <f t="shared" ca="1" si="1138"/>
        <v>-1.7433150853347229E-3</v>
      </c>
      <c r="AF497" s="223">
        <f t="shared" ca="1" si="1139"/>
        <v>1.5724956941016058E-3</v>
      </c>
      <c r="AG497" s="223">
        <f t="shared" ca="1" si="1140"/>
        <v>-1.3412461752099116E-3</v>
      </c>
      <c r="AH497" s="223">
        <f t="shared" ca="1" si="1141"/>
        <v>1.0584533179844014E-3</v>
      </c>
      <c r="AI497" s="223">
        <f t="shared" ca="1" si="1142"/>
        <v>-7.3498469333623038E-4</v>
      </c>
      <c r="AJ497" s="223">
        <f t="shared" ca="1" si="1143"/>
        <v>3.8327101910731417E-4</v>
      </c>
      <c r="AK497" s="223">
        <f t="shared" ca="1" si="1144"/>
        <v>-1.6828454554941412E-5</v>
      </c>
      <c r="AL497" s="223">
        <f t="shared" ca="1" si="1145"/>
        <v>-3.5026081806844542E-4</v>
      </c>
      <c r="AM497" s="223">
        <f t="shared" ca="1" si="1146"/>
        <v>7.0388976388199235E-4</v>
      </c>
      <c r="AN497" s="223">
        <f t="shared" ca="1" si="1147"/>
        <v>-1.030468620815505E-3</v>
      </c>
      <c r="AO497" s="223">
        <f t="shared" ca="1" si="1148"/>
        <v>1.3174471465445155E-3</v>
      </c>
      <c r="AP497" s="223">
        <f t="shared" ca="1" si="1149"/>
        <v>-1.5537969172646935E-3</v>
      </c>
      <c r="AQ497" s="223">
        <f t="shared" ca="1" si="1150"/>
        <v>1.7304351438337531E-3</v>
      </c>
      <c r="AR497" s="223">
        <f t="shared" ca="1" si="1151"/>
        <v>-1.8405737182644781E-3</v>
      </c>
      <c r="AS497" s="223">
        <f t="shared" ca="1" si="1152"/>
        <v>1.8799800769079356E-3</v>
      </c>
      <c r="AT497" s="223">
        <f t="shared" ca="1" si="1153"/>
        <v>-1.8471398555007974E-3</v>
      </c>
      <c r="AU497" s="223">
        <f t="shared" ca="1" si="1154"/>
        <v>1.743315085334722E-3</v>
      </c>
      <c r="AV497" s="223">
        <f t="shared" ca="1" si="1155"/>
        <v>-1.5724956941015897E-3</v>
      </c>
      <c r="AW497" s="223">
        <f t="shared" ca="1" si="1156"/>
        <v>1.3412461752099094E-3</v>
      </c>
      <c r="AX497" s="223">
        <f t="shared" ca="1" si="1157"/>
        <v>-1.058453317984399E-3</v>
      </c>
      <c r="AY497" s="223">
        <f t="shared" ca="1" si="1158"/>
        <v>7.3498469333620328E-4</v>
      </c>
      <c r="AZ497" s="223">
        <f t="shared" ca="1" si="1159"/>
        <v>-3.8327101910731141E-4</v>
      </c>
      <c r="BA497" s="223">
        <f t="shared" ca="1" si="1160"/>
        <v>1.6828454554938647E-5</v>
      </c>
      <c r="BB497" s="223">
        <f t="shared" ca="1" si="1161"/>
        <v>3.5026081806847437E-4</v>
      </c>
      <c r="BC497" s="223">
        <f t="shared" ca="1" si="1162"/>
        <v>-7.0388976388199485E-4</v>
      </c>
      <c r="BD497" s="223">
        <f t="shared" ca="1" si="1163"/>
        <v>1.0304686208155074E-3</v>
      </c>
      <c r="BE497" s="223">
        <f t="shared" ca="1" si="1164"/>
        <v>-1.3174471465444983E-3</v>
      </c>
      <c r="BF497" s="223">
        <f t="shared" ca="1" si="1165"/>
        <v>1.5537969172646953E-3</v>
      </c>
      <c r="BG497" s="223">
        <f t="shared" ca="1" si="1166"/>
        <v>-1.7304351438337542E-3</v>
      </c>
      <c r="BH497" s="223">
        <f t="shared" ca="1" si="1167"/>
        <v>1.8405737182644732E-3</v>
      </c>
      <c r="BI497" s="223">
        <f t="shared" ca="1" si="1168"/>
        <v>-1.8799800769079352E-3</v>
      </c>
      <c r="BJ497" s="223">
        <f t="shared" ca="1" si="1169"/>
        <v>1.8471398555007918E-3</v>
      </c>
      <c r="BK497" s="223">
        <f t="shared" ca="1" si="1170"/>
        <v>-1.7433150853347309E-3</v>
      </c>
      <c r="BL497" s="223">
        <f t="shared" ca="1" si="1171"/>
        <v>1.5724956941016027E-3</v>
      </c>
      <c r="BM497" s="223">
        <f t="shared" ca="1" si="1172"/>
        <v>-1.3412461752098891E-3</v>
      </c>
      <c r="BN497" s="223">
        <f t="shared" ca="1" si="1173"/>
        <v>1.058453317984419E-3</v>
      </c>
      <c r="BO497" s="223">
        <f t="shared" ca="1" si="1174"/>
        <v>-7.3498469333622529E-4</v>
      </c>
      <c r="BP497" s="223">
        <f t="shared" ca="1" si="1175"/>
        <v>3.8327101910728251E-4</v>
      </c>
      <c r="BQ497" s="223">
        <f t="shared" ca="1" si="1176"/>
        <v>-1.6828454554962608E-5</v>
      </c>
      <c r="BR497" s="223">
        <f t="shared" ca="1" si="1177"/>
        <v>-3.5026081806845084E-4</v>
      </c>
      <c r="BS497" s="223">
        <f t="shared" ca="1" si="1178"/>
        <v>7.0388976388202217E-4</v>
      </c>
      <c r="BT497" s="223">
        <f t="shared" ca="1" si="1179"/>
        <v>-1.0304686208154874E-3</v>
      </c>
      <c r="BU497" s="223">
        <f t="shared" ca="1" si="1180"/>
        <v>1.3174471465445192E-3</v>
      </c>
      <c r="BV497" s="223">
        <f t="shared" ca="1" si="1181"/>
        <v>-1.553796917264712E-3</v>
      </c>
      <c r="BW497" s="223">
        <f t="shared" ca="1" si="1182"/>
        <v>1.7304351438337448E-3</v>
      </c>
      <c r="BX497" s="223">
        <f t="shared" ca="1" si="1183"/>
        <v>-1.8405737182644792E-3</v>
      </c>
      <c r="BY497" s="223">
        <f t="shared" ca="1" si="1184"/>
        <v>1.8799800769079358E-3</v>
      </c>
      <c r="BZ497" s="223">
        <f t="shared" ca="1" si="1185"/>
        <v>-1.8471398555007963E-3</v>
      </c>
      <c r="CA497" s="223">
        <f t="shared" ca="1" si="1186"/>
        <v>1.7433150853347198E-3</v>
      </c>
      <c r="CB497" s="223">
        <f t="shared" ca="1" si="1187"/>
        <v>-1.5724956941015865E-3</v>
      </c>
      <c r="CC497" s="223">
        <f t="shared" ca="1" si="1188"/>
        <v>1.3412461752099058E-3</v>
      </c>
      <c r="CD497" s="223">
        <f t="shared" ca="1" si="1189"/>
        <v>-1.0584533179843945E-3</v>
      </c>
      <c r="CE497" s="223">
        <f t="shared" ca="1" si="1190"/>
        <v>7.349846933361984E-4</v>
      </c>
      <c r="CF497" s="223">
        <f t="shared" ca="1" si="1191"/>
        <v>-3.8327101910725373E-4</v>
      </c>
      <c r="CG497" s="223">
        <f t="shared" ca="1" si="1192"/>
        <v>1.6828454554986569E-5</v>
      </c>
      <c r="CH497" s="223">
        <f t="shared" ca="1" si="1193"/>
        <v>3.5026081806842731E-4</v>
      </c>
      <c r="CI497" s="223">
        <f t="shared" ca="1" si="1194"/>
        <v>-7.0388976388200005E-4</v>
      </c>
      <c r="CJ497" s="223">
        <f t="shared" ca="1" si="1195"/>
        <v>1.0304686208155122E-3</v>
      </c>
      <c r="CK497" s="223">
        <f t="shared" ca="1" si="1196"/>
        <v>-1.3174471465445404E-3</v>
      </c>
      <c r="CL497" s="223">
        <f t="shared" ca="1" si="1197"/>
        <v>1.5537969172647284E-3</v>
      </c>
      <c r="CM497" s="223">
        <f t="shared" ca="1" si="1198"/>
        <v>-1.7304351438337355E-3</v>
      </c>
      <c r="CN497" s="223">
        <f t="shared" ca="1" si="1199"/>
        <v>1.8405737182644747E-3</v>
      </c>
      <c r="CO497" s="223">
        <f t="shared" ca="1" si="1200"/>
        <v>-1.8799800769079356E-3</v>
      </c>
      <c r="CP497" s="223">
        <f t="shared" ca="1" si="1201"/>
        <v>1.8471398555007907E-3</v>
      </c>
      <c r="CQ497" s="223">
        <f t="shared" ca="1" si="1202"/>
        <v>-1.7433150853347088E-3</v>
      </c>
      <c r="CR497" s="223">
        <f t="shared" ca="1" si="1203"/>
        <v>1.5724956941015704E-3</v>
      </c>
      <c r="CS497" s="223">
        <f t="shared" ca="1" si="1204"/>
        <v>-1.3412461752099225E-3</v>
      </c>
      <c r="CT497" s="223">
        <f t="shared" ca="1" si="1205"/>
        <v>1.0584533179844144E-3</v>
      </c>
      <c r="CU497" s="223">
        <f t="shared" ca="1" si="1206"/>
        <v>-7.3498469333622019E-4</v>
      </c>
      <c r="CV497" s="223">
        <f t="shared" ca="1" si="1207"/>
        <v>3.8327101910727709E-4</v>
      </c>
      <c r="CW497" s="223">
        <f t="shared" ca="1" si="1208"/>
        <v>-1.6828454554903682E-5</v>
      </c>
      <c r="CX497" s="223">
        <f t="shared" ca="1" si="1209"/>
        <v>-3.5026081806850879E-4</v>
      </c>
      <c r="CY497" s="223">
        <f t="shared" ca="1" si="1210"/>
        <v>7.0388976388197782E-4</v>
      </c>
      <c r="CZ497" s="223">
        <f t="shared" ca="1" si="1211"/>
        <v>-1.030468620815492E-3</v>
      </c>
      <c r="DA497" s="223">
        <f t="shared" ca="1" si="1212"/>
        <v>1.3174471465445231E-3</v>
      </c>
      <c r="DB497" s="223">
        <f t="shared" ca="1" si="1213"/>
        <v>-1.5537969172647152E-3</v>
      </c>
      <c r="DC497" s="223">
        <f t="shared" ca="1" si="1214"/>
        <v>1.730435143833768E-3</v>
      </c>
      <c r="DD497" s="223">
        <f t="shared" ca="1" si="1215"/>
        <v>-1.8405737182644697E-3</v>
      </c>
      <c r="DE497" s="223">
        <f t="shared" ca="1" si="1216"/>
        <v>1.8799800769079352E-3</v>
      </c>
      <c r="DF497" s="223">
        <f t="shared" ca="1" si="1217"/>
        <v>-1.8471398555007952E-3</v>
      </c>
      <c r="DG497" s="223">
        <f t="shared" ca="1" si="1218"/>
        <v>1.7433150853347179E-3</v>
      </c>
      <c r="DH497" s="223">
        <f t="shared" ca="1" si="1219"/>
        <v>-1.5724956941015836E-3</v>
      </c>
      <c r="DI497" s="223">
        <f t="shared" ca="1" si="1220"/>
        <v>1.3412461752098646E-3</v>
      </c>
      <c r="DJ497" s="223">
        <f t="shared" ca="1" si="1221"/>
        <v>-1.0584533179844341E-3</v>
      </c>
      <c r="DK497" s="223">
        <f t="shared" ca="1" si="1222"/>
        <v>7.3498469333624231E-4</v>
      </c>
      <c r="DL497" s="223">
        <f t="shared" ca="1" si="1223"/>
        <v>-3.8327101910730062E-4</v>
      </c>
      <c r="DM497" s="223">
        <f t="shared" ca="1" si="1224"/>
        <v>1.6828454554927588E-5</v>
      </c>
      <c r="DN497" s="223">
        <f t="shared" ca="1" si="1225"/>
        <v>3.5026081806848527E-4</v>
      </c>
      <c r="DO497" s="223">
        <f t="shared" ca="1" si="1226"/>
        <v>-7.0388976388205469E-4</v>
      </c>
      <c r="DP497" s="223">
        <f t="shared" ca="1" si="1227"/>
        <v>1.030468620815472E-3</v>
      </c>
      <c r="DQ497" s="223">
        <f t="shared" ca="1" si="1228"/>
        <v>-1.3174471465445061E-3</v>
      </c>
      <c r="DR497" s="223">
        <f t="shared" ca="1" si="1229"/>
        <v>1.5537969172647016E-3</v>
      </c>
      <c r="DS497" s="223">
        <f t="shared" ca="1" si="1230"/>
        <v>-1.7304351438337585E-3</v>
      </c>
      <c r="DT497" s="223">
        <f t="shared" ca="1" si="1231"/>
        <v>1.8405737182644866E-3</v>
      </c>
      <c r="DU497" s="223">
        <f t="shared" ca="1" si="1232"/>
        <v>-1.879980076907936E-3</v>
      </c>
      <c r="DV497" s="223">
        <f t="shared" ca="1" si="1233"/>
        <v>1.8471398555007998E-3</v>
      </c>
      <c r="DW497" s="223">
        <f t="shared" ca="1" si="1234"/>
        <v>-1.7433150853347265E-3</v>
      </c>
      <c r="DX497" s="223">
        <f t="shared" ca="1" si="1235"/>
        <v>1.5724956941015967E-3</v>
      </c>
      <c r="DY497" s="223">
        <f t="shared" ca="1" si="1236"/>
        <v>-1.341246175209881E-3</v>
      </c>
      <c r="DZ497" s="223">
        <f t="shared" ca="1" si="1237"/>
        <v>1.0584533179843656E-3</v>
      </c>
      <c r="EA497" s="223">
        <f t="shared" ca="1" si="1238"/>
        <v>-7.3498469333616598E-4</v>
      </c>
      <c r="EB497" s="223">
        <f t="shared" ca="1" si="1239"/>
        <v>3.8327101910732398E-4</v>
      </c>
      <c r="EC497" s="223">
        <f t="shared" ca="1" si="1240"/>
        <v>-1.6828454554951603E-5</v>
      </c>
      <c r="ED497" s="223">
        <f t="shared" ca="1" si="1241"/>
        <v>-3.5026081806846174E-4</v>
      </c>
      <c r="EE497" s="223">
        <f t="shared" ca="1" si="1242"/>
        <v>7.0388976388203247E-4</v>
      </c>
      <c r="EF497" s="223">
        <f t="shared" ca="1" si="1243"/>
        <v>-1.0304686208155414E-3</v>
      </c>
      <c r="EG497" s="223">
        <f t="shared" ca="1" si="1244"/>
        <v>1.317447146544489E-3</v>
      </c>
      <c r="EH497" s="223">
        <f t="shared" ca="1" si="1245"/>
        <v>-1.5537969172646879E-3</v>
      </c>
      <c r="EI497" s="223">
        <f t="shared" ca="1" si="1246"/>
        <v>1.7304351438337492E-3</v>
      </c>
      <c r="EJ497" s="223">
        <f t="shared" ca="1" si="1247"/>
        <v>-1.8405737182644816E-3</v>
      </c>
      <c r="EK497" s="223">
        <f t="shared" ca="1" si="1248"/>
        <v>1.8799800769079356E-3</v>
      </c>
      <c r="EL497" s="223">
        <f t="shared" ca="1" si="1249"/>
        <v>-1.8471398555007842E-3</v>
      </c>
      <c r="EM497" s="223">
        <f t="shared" ca="1" si="1250"/>
        <v>1.7433150853347356E-3</v>
      </c>
      <c r="EN497" s="223">
        <f t="shared" ca="1" si="1251"/>
        <v>-1.5724956941016099E-3</v>
      </c>
      <c r="EO497" s="223">
        <f t="shared" ca="1" si="1252"/>
        <v>1.341246175209898E-3</v>
      </c>
      <c r="EP497" s="223">
        <f t="shared" ca="1" si="1253"/>
        <v>-1.0584533179843853E-3</v>
      </c>
      <c r="EQ497" s="223">
        <f t="shared" ca="1" si="1254"/>
        <v>7.349846933361881E-4</v>
      </c>
      <c r="ER497" s="223">
        <f t="shared" ca="1" si="1255"/>
        <v>-3.8327101910724283E-4</v>
      </c>
      <c r="ES497" s="223">
        <f t="shared" ca="1" si="1256"/>
        <v>1.682845455497551E-5</v>
      </c>
      <c r="ET497" s="223">
        <f t="shared" ca="1" si="1257"/>
        <v>3.5026081806843821E-4</v>
      </c>
      <c r="EU497" s="223">
        <f t="shared" ca="1" si="1258"/>
        <v>-7.0388976388201024E-4</v>
      </c>
      <c r="EV497" s="223">
        <f t="shared" ca="1" si="1259"/>
        <v>1.0304686208155213E-3</v>
      </c>
      <c r="EW497" s="223">
        <f t="shared" ca="1" si="1260"/>
        <v>-1.3174471465445484E-3</v>
      </c>
      <c r="EX497" s="223">
        <f t="shared" ca="1" si="1261"/>
        <v>1.5537969172647347E-3</v>
      </c>
      <c r="EY497" s="223">
        <f t="shared" ca="1" si="1262"/>
        <v>-1.7304351438337396E-3</v>
      </c>
      <c r="EZ497" s="223">
        <f t="shared" ca="1" si="1263"/>
        <v>1.8405737182644766E-3</v>
      </c>
      <c r="FA497" s="223">
        <f t="shared" ca="1" si="1264"/>
        <v>-1.8799800769079356E-3</v>
      </c>
      <c r="FB497" s="223">
        <f t="shared" ca="1" si="1265"/>
        <v>1.8471398555007887E-3</v>
      </c>
      <c r="FC497" s="223">
        <f t="shared" ca="1" si="1266"/>
        <v>-1.7433150853347046E-3</v>
      </c>
      <c r="FD497" s="223">
        <f t="shared" ca="1" si="1267"/>
        <v>1.5724956941015643E-3</v>
      </c>
      <c r="FE497" s="223">
        <f t="shared" ca="1" si="1268"/>
        <v>-1.3412461752098401E-3</v>
      </c>
      <c r="FF497" s="223">
        <f t="shared" ca="1" si="1269"/>
        <v>1.0584533179843168E-3</v>
      </c>
      <c r="FG497" s="223">
        <f t="shared" ca="1" si="1270"/>
        <v>-7.3498469333611177E-4</v>
      </c>
      <c r="FH497" s="223">
        <f t="shared" ca="1" si="1271"/>
        <v>3.8327101910737087E-4</v>
      </c>
      <c r="FI497" s="223">
        <f t="shared" ca="1" si="1272"/>
        <v>-1.6828454554999471E-5</v>
      </c>
      <c r="FJ497" s="223">
        <f t="shared" ca="1" si="1273"/>
        <v>-3.5026081806841463E-4</v>
      </c>
      <c r="FK497" s="223">
        <f t="shared" ca="1" si="1274"/>
        <v>7.0388976388198812E-4</v>
      </c>
      <c r="FL497" s="223">
        <f t="shared" ca="1" si="1275"/>
        <v>-1.0304686208155013E-3</v>
      </c>
      <c r="FM497" s="223">
        <f t="shared" ca="1" si="1276"/>
        <v>1.3174471465445311E-3</v>
      </c>
      <c r="FN497" s="223">
        <f t="shared" ca="1" si="1277"/>
        <v>-1.5537969172647213E-3</v>
      </c>
      <c r="FO497" s="223">
        <f t="shared" ca="1" si="1278"/>
        <v>1.7304351438337722E-3</v>
      </c>
      <c r="FP497" s="223">
        <f t="shared" ca="1" si="1279"/>
        <v>-1.8405737182644935E-3</v>
      </c>
      <c r="FQ497" s="223">
        <f t="shared" ca="1" si="1280"/>
        <v>1.8799800769079362E-3</v>
      </c>
      <c r="FR497" s="223">
        <f t="shared" ca="1" si="1281"/>
        <v>-1.8471398555007733E-3</v>
      </c>
      <c r="FS497" s="223">
        <f t="shared" ca="1" si="1282"/>
        <v>1.7433150853347536E-3</v>
      </c>
      <c r="FT497" s="223">
        <f t="shared" ca="1" si="1283"/>
        <v>-1.5724956941016359E-3</v>
      </c>
      <c r="FU497" s="223">
        <f t="shared" ca="1" si="1284"/>
        <v>1.3412461752099316E-3</v>
      </c>
      <c r="FV497" s="223">
        <f t="shared" ca="1" si="1285"/>
        <v>-1.0584533179844248E-3</v>
      </c>
      <c r="FW497" s="223">
        <f t="shared" ca="1" si="1286"/>
        <v>7.3498469333623212E-4</v>
      </c>
      <c r="FX497" s="223">
        <f t="shared" ca="1" si="1287"/>
        <v>-3.8327101910728972E-4</v>
      </c>
      <c r="FY497" s="223">
        <f t="shared" ca="1" si="1288"/>
        <v>1.6828454554916584E-5</v>
      </c>
      <c r="FZ497" s="223">
        <f t="shared" ca="1" si="1289"/>
        <v>3.5026081806849611E-4</v>
      </c>
      <c r="GA497" s="223">
        <f t="shared" ca="1" si="1290"/>
        <v>-7.0388976388206488E-4</v>
      </c>
      <c r="GB497" s="223">
        <f t="shared" ca="1" si="1291"/>
        <v>1.0304686208155705E-3</v>
      </c>
      <c r="GC497" s="223">
        <f t="shared" ca="1" si="1292"/>
        <v>-1.3174471465445903E-3</v>
      </c>
      <c r="GD497" s="223">
        <f t="shared" ca="1" si="1293"/>
        <v>1.5537969172647677E-3</v>
      </c>
      <c r="GE497" s="223">
        <f t="shared" ca="1" si="1294"/>
        <v>-1.7304351438337212E-3</v>
      </c>
      <c r="GF497" s="223">
        <f t="shared" ca="1" si="1295"/>
        <v>1.8405737182644669E-3</v>
      </c>
      <c r="GG497" s="223">
        <f t="shared" ca="1" si="1296"/>
        <v>-1.8799800769079352E-3</v>
      </c>
      <c r="GH497" s="223">
        <f t="shared" ca="1" si="1297"/>
        <v>1.8471398555007976E-3</v>
      </c>
      <c r="GI497" s="223">
        <f t="shared" ca="1" si="1298"/>
        <v>-1.7433150853347226E-3</v>
      </c>
      <c r="GJ497" s="223">
        <f t="shared" ca="1" si="1299"/>
        <v>1.5724956941015906E-3</v>
      </c>
      <c r="GK497" s="223">
        <f t="shared" ca="1" si="1300"/>
        <v>-1.3412461752098735E-3</v>
      </c>
      <c r="GL497" s="223">
        <f t="shared" ca="1" si="1301"/>
        <v>1.0584533179843565E-3</v>
      </c>
      <c r="GM497" s="223">
        <f t="shared" ca="1" si="1302"/>
        <v>-7.349846933361559E-4</v>
      </c>
      <c r="GN497" s="223">
        <f t="shared" ca="1" si="1303"/>
        <v>3.8327101910720857E-4</v>
      </c>
      <c r="GO497" s="223">
        <f t="shared" ca="1" si="1304"/>
        <v>-1.6828454554833642E-5</v>
      </c>
      <c r="GP497" s="223">
        <f t="shared" ca="1" si="1305"/>
        <v>-3.5026081806857758E-4</v>
      </c>
      <c r="GQ497" s="223">
        <f t="shared" ca="1" si="1306"/>
        <v>7.0388976388194367E-4</v>
      </c>
      <c r="GR497" s="223">
        <f t="shared" ca="1" si="1307"/>
        <v>-1.0304686208154612E-3</v>
      </c>
      <c r="GS497" s="223">
        <f t="shared" ca="1" si="1308"/>
        <v>1.3174471465444968E-3</v>
      </c>
      <c r="GT497" s="223">
        <f t="shared" ca="1" si="1309"/>
        <v>-1.5537969172646942E-3</v>
      </c>
      <c r="GU497" s="223">
        <f t="shared" ca="1" si="1310"/>
        <v>1.7304351438337535E-3</v>
      </c>
      <c r="GV497" s="223">
        <f t="shared" ca="1" si="1311"/>
        <v>-1.8405737182644838E-3</v>
      </c>
      <c r="GW497" s="223">
        <f t="shared" ca="1" si="1312"/>
        <v>1.879980076907936E-3</v>
      </c>
      <c r="GX497" s="223">
        <f t="shared" ca="1" si="1313"/>
        <v>-1.8471398555007822E-3</v>
      </c>
      <c r="GY497" s="223">
        <f t="shared" ca="1" si="1314"/>
        <v>1.7433150853346914E-3</v>
      </c>
      <c r="GZ497" s="223">
        <f t="shared" ca="1" si="1315"/>
        <v>-1.572495694101545E-3</v>
      </c>
      <c r="HA497" s="223">
        <f t="shared" ca="1" si="1316"/>
        <v>1.3412461752098153E-3</v>
      </c>
      <c r="HB497" s="223">
        <f t="shared" ca="1" si="1317"/>
        <v>-1.0584533179844645E-3</v>
      </c>
      <c r="HC497" s="223">
        <f t="shared" ca="1" si="1318"/>
        <v>7.3498469333627614E-4</v>
      </c>
      <c r="HD497" s="223">
        <f t="shared" ca="1" si="1319"/>
        <v>-3.8327101910733672E-4</v>
      </c>
      <c r="HE497" s="223">
        <f t="shared" ca="1" si="1320"/>
        <v>1.6828454554964505E-5</v>
      </c>
      <c r="HF497" s="223">
        <f t="shared" ca="1" si="1321"/>
        <v>3.5026081806844905E-4</v>
      </c>
      <c r="HG497" s="223">
        <f t="shared" ca="1" si="1322"/>
        <v>-7.0388976388202043E-4</v>
      </c>
      <c r="HH497" s="223">
        <f t="shared" ca="1" si="1323"/>
        <v>1.0304686208155306E-3</v>
      </c>
      <c r="HI497" s="223">
        <f t="shared" ca="1" si="1324"/>
        <v>-1.317447146544556E-3</v>
      </c>
      <c r="HJ497" s="223">
        <f t="shared" ca="1" si="1325"/>
        <v>1.5537969172647408E-3</v>
      </c>
      <c r="HK497" s="223">
        <f t="shared" ca="1" si="1326"/>
        <v>-1.7304351438337858E-3</v>
      </c>
      <c r="HL497" s="223">
        <f t="shared" ca="1" si="1327"/>
        <v>1.8405737182645007E-3</v>
      </c>
      <c r="HM497" s="223">
        <f t="shared" ca="1" si="1328"/>
        <v>-1.8799800769079365E-3</v>
      </c>
      <c r="HN497" s="223">
        <f t="shared" ca="1" si="1329"/>
        <v>1.8471398555008065E-3</v>
      </c>
      <c r="HO497" s="223">
        <f t="shared" ca="1" si="1330"/>
        <v>-1.7433150853347404E-3</v>
      </c>
      <c r="HP497" s="223">
        <f t="shared" ca="1" si="1331"/>
        <v>1.5724956941016168E-3</v>
      </c>
      <c r="HQ497" s="223">
        <f t="shared" ca="1" si="1332"/>
        <v>-1.3412461752099073E-3</v>
      </c>
      <c r="HR497" s="223">
        <f t="shared" ca="1" si="1333"/>
        <v>1.0584533179843962E-3</v>
      </c>
      <c r="HS497" s="223">
        <f t="shared" ca="1" si="1334"/>
        <v>-7.3498469333619992E-4</v>
      </c>
      <c r="HT497" s="223">
        <f t="shared" ca="1" si="1335"/>
        <v>3.8327101910725557E-4</v>
      </c>
      <c r="HU497" s="223">
        <f t="shared" ca="1" si="1336"/>
        <v>-1.6828454554881564E-5</v>
      </c>
      <c r="HV497" s="223">
        <f t="shared" ca="1" si="1337"/>
        <v>-3.5026081806853053E-4</v>
      </c>
      <c r="HW497" s="223">
        <f t="shared" ca="1" si="1338"/>
        <v>7.0388976388209741E-4</v>
      </c>
      <c r="HX497" s="223">
        <f t="shared" ca="1" si="1339"/>
        <v>-1.0304686208156E-3</v>
      </c>
      <c r="HY497" s="223">
        <f t="shared" ca="1" si="1340"/>
        <v>1.317447146544463E-3</v>
      </c>
      <c r="HZ497" s="223">
        <f t="shared" ca="1" si="1341"/>
        <v>-1.5537969172646673E-3</v>
      </c>
      <c r="IA497" s="223">
        <f t="shared" ca="1" si="1342"/>
        <v>1.7304351438337346E-3</v>
      </c>
      <c r="IB497" s="223">
        <f t="shared" ca="1" si="1343"/>
        <v>-1.840573718264474E-3</v>
      </c>
      <c r="IC497" s="223">
        <f t="shared" ca="1" si="1344"/>
        <v>1.8799800769079354E-3</v>
      </c>
      <c r="ID497" s="223">
        <f t="shared" ca="1" si="1345"/>
        <v>-1.8471398555007911E-3</v>
      </c>
      <c r="IE497" s="223">
        <f t="shared" ca="1" si="1346"/>
        <v>-4.2869160500501682E-4</v>
      </c>
      <c r="IF497" s="223">
        <f t="shared" ca="1" si="1347"/>
        <v>-1.5724956941015713E-3</v>
      </c>
      <c r="IG497" s="223">
        <f t="shared" ca="1" si="1348"/>
        <v>1.3412461752098492E-3</v>
      </c>
      <c r="IH497" s="223">
        <f t="shared" ca="1" si="1349"/>
        <v>-1.0584533179843277E-3</v>
      </c>
      <c r="II497" s="223">
        <f t="shared" ca="1" si="1350"/>
        <v>7.349846933361237E-4</v>
      </c>
      <c r="IJ497" s="223">
        <f t="shared" ca="1" si="1351"/>
        <v>-3.8327101910717442E-4</v>
      </c>
      <c r="IK497" s="223">
        <f t="shared" ca="1" si="1352"/>
        <v>1.6828454555012427E-5</v>
      </c>
      <c r="IL497" s="223">
        <f t="shared" ca="1" si="1353"/>
        <v>3.50260818068402E-4</v>
      </c>
      <c r="IM497" s="223">
        <f t="shared" ca="1" si="1354"/>
        <v>-7.0388976388197609E-4</v>
      </c>
      <c r="IN497" s="223">
        <f t="shared" ca="1" si="1355"/>
        <v>1.0304686208154905E-3</v>
      </c>
      <c r="IO497" s="223">
        <f t="shared" ca="1" si="1356"/>
        <v>-1.317447146544522E-3</v>
      </c>
      <c r="IP497" s="223">
        <f t="shared" ca="1" si="1357"/>
        <v>1.5537969172647139E-3</v>
      </c>
      <c r="IQ497" s="223">
        <f t="shared" ca="1" si="1358"/>
        <v>-1.7304351438337672E-3</v>
      </c>
      <c r="IR497" s="223">
        <f t="shared" ca="1" si="1359"/>
        <v>1.8405737182644909E-3</v>
      </c>
      <c r="IS497" s="223">
        <f t="shared" ca="1" si="1360"/>
        <v>-1.879980076907936E-3</v>
      </c>
      <c r="IT497" s="223">
        <f t="shared" ca="1" si="1361"/>
        <v>1.8471398555007757E-3</v>
      </c>
      <c r="IU497" s="223">
        <f t="shared" ca="1" si="1362"/>
        <v>-1.7433150853346784E-3</v>
      </c>
      <c r="IV497" s="223">
        <f t="shared" ca="1" si="1363"/>
        <v>1.572495694101526E-3</v>
      </c>
      <c r="IW497" s="223">
        <f t="shared" ca="1" si="1364"/>
        <v>-1.3412461752099407E-3</v>
      </c>
      <c r="IX497" s="223">
        <f t="shared" ca="1" si="1365"/>
        <v>1.0584533179844357E-3</v>
      </c>
      <c r="IY497" s="223">
        <f t="shared" ca="1" si="1366"/>
        <v>-7.3498469333624404E-4</v>
      </c>
      <c r="IZ497" s="223">
        <f t="shared" ca="1" si="1367"/>
        <v>3.8327101910730246E-4</v>
      </c>
      <c r="JA497" s="223">
        <f t="shared" ca="1" si="1368"/>
        <v>-1.6828454554929431E-5</v>
      </c>
      <c r="JB497" s="223">
        <f t="shared" ca="1" si="1369"/>
        <v>-3.5026081806848342E-4</v>
      </c>
    </row>
    <row r="498" spans="2:262">
      <c r="B498" s="230">
        <v>137</v>
      </c>
      <c r="C498" s="229">
        <f t="shared" si="1370"/>
        <v>2.6757812500000019E-3</v>
      </c>
      <c r="D498" s="226">
        <f t="shared" ca="1" si="1113"/>
        <v>54.005941339341064</v>
      </c>
      <c r="E498" s="225">
        <f ca="1">EM361</f>
        <v>5.941339341064035E-3</v>
      </c>
      <c r="F498" s="224">
        <v>137</v>
      </c>
      <c r="G498" s="223">
        <f t="shared" ca="1" si="1114"/>
        <v>6.0142005447000769E-4</v>
      </c>
      <c r="H498" s="223">
        <f t="shared" ca="1" si="1115"/>
        <v>-1.085755901551595E-3</v>
      </c>
      <c r="I498" s="223">
        <f t="shared" ca="1" si="1116"/>
        <v>1.5173286372215805E-3</v>
      </c>
      <c r="J498" s="223">
        <f t="shared" ca="1" si="1117"/>
        <v>-1.8751656650595129E-3</v>
      </c>
      <c r="K498" s="223">
        <f t="shared" ca="1" si="1118"/>
        <v>2.141877629925779E-3</v>
      </c>
      <c r="L498" s="223">
        <f t="shared" ca="1" si="1119"/>
        <v>-2.304503466541406E-3</v>
      </c>
      <c r="M498" s="223">
        <f t="shared" ca="1" si="1120"/>
        <v>2.3551402520454643E-3</v>
      </c>
      <c r="N498" s="223">
        <f t="shared" ca="1" si="1121"/>
        <v>-2.2913272543790678E-3</v>
      </c>
      <c r="O498" s="223">
        <f t="shared" ca="1" si="1122"/>
        <v>2.1161655133805166E-3</v>
      </c>
      <c r="P498" s="223">
        <f t="shared" ca="1" si="1123"/>
        <v>-1.8381671434598264E-3</v>
      </c>
      <c r="Q498" s="223">
        <f t="shared" ca="1" si="1124"/>
        <v>1.4708416811006523E-3</v>
      </c>
      <c r="R498" s="223">
        <f t="shared" ca="1" si="1125"/>
        <v>-1.0320395789388983E-3</v>
      </c>
      <c r="S498" s="223">
        <f t="shared" ca="1" si="1126"/>
        <v>5.4308474980884662E-4</v>
      </c>
      <c r="T498" s="223">
        <f t="shared" ca="1" si="1127"/>
        <v>-2.7738315420951562E-5</v>
      </c>
      <c r="U498" s="223">
        <f t="shared" ca="1" si="1128"/>
        <v>-4.8895608292902424E-4</v>
      </c>
      <c r="V498" s="223">
        <f t="shared" ca="1" si="1129"/>
        <v>9.8188929863924084E-4</v>
      </c>
      <c r="W498" s="223">
        <f t="shared" ca="1" si="1130"/>
        <v>-1.4271068773596648E-3</v>
      </c>
      <c r="X498" s="223">
        <f t="shared" ca="1" si="1131"/>
        <v>1.8029731414256763E-3</v>
      </c>
      <c r="Y498" s="223">
        <f t="shared" ca="1" si="1132"/>
        <v>-2.0912225916229232E-3</v>
      </c>
      <c r="Z498" s="223">
        <f t="shared" ca="1" si="1133"/>
        <v>2.2778475326366669E-3</v>
      </c>
      <c r="AA498" s="223">
        <f t="shared" ca="1" si="1134"/>
        <v>-2.3537787873702922E-3</v>
      </c>
      <c r="AB498" s="223">
        <f t="shared" ca="1" si="1135"/>
        <v>2.3153264203167245E-3</v>
      </c>
      <c r="AC498" s="223">
        <f t="shared" ca="1" si="1136"/>
        <v>-2.1643590527047284E-3</v>
      </c>
      <c r="AD498" s="223">
        <f t="shared" ca="1" si="1137"/>
        <v>1.9082130554676279E-3</v>
      </c>
      <c r="AE498" s="223">
        <f t="shared" ca="1" si="1138"/>
        <v>-1.5593360328694599E-3</v>
      </c>
      <c r="AF498" s="223">
        <f t="shared" ca="1" si="1139"/>
        <v>1.1346819219654951E-3</v>
      </c>
      <c r="AG498" s="223">
        <f t="shared" ca="1" si="1140"/>
        <v>-6.5488710348643128E-4</v>
      </c>
      <c r="AH498" s="223">
        <f t="shared" ca="1" si="1141"/>
        <v>1.4326756164741839E-4</v>
      </c>
      <c r="AI498" s="223">
        <f t="shared" ca="1" si="1142"/>
        <v>3.7531417335677438E-4</v>
      </c>
      <c r="AJ498" s="223">
        <f t="shared" ca="1" si="1143"/>
        <v>-8.7565723840312727E-4</v>
      </c>
      <c r="AK498" s="223">
        <f t="shared" ca="1" si="1144"/>
        <v>1.3334470920304002E-3</v>
      </c>
      <c r="AL498" s="223">
        <f t="shared" ca="1" si="1145"/>
        <v>-1.7264370975723601E-3</v>
      </c>
      <c r="AM498" s="223">
        <f t="shared" ca="1" si="1146"/>
        <v>2.0355296149273745E-3</v>
      </c>
      <c r="AN498" s="223">
        <f t="shared" ca="1" si="1147"/>
        <v>-2.245704064509932E-3</v>
      </c>
      <c r="AO498" s="223">
        <f t="shared" ca="1" si="1148"/>
        <v>2.3467468634296705E-3</v>
      </c>
      <c r="AP498" s="223">
        <f t="shared" ca="1" si="1149"/>
        <v>-2.3337477621092006E-3</v>
      </c>
      <c r="AQ498" s="223">
        <f t="shared" ca="1" si="1150"/>
        <v>2.207338461495512E-3</v>
      </c>
      <c r="AR498" s="223">
        <f t="shared" ca="1" si="1151"/>
        <v>-1.9736619150850852E-3</v>
      </c>
      <c r="AS498" s="223">
        <f t="shared" ca="1" si="1152"/>
        <v>1.6440738075533909E-3</v>
      </c>
      <c r="AT498" s="223">
        <f t="shared" ca="1" si="1153"/>
        <v>-1.2345907168556931E-3</v>
      </c>
      <c r="AU498" s="223">
        <f t="shared" ca="1" si="1154"/>
        <v>7.6511177677033378E-4</v>
      </c>
      <c r="AV498" s="223">
        <f t="shared" ca="1" si="1155"/>
        <v>-2.5845166376912027E-4</v>
      </c>
      <c r="AW498" s="223">
        <f t="shared" ca="1" si="1156"/>
        <v>-2.6076809906726907E-4</v>
      </c>
      <c r="AX498" s="223">
        <f t="shared" ca="1" si="1157"/>
        <v>7.6731564318118536E-4</v>
      </c>
      <c r="AY498" s="223">
        <f t="shared" ca="1" si="1158"/>
        <v>-1.236574915860264E-3</v>
      </c>
      <c r="AZ498" s="223">
        <f t="shared" ca="1" si="1159"/>
        <v>1.6457419155329629E-3</v>
      </c>
      <c r="BA498" s="223">
        <f t="shared" ca="1" si="1160"/>
        <v>-1.9749328690981372E-3</v>
      </c>
      <c r="BB498" s="223">
        <f t="shared" ca="1" si="1161"/>
        <v>2.2081504985913486E-3</v>
      </c>
      <c r="BC498" s="223">
        <f t="shared" ca="1" si="1162"/>
        <v>-2.3340614207442998E-3</v>
      </c>
      <c r="BD498" s="223">
        <f t="shared" ca="1" si="1163"/>
        <v>2.3465469011305883E-3</v>
      </c>
      <c r="BE498" s="223">
        <f t="shared" ca="1" si="1164"/>
        <v>-2.2450001985925491E-3</v>
      </c>
      <c r="BF498" s="223">
        <f t="shared" ca="1" si="1165"/>
        <v>2.0343560502767526E-3</v>
      </c>
      <c r="BG498" s="223">
        <f t="shared" ca="1" si="1166"/>
        <v>-1.7248508644310435E-3</v>
      </c>
      <c r="BH498" s="223">
        <f t="shared" ca="1" si="1167"/>
        <v>1.3315252745715813E-3</v>
      </c>
      <c r="BI498" s="223">
        <f t="shared" ca="1" si="1168"/>
        <v>-8.7349322876821448E-4</v>
      </c>
      <c r="BJ498" s="223">
        <f t="shared" ca="1" si="1169"/>
        <v>3.7301313319511032E-4</v>
      </c>
      <c r="BK498" s="223">
        <f t="shared" ca="1" si="1170"/>
        <v>1.4559381158652293E-4</v>
      </c>
      <c r="BL498" s="223">
        <f t="shared" ca="1" si="1171"/>
        <v>-6.5712551736590765E-4</v>
      </c>
      <c r="BM498" s="223">
        <f t="shared" ca="1" si="1172"/>
        <v>1.1367237224066502E-3</v>
      </c>
      <c r="BN498" s="223">
        <f t="shared" ca="1" si="1173"/>
        <v>-1.5610819970690803E-3</v>
      </c>
      <c r="BO498" s="223">
        <f t="shared" ca="1" si="1174"/>
        <v>1.9095783370035539E-3</v>
      </c>
      <c r="BP498" s="223">
        <f t="shared" ca="1" si="1175"/>
        <v>-2.1652773047105187E-3</v>
      </c>
      <c r="BQ498" s="223">
        <f t="shared" ca="1" si="1176"/>
        <v>2.3157530196567223E-3</v>
      </c>
      <c r="BR498" s="223">
        <f t="shared" ca="1" si="1177"/>
        <v>-2.3536930031339198E-3</v>
      </c>
      <c r="BS498" s="223">
        <f t="shared" ca="1" si="1178"/>
        <v>2.2772535335723728E-3</v>
      </c>
      <c r="BT498" s="223">
        <f t="shared" ca="1" si="1179"/>
        <v>-2.0901492435547414E-3</v>
      </c>
      <c r="BU498" s="223">
        <f t="shared" ca="1" si="1180"/>
        <v>1.8014726044971896E-3</v>
      </c>
      <c r="BV498" s="223">
        <f t="shared" ca="1" si="1181"/>
        <v>-1.4252520712731873E-3</v>
      </c>
      <c r="BW498" s="223">
        <f t="shared" ca="1" si="1182"/>
        <v>9.7977035906895884E-4</v>
      </c>
      <c r="BX498" s="223">
        <f t="shared" ca="1" si="1183"/>
        <v>-4.8667598131120726E-4</v>
      </c>
      <c r="BY498" s="223">
        <f t="shared" ca="1" si="1184"/>
        <v>-3.0068775861086197E-5</v>
      </c>
      <c r="BZ498" s="223">
        <f t="shared" ca="1" si="1185"/>
        <v>5.4535231862183305E-4</v>
      </c>
      <c r="CA498" s="223">
        <f t="shared" ca="1" si="1186"/>
        <v>-1.0341340619405201E-3</v>
      </c>
      <c r="CB498" s="223">
        <f t="shared" ca="1" si="1187"/>
        <v>1.4726612953396246E-3</v>
      </c>
      <c r="CC498" s="223">
        <f t="shared" ca="1" si="1188"/>
        <v>-1.8396234634358217E-3</v>
      </c>
      <c r="CD498" s="223">
        <f t="shared" ca="1" si="1189"/>
        <v>2.1171877681467497E-3</v>
      </c>
      <c r="CE498" s="223">
        <f t="shared" ca="1" si="1190"/>
        <v>-2.2918657667087838E-3</v>
      </c>
      <c r="CF498" s="223">
        <f t="shared" ca="1" si="1191"/>
        <v>2.3551688525335428E-3</v>
      </c>
      <c r="CG498" s="223">
        <f t="shared" ca="1" si="1192"/>
        <v>-2.3040207653259692E-3</v>
      </c>
      <c r="CH498" s="223">
        <f t="shared" ca="1" si="1193"/>
        <v>2.1409070842295834E-3</v>
      </c>
      <c r="CI498" s="223">
        <f t="shared" ca="1" si="1194"/>
        <v>-1.8737544392687386E-3</v>
      </c>
      <c r="CJ498" s="223">
        <f t="shared" ca="1" si="1195"/>
        <v>1.5155453108977081E-3</v>
      </c>
      <c r="CK498" s="223">
        <f t="shared" ca="1" si="1196"/>
        <v>-1.0836871367569585E-3</v>
      </c>
      <c r="CL498" s="223">
        <f t="shared" ca="1" si="1197"/>
        <v>5.9916638436041355E-4</v>
      </c>
      <c r="CM498" s="223">
        <f t="shared" ca="1" si="1198"/>
        <v>-8.5528698179046747E-5</v>
      </c>
      <c r="CN498" s="223">
        <f t="shared" ca="1" si="1199"/>
        <v>-4.3226531837510729E-4</v>
      </c>
      <c r="CO498" s="223">
        <f t="shared" ca="1" si="1200"/>
        <v>9.2905308193966837E-4</v>
      </c>
      <c r="CP498" s="223">
        <f t="shared" ca="1" si="1201"/>
        <v>-1.3806928235598017E-3</v>
      </c>
      <c r="CQ498" s="223">
        <f t="shared" ca="1" si="1202"/>
        <v>1.7652367758126443E-3</v>
      </c>
      <c r="CR498" s="223">
        <f t="shared" ca="1" si="1203"/>
        <v>-2.0639977408057693E-3</v>
      </c>
      <c r="CS498" s="223">
        <f t="shared" ca="1" si="1204"/>
        <v>2.2624572083850937E-3</v>
      </c>
      <c r="CT498" s="223">
        <f t="shared" ca="1" si="1205"/>
        <v>-2.3509708938789873E-3</v>
      </c>
      <c r="CU498" s="223">
        <f t="shared" ca="1" si="1206"/>
        <v>2.3252374092475226E-3</v>
      </c>
      <c r="CV498" s="223">
        <f t="shared" ca="1" si="1207"/>
        <v>-2.1865072922171488E-3</v>
      </c>
      <c r="CW498" s="223">
        <f t="shared" ca="1" si="1208"/>
        <v>1.9415222354746224E-3</v>
      </c>
      <c r="CX498" s="223">
        <f t="shared" ca="1" si="1209"/>
        <v>-1.602187469122288E-3</v>
      </c>
      <c r="CY498" s="223">
        <f t="shared" ca="1" si="1210"/>
        <v>1.1849932172126702E-3</v>
      </c>
      <c r="CZ498" s="223">
        <f t="shared" ca="1" si="1211"/>
        <v>-7.1021334310904802E-4</v>
      </c>
      <c r="DA498" s="223">
        <f t="shared" ca="1" si="1212"/>
        <v>2.0092012609377056E-4</v>
      </c>
      <c r="DB498" s="223">
        <f t="shared" ca="1" si="1213"/>
        <v>3.1813695311431431E-4</v>
      </c>
      <c r="DC498" s="223">
        <f t="shared" ca="1" si="1214"/>
        <v>-8.2173393168910819E-4</v>
      </c>
      <c r="DD498" s="223">
        <f t="shared" ca="1" si="1215"/>
        <v>1.2853981418335589E-3</v>
      </c>
      <c r="DE498" s="223">
        <f t="shared" ca="1" si="1216"/>
        <v>-1.6865974781801426E-3</v>
      </c>
      <c r="DF498" s="223">
        <f t="shared" ca="1" si="1217"/>
        <v>2.0058353621223027E-3</v>
      </c>
      <c r="DG498" s="223">
        <f t="shared" ca="1" si="1218"/>
        <v>-2.227598192478595E-3</v>
      </c>
      <c r="DH498" s="223">
        <f t="shared" ca="1" si="1219"/>
        <v>2.34110924042034E-3</v>
      </c>
      <c r="DI498" s="223">
        <f t="shared" ca="1" si="1220"/>
        <v>-2.3408523525834351E-3</v>
      </c>
      <c r="DJ498" s="223">
        <f t="shared" ca="1" si="1221"/>
        <v>2.226840012622393E-3</v>
      </c>
      <c r="DK498" s="223">
        <f t="shared" ca="1" si="1222"/>
        <v>-2.0046127345579091E-3</v>
      </c>
      <c r="DL498" s="223">
        <f t="shared" ca="1" si="1223"/>
        <v>1.6849698173987005E-3</v>
      </c>
      <c r="DM498" s="223">
        <f t="shared" ca="1" si="1224"/>
        <v>-1.2834445452150854E-3</v>
      </c>
      <c r="DN498" s="223">
        <f t="shared" ca="1" si="1225"/>
        <v>8.1954933570666379E-4</v>
      </c>
      <c r="DO498" s="223">
        <f t="shared" ca="1" si="1226"/>
        <v>-3.1582751982634324E-4</v>
      </c>
      <c r="DP498" s="223">
        <f t="shared" ca="1" si="1227"/>
        <v>-2.0324216806809554E-4</v>
      </c>
      <c r="DQ498" s="223">
        <f t="shared" ca="1" si="1228"/>
        <v>7.1243515242159204E-4</v>
      </c>
      <c r="DR498" s="223">
        <f t="shared" ca="1" si="1229"/>
        <v>-1.1870068233961718E-3</v>
      </c>
      <c r="DS498" s="223">
        <f t="shared" ca="1" si="1230"/>
        <v>1.6038950194941207E-3</v>
      </c>
      <c r="DT498" s="223">
        <f t="shared" ca="1" si="1231"/>
        <v>-1.9428407503611265E-3</v>
      </c>
      <c r="DU498" s="223">
        <f t="shared" ca="1" si="1232"/>
        <v>2.1873726974118157E-3</v>
      </c>
      <c r="DV498" s="223">
        <f t="shared" ca="1" si="1233"/>
        <v>-2.325607649744584E-3</v>
      </c>
      <c r="DW498" s="223">
        <f t="shared" ca="1" si="1234"/>
        <v>2.3508279775675393E-3</v>
      </c>
      <c r="DX498" s="223">
        <f t="shared" ca="1" si="1235"/>
        <v>-2.2618080803890384E-3</v>
      </c>
      <c r="DY498" s="223">
        <f t="shared" ca="1" si="1236"/>
        <v>2.0628739459803793E-3</v>
      </c>
      <c r="DZ498" s="223">
        <f t="shared" ca="1" si="1237"/>
        <v>-1.7636929257989812E-3</v>
      </c>
      <c r="EA498" s="223">
        <f t="shared" ca="1" si="1238"/>
        <v>1.3788039428916093E-3</v>
      </c>
      <c r="EB498" s="223">
        <f t="shared" ca="1" si="1239"/>
        <v>-9.2691096217064391E-4</v>
      </c>
      <c r="EC498" s="223">
        <f t="shared" ca="1" si="1240"/>
        <v>4.2997405740042985E-4</v>
      </c>
      <c r="ED498" s="223">
        <f t="shared" ca="1" si="1241"/>
        <v>8.7857754836956106E-5</v>
      </c>
      <c r="EE498" s="223">
        <f t="shared" ca="1" si="1242"/>
        <v>-6.0142005447007057E-4</v>
      </c>
      <c r="EF498" s="223">
        <f t="shared" ca="1" si="1243"/>
        <v>1.0857559015515898E-3</v>
      </c>
      <c r="EG498" s="223">
        <f t="shared" ca="1" si="1244"/>
        <v>-1.5173286372216239E-3</v>
      </c>
      <c r="EH498" s="223">
        <f t="shared" ca="1" si="1245"/>
        <v>1.8751656650595042E-3</v>
      </c>
      <c r="EI498" s="223">
        <f t="shared" ca="1" si="1246"/>
        <v>-2.1418776299258007E-3</v>
      </c>
      <c r="EJ498" s="223">
        <f t="shared" ca="1" si="1247"/>
        <v>2.3045034665414013E-3</v>
      </c>
      <c r="EK498" s="223">
        <f t="shared" ca="1" si="1248"/>
        <v>-2.3551402520454639E-3</v>
      </c>
      <c r="EL498" s="223">
        <f t="shared" ca="1" si="1249"/>
        <v>2.2913272543790748E-3</v>
      </c>
      <c r="EM498" s="223">
        <f t="shared" ca="1" si="1250"/>
        <v>-2.1161655133805006E-3</v>
      </c>
      <c r="EN498" s="223">
        <f t="shared" ca="1" si="1251"/>
        <v>1.8381671434598459E-3</v>
      </c>
      <c r="EO498" s="223">
        <f t="shared" ca="1" si="1252"/>
        <v>-1.4708416811006373E-3</v>
      </c>
      <c r="EP498" s="223">
        <f t="shared" ca="1" si="1253"/>
        <v>1.0320395789389413E-3</v>
      </c>
      <c r="EQ498" s="223">
        <f t="shared" ca="1" si="1254"/>
        <v>-5.4308474980882808E-4</v>
      </c>
      <c r="ER498" s="223">
        <f t="shared" ca="1" si="1255"/>
        <v>2.7738315421016194E-5</v>
      </c>
      <c r="ES498" s="223">
        <f t="shared" ca="1" si="1256"/>
        <v>4.8895608292902663E-4</v>
      </c>
      <c r="ET498" s="223">
        <f t="shared" ca="1" si="1257"/>
        <v>-9.8188929863918207E-4</v>
      </c>
      <c r="EU498" s="223">
        <f t="shared" ca="1" si="1258"/>
        <v>1.4271068773596665E-3</v>
      </c>
      <c r="EV498" s="223">
        <f t="shared" ca="1" si="1259"/>
        <v>-1.8029731414257208E-3</v>
      </c>
      <c r="EW498" s="223">
        <f t="shared" ca="1" si="1260"/>
        <v>2.0912225916229167E-3</v>
      </c>
      <c r="EX498" s="223">
        <f t="shared" ca="1" si="1261"/>
        <v>-2.2778475326366843E-3</v>
      </c>
      <c r="EY498" s="223">
        <f t="shared" ca="1" si="1262"/>
        <v>2.3537787873702913E-3</v>
      </c>
      <c r="EZ498" s="223">
        <f t="shared" ca="1" si="1263"/>
        <v>-2.315326420316718E-3</v>
      </c>
      <c r="FA498" s="223">
        <f t="shared" ca="1" si="1264"/>
        <v>2.1643590527047406E-3</v>
      </c>
      <c r="FB498" s="223">
        <f t="shared" ca="1" si="1265"/>
        <v>-1.9082130554676068E-3</v>
      </c>
      <c r="FC498" s="223">
        <f t="shared" ca="1" si="1266"/>
        <v>1.5593360328693829E-3</v>
      </c>
      <c r="FD498" s="223">
        <f t="shared" ca="1" si="1267"/>
        <v>-1.1346819219654638E-3</v>
      </c>
      <c r="FE498" s="223">
        <f t="shared" ca="1" si="1268"/>
        <v>6.548871034864612E-4</v>
      </c>
      <c r="FF498" s="223">
        <f t="shared" ca="1" si="1269"/>
        <v>-1.4326756164754971E-4</v>
      </c>
      <c r="FG498" s="223">
        <f t="shared" ca="1" si="1270"/>
        <v>-3.7531417335684273E-4</v>
      </c>
      <c r="FH498" s="223">
        <f t="shared" ca="1" si="1271"/>
        <v>8.7565723840312944E-4</v>
      </c>
      <c r="FI498" s="223">
        <f t="shared" ca="1" si="1272"/>
        <v>-1.3334470920303469E-3</v>
      </c>
      <c r="FJ498" s="223">
        <f t="shared" ca="1" si="1273"/>
        <v>1.7264370975722705E-3</v>
      </c>
      <c r="FK498" s="223">
        <f t="shared" ca="1" si="1274"/>
        <v>-2.0355296149274092E-3</v>
      </c>
      <c r="FL498" s="223">
        <f t="shared" ca="1" si="1275"/>
        <v>2.2457040645099328E-3</v>
      </c>
      <c r="FM498" s="223">
        <f t="shared" ca="1" si="1276"/>
        <v>-2.3467468634296653E-3</v>
      </c>
      <c r="FN498" s="223">
        <f t="shared" ca="1" si="1277"/>
        <v>2.3337477621091824E-3</v>
      </c>
      <c r="FO498" s="223">
        <f t="shared" ca="1" si="1278"/>
        <v>-2.2073384614954995E-3</v>
      </c>
      <c r="FP498" s="223">
        <f t="shared" ca="1" si="1279"/>
        <v>1.9736619150851017E-3</v>
      </c>
      <c r="FQ498" s="223">
        <f t="shared" ca="1" si="1280"/>
        <v>-1.6440738075534373E-3</v>
      </c>
      <c r="FR498" s="223">
        <f t="shared" ca="1" si="1281"/>
        <v>1.2345907168555771E-3</v>
      </c>
      <c r="FS498" s="223">
        <f t="shared" ca="1" si="1282"/>
        <v>-7.6511177677033161E-4</v>
      </c>
      <c r="FT498" s="223">
        <f t="shared" ca="1" si="1283"/>
        <v>2.5845166376918456E-4</v>
      </c>
      <c r="FU498" s="223">
        <f t="shared" ca="1" si="1284"/>
        <v>2.6076809906713832E-4</v>
      </c>
      <c r="FV498" s="223">
        <f t="shared" ca="1" si="1285"/>
        <v>-7.6731564318125085E-4</v>
      </c>
      <c r="FW498" s="223">
        <f t="shared" ca="1" si="1286"/>
        <v>1.2365749158602659E-3</v>
      </c>
      <c r="FX498" s="223">
        <f t="shared" ca="1" si="1287"/>
        <v>-1.6457419155329167E-3</v>
      </c>
      <c r="FY498" s="223">
        <f t="shared" ca="1" si="1288"/>
        <v>1.9749328690980656E-3</v>
      </c>
      <c r="FZ498" s="223">
        <f t="shared" ca="1" si="1289"/>
        <v>-2.2081504985913729E-3</v>
      </c>
      <c r="GA498" s="223">
        <f t="shared" ca="1" si="1290"/>
        <v>2.3340614207443002E-3</v>
      </c>
      <c r="GB498" s="223">
        <f t="shared" ca="1" si="1291"/>
        <v>-2.3465469011305943E-3</v>
      </c>
      <c r="GC498" s="223">
        <f t="shared" ca="1" si="1292"/>
        <v>2.2450001985925079E-3</v>
      </c>
      <c r="GD498" s="223">
        <f t="shared" ca="1" si="1293"/>
        <v>-2.0343560502767179E-3</v>
      </c>
      <c r="GE498" s="223">
        <f t="shared" ca="1" si="1294"/>
        <v>1.7248508644310419E-3</v>
      </c>
      <c r="GF498" s="223">
        <f t="shared" ca="1" si="1295"/>
        <v>-1.3315252745716348E-3</v>
      </c>
      <c r="GG498" s="223">
        <f t="shared" ca="1" si="1296"/>
        <v>8.7349322876808806E-4</v>
      </c>
      <c r="GH498" s="223">
        <f t="shared" ca="1" si="1297"/>
        <v>-3.730131331951081E-4</v>
      </c>
      <c r="GI498" s="223">
        <f t="shared" ca="1" si="1298"/>
        <v>-1.4559381158645842E-4</v>
      </c>
      <c r="GJ498" s="223">
        <f t="shared" ca="1" si="1299"/>
        <v>6.5712551736578134E-4</v>
      </c>
      <c r="GK498" s="223">
        <f t="shared" ca="1" si="1300"/>
        <v>-1.1367237224067107E-3</v>
      </c>
      <c r="GL498" s="223">
        <f t="shared" ca="1" si="1301"/>
        <v>1.561081997069082E-3</v>
      </c>
      <c r="GM498" s="223">
        <f t="shared" ca="1" si="1302"/>
        <v>-1.9095783370035161E-3</v>
      </c>
      <c r="GN498" s="223">
        <f t="shared" ca="1" si="1303"/>
        <v>2.1652773047104671E-3</v>
      </c>
      <c r="GO498" s="223">
        <f t="shared" ca="1" si="1304"/>
        <v>-2.3157530196567348E-3</v>
      </c>
      <c r="GP498" s="223">
        <f t="shared" ca="1" si="1305"/>
        <v>2.3536930031339198E-3</v>
      </c>
      <c r="GQ498" s="223">
        <f t="shared" ca="1" si="1306"/>
        <v>-2.2772535335723889E-3</v>
      </c>
      <c r="GR498" s="223">
        <f t="shared" ca="1" si="1307"/>
        <v>2.0901492435546785E-3</v>
      </c>
      <c r="GS498" s="223">
        <f t="shared" ca="1" si="1308"/>
        <v>-1.8014726044971452E-3</v>
      </c>
      <c r="GT498" s="223">
        <f t="shared" ca="1" si="1309"/>
        <v>1.4252520712731856E-3</v>
      </c>
      <c r="GU498" s="223">
        <f t="shared" ca="1" si="1310"/>
        <v>-9.7977035906901739E-4</v>
      </c>
      <c r="GV498" s="223">
        <f t="shared" ca="1" si="1311"/>
        <v>4.8667598131107406E-4</v>
      </c>
      <c r="GW498" s="223">
        <f t="shared" ca="1" si="1312"/>
        <v>3.0068775861155444E-5</v>
      </c>
      <c r="GX498" s="223">
        <f t="shared" ca="1" si="1313"/>
        <v>-5.4535231862183544E-4</v>
      </c>
      <c r="GY498" s="223">
        <f t="shared" ca="1" si="1314"/>
        <v>1.0341340619404019E-3</v>
      </c>
      <c r="GZ498" s="223">
        <f t="shared" ca="1" si="1315"/>
        <v>-1.4726612953396788E-3</v>
      </c>
      <c r="HA498" s="223">
        <f t="shared" ca="1" si="1316"/>
        <v>1.8396234634358232E-3</v>
      </c>
      <c r="HB498" s="223">
        <f t="shared" ca="1" si="1317"/>
        <v>-2.1171877681467211E-3</v>
      </c>
      <c r="HC498" s="223">
        <f t="shared" ca="1" si="1318"/>
        <v>2.2918657667087535E-3</v>
      </c>
      <c r="HD498" s="223">
        <f t="shared" ca="1" si="1319"/>
        <v>-2.3551688525335446E-3</v>
      </c>
      <c r="HE498" s="223">
        <f t="shared" ca="1" si="1320"/>
        <v>2.3040207653259683E-3</v>
      </c>
      <c r="HF498" s="223">
        <f t="shared" ca="1" si="1321"/>
        <v>-2.140907084229583E-3</v>
      </c>
      <c r="HG498" s="223">
        <f t="shared" ca="1" si="1322"/>
        <v>1.873754439268656E-3</v>
      </c>
      <c r="HH498" s="223">
        <f t="shared" ca="1" si="1323"/>
        <v>-1.5155453108977065E-3</v>
      </c>
      <c r="HI498" s="223">
        <f t="shared" ca="1" si="1324"/>
        <v>1.0836871367569563E-3</v>
      </c>
      <c r="HJ498" s="223">
        <f t="shared" ca="1" si="1325"/>
        <v>-5.9916638436054073E-4</v>
      </c>
      <c r="HK498" s="223">
        <f t="shared" ca="1" si="1326"/>
        <v>8.5528698178910653E-5</v>
      </c>
      <c r="HL498" s="223">
        <f t="shared" ca="1" si="1327"/>
        <v>4.3226531837510952E-4</v>
      </c>
      <c r="HM498" s="223">
        <f t="shared" ca="1" si="1328"/>
        <v>-9.2905308193967054E-4</v>
      </c>
      <c r="HN498" s="223">
        <f t="shared" ca="1" si="1329"/>
        <v>1.380692823559695E-3</v>
      </c>
      <c r="HO498" s="223">
        <f t="shared" ca="1" si="1330"/>
        <v>-1.7652367758127345E-3</v>
      </c>
      <c r="HP498" s="223">
        <f t="shared" ca="1" si="1331"/>
        <v>2.0639977408057706E-3</v>
      </c>
      <c r="HQ498" s="223">
        <f t="shared" ca="1" si="1332"/>
        <v>-2.2624572083850942E-3</v>
      </c>
      <c r="HR498" s="223">
        <f t="shared" ca="1" si="1333"/>
        <v>2.3509708938789791E-3</v>
      </c>
      <c r="HS498" s="223">
        <f t="shared" ca="1" si="1334"/>
        <v>-2.3252374092475009E-3</v>
      </c>
      <c r="HT498" s="223">
        <f t="shared" ca="1" si="1335"/>
        <v>2.1865072922171479E-3</v>
      </c>
      <c r="HU498" s="223">
        <f t="shared" ca="1" si="1336"/>
        <v>-1.9415222354746209E-3</v>
      </c>
      <c r="HV498" s="223">
        <f t="shared" ca="1" si="1337"/>
        <v>1.6021874691221883E-3</v>
      </c>
      <c r="HW498" s="223">
        <f t="shared" ca="1" si="1338"/>
        <v>-1.1849932172126683E-3</v>
      </c>
      <c r="HX498" s="223">
        <f t="shared" ca="1" si="1339"/>
        <v>7.1021334310904574E-4</v>
      </c>
      <c r="HY498" s="223">
        <f t="shared" ca="1" si="1340"/>
        <v>-2.009201260939017E-4</v>
      </c>
      <c r="HZ498" s="223">
        <f t="shared" ca="1" si="1341"/>
        <v>-3.1813695311444924E-4</v>
      </c>
      <c r="IA498" s="223">
        <f t="shared" ca="1" si="1342"/>
        <v>8.2173393168911025E-4</v>
      </c>
      <c r="IB498" s="223">
        <f t="shared" ca="1" si="1343"/>
        <v>-1.2853981418335611E-3</v>
      </c>
      <c r="IC498" s="223">
        <f t="shared" ca="1" si="1344"/>
        <v>1.6865974781800506E-3</v>
      </c>
      <c r="ID498" s="223">
        <f t="shared" ca="1" si="1345"/>
        <v>-2.0058353621223738E-3</v>
      </c>
      <c r="IE498" s="223">
        <f t="shared" ca="1" si="1346"/>
        <v>-1.9569063553140872E-3</v>
      </c>
      <c r="IF498" s="223">
        <f t="shared" ca="1" si="1347"/>
        <v>-2.34110924042034E-3</v>
      </c>
      <c r="IG498" s="223">
        <f t="shared" ca="1" si="1348"/>
        <v>2.3408523525834499E-3</v>
      </c>
      <c r="IH498" s="223">
        <f t="shared" ca="1" si="1349"/>
        <v>-2.2268400126223484E-3</v>
      </c>
      <c r="II498" s="223">
        <f t="shared" ca="1" si="1350"/>
        <v>2.0046127345579082E-3</v>
      </c>
      <c r="IJ498" s="223">
        <f t="shared" ca="1" si="1351"/>
        <v>-1.6849698173986986E-3</v>
      </c>
      <c r="IK498" s="223">
        <f t="shared" ca="1" si="1352"/>
        <v>1.283444545215196E-3</v>
      </c>
      <c r="IL498" s="223">
        <f t="shared" ca="1" si="1353"/>
        <v>-8.195493357066614E-4</v>
      </c>
      <c r="IM498" s="223">
        <f t="shared" ca="1" si="1354"/>
        <v>3.158275198263409E-4</v>
      </c>
      <c r="IN498" s="223">
        <f t="shared" ca="1" si="1355"/>
        <v>2.032421680679644E-4</v>
      </c>
      <c r="IO498" s="223">
        <f t="shared" ca="1" si="1356"/>
        <v>-7.1243515242172181E-4</v>
      </c>
      <c r="IP498" s="223">
        <f t="shared" ca="1" si="1357"/>
        <v>1.1870068233961737E-3</v>
      </c>
      <c r="IQ498" s="223">
        <f t="shared" ca="1" si="1358"/>
        <v>-1.6038950194941222E-3</v>
      </c>
      <c r="IR498" s="223">
        <f t="shared" ca="1" si="1359"/>
        <v>1.9428407503610521E-3</v>
      </c>
      <c r="IS498" s="223">
        <f t="shared" ca="1" si="1360"/>
        <v>-2.187372697411866E-3</v>
      </c>
      <c r="IT498" s="223">
        <f t="shared" ca="1" si="1361"/>
        <v>2.3256076497445845E-3</v>
      </c>
      <c r="IU498" s="223">
        <f t="shared" ca="1" si="1362"/>
        <v>-2.3508279775675393E-3</v>
      </c>
      <c r="IV498" s="223">
        <f t="shared" ca="1" si="1363"/>
        <v>2.2618080803890753E-3</v>
      </c>
      <c r="IW498" s="223">
        <f t="shared" ca="1" si="1364"/>
        <v>-2.0628739459803138E-3</v>
      </c>
      <c r="IX498" s="223">
        <f t="shared" ca="1" si="1365"/>
        <v>1.7636929257989794E-3</v>
      </c>
      <c r="IY498" s="223">
        <f t="shared" ca="1" si="1366"/>
        <v>-1.3788039428916073E-3</v>
      </c>
      <c r="IZ498" s="223">
        <f t="shared" ca="1" si="1367"/>
        <v>9.269109621707648E-4</v>
      </c>
      <c r="JA498" s="223">
        <f t="shared" ca="1" si="1368"/>
        <v>-4.2997405740029596E-4</v>
      </c>
      <c r="JB498" s="223">
        <f t="shared" ca="1" si="1369"/>
        <v>-8.785775483695841E-5</v>
      </c>
    </row>
    <row r="499" spans="2:262">
      <c r="B499" s="230">
        <v>138</v>
      </c>
      <c r="C499" s="229">
        <f t="shared" si="1370"/>
        <v>2.695312500000002E-3</v>
      </c>
      <c r="D499" s="226">
        <f t="shared" ca="1" si="1113"/>
        <v>54.007433204917739</v>
      </c>
      <c r="E499" s="225">
        <f ca="1">EN361</f>
        <v>7.4332049177401258E-3</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53.981841698588369</v>
      </c>
      <c r="E500" s="225">
        <f ca="1">EO361</f>
        <v>-1.8158301411630131E-2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53.987928791861741</v>
      </c>
      <c r="E501" s="225">
        <f ca="1">EP361</f>
        <v>-1.2071208138257274E-2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53.978295168430691</v>
      </c>
      <c r="E502" s="225">
        <f ca="1">EQ361</f>
        <v>-2.1704831569308618E-2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53.998949835583041</v>
      </c>
      <c r="E503" s="225">
        <f ca="1">ER361</f>
        <v>-1.0501644169601976E-3</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54.002741356403547</v>
      </c>
      <c r="E504" s="225">
        <f ca="1">ES361</f>
        <v>2.7413564035437482E-3</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54.019814845426609</v>
      </c>
      <c r="E505" s="225">
        <f ca="1">ET361</f>
        <v>1.9814845426607674E-2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54.01577070433774</v>
      </c>
      <c r="E506" s="225">
        <f ca="1">EU361</f>
        <v>1.5770704337739239E-2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54.012279779194571</v>
      </c>
      <c r="E507" s="225">
        <f ca="1">EV361</f>
        <v>1.2279779194574245E-2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53.998042877653909</v>
      </c>
      <c r="E508" s="225">
        <f ca="1">EW361</f>
        <v>-1.9571223460908673E-3</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53.986173567205419</v>
      </c>
      <c r="E509" s="225">
        <f ca="1">EX361</f>
        <v>-1.3826432794577924E-2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53.982901516945368</v>
      </c>
      <c r="E510" s="225">
        <f ca="1">EY361</f>
        <v>-1.7098483054630447E-2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53.983019980529008</v>
      </c>
      <c r="E511" s="225">
        <f ca="1">EZ361</f>
        <v>-1.6980019470992345E-2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53.999086791516234</v>
      </c>
      <c r="E512" s="225">
        <f ca="1">FA361</f>
        <v>-9.1320848376371397E-4</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54.005537705858316</v>
      </c>
      <c r="E513" s="225">
        <f ca="1">FB361</f>
        <v>5.5377058583175268E-3</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54.021363004250084</v>
      </c>
      <c r="E514" s="225">
        <f ca="1">FC361</f>
        <v>2.1363004250082952E-2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54.013281721832058</v>
      </c>
      <c r="E515" s="225">
        <f ca="1">FD361</f>
        <v>1.328172183205774E-2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54.013357029930148</v>
      </c>
      <c r="E516" s="225">
        <f ca="1">FE361</f>
        <v>1.3357029930149884E-2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53.991833552500765</v>
      </c>
      <c r="E517" s="225">
        <f ca="1">FF361</f>
        <v>-8.1664474992377036E-3</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53.989522626062723</v>
      </c>
      <c r="E518" s="225">
        <f ca="1">FG361</f>
        <v>-1.0477373937280576E-2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53.977454500586553</v>
      </c>
      <c r="E519" s="225">
        <f ca="1">FH361</f>
        <v>-2.2545499413447356E-2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53.990485855746861</v>
      </c>
      <c r="E520" s="225">
        <f ca="1">FI361</f>
        <v>-9.5141442531414631E-3</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53.995140125887879</v>
      </c>
      <c r="E521" s="225">
        <f ca="1">FJ361</f>
        <v>-4.8598741121207815E-3</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54.013827049041154</v>
      </c>
      <c r="E522" s="225">
        <f ca="1">FK361</f>
        <v>1.3827049041157051E-2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54.015814301354183</v>
      </c>
      <c r="E523" s="225">
        <f ca="1">FL361</f>
        <v>1.581430135418592E-2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54.018391188757654</v>
      </c>
      <c r="E524" s="225">
        <f ca="1">FM361</f>
        <v>1.8391188757655552E-2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54.005748084997293</v>
      </c>
      <c r="E525" s="225">
        <f ca="1">FN361</f>
        <v>5.7480849972918295E-3</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53.99473393505086</v>
      </c>
      <c r="E526" s="225">
        <f ca="1">FO361</f>
        <v>-5.2660649491381353E-3</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53.983905161631718</v>
      </c>
      <c r="E527" s="225">
        <f ca="1">FP361</f>
        <v>-1.6094838368282738E-2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53.981449412547079</v>
      </c>
      <c r="E528" s="225">
        <f ca="1">FQ361</f>
        <v>-1.8550587452918724E-2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53.989383370440812</v>
      </c>
      <c r="E529" s="225">
        <f ca="1">FR361</f>
        <v>-1.0616629559190238E-2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53.999488942439292</v>
      </c>
      <c r="E530" s="225">
        <f ca="1">FS361</f>
        <v>-5.110575607044155E-4</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54.014536084235132</v>
      </c>
      <c r="E531" s="225">
        <f ca="1">FT361</f>
        <v>1.4536084235129336E-2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54.016543503022852</v>
      </c>
      <c r="E532" s="225">
        <f ca="1">FU361</f>
        <v>1.6543503022850101E-2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54.017913384629999</v>
      </c>
      <c r="E533" s="225">
        <f ca="1">FV361</f>
        <v>1.7913384629998745E-2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54.002270489433521</v>
      </c>
      <c r="E534" s="225">
        <f ca="1">FW361</f>
        <v>2.270489433519516E-3</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53.994935798488946</v>
      </c>
      <c r="E535" s="225">
        <f ca="1">FX361</f>
        <v>-5.0642015110509428E-3</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53.980126600909777</v>
      </c>
      <c r="E536" s="225">
        <f ca="1">FY361</f>
        <v>-1.9873399090224994E-2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53.985682582677519</v>
      </c>
      <c r="E537" s="225">
        <f ca="1">FZ361</f>
        <v>-1.4317417322480683E-2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53.98736685686287</v>
      </c>
      <c r="E538" s="225">
        <f ca="1">GA361</f>
        <v>-1.2633143137133091E-2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54.006490734297579</v>
      </c>
      <c r="E539" s="225">
        <f ca="1">GB361</f>
        <v>6.4907342975795762E-3</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54.011489249755371</v>
      </c>
      <c r="E540" s="225">
        <f ca="1">GC361</f>
        <v>1.1489249755373066E-2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54.022085343713599</v>
      </c>
      <c r="E541" s="225">
        <f ca="1">GD361</f>
        <v>2.2085343713595478E-2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54.011598371604926</v>
      </c>
      <c r="E542" s="225">
        <f ca="1">GE361</f>
        <v>1.1598371604928503E-2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54.00580622820415</v>
      </c>
      <c r="E543" s="225">
        <f ca="1">GF361</f>
        <v>5.8062282041486685E-3</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53.988240386954566</v>
      </c>
      <c r="E544" s="225">
        <f ca="1">GG361</f>
        <v>-1.1759613045436077E-2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53.98518326514035</v>
      </c>
      <c r="E545" s="225">
        <f ca="1">GH361</f>
        <v>-1.4816734859647067E-2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53.982546822818748</v>
      </c>
      <c r="E546" s="225">
        <f ca="1">GI361</f>
        <v>-1.7453177181254331E-2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53.995191661706883</v>
      </c>
      <c r="E547" s="225">
        <f ca="1">GJ361</f>
        <v>-4.8083382931133406E-3</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54.006194053620938</v>
      </c>
      <c r="E548" s="225">
        <f ca="1">GK361</f>
        <v>6.1940536209372102E-3</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54.019404381732414</v>
      </c>
      <c r="E549" s="225">
        <f ca="1">GL361</f>
        <v>1.9404381732415803E-2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54.021904396968694</v>
      </c>
      <c r="E550" s="225">
        <f ca="1">GM361</f>
        <v>2.1904396968693795E-2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54.022746953186854</v>
      </c>
      <c r="E551" s="225">
        <f ca="1">GN361</f>
        <v>2.2746953186856253E-2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54.008554081467054</v>
      </c>
      <c r="E552" s="225">
        <f ca="1">GO361</f>
        <v>8.5540814670562008E-3</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54.189137065453785</v>
      </c>
      <c r="E553" s="225">
        <f ca="1">GP361</f>
        <v>0.18913706545378325</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54.633532818049183</v>
      </c>
      <c r="E554" s="225">
        <f ca="1">GQ361</f>
        <v>0.63353281804918338</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54.536044425248633</v>
      </c>
      <c r="E555" s="225">
        <f ca="1">GR361</f>
        <v>0.53604442524863405</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54.087842823036482</v>
      </c>
      <c r="E556" s="225">
        <f ca="1">GS361</f>
        <v>8.78428230364839E-2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53.977073757095688</v>
      </c>
      <c r="E557" s="225">
        <f ca="1">GT361</f>
        <v>-2.2926242904311691E-2</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54.087280066729136</v>
      </c>
      <c r="E558" s="225">
        <f ca="1">GU361</f>
        <v>8.7280066729133202E-2</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54.114658157251299</v>
      </c>
      <c r="E559" s="225">
        <f ca="1">GV361</f>
        <v>0.11465815725130003</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54.047728151736372</v>
      </c>
      <c r="E560" s="225">
        <f ca="1">GW361</f>
        <v>4.7728151736373466E-2</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53.991943177154802</v>
      </c>
      <c r="E561" s="225">
        <f ca="1">GX361</f>
        <v>-8.0568228452007253E-3</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53.992550433935882</v>
      </c>
      <c r="E562" s="225">
        <f ca="1">GY361</f>
        <v>-7.4495660641158527E-3</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53.995349497201964</v>
      </c>
      <c r="E563" s="225">
        <f ca="1">GZ361</f>
        <v>-4.6505027980328021E-3</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53.995776273667893</v>
      </c>
      <c r="E564" s="225">
        <f ca="1">HA361</f>
        <v>-4.2237263321052189E-3</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53.997140153805162</v>
      </c>
      <c r="E565" s="225">
        <f ca="1">HB361</f>
        <v>-2.8598461948358923E-3</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54.009129004066274</v>
      </c>
      <c r="E566" s="225">
        <f ca="1">HC361</f>
        <v>9.1290040662742808E-3</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54.020983421529372</v>
      </c>
      <c r="E567" s="225">
        <f ca="1">HD361</f>
        <v>2.0983421529369321E-2</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54.01751602674976</v>
      </c>
      <c r="E568" s="225">
        <f ca="1">HE361</f>
        <v>1.7516026749761215E-2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54.012094371533117</v>
      </c>
      <c r="E569" s="225">
        <f ca="1">HF361</f>
        <v>1.2094371533115619E-2</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53.992361845513621</v>
      </c>
      <c r="E570" s="225">
        <f ca="1">HG361</f>
        <v>-7.6381544863762477E-3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53.989676004485347</v>
      </c>
      <c r="E571" s="225">
        <f ca="1">HH361</f>
        <v>-1.0323995514655009E-2</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53.97717115984517</v>
      </c>
      <c r="E572" s="225">
        <f ca="1">HI361</f>
        <v>-2.2828840154829933E-2</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53.992769197792661</v>
      </c>
      <c r="E573" s="225">
        <f ca="1">HJ361</f>
        <v>-7.230802207336612E-3</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53.993388402630821</v>
      </c>
      <c r="E574" s="225">
        <f ca="1">HK361</f>
        <v>-6.6115973691787851E-3</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54.017286041280727</v>
      </c>
      <c r="E575" s="225">
        <f ca="1">HL361</f>
        <v>1.7286041280727412E-2</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54.012678457192848</v>
      </c>
      <c r="E576" s="225">
        <f ca="1">HM361</f>
        <v>1.2678457192846226E-2</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54.021945995244138</v>
      </c>
      <c r="E577" s="225">
        <f ca="1">HN361</f>
        <v>2.1945995244134806E-2</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54.001684074504318</v>
      </c>
      <c r="E578" s="225">
        <f ca="1">HO361</f>
        <v>1.6840745043176159E-3</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53.997913485224743</v>
      </c>
      <c r="E579" s="225">
        <f ca="1">HP361</f>
        <v>-2.0865147752608523E-3</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53.980496103016677</v>
      </c>
      <c r="E580" s="225">
        <f ca="1">HQ361</f>
        <v>-1.9503896983325209E-2</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53.984235268785049</v>
      </c>
      <c r="E581" s="225">
        <f ca="1">HR361</f>
        <v>-1.5764731214947356E-2</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53.987747177924234</v>
      </c>
      <c r="E582" s="225">
        <f ca="1">HS361</f>
        <v>-1.2252822075766024E-2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54.001072670033679</v>
      </c>
      <c r="E583" s="225">
        <f ca="1">HT361</f>
        <v>1.0726700336766341E-3</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54.014572398675874</v>
      </c>
      <c r="E584" s="225">
        <f ca="1">HU361</f>
        <v>1.4572398675872844E-2</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54.015798586270847</v>
      </c>
      <c r="E585" s="225">
        <f ca="1">HV361</f>
        <v>1.5798586270844038E-2</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54.019230589193434</v>
      </c>
      <c r="E586" s="225">
        <f ca="1">HW361</f>
        <v>1.9230589193431638E-2</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53.999129454024875</v>
      </c>
      <c r="E587" s="225">
        <f ca="1">HX361</f>
        <v>-8.7054597512421577E-4</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53.997763122731563</v>
      </c>
      <c r="E588" s="225">
        <f ca="1">HY361</f>
        <v>-2.2368772684370325E-3</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53.97573456266575</v>
      </c>
      <c r="E589" s="225">
        <f ca="1">HZ361</f>
        <v>-2.4265437334247707E-2</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53.99013386860824</v>
      </c>
      <c r="E590" s="225">
        <f ca="1">IA361</f>
        <v>-9.8661313917583308E-3</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53.982720678766952</v>
      </c>
      <c r="E591" s="225">
        <f ca="1">IB361</f>
        <v>-1.7279321233048955E-2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54.011471943046352</v>
      </c>
      <c r="E592" s="225">
        <f ca="1">IC361</f>
        <v>1.1471943046352873E-2</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54.006795890180712</v>
      </c>
      <c r="E593" s="225">
        <f ca="1">ID361</f>
        <v>6.795890180709494E-3</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54.026006647877495</v>
      </c>
      <c r="E594" s="225">
        <f ca="1">IE361</f>
        <v>2.600664787749216E-2</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54.007232096199679</v>
      </c>
      <c r="E595" s="225">
        <f ca="1">IF361</f>
        <v>7.2320961996828392E-3</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54.007477828624438</v>
      </c>
      <c r="E596" s="225">
        <f ca="1">IG361</f>
        <v>7.477828624435438E-3</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53.985383027796615</v>
      </c>
      <c r="E597" s="225">
        <f ca="1">IH361</f>
        <v>-1.4616972203382447E-2</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53.984791399377727</v>
      </c>
      <c r="E598" s="225">
        <f ca="1">II361</f>
        <v>-1.520860062227007E-2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53.982093204418689</v>
      </c>
      <c r="E599" s="225">
        <f ca="1">IJ361</f>
        <v>-1.790679558131221E-2</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53.992404993977331</v>
      </c>
      <c r="E600" s="225">
        <f ca="1">IK361</f>
        <v>-7.5950060226660752E-3</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54.007436213976327</v>
      </c>
      <c r="E601" s="225">
        <f ca="1">IL361</f>
        <v>7.4362139763241939E-3</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54.012681804964423</v>
      </c>
      <c r="E602" s="225">
        <f ca="1">IM361</f>
        <v>1.2681804964425641E-2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54.022742861591922</v>
      </c>
      <c r="E603" s="225">
        <f ca="1">IN361</f>
        <v>2.2742861591923749E-2</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54.006704074797895</v>
      </c>
      <c r="E604" s="225">
        <f ca="1">IO361</f>
        <v>6.7040747978958214E-3</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54.005672960360663</v>
      </c>
      <c r="E605" s="225">
        <f ca="1">IP361</f>
        <v>5.672960360661488E-3</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53.981640946827071</v>
      </c>
      <c r="E606" s="225">
        <f ca="1">IQ361</f>
        <v>-1.8359053172928345E-2</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53.987371076160201</v>
      </c>
      <c r="E607" s="225">
        <f ca="1">IR361</f>
        <v>-1.2628923839801024E-2</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53.979484831900479</v>
      </c>
      <c r="E608" s="225">
        <f ca="1">IS361</f>
        <v>-2.0515168099518998E-2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53.998343714591527</v>
      </c>
      <c r="E609" s="225">
        <f ca="1">IT361</f>
        <v>-1.6562854084728588E-3</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54.006388314782079</v>
      </c>
      <c r="E610" s="225">
        <f ca="1">IU361</f>
        <v>6.3883147820787394E-3</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54.015308154498008</v>
      </c>
      <c r="E611" s="225">
        <f ca="1">IV361</f>
        <v>1.5308154498008548E-2</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54.02350089509472</v>
      </c>
      <c r="E612" s="225">
        <f ca="1">IW361</f>
        <v>2.3500895094718099E-2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53.998989957046035</v>
      </c>
      <c r="E613" s="225">
        <f ca="1">IX361</f>
        <v>-1.0100429539665451E-3</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54.016681652918358</v>
      </c>
      <c r="E614" s="225">
        <f ca="1">IY361</f>
        <v>1.6681652918358218E-2</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53.95363724254856</v>
      </c>
      <c r="E615" s="225">
        <f ca="1">IZ361</f>
        <v>-4.6362757451443491E-2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54.043352766728376</v>
      </c>
      <c r="E616" s="225">
        <f ca="1">JA361</f>
        <v>4.3352766728377179E-2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53.678708956249601</v>
      </c>
      <c r="E617" s="225">
        <f ca="1">JB361</f>
        <v>-0.32129104375039658</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3"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4"/>
      <c r="BN624" s="324"/>
      <c r="BO624" s="325"/>
      <c r="BP624" s="324"/>
      <c r="BQ624" s="325"/>
      <c r="BR624" s="324"/>
      <c r="BS624" s="324"/>
      <c r="BT624" s="325"/>
      <c r="BU624" s="325"/>
      <c r="BV624" s="325"/>
      <c r="BW624" s="260"/>
      <c r="BX624" s="260"/>
      <c r="BY624" s="261"/>
      <c r="BZ624" s="260"/>
    </row>
    <row r="625" spans="1:86" s="326" customFormat="1" ht="46.5" customHeight="1">
      <c r="A625" s="326">
        <v>0</v>
      </c>
      <c r="B625" s="327">
        <v>0</v>
      </c>
      <c r="C625" s="327">
        <v>0</v>
      </c>
      <c r="D625" s="327">
        <v>0</v>
      </c>
      <c r="N625" s="328">
        <v>0</v>
      </c>
      <c r="O625" s="329" t="str">
        <f t="shared" ref="O625:BL625" si="1629">IMSUM(O626:O689)</f>
        <v>2.54514725267496E-13-160i</v>
      </c>
      <c r="P625" s="329" t="str">
        <f t="shared" si="1629"/>
        <v>-9.54275720943531E-14-2.76167977375554E-15i</v>
      </c>
      <c r="Q625" s="329" t="str">
        <f t="shared" si="1629"/>
        <v>1.02580704347544E-13-4.44089209850756E-16i</v>
      </c>
      <c r="R625" s="329" t="str">
        <f t="shared" si="1629"/>
        <v>3.0630662936626E-13+2.31481500634353E-14i</v>
      </c>
      <c r="S625" s="329" t="str">
        <f t="shared" si="1629"/>
        <v>1.97060683743144E-13+1.5562273691927E-12i</v>
      </c>
      <c r="T625" s="329" t="str">
        <f t="shared" si="1629"/>
        <v>1.06355462631269E-13+1.774136393351E-13i</v>
      </c>
      <c r="U625" s="329" t="str">
        <f t="shared" si="1629"/>
        <v>4.43698897067969E-15+8.9539486936019E-14i</v>
      </c>
      <c r="V625" s="329" t="str">
        <f t="shared" si="1629"/>
        <v>-3.420081058636E-13-5.8120175339127E-14i</v>
      </c>
      <c r="W625" s="329" t="str">
        <f t="shared" si="1629"/>
        <v>8.3060945274549E-13+5.58220136781528E-13i</v>
      </c>
      <c r="X625" s="329" t="str">
        <f t="shared" si="1629"/>
        <v>-2.38479808817305E-13+2.91933144325184E-13i</v>
      </c>
      <c r="Y625" s="329" t="str">
        <f t="shared" si="1629"/>
        <v>-5.22676520120502E-14-2.96318525272453E-13i</v>
      </c>
      <c r="Z625" s="329" t="str">
        <f t="shared" si="1629"/>
        <v>1.69360619278747E-13-6.19504447740837E-13i</v>
      </c>
      <c r="AA625" s="329" t="str">
        <f t="shared" si="1629"/>
        <v>9.64744777121052E-14-1.29896093881143E-13i</v>
      </c>
      <c r="AB625" s="329" t="str">
        <f t="shared" si="1629"/>
        <v>1.48599448718256E-13+5.72653036101656E-13i</v>
      </c>
      <c r="AC625" s="329" t="str">
        <f t="shared" si="1629"/>
        <v>-8.09669171986105E-14-1.31283872661925E-13i</v>
      </c>
      <c r="AD625" s="329" t="str">
        <f t="shared" si="1629"/>
        <v>-4.42452130157728E-13-2.75890421619287E-14i</v>
      </c>
      <c r="AE625" s="329" t="str">
        <f t="shared" si="1629"/>
        <v>-1.61562169892493E-13+9.02056207507935E-14i</v>
      </c>
      <c r="AF625" s="329" t="str">
        <f t="shared" si="1629"/>
        <v>5.81780717351377E-13+2.34162689238814E-12i</v>
      </c>
      <c r="AG625" s="329" t="str">
        <f t="shared" si="1629"/>
        <v>-1.11250288495346E-12+1.15446541215647E-12i</v>
      </c>
      <c r="AH625" s="329" t="str">
        <f t="shared" si="1629"/>
        <v>-2.28040199570789E-12+6.54976073377607E-13i</v>
      </c>
      <c r="AI625" s="329" t="str">
        <f t="shared" si="1629"/>
        <v>6.04801929024457E-12+4.88531437525808E-12i</v>
      </c>
      <c r="AJ625" s="329" t="str">
        <f t="shared" si="1629"/>
        <v>1.21510006917402E-13-1.37223565843671E-13i</v>
      </c>
      <c r="AK625" s="329" t="str">
        <f t="shared" si="1629"/>
        <v>-1.88575283860404E-13-1.09278697202342E-11i</v>
      </c>
      <c r="AL625" s="329" t="str">
        <f t="shared" si="1629"/>
        <v>5.18290575388103E-12+2.95907742753343E-12i</v>
      </c>
      <c r="AM625" s="329" t="str">
        <f t="shared" si="1629"/>
        <v>7.24527642742556E-13+1.00214281317789E-12i</v>
      </c>
      <c r="AN625" s="329" t="str">
        <f t="shared" si="1629"/>
        <v>-5.63516290921773E-12+4.50639525695351E-12i</v>
      </c>
      <c r="AO625" s="329" t="str">
        <f t="shared" si="1629"/>
        <v>2.3380147644303E-12-3.64100416483382E-12i</v>
      </c>
      <c r="AP625" s="329" t="str">
        <f t="shared" si="1629"/>
        <v>2.40257423331225E-12-8.15042477952936E-13i</v>
      </c>
      <c r="AQ625" s="329" t="str">
        <f t="shared" si="1629"/>
        <v>2.41528628694421E-12+3.23019389014689E-12i</v>
      </c>
      <c r="AR625" s="329" t="str">
        <f t="shared" si="1629"/>
        <v>-7.18595755816454E-13-1.97543370550336E-12i</v>
      </c>
      <c r="AS625" s="329" t="str">
        <f t="shared" si="1629"/>
        <v>1.37450771250935E-12+2.86017737272104E-12i</v>
      </c>
      <c r="AT625" s="329" t="str">
        <f t="shared" si="1629"/>
        <v>2.87508732099706E-14-1.42868852501662E-12i</v>
      </c>
      <c r="AU625" s="329" t="str">
        <f t="shared" si="1629"/>
        <v>-1.65058561436837E-11+9.39096023167002E-13i</v>
      </c>
      <c r="AV625" s="329" t="str">
        <f t="shared" si="1629"/>
        <v>3.81710938898716E-12+4.16564005512043E-12i</v>
      </c>
      <c r="AW625" s="329" t="str">
        <f t="shared" si="1629"/>
        <v>3.88539027340595E-14+4.02428090850996E-13i</v>
      </c>
      <c r="AX625" s="329" t="str">
        <f t="shared" si="1629"/>
        <v>4.03254816691567E-12-2.19854690008958E-12i</v>
      </c>
      <c r="AY625" s="329" t="str">
        <f t="shared" si="1629"/>
        <v>-6.8645683755364E-12-1.96107019512227E-12i</v>
      </c>
      <c r="AZ625" s="329" t="str">
        <f t="shared" si="1629"/>
        <v>-2.32025900229194E-12+8.24451618086646E-13i</v>
      </c>
      <c r="BA625" s="329" t="str">
        <f t="shared" si="1629"/>
        <v>-1.12055200188199E-12-2.92960100622963E-12i</v>
      </c>
      <c r="BB625" s="329" t="str">
        <f t="shared" si="1629"/>
        <v>2.01599457613777E-12+7.49955653134301E-13i</v>
      </c>
      <c r="BC625" s="329" t="str">
        <f t="shared" si="1629"/>
        <v>1.48980437361668E-12-1.17289511436525E-12i</v>
      </c>
      <c r="BD625" s="329" t="str">
        <f t="shared" si="1629"/>
        <v>-2.5324226222978E-12-1.88543625156968E-12i</v>
      </c>
      <c r="BE625" s="329" t="str">
        <f t="shared" si="1629"/>
        <v>1.52197308575519E-12+1.59794399934299E-12i</v>
      </c>
      <c r="BF625" s="329" t="str">
        <f t="shared" si="1629"/>
        <v>-3.87888072356235E-13+2.66603406018362E-12i</v>
      </c>
      <c r="BG625" s="329" t="str">
        <f t="shared" si="1629"/>
        <v>-6.21605935127723E-12-5.19145837429846E-12i</v>
      </c>
      <c r="BH625" s="329" t="str">
        <f t="shared" si="1629"/>
        <v>-5.93320965275312E-13+3.91364718410614E-12i</v>
      </c>
      <c r="BI625" s="329" t="str">
        <f t="shared" si="1629"/>
        <v>-2.24345281935046E-13-2.55512278002357E-12i</v>
      </c>
      <c r="BJ625" s="329" t="str">
        <f t="shared" si="1629"/>
        <v>-4.27923930483146E-12+2.21506146758088E-12i</v>
      </c>
      <c r="BK625" s="329" t="str">
        <f t="shared" si="1629"/>
        <v>4.28755945677817E-12-2.27712293465743E-12i</v>
      </c>
      <c r="BL625" s="329" t="str">
        <f t="shared" si="1629"/>
        <v>2.35594486627799E-12+3.02707858779173E-12i</v>
      </c>
      <c r="BM625" s="330"/>
      <c r="BN625" s="330"/>
      <c r="BO625" s="330"/>
      <c r="BP625" s="330"/>
      <c r="BQ625" s="330"/>
      <c r="BR625" s="330"/>
      <c r="BS625" s="330"/>
      <c r="BT625" s="330"/>
      <c r="BU625" s="330"/>
      <c r="BV625" s="330"/>
      <c r="BW625" s="329"/>
      <c r="BX625" s="329"/>
      <c r="BY625" s="329"/>
      <c r="BZ625" s="329"/>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10.1558870530734-0.418891675613567i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-1.05961248290221+74.0588847304149i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0.113285361300663-0.00467258985549296i</v>
      </c>
      <c r="I626" s="227" t="str">
        <f>IMDIV(H626,IMSUM(1,IMPRODUCT(F626,G626,-1)))</f>
        <v>2.35460416267346E-06+0.000150590084622005i</v>
      </c>
      <c r="J626" s="223" t="str">
        <f>IMPRODUCT(1/Nt_input,O625)</f>
        <v>3.97679258230462E-15-2.5i</v>
      </c>
      <c r="K626" s="246" t="str">
        <f>IMPRODUCT(I626,J626)</f>
        <v>0.000376475211555012-5.88651040668305E-06i</v>
      </c>
      <c r="L626" s="222">
        <f>20*LOG(IMABS(K626))</f>
        <v>-68.484210647094216</v>
      </c>
      <c r="M626" s="222">
        <f t="shared" ref="M626:M657" si="1635">N626+Vinput2</f>
        <v>380.49008570164779</v>
      </c>
      <c r="N626" s="224">
        <f t="shared" ref="N626:N657" si="1636">0.5*Vinac*SIN(2*PI()*Fline*A626)</f>
        <v>0.49008570164780302</v>
      </c>
      <c r="O626" s="223" t="str">
        <f t="shared" ref="O626:O657" si="1637">IMPRODUCT(N626,IMEXP(COMPLEX(0,-2*PI()*1*B626/Nt_input)))</f>
        <v>0.487725805040321-0.0480367989919239i</v>
      </c>
      <c r="P626" s="331"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10.1093070584838-0.834351123392801i</v>
      </c>
      <c r="G627" s="227" t="str">
        <f t="shared" si="1633"/>
        <v>-1.05961182140323+37.0301699785066i</v>
      </c>
      <c r="H627" s="227" t="str">
        <f t="shared" si="1634"/>
        <v>0.112765777783351-0.00930689441219846i</v>
      </c>
      <c r="I627" s="227" t="str">
        <f t="shared" ref="I627:I689" si="1688">IMDIV(H627,IMSUM(1,IMPRODUCT(F627,G627,-1)))</f>
        <v>9.41383771788701E-06+0.000301002951173179i</v>
      </c>
      <c r="J627" s="223" t="str">
        <f>IMPRODUCT(1/Nt_input,P625)</f>
        <v>-1.49105581397427E-15-4.31512464649303E-17i</v>
      </c>
      <c r="K627" s="246" t="str">
        <f t="shared" ref="K627:K689" si="1689">IMPRODUCT(I627,J627)</f>
        <v>-1.04790492832047E-21-4.49218419201727E-19i</v>
      </c>
      <c r="L627" s="222">
        <f t="shared" ref="L627:L689" si="1690">20*LOG(IMABS(K627))</f>
        <v>-366.95082526271699</v>
      </c>
      <c r="M627" s="222">
        <f t="shared" si="1635"/>
        <v>380.97545161008065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10.0325054440235-1.24303789888049i</v>
      </c>
      <c r="G628" s="227" t="str">
        <f t="shared" si="1633"/>
        <v>-1.05961071890673+24.6875884435559i</v>
      </c>
      <c r="H628" s="227" t="str">
        <f t="shared" si="1634"/>
        <v>0.111909082686492-0.0138656521827386i</v>
      </c>
      <c r="I628" s="227" t="str">
        <f t="shared" si="1688"/>
        <v>0.0000211639880472358+0.000451061988042626i</v>
      </c>
      <c r="J628" s="223" t="str">
        <f>IMPRODUCT(1/Nt_input,Q625)</f>
        <v>1.60282350543037E-15-6.93889390391806E-18i</v>
      </c>
      <c r="K628" s="246" t="str">
        <f t="shared" si="1689"/>
        <v>3.70520087898751E-20+7.2282590217323E-19i</v>
      </c>
      <c r="L628" s="222">
        <f t="shared" si="1690"/>
        <v>-362.80792938830893</v>
      </c>
      <c r="M628" s="222">
        <f t="shared" si="1635"/>
        <v>381.45142338627232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2" t="str">
        <f t="shared" si="1632"/>
        <v>9.92669507575224-1.64179001891975i</v>
      </c>
      <c r="G629" s="227" t="str">
        <f t="shared" si="1633"/>
        <v>-1.05960917541545+18.5165402113414i</v>
      </c>
      <c r="H629" s="227" t="str">
        <f t="shared" si="1634"/>
        <v>0.110728805105979-0.0183135923530049i</v>
      </c>
      <c r="I629" s="227" t="str">
        <f t="shared" si="1688"/>
        <v>0.0000375822811494465+0.000600591792062831i</v>
      </c>
      <c r="J629" s="223" t="str">
        <f>IMPRODUCT(1/Nt_input,R625)</f>
        <v>4.78604108384781E-15+3.61689844741177E-16i</v>
      </c>
      <c r="K629" s="246" t="str">
        <f t="shared" si="1689"/>
        <v>-3.73576104180606E-20+2.88805012086845E-18i</v>
      </c>
      <c r="L629" s="222">
        <f t="shared" si="1690"/>
        <v>-350.78717887866242</v>
      </c>
      <c r="M629" s="222">
        <f t="shared" si="1635"/>
        <v>381.91341716182546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9.79350718453893-2.02770090977511i</v>
      </c>
      <c r="G630" s="227" t="str">
        <f t="shared" si="1633"/>
        <v>-1.05960719093324+14.8141052985374i</v>
      </c>
      <c r="H630" s="227" t="str">
        <f t="shared" si="1634"/>
        <v>0.109243140850546-0.0226182931114857i</v>
      </c>
      <c r="I630" s="227" t="str">
        <f t="shared" si="1688"/>
        <v>0.0000586370013576268+0.000749418761596458i</v>
      </c>
      <c r="J630" s="223" t="str">
        <f>IMPRODUCT(1/Nt_input,S625)</f>
        <v>3.07907318348663E-15+2.43160526436359E-14i</v>
      </c>
      <c r="K630" s="246" t="str">
        <f t="shared" si="1689"/>
        <v>-1.80423584406676E-17+3.73333562391042E-18i</v>
      </c>
      <c r="L630" s="222">
        <f t="shared" si="1690"/>
        <v>-334.69205644971998</v>
      </c>
      <c r="M630" s="222">
        <f t="shared" si="1635"/>
        <v>382.35698368413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9.63493037867695-2.39818289503384i</v>
      </c>
      <c r="G631" s="227" t="str">
        <f t="shared" si="1633"/>
        <v>-1.05960476546499+12.3459770436348i</v>
      </c>
      <c r="H631" s="227" t="str">
        <f t="shared" si="1634"/>
        <v>0.107474272148866-0.0267508898345578i</v>
      </c>
      <c r="I631" s="227" t="str">
        <f t="shared" si="1688"/>
        <v>0.0000842876573030417+0.000897371676418i</v>
      </c>
      <c r="J631" s="223" t="str">
        <f>IMPRODUCT(1/Nt_input,T625)</f>
        <v>1.66180410361358E-15+2.77208811461094E-15i</v>
      </c>
      <c r="K631" s="246" t="str">
        <f t="shared" si="1689"/>
        <v>-2.34752378379666E-18+1.72490874735619E-18i</v>
      </c>
      <c r="L631" s="222">
        <f t="shared" si="1690"/>
        <v>-350.71287857793345</v>
      </c>
      <c r="M631" s="222">
        <f t="shared" si="1635"/>
        <v>382.77785116509801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9.45323976596045-2.75101467658005i</v>
      </c>
      <c r="G632" s="227" t="str">
        <f t="shared" si="1633"/>
        <v>-1.05960189901674+10.5831668770715i</v>
      </c>
      <c r="H632" s="227" t="str">
        <f t="shared" si="1634"/>
        <v>0.105447577031151-0.030686604720115i</v>
      </c>
      <c r="I632" s="227" t="str">
        <f t="shared" si="1688"/>
        <v>0.000114485192515957+0.00104428226024676i</v>
      </c>
      <c r="J632" s="223" t="str">
        <f>IMPRODUCT(1/Nt_input,U625)</f>
        <v>6.93279526668702E-17+1.3990544833753E-15i</v>
      </c>
      <c r="K632" s="246" t="str">
        <f t="shared" si="1689"/>
        <v>-1.45307075409972E-18+2.32568972978774E-19i</v>
      </c>
      <c r="L632" s="222">
        <f t="shared" si="1690"/>
        <v>-356.6444122158839</v>
      </c>
      <c r="M632" s="222">
        <f t="shared" si="1635"/>
        <v>383.17196642081825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9.25092066805827-3.08437158111331i</v>
      </c>
      <c r="G633" s="227" t="str">
        <f t="shared" si="1633"/>
        <v>-1.05959859159558+9.26118051376585i</v>
      </c>
      <c r="H633" s="227" t="str">
        <f t="shared" si="1634"/>
        <v>0.103190778389723-0.0344050841768841i</v>
      </c>
      <c r="I633" s="227" t="str">
        <f t="shared" si="1688"/>
        <v>0.000149172238637482+0.00118998572200212i</v>
      </c>
      <c r="J633" s="223" t="str">
        <f>IMPRODUCT(1/Nt_input,V625)</f>
        <v>-5.34387665411875E-15-9.08127739673859E-16i</v>
      </c>
      <c r="K633" s="246" t="str">
        <f t="shared" si="1689"/>
        <v>2.83501000468479E-19-6.49460436643772E-18i</v>
      </c>
      <c r="L633" s="222">
        <f t="shared" si="1690"/>
        <v>-343.74067848766106</v>
      </c>
      <c r="M633" s="222">
        <f t="shared" si="1635"/>
        <v>383.53553390593271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9.03059134198515-3.39683864133726i</v>
      </c>
      <c r="G634" s="227" t="str">
        <f t="shared" si="1633"/>
        <v>-1.05959484320971+8.233076683961i</v>
      </c>
      <c r="H634" s="227" t="str">
        <f t="shared" si="1634"/>
        <v>0.100733081964104-0.0378905447405002i</v>
      </c>
      <c r="I634" s="227" t="str">
        <f t="shared" si="1688"/>
        <v>0.000188283408830964+0.00133432127211326i</v>
      </c>
      <c r="J634" s="223" t="str">
        <f>IMPRODUCT(1/Nt_input,W625)</f>
        <v>1.29782726991483E-14+8.72218963721138E-15i</v>
      </c>
      <c r="K634" s="246" t="str">
        <f t="shared" si="1689"/>
        <v>-9.1946097478035E-18+1.89594289351246E-17i</v>
      </c>
      <c r="L634" s="222">
        <f t="shared" si="1690"/>
        <v>-333.52616253281036</v>
      </c>
      <c r="M634" s="222">
        <f t="shared" si="1635"/>
        <v>383.86505226681368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8.79492868462256-3.68740771867572i</v>
      </c>
      <c r="G635" s="227" t="str">
        <f t="shared" si="1633"/>
        <v>-1.05959065386844+7.41069062556218i</v>
      </c>
      <c r="H635" s="227" t="str">
        <f t="shared" si="1634"/>
        <v>0.0981043476009826-0.0411317409784129i</v>
      </c>
      <c r="I635" s="227" t="str">
        <f t="shared" si="1688"/>
        <v>0.000231745628632591+0.00147713261051726i</v>
      </c>
      <c r="J635" s="223" t="str">
        <f>IMPRODUCT(1/Nt_input,X625)</f>
        <v>-3.72624701277039E-15+4.561455380081E-15i</v>
      </c>
      <c r="K635" s="246" t="str">
        <f t="shared" si="1689"/>
        <v>-7.60141594975184E-18-4.44706363286928E-18i</v>
      </c>
      <c r="L635" s="222">
        <f t="shared" si="1690"/>
        <v>-341.10373962010948</v>
      </c>
      <c r="M635" s="222">
        <f t="shared" si="1635"/>
        <v>384.15734806151272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8.54660018424719-3.95546075629777i</v>
      </c>
      <c r="G636" s="227" t="str">
        <f t="shared" si="1633"/>
        <v>-1.05958602358213+6.73791748974504i</v>
      </c>
      <c r="H636" s="227" t="str">
        <f t="shared" si="1634"/>
        <v>0.0953343301973563-0.0441217786832497i</v>
      </c>
      <c r="I636" s="227" t="str">
        <f t="shared" si="1688"/>
        <v>0.000279478501173228+0.00161826838331688i</v>
      </c>
      <c r="J636" s="223" t="str">
        <f>IMPRODUCT(1/Nt_input,Y625)</f>
        <v>-8.16682062688284E-16-4.62997695738208E-15i</v>
      </c>
      <c r="K636" s="246" t="str">
        <f t="shared" si="1689"/>
        <v>7.26430024680192E-18-2.61558978178619E-18i</v>
      </c>
      <c r="L636" s="222">
        <f t="shared" si="1690"/>
        <v>-342.24670911716322</v>
      </c>
      <c r="M636" s="222">
        <f t="shared" si="1635"/>
        <v>384.40960632174176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8.28820451375147-4.20074182802363i</v>
      </c>
      <c r="G637" s="227" t="str">
        <f t="shared" si="1633"/>
        <v>-1.05958095236228+6.17735404375962i</v>
      </c>
      <c r="H637" s="227" t="str">
        <f t="shared" si="1634"/>
        <v>0.0924520170387263-0.0468578030881559i</v>
      </c>
      <c r="I637" s="227" t="str">
        <f t="shared" si="1688"/>
        <v>0.000331394703440803+0.00175758260543687i</v>
      </c>
      <c r="J637" s="223" t="str">
        <f>IMPRODUCT(1/Nt_input,Z625)</f>
        <v>2.64625967623042E-15-9.67975699595058E-15i</v>
      </c>
      <c r="K637" s="246" t="str">
        <f t="shared" si="1689"/>
        <v>1.78899289615703E-17+1.44319977735951E-18i</v>
      </c>
      <c r="L637" s="222">
        <f t="shared" si="1690"/>
        <v>-334.9196561352469</v>
      </c>
      <c r="M637" s="222">
        <f t="shared" si="1635"/>
        <v>384.61939766255642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8.0222222475582-4.42332091693496i</v>
      </c>
      <c r="G638" s="227" t="str">
        <f t="shared" si="1633"/>
        <v>-1.05957544022146+5.70310574167107i</v>
      </c>
      <c r="H638" s="227" t="str">
        <f t="shared" si="1634"/>
        <v>0.0894850780635477-0.0493405948298838i</v>
      </c>
      <c r="I638" s="227" t="str">
        <f t="shared" si="1688"/>
        <v>0.00038740041003765+0.00189493504700735i</v>
      </c>
      <c r="J638" s="223" t="str">
        <f>IMPRODUCT(1/Nt_input,AA625)</f>
        <v>1.50741371425164E-15-2.02962646689286E-15i</v>
      </c>
      <c r="K638" s="246" t="str">
        <f t="shared" si="1689"/>
        <v>4.42998301544645E-18+2.07017295197739E-18i</v>
      </c>
      <c r="L638" s="222">
        <f t="shared" si="1690"/>
        <v>-346.21413783856752</v>
      </c>
      <c r="M638" s="222">
        <f t="shared" si="1635"/>
        <v>384.78470167866107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7.75097732434127-4.6235523508022i</v>
      </c>
      <c r="G639" s="227" t="str">
        <f t="shared" si="1633"/>
        <v>-1.05956948717332+5.29667647906827i</v>
      </c>
      <c r="H639" s="227" t="str">
        <f t="shared" si="1634"/>
        <v>0.086459435993385-0.051574106310551i</v>
      </c>
      <c r="I639" s="227" t="str">
        <f t="shared" si="1688"/>
        <v>0.000447395740722031+0.0020301915816099i</v>
      </c>
      <c r="J639" s="223" t="str">
        <f>IMPRODUCT(1/Nt_input,AB625)</f>
        <v>2.32186638622275E-15+8.94770368908838E-15i</v>
      </c>
      <c r="K639" s="246" t="str">
        <f t="shared" si="1689"/>
        <v>-1.71267595726054E-17+8.71699811067337E-18i</v>
      </c>
      <c r="L639" s="222">
        <f t="shared" si="1690"/>
        <v>-334.32606640016661</v>
      </c>
      <c r="M639" s="222">
        <f t="shared" si="1635"/>
        <v>384.90392640201617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7.47660913989136-4.8020305974375i</v>
      </c>
      <c r="G640" s="227" t="str">
        <f t="shared" si="1633"/>
        <v>-1.05956309323263+4.9445024458897i</v>
      </c>
      <c r="H640" s="227" t="str">
        <f t="shared" si="1634"/>
        <v>0.0833989550386063-0.0535649686102918i</v>
      </c>
      <c r="I640" s="227" t="str">
        <f t="shared" si="1688"/>
        <v>0.000511275227907923+0.00216322449493769i</v>
      </c>
      <c r="J640" s="223" t="str">
        <f>IMPRODUCT(1/Nt_input,AC625)</f>
        <v>-1.26510808122829E-15-2.05131051034258E-15i</v>
      </c>
      <c r="K640" s="246" t="str">
        <f t="shared" si="1689"/>
        <v>3.79062672013805E-18-3.78549703874198E-18i</v>
      </c>
      <c r="L640" s="222">
        <f t="shared" si="1690"/>
        <v>-345.42135675724808</v>
      </c>
      <c r="M640" s="222">
        <f t="shared" si="1635"/>
        <v>384.97592363336099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7.20105457853836-4.95954575008556i</v>
      </c>
      <c r="G641" s="227" t="str">
        <f t="shared" si="1633"/>
        <v>-1.05955625841524+4.63641078443873i</v>
      </c>
      <c r="H641" s="227" t="str">
        <f t="shared" si="1634"/>
        <v>0.0803252404651979-0.05532199494239i</v>
      </c>
      <c r="I641" s="227" t="str">
        <f t="shared" si="1688"/>
        <v>0.000578928300232965+0.00229391275284128i</v>
      </c>
      <c r="J641" s="223" t="str">
        <f>IMPRODUCT(1/Nt_input,AD625)</f>
        <v>-6.9133145337145E-15-4.31078783780136E-16i</v>
      </c>
      <c r="K641" s="246" t="str">
        <f t="shared" si="1689"/>
        <v>-3.01345631238663E-18-1.6108104080851E-17i</v>
      </c>
      <c r="L641" s="222">
        <f t="shared" si="1690"/>
        <v>-335.70971712391213</v>
      </c>
      <c r="M641" s="222">
        <f t="shared" si="1635"/>
        <v>385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6.92603889009742-5.09704057841326i</v>
      </c>
      <c r="G642" s="227" t="str">
        <f t="shared" si="1633"/>
        <v>-1.0595489827381+4.3646222504532i</v>
      </c>
      <c r="H642" s="227" t="str">
        <f t="shared" si="1634"/>
        <v>0.0772575368302944-0.0568557015721188i</v>
      </c>
      <c r="I642" s="227" t="str">
        <f t="shared" si="1688"/>
        <v>0.0006502397782887+0.00242214222814652i</v>
      </c>
      <c r="J642" s="223" t="str">
        <f>IMPRODUCT(1/Nt_input,AE625)</f>
        <v>-2.5244089045702E-15+1.40946282423115E-15i</v>
      </c>
      <c r="K642" s="246" t="str">
        <f t="shared" si="1689"/>
        <v>-5.05539051199067E-18-5.19798861453435E-18i</v>
      </c>
      <c r="L642" s="222">
        <f t="shared" si="1690"/>
        <v>-342.79211971997108</v>
      </c>
      <c r="M642" s="222">
        <f t="shared" si="1635"/>
        <v>384.97592363336099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6.65307408365587-5.21557054298189i</v>
      </c>
      <c r="G643" s="227" t="str">
        <f t="shared" si="1633"/>
        <v>-1.05954126621924+4.12308632048448i</v>
      </c>
      <c r="H643" s="227" t="str">
        <f t="shared" si="1634"/>
        <v>0.0742127100654342-0.0581778617921902i</v>
      </c>
      <c r="I643" s="227" t="str">
        <f t="shared" si="1688"/>
        <v>0.000725090378639901+0.00254780588603841i</v>
      </c>
      <c r="J643" s="223" t="str">
        <f>IMPRODUCT(1/Nt_input,AF625)</f>
        <v>9.09032370861527E-15+3.65879201935647E-14i</v>
      </c>
      <c r="K643" s="246" t="str">
        <f t="shared" si="1689"/>
        <v>-8.66276121672286E-17+4.96899291576028E-17i</v>
      </c>
      <c r="L643" s="222">
        <f t="shared" si="1690"/>
        <v>-320.01155358188493</v>
      </c>
      <c r="M643" s="222">
        <f t="shared" si="1635"/>
        <v>384.90392640201617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6.38346341674236-5.31626771524852i</v>
      </c>
      <c r="G644" s="227" t="str">
        <f t="shared" si="1633"/>
        <v>-1.05953310887778+3.90702626536768i</v>
      </c>
      <c r="H644" s="227" t="str">
        <f t="shared" si="1634"/>
        <v>0.0712052975516679-0.0593011034630129i</v>
      </c>
      <c r="I644" s="227" t="str">
        <f t="shared" si="1688"/>
        <v>0.000803357222335918+0.00267080392819553i</v>
      </c>
      <c r="J644" s="223" t="str">
        <f>IMPRODUCT(1/Nt_input,AG625)</f>
        <v>-1.73828575773978E-14+1.80385220649448E-14i</v>
      </c>
      <c r="K644" s="246" t="str">
        <f t="shared" si="1689"/>
        <v>-6.21419997695355E-17-3.19348273198383E-17i</v>
      </c>
      <c r="L644" s="222">
        <f t="shared" si="1690"/>
        <v>-323.11450146620814</v>
      </c>
      <c r="M644" s="222">
        <f t="shared" si="1635"/>
        <v>384.78470167866107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6.11831057821836-5.40030914141215i</v>
      </c>
      <c r="G645" s="227" t="str">
        <f t="shared" si="1633"/>
        <v>-1.05952451073394+3.71262070165077i</v>
      </c>
      <c r="H645" s="227" t="str">
        <f t="shared" si="1634"/>
        <v>0.0682476105514962-0.0602385561224818i</v>
      </c>
      <c r="I645" s="227" t="str">
        <f t="shared" si="1688"/>
        <v>0.000884914344235457+0.00279104389623127i</v>
      </c>
      <c r="J645" s="223" t="str">
        <f>IMPRODUCT(1/Nt_input,AH625)</f>
        <v>-3.56312811829358E-14+1.02340011465251E-14i</v>
      </c>
      <c r="K645" s="246" t="str">
        <f t="shared" si="1689"/>
        <v>-6.00941782562995E-17-9.03922554470509E-17i</v>
      </c>
      <c r="L645" s="222">
        <f t="shared" si="1690"/>
        <v>-319.28778397474275</v>
      </c>
      <c r="M645" s="222">
        <f t="shared" si="1635"/>
        <v>384.61939766255642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5.85853226356947-5.46888985345617i</v>
      </c>
      <c r="G646" s="227" t="str">
        <f t="shared" si="1633"/>
        <v>-1.05951547180904+3.53677612832955i</v>
      </c>
      <c r="H646" s="227" t="str">
        <f t="shared" si="1634"/>
        <v>0.0653498744818368-0.0610035499336145i</v>
      </c>
      <c r="I646" s="227" t="str">
        <f t="shared" si="1688"/>
        <v>0.000969633199621769+0.0029084407353446i</v>
      </c>
      <c r="J646" s="223" t="str">
        <f>IMPRODUCT(1/Nt_input,AI625)</f>
        <v>9.45003014100714E-14+7.63330371134075E-14i</v>
      </c>
      <c r="K646" s="246" t="str">
        <f t="shared" si="1689"/>
        <v>-1.30379484971736E-16+3.48863573136515E-16i</v>
      </c>
      <c r="L646" s="222">
        <f t="shared" si="1690"/>
        <v>-308.57909127092279</v>
      </c>
      <c r="M646" s="222">
        <f t="shared" si="1635"/>
        <v>384.40960632174176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5.604872992376-5.52320047007436i</v>
      </c>
      <c r="G647" s="227" t="str">
        <f t="shared" si="1633"/>
        <v>-1.05950599212549+3.37696149901873i</v>
      </c>
      <c r="H647" s="227" t="str">
        <f t="shared" si="1634"/>
        <v>0.0625203941977174-0.0616093658307292i</v>
      </c>
      <c r="I647" s="227" t="str">
        <f t="shared" si="1688"/>
        <v>0.00105738316477372+0.00302291681940158i</v>
      </c>
      <c r="J647" s="223" t="str">
        <f>IMPRODUCT(1/Nt_input,AJ625)</f>
        <v>1.89859385808441E-15-2.14411821630736E-15i</v>
      </c>
      <c r="K647" s="246" t="str">
        <f t="shared" si="1689"/>
        <v>8.48903220114207E-18+3.47213680160784E-18i</v>
      </c>
      <c r="L647" s="222">
        <f t="shared" si="1690"/>
        <v>-340.75103824995676</v>
      </c>
      <c r="M647" s="222">
        <f t="shared" si="1635"/>
        <v>384.15734806151272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5.35792119447344-5.56440914120881i</v>
      </c>
      <c r="G648" s="227" t="str">
        <f t="shared" si="1633"/>
        <v>-1.05949607170679+3.23108594920855i</v>
      </c>
      <c r="H648" s="227" t="str">
        <f t="shared" si="1634"/>
        <v>0.059765733427758-0.0620690341170925i</v>
      </c>
      <c r="I648" s="227" t="str">
        <f t="shared" si="1688"/>
        <v>0.00114803202837568+0.0031344019389565i</v>
      </c>
      <c r="J648" s="223" t="str">
        <f>IMPRODUCT(1/Nt_input,AK625)</f>
        <v>-2.94648881031881E-15-1.70747964378659E-13i</v>
      </c>
      <c r="K648" s="246" t="str">
        <f t="shared" si="1689"/>
        <v>5.31810087095848E-16-2.05259612126827E-16i</v>
      </c>
      <c r="L648" s="222">
        <f t="shared" si="1690"/>
        <v>-304.88178811580565</v>
      </c>
      <c r="M648" s="222">
        <f t="shared" si="1635"/>
        <v>383.86505226681368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5.11812577417253-5.59364746488865i</v>
      </c>
      <c r="G649" s="227" t="str">
        <f t="shared" si="1633"/>
        <v>-1.05948571057751+3.09740709170752i</v>
      </c>
      <c r="H649" s="227" t="str">
        <f t="shared" si="1634"/>
        <v>0.0570908995422421-0.0623951773721906i</v>
      </c>
      <c r="I649" s="227" t="str">
        <f t="shared" si="1688"/>
        <v>0.00124144647088965+0.00324283325397479i</v>
      </c>
      <c r="J649" s="223" t="str">
        <f>IMPRODUCT(1/Nt_input,AL625)</f>
        <v>8.09829024043911E-14+4.62355848052098E-14i</v>
      </c>
      <c r="K649" s="246" t="str">
        <f t="shared" si="1689"/>
        <v>-4.93983535309736E-17+3.20013052506301E-16i</v>
      </c>
      <c r="L649" s="222">
        <f t="shared" si="1690"/>
        <v>-309.79437566639069</v>
      </c>
      <c r="M649" s="222">
        <f t="shared" si="1635"/>
        <v>383.53553390593271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4.88581253703359-5.6119999334422i</v>
      </c>
      <c r="G650" s="227" t="str">
        <f t="shared" si="1633"/>
        <v>-1.05947490876334+2.97446132117868i</v>
      </c>
      <c r="H650" s="227" t="str">
        <f t="shared" si="1634"/>
        <v>0.0544995267880278-0.0625998927279229i</v>
      </c>
      <c r="I650" s="227" t="str">
        <f t="shared" si="1688"/>
        <v>0.00133749252927309+0.0033481552132393i</v>
      </c>
      <c r="J650" s="223" t="str">
        <f>IMPRODUCT(1/Nt_input,AM625)</f>
        <v>1.13207444178524E-14+1.56584814559045E-14i</v>
      </c>
      <c r="K650" s="246" t="str">
        <f t="shared" si="1689"/>
        <v>-3.72856152333099E-17+5.88467114074157E-17i</v>
      </c>
      <c r="L650" s="222">
        <f t="shared" si="1690"/>
        <v>-323.13976057502003</v>
      </c>
      <c r="M650" s="222">
        <f t="shared" si="1635"/>
        <v>383.17196642081825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4.66120002223827-5.62049643666266i</v>
      </c>
      <c r="G651" s="227" t="str">
        <f t="shared" si="1633"/>
        <v>-1.05946366629105+2.8610102022446i</v>
      </c>
      <c r="H651" s="227" t="str">
        <f t="shared" si="1634"/>
        <v>0.0519940528931071-0.062694668244044i</v>
      </c>
      <c r="I651" s="227" t="str">
        <f t="shared" si="1688"/>
        <v>0.00143603604469867+0.00345031944260431i</v>
      </c>
      <c r="J651" s="223" t="str">
        <f>IMPRODUCT(1/Nt_input,AN625)</f>
        <v>-8.8049420456527E-14+7.04124258898986E-14i</v>
      </c>
      <c r="K651" s="246" t="str">
        <f t="shared" si="1689"/>
        <v>-3.69387503539253E-16-2.02683845738629E-16i</v>
      </c>
      <c r="L651" s="222">
        <f t="shared" si="1690"/>
        <v>-307.50733459826768</v>
      </c>
      <c r="M651" s="222">
        <f t="shared" si="1635"/>
        <v>382.77785116509801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4.4444144208216-5.62010735132015i</v>
      </c>
      <c r="G652" s="227" t="str">
        <f t="shared" si="1633"/>
        <v>-1.0594519831885+2.75599877134669i</v>
      </c>
      <c r="H652" s="227" t="str">
        <f t="shared" si="1634"/>
        <v>0.0495758854742566-0.0626903281333897i</v>
      </c>
      <c r="I652" s="227" t="str">
        <f t="shared" si="1688"/>
        <v>0.00153694309121487+0.00354928460440949i</v>
      </c>
      <c r="J652" s="223" t="str">
        <f>IMPRODUCT(1/Nt_input,AO625)</f>
        <v>3.65314806942234E-14-5.68906900755284E-14i</v>
      </c>
      <c r="K652" s="246" t="str">
        <f t="shared" si="1689"/>
        <v>2.58068057284141E-16+4.22228689382599E-17i</v>
      </c>
      <c r="L652" s="222">
        <f t="shared" si="1690"/>
        <v>-311.65058881841429</v>
      </c>
      <c r="M652" s="222">
        <f t="shared" si="1635"/>
        <v>382.35698368413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4.23550337425248-5.61174076996955i</v>
      </c>
      <c r="G653" s="227" t="str">
        <f t="shared" si="1633"/>
        <v>-1.05943985948466+2.6585227739204i</v>
      </c>
      <c r="H653" s="227" t="str">
        <f t="shared" si="1634"/>
        <v>0.0472455559553673-0.0625970018502003i</v>
      </c>
      <c r="I653" s="227" t="str">
        <f t="shared" si="1688"/>
        <v>0.00164008038357338+0.00364501623047741i</v>
      </c>
      <c r="J653" s="223" t="str">
        <f>IMPRODUCT(1/Nt_input,AP625)</f>
        <v>3.75402223955039E-14-1.27350387180146E-14i</v>
      </c>
      <c r="K653" s="246" t="str">
        <f t="shared" si="1689"/>
        <v>1.07988405168769E-16+1.1594823274188E-16i</v>
      </c>
      <c r="L653" s="222">
        <f t="shared" si="1690"/>
        <v>-316.0023132674541</v>
      </c>
      <c r="M653" s="222">
        <f t="shared" si="1635"/>
        <v>381.91341716182546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4.03444853955943-5.59624145935684i</v>
      </c>
      <c r="G654" s="227" t="str">
        <f t="shared" si="1633"/>
        <v>-1.05942729520955+2.56780268008598i</v>
      </c>
      <c r="H654" s="227" t="str">
        <f t="shared" si="1634"/>
        <v>0.0450028597270201-0.0624241124715083i</v>
      </c>
      <c r="I654" s="227" t="str">
        <f t="shared" si="1688"/>
        <v>0.00174531566273553+0.0037374865311965i</v>
      </c>
      <c r="J654" s="223" t="str">
        <f>IMPRODUCT(1/Nt_input,AQ625)</f>
        <v>3.77388482335033E-14+5.04717795335452E-14i</v>
      </c>
      <c r="K654" s="246" t="str">
        <f t="shared" si="1689"/>
        <v>-1.22771393296612E-16+2.29137624321618E-16i</v>
      </c>
      <c r="L654" s="222">
        <f t="shared" si="1690"/>
        <v>-311.7020195398585</v>
      </c>
      <c r="M654" s="222">
        <f t="shared" si="1635"/>
        <v>381.45142338627232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3.84117687822409-5.5743911836161i</v>
      </c>
      <c r="G655" s="227" t="str">
        <f t="shared" si="1633"/>
        <v>-1.05941429039431+2.48316289720097i</v>
      </c>
      <c r="H655" s="227" t="str">
        <f t="shared" si="1634"/>
        <v>0.0428469820701366-0.0621803803022873i</v>
      </c>
      <c r="I655" s="227" t="str">
        <f t="shared" si="1688"/>
        <v>0.00185251805785419+0.00382667418323577i</v>
      </c>
      <c r="J655" s="223" t="str">
        <f>IMPRODUCT(1/Nt_input,AR625)</f>
        <v>-1.12280586846321E-14-3.086615164849E-14i</v>
      </c>
      <c r="K655" s="246" t="str">
        <f t="shared" si="1689"/>
        <v>9.73145241811894E-17-1.00146225601631E-16i</v>
      </c>
      <c r="L655" s="222">
        <f t="shared" si="1690"/>
        <v>-317.09979127730355</v>
      </c>
      <c r="M655" s="222">
        <f t="shared" si="1635"/>
        <v>380.97545161008065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3.65557067897557-5.54691007519443i</v>
      </c>
      <c r="G656" s="227" t="str">
        <f t="shared" si="1633"/>
        <v>-1.05940084507118+2.40401500578972i</v>
      </c>
      <c r="H656" s="227" t="str">
        <f t="shared" si="1634"/>
        <v>0.0407766099567378-0.0618738381676394i</v>
      </c>
      <c r="I656" s="227" t="str">
        <f t="shared" si="1688"/>
        <v>0.00196155842380272+0.00391256409845228i</v>
      </c>
      <c r="J656" s="223" t="str">
        <f>IMPRODUCT(1/Nt_input,AS625)</f>
        <v>2.14766830079586E-14+4.46902714487663E-14i</v>
      </c>
      <c r="K656" s="246" t="str">
        <f t="shared" si="1689"/>
        <v>-1.32725783150928E-16+1.71691477313137E-16i</v>
      </c>
      <c r="L656" s="222">
        <f t="shared" si="1690"/>
        <v>-313.27033526981472</v>
      </c>
      <c r="M656" s="222">
        <f t="shared" si="1635"/>
        <v>380.49008570164779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3.47747636225766-5.51445878373019i</v>
      </c>
      <c r="G657" s="227" t="str">
        <f t="shared" si="1633"/>
        <v>-1.05938695927348+2.3298441387361i</v>
      </c>
      <c r="H657" s="227" t="str">
        <f t="shared" si="1634"/>
        <v>0.0387900302606907-0.0615118553827791i</v>
      </c>
      <c r="I657" s="227" t="str">
        <f t="shared" si="1688"/>
        <v>0.00207230965358858+0.00399514717653748i</v>
      </c>
      <c r="J657" s="223" t="str">
        <f>IMPRODUCT(1/Nt_input,AT625)</f>
        <v>4.49232393905791E-16-2.23232582033847E-14i</v>
      </c>
      <c r="K657" s="246" t="str">
        <f t="shared" si="1689"/>
        <v>9.01156506089652E-17-4.44659539443027E-17i</v>
      </c>
      <c r="L657" s="222">
        <f t="shared" si="1690"/>
        <v>-319.95762416806656</v>
      </c>
      <c r="M657" s="222">
        <f t="shared" si="1635"/>
        <v>380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3.3067121393381-5.47764117775297i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-1.0593726330356+2.2601978369865i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0.0368852151923885-0.0611011678895489i</v>
      </c>
      <c r="I658" s="227" t="str">
        <f t="shared" si="1688"/>
        <v>0.00218464696524156+0.00407442004390891i</v>
      </c>
      <c r="J658" s="223" t="str">
        <f>IMPRODUCT(1/Nt_input,AU625)</f>
        <v>-2.57904002245058E-13+1.46733753619844E-14i</v>
      </c>
      <c r="K658" s="246" t="str">
        <f t="shared" si="1689"/>
        <v>-6.23214690514987E-16-1.01875309119718E-15i</v>
      </c>
      <c r="L658" s="222">
        <f t="shared" si="1690"/>
        <v>-298.45802999331522</v>
      </c>
      <c r="M658" s="222">
        <f t="shared" ref="M658:M689" si="1746">N658+Vinput2</f>
        <v>379.50991429835221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3.14307461439259-5.43700741476165i</v>
      </c>
      <c r="G659" s="227" t="str">
        <f t="shared" si="1744"/>
        <v>-1.05935786639304+2.1946768718938i</v>
      </c>
      <c r="H659" s="227" t="str">
        <f t="shared" si="1745"/>
        <v>0.0350598959426841-0.0606479125020657i</v>
      </c>
      <c r="I659" s="227" t="str">
        <f t="shared" si="1688"/>
        <v>0.00229844816300342+0.00415038478128884i</v>
      </c>
      <c r="J659" s="223" t="str">
        <f>IMPRODUCT(1/Nt_input,AV625)</f>
        <v>5.96423342029244E-14+6.50881258612567E-14i</v>
      </c>
      <c r="K659" s="246" t="str">
        <f t="shared" si="1689"/>
        <v>-1.33055953531225E-16+3.97140319515501E-16i</v>
      </c>
      <c r="L659" s="222">
        <f t="shared" si="1690"/>
        <v>-307.55910197874613</v>
      </c>
      <c r="M659" s="222">
        <f t="shared" si="1746"/>
        <v>379.02454838991935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2.98634442572671-5.39305723131257i</v>
      </c>
      <c r="G660" s="227" t="str">
        <f t="shared" si="1744"/>
        <v>-1.05934265938238+2.1329276408734i</v>
      </c>
      <c r="H660" s="227" t="str">
        <f t="shared" si="1745"/>
        <v>0.0333116256087439-0.0601576636065i</v>
      </c>
      <c r="I660" s="227" t="str">
        <f t="shared" si="1688"/>
        <v>0.00241359387286695+0.00422304864232941i</v>
      </c>
      <c r="J660" s="223" t="str">
        <f>IMPRODUCT(1/Nt_input,AW625)</f>
        <v>6.0709223021968E-16+6.28793891954681E-15i</v>
      </c>
      <c r="K660" s="246" t="str">
        <f t="shared" si="1689"/>
        <v>-2.50889978301191E-17+1.77403108677778E-17i</v>
      </c>
      <c r="L660" s="222">
        <f t="shared" si="1690"/>
        <v>-330.24946839873502</v>
      </c>
      <c r="M660" s="222">
        <f t="shared" si="1746"/>
        <v>378.54857661372768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2.83629102454704-5.34624333602421i</v>
      </c>
      <c r="G661" s="227" t="str">
        <f t="shared" si="1744"/>
        <v>-1.05932701204131+2.07463583045023i</v>
      </c>
      <c r="H661" s="227" t="str">
        <f t="shared" si="1745"/>
        <v>0.0316378324995652-0.059635471008855i</v>
      </c>
      <c r="I661" s="227" t="str">
        <f t="shared" si="1688"/>
        <v>0.00252996775271261+0.00429242376554036i</v>
      </c>
      <c r="J661" s="223" t="str">
        <f>IMPRODUCT(1/Nt_input,AX625)</f>
        <v>6.30085651080573E-14-3.43522953138997E-14i</v>
      </c>
      <c r="K661" s="246" t="str">
        <f t="shared" si="1689"/>
        <v>3.06864246674322E-16+1.83549262926596E-16i</v>
      </c>
      <c r="L661" s="222">
        <f t="shared" si="1690"/>
        <v>-308.93278894123569</v>
      </c>
      <c r="M661" s="222">
        <f t="shared" si="1746"/>
        <v>378.08658283817454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2.69267668795334-5.29697481499835i</v>
      </c>
      <c r="G662" s="227" t="str">
        <f t="shared" si="1744"/>
        <v>-1.05931092440859+2.01952110691959i</v>
      </c>
      <c r="H662" s="227" t="str">
        <f t="shared" si="1745"/>
        <v>0.0300358648994973-0.0590858979212461i</v>
      </c>
      <c r="I662" s="227" t="str">
        <f t="shared" si="1688"/>
        <v>0.0026474566774749+0.00435852688166113i</v>
      </c>
      <c r="J662" s="223" t="str">
        <f>IMPRODUCT(1/Nt_input,AY625)</f>
        <v>-1.07258880867756E-13-3.06417217987855E-14i</v>
      </c>
      <c r="K662" s="246" t="str">
        <f t="shared" si="1689"/>
        <v>-1.50410472211437E-16-5.48613346544526E-16i</v>
      </c>
      <c r="L662" s="222">
        <f t="shared" si="1690"/>
        <v>-304.89991602266389</v>
      </c>
      <c r="M662" s="222">
        <f t="shared" si="1746"/>
        <v>377.64301631587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2.55525985837893-5.24562048139215i</v>
      </c>
      <c r="G663" s="227" t="str">
        <f t="shared" si="1744"/>
        <v>-1.05929439652408+1.96733264532472i</v>
      </c>
      <c r="H663" s="227" t="str">
        <f t="shared" si="1745"/>
        <v>0.0285030283185295-0.0585130583252039i</v>
      </c>
      <c r="I663" s="227" t="str">
        <f t="shared" si="1688"/>
        <v>0.00276595089993257+0.00442137901848937i</v>
      </c>
      <c r="J663" s="223" t="str">
        <f>IMPRODUCT(1/Nt_input,AZ625)</f>
        <v>-3.62540469108116E-14+1.28820565326038E-14i</v>
      </c>
      <c r="K663" s="246" t="str">
        <f t="shared" si="1689"/>
        <v>-1.57233368147405E-16-1.24661746487454E-16i</v>
      </c>
      <c r="L663" s="222">
        <f t="shared" si="1690"/>
        <v>-313.950951298951</v>
      </c>
      <c r="M663" s="222">
        <f t="shared" si="1746"/>
        <v>377.22214883490199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2.42379789554331-5.19251211917404i</v>
      </c>
      <c r="G664" s="227" t="str">
        <f t="shared" si="1744"/>
        <v>-1.0592774284287+1.91784534628407i</v>
      </c>
      <c r="H664" s="227" t="str">
        <f t="shared" si="1745"/>
        <v>0.0270366161893575-0.057920653154634i</v>
      </c>
      <c r="I664" s="227" t="str">
        <f t="shared" si="1688"/>
        <v>0.00288534418785925+0.00448100520504276i</v>
      </c>
      <c r="J664" s="223" t="str">
        <f>IMPRODUCT(1/Nt_input,BA625)</f>
        <v>-1.75086250294061E-14-4.5775015722338E-14i</v>
      </c>
      <c r="K664" s="246" t="str">
        <f t="shared" si="1689"/>
        <v>1.54599674246707E-16-2.10532915453524E-16i</v>
      </c>
      <c r="L664" s="222">
        <f t="shared" si="1690"/>
        <v>-311.66055387721138</v>
      </c>
      <c r="M664" s="222">
        <f t="shared" si="1746"/>
        <v>376.82803357918175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2.29804931985169-5.13794758593397i</v>
      </c>
      <c r="G665" s="227" t="str">
        <f t="shared" si="1744"/>
        <v>-1.0592600201645+1.87085662029439i</v>
      </c>
      <c r="H665" s="227" t="str">
        <f t="shared" si="1745"/>
        <v>0.0256339348917196-0.0573120049065784i</v>
      </c>
      <c r="I665" s="227" t="str">
        <f t="shared" si="1688"/>
        <v>0.00300553393839498+0.00453743417678605i</v>
      </c>
      <c r="J665" s="223" t="str">
        <f>IMPRODUCT(1/Nt_input,BB625)</f>
        <v>3.14999152521527E-14+1.17180570802235E-14i</v>
      </c>
      <c r="K665" s="246" t="str">
        <f t="shared" si="1689"/>
        <v>4.15041516655747E-17+1.78147810277643E-16i</v>
      </c>
      <c r="L665" s="222">
        <f t="shared" si="1690"/>
        <v>-314.75483967994086</v>
      </c>
      <c r="M665" s="222">
        <f t="shared" si="1746"/>
        <v>376.46446609406723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2.17777561863705-5.08219375147477i</v>
      </c>
      <c r="G666" s="227" t="str">
        <f t="shared" si="1744"/>
        <v>-1.05924217177459+1.82618364262357i</v>
      </c>
      <c r="H666" s="227" t="str">
        <f t="shared" si="1745"/>
        <v>0.0242923239003936-0.0566900904201725i</v>
      </c>
      <c r="I666" s="227" t="str">
        <f t="shared" si="1688"/>
        <v>0.00312642127060186+0.0045906980835083i</v>
      </c>
      <c r="J666" s="223" t="str">
        <f>IMPRODUCT(1/Nt_input,BC625)</f>
        <v>2.32781933377606E-14-1.8326486161957E-14i</v>
      </c>
      <c r="K666" s="246" t="str">
        <f t="shared" si="1689"/>
        <v>1.56908803693495E-16+4.95668413910603E-17i</v>
      </c>
      <c r="L666" s="222">
        <f t="shared" si="1690"/>
        <v>-315.6739553439312</v>
      </c>
      <c r="M666" s="222">
        <f t="shared" si="1746"/>
        <v>376.13494773318632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2.06274267907587-5.02548925823741i</v>
      </c>
      <c r="G667" s="227" t="str">
        <f t="shared" si="1744"/>
        <v>-1.0592238833032+1.78366100036181i</v>
      </c>
      <c r="H667" s="227" t="str">
        <f t="shared" si="1745"/>
        <v>0.0230091717688699-0.0560575716682216i</v>
      </c>
      <c r="I667" s="227" t="str">
        <f t="shared" si="1688"/>
        <v>0.0032479110972516+0.00464083220128541i</v>
      </c>
      <c r="J667" s="223" t="str">
        <f>IMPRODUCT(1/Nt_input,BD625)</f>
        <v>-3.95691034734031E-14-2.94599414307763E-14i</v>
      </c>
      <c r="K667" s="246" t="str">
        <f t="shared" si="1689"/>
        <v>8.20171456036604E-18-2.79316840272764E-16i</v>
      </c>
      <c r="L667" s="222">
        <f t="shared" si="1690"/>
        <v>-311.07431465544158</v>
      </c>
      <c r="M667" s="222">
        <f t="shared" si="1746"/>
        <v>375.84265193848728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1.95272190429891-4.96804709683219i</v>
      </c>
      <c r="G668" s="227" t="str">
        <f t="shared" si="1744"/>
        <v>-1.0592051547956+1.74313866779106i</v>
      </c>
      <c r="H668" s="227" t="str">
        <f t="shared" si="1745"/>
        <v>0.0217819285791757-0.0554168244863481i</v>
      </c>
      <c r="I668" s="227" t="str">
        <f t="shared" si="1688"/>
        <v>0.00336991217696091+0.00468787464981371i</v>
      </c>
      <c r="J668" s="223" t="str">
        <f>IMPRODUCT(1/Nt_input,BE625)</f>
        <v>2.37808294649248E-14+2.49678749897342E-14i</v>
      </c>
      <c r="K668" s="246" t="str">
        <f t="shared" si="1689"/>
        <v>-3.69069614320118E-17+1.95621093560907E-16i</v>
      </c>
      <c r="L668" s="222">
        <f t="shared" si="1690"/>
        <v>-314.01978820253026</v>
      </c>
      <c r="M668" s="222">
        <f t="shared" si="1746"/>
        <v>375.59039367825824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1.84749106232607-4.91005699542699i</v>
      </c>
      <c r="G669" s="227" t="str">
        <f t="shared" si="1744"/>
        <v>-1.05918598629817+1.70448025784053i</v>
      </c>
      <c r="H669" s="227" t="str">
        <f t="shared" si="1745"/>
        <v>0.0206081154114468-0.0547699652257814i</v>
      </c>
      <c r="I669" s="227" t="str">
        <f t="shared" si="1688"/>
        <v>0.00349233714784004+0.00473186611625191i</v>
      </c>
      <c r="J669" s="223" t="str">
        <f>IMPRODUCT(1/Nt_input,BF625)</f>
        <v>-6.06075113056617E-15+4.16567821903691E-14i</v>
      </c>
      <c r="K669" s="246" t="str">
        <f t="shared" si="1689"/>
        <v>-2.18280502475783E-16+1.16800864989146E-16i</v>
      </c>
      <c r="L669" s="222">
        <f t="shared" si="1690"/>
        <v>-312.12618741336195</v>
      </c>
      <c r="M669" s="222">
        <f t="shared" si="1746"/>
        <v>375.38060233744358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1.74683491108997-4.85168762581311i</v>
      </c>
      <c r="G670" s="227" t="str">
        <f t="shared" si="1744"/>
        <v>-1.05916637785839+1.66756150668147i</v>
      </c>
      <c r="H670" s="227" t="str">
        <f t="shared" si="1745"/>
        <v>0.0194853313158453-0.0541188753612483i</v>
      </c>
      <c r="I670" s="227" t="str">
        <f t="shared" si="1688"/>
        <v>0.00361510254385409+0.00477284958656491i</v>
      </c>
      <c r="J670" s="223" t="str">
        <f>IMPRODUCT(1/Nt_input,BG625)</f>
        <v>-9.71259273637067E-14-8.11165370984134E-14i</v>
      </c>
      <c r="K670" s="246" t="str">
        <f t="shared" si="1689"/>
        <v>3.60368434670159E-17-7.5681204187571E-16i</v>
      </c>
      <c r="L670" s="222">
        <f t="shared" si="1690"/>
        <v>-302.41040352350171</v>
      </c>
      <c r="M670" s="222">
        <f t="shared" si="1746"/>
        <v>375.21529832133893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1.65054563702056-4.7930886318994i</v>
      </c>
      <c r="G671" s="227" t="str">
        <f t="shared" si="1744"/>
        <v>-1.05914632952483+1.63226895598353i</v>
      </c>
      <c r="H671" s="227" t="str">
        <f t="shared" si="1745"/>
        <v>0.0184112582048184-0.0534652241181142i</v>
      </c>
      <c r="I671" s="227" t="str">
        <f t="shared" si="1688"/>
        <v>0.00373812879511754+0.00481087008522306i</v>
      </c>
      <c r="J671" s="223" t="str">
        <f>IMPRODUCT(1/Nt_input,BH625)</f>
        <v>-9.27064008242675E-15+6.11507372516584E-14i</v>
      </c>
      <c r="K671" s="246" t="str">
        <f t="shared" si="1689"/>
        <v>-3.28843099174629E-16+1.83989486719674E-16i</v>
      </c>
      <c r="L671" s="222">
        <f t="shared" si="1690"/>
        <v>-308.47742500495548</v>
      </c>
      <c r="M671" s="222">
        <f t="shared" si="1746"/>
        <v>375.09607359798383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1.55842313946024-4.73439248841808i</v>
      </c>
      <c r="G672" s="227" t="str">
        <f t="shared" si="1744"/>
        <v>-1.05912584134711+1.59849880339351i</v>
      </c>
      <c r="H672" s="227" t="str">
        <f t="shared" si="1745"/>
        <v>0.017383664025649-0.0528104892055962i</v>
      </c>
      <c r="I672" s="227" t="str">
        <f t="shared" si="1688"/>
        <v>0.00386134021334987+0.0048459744239764i</v>
      </c>
      <c r="J672" s="223" t="str">
        <f>IMPRODUCT(1/Nt_input,BI625)</f>
        <v>-3.50539503023509E-15-3.99237934378683E-14i</v>
      </c>
      <c r="K672" s="246" t="str">
        <f t="shared" si="1689"/>
        <v>1.79934159114103E-16-1.71146403733568E-16i</v>
      </c>
      <c r="L672" s="222">
        <f t="shared" si="1690"/>
        <v>-312.09944410167407</v>
      </c>
      <c r="M672" s="222">
        <f t="shared" si="1746"/>
        <v>375.02407636663901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1.47027518855052-4.67571619894902i</v>
      </c>
      <c r="G673" s="227" t="str">
        <f t="shared" si="1744"/>
        <v>-1.05910491337596+1.5661558967046i</v>
      </c>
      <c r="H673" s="227" t="str">
        <f t="shared" si="1745"/>
        <v>0.0164004045216258-0.0521559757576278i</v>
      </c>
      <c r="I673" s="227" t="str">
        <f t="shared" si="1688"/>
        <v>0.00398466496371309+0.00487821096029468i</v>
      </c>
      <c r="J673" s="223" t="str">
        <f>IMPRODUCT(1/Nt_input,BJ625)</f>
        <v>-6.68631141379916E-14+3.46103354309512E-14i</v>
      </c>
      <c r="K673" s="246" t="str">
        <f t="shared" si="1689"/>
        <v>-4.35263625909146E-16-1.88261785253316E-16i</v>
      </c>
      <c r="L673" s="222">
        <f t="shared" si="1690"/>
        <v>-306.48016484868424</v>
      </c>
      <c r="M673" s="222">
        <f t="shared" si="1746"/>
        <v>375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1.38591748014905-4.61716284314625i</v>
      </c>
      <c r="G674" s="227" t="str">
        <f t="shared" si="1744"/>
        <v>-1.0590835456632+1.53515285118832i</v>
      </c>
      <c r="H674" s="227" t="str">
        <f t="shared" si="1745"/>
        <v>0.0154594238446238-0.051502833591629i</v>
      </c>
      <c r="I674" s="227" t="str">
        <f t="shared" si="1688"/>
        <v>0.00410803502424033+0.00490762936594638i</v>
      </c>
      <c r="J674" s="223" t="str">
        <f>IMPRODUCT(1/Nt_input,BK625)</f>
        <v>6.69931165121589E-14-3.55800458540223E-14i</v>
      </c>
      <c r="K674" s="246" t="str">
        <f t="shared" si="1689"/>
        <v>4.49823746889881E-16+1.82613311378938E-16i</v>
      </c>
      <c r="L674" s="222">
        <f t="shared" si="1690"/>
        <v>-306.27660640630768</v>
      </c>
      <c r="M674" s="222">
        <f t="shared" si="1746"/>
        <v>375.02407636663901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1.30517360776391-4.55882298341329i</v>
      </c>
      <c r="G675" s="227" t="str">
        <f t="shared" si="1744"/>
        <v>-1.05906173826174+1.50540927284666i</v>
      </c>
      <c r="H675" s="227" t="str">
        <f t="shared" si="1745"/>
        <v>0.0145587542420412-0.0508520728994768i</v>
      </c>
      <c r="I675" s="227" t="str">
        <f t="shared" si="1688"/>
        <v>0.00423138613403757+0.00493428040607563i</v>
      </c>
      <c r="J675" s="223" t="str">
        <f>IMPRODUCT(1/Nt_input,BL625)</f>
        <v>3.68116385355936E-14+4.72981029342458E-14i</v>
      </c>
      <c r="K675" s="246" t="str">
        <f t="shared" si="1689"/>
        <v>-7.76178456822834E-17+3.81775483663968E-16i</v>
      </c>
      <c r="L675" s="222">
        <f t="shared" si="1690"/>
        <v>-308.18793892850215</v>
      </c>
      <c r="M675" s="222">
        <f t="shared" si="1746"/>
        <v>375.09607359798383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5" customFormat="1">
      <c r="A676" s="333">
        <f t="shared" si="1741"/>
        <v>1.5937500000000007E-2</v>
      </c>
      <c r="B676" s="334">
        <v>51</v>
      </c>
      <c r="C676" s="334">
        <f t="shared" si="1742"/>
        <v>2550</v>
      </c>
      <c r="D676" s="334">
        <f t="shared" si="1740"/>
        <v>16022.122533307946</v>
      </c>
      <c r="E676" s="333" t="str">
        <f t="shared" si="1687"/>
        <v>16022.1225333079i</v>
      </c>
      <c r="F676" s="333" t="str">
        <f t="shared" si="1743"/>
        <v>1.22787496838263-4.50077594132186i</v>
      </c>
      <c r="G676" s="333" t="str">
        <f t="shared" si="1744"/>
        <v>-1.05903949122557+1.47685107304647i</v>
      </c>
      <c r="H676" s="333" t="str">
        <f t="shared" si="1745"/>
        <v>0.013696515006355-0.050204578485508i</v>
      </c>
      <c r="I676" s="333" t="str">
        <f t="shared" si="1688"/>
        <v>0.00435465773140896+0.00495821572903228i</v>
      </c>
      <c r="J676" s="335" t="str">
        <f>IMPRODUCT(1/Nt_input,BM625)</f>
        <v>0</v>
      </c>
      <c r="K676" s="335" t="str">
        <f t="shared" si="1689"/>
        <v>0</v>
      </c>
      <c r="L676" s="335" t="e">
        <f t="shared" si="1690"/>
        <v>#NUM!</v>
      </c>
      <c r="M676" s="335">
        <f t="shared" si="1746"/>
        <v>375.21529832133893</v>
      </c>
      <c r="N676" s="336">
        <f t="shared" si="1747"/>
        <v>-4.7847016786610403</v>
      </c>
      <c r="O676" s="335" t="str">
        <f t="shared" si="1748"/>
        <v>-1.38892558254899-4.57867403075636i</v>
      </c>
      <c r="P676" s="335" t="str">
        <f t="shared" si="1749"/>
        <v>3.97833404973954-2.65823782654313i</v>
      </c>
      <c r="Q676" s="335" t="str">
        <f t="shared" si="1691"/>
        <v>3.69862441382722+3.03538261166908i</v>
      </c>
      <c r="R676" s="335" t="str">
        <f t="shared" si="1692"/>
        <v>-1.83102606123316+4.42048795008727i</v>
      </c>
      <c r="S676" s="335" t="str">
        <f t="shared" si="1693"/>
        <v>-4.7616620322863-0.468982775872237i</v>
      </c>
      <c r="T676" s="335" t="str">
        <f t="shared" si="1694"/>
        <v>-0.93344899124111-4.69276497755137i</v>
      </c>
      <c r="U676" s="335" t="str">
        <f t="shared" si="1695"/>
        <v>4.21973015397451-2.25549275800656i</v>
      </c>
      <c r="V676" s="335" t="str">
        <f t="shared" si="1696"/>
        <v>3.38329500293599+3.38329500293577i</v>
      </c>
      <c r="W676" s="335" t="str">
        <f t="shared" si="1697"/>
        <v>-2.25549275800667+4.21973015397445i</v>
      </c>
      <c r="X676" s="335" t="str">
        <f t="shared" si="1698"/>
        <v>-4.69276497755135-0.933448991241229i</v>
      </c>
      <c r="Y676" s="335" t="str">
        <f t="shared" si="1699"/>
        <v>-0.468982775872569-4.76166203228627i</v>
      </c>
      <c r="Z676" s="335" t="str">
        <f t="shared" si="1700"/>
        <v>4.42048795008732-1.83102606123304i</v>
      </c>
      <c r="AA676" s="335" t="str">
        <f t="shared" si="1701"/>
        <v>3.03538261166895+3.69862441382732i</v>
      </c>
      <c r="AB676" s="335" t="str">
        <f t="shared" si="1702"/>
        <v>-2.65823782654285+3.97833404973973i</v>
      </c>
      <c r="AC676" s="335" t="str">
        <f t="shared" si="1703"/>
        <v>-4.57867403075637-1.38892558254896i</v>
      </c>
      <c r="AD676" s="335" t="str">
        <f t="shared" si="1704"/>
        <v>1.59436761538916E-13-4.78470167866104i</v>
      </c>
      <c r="AE676" s="335" t="str">
        <f t="shared" si="1705"/>
        <v>4.57867403075631-1.38892558254918i</v>
      </c>
      <c r="AF676" s="335" t="str">
        <f t="shared" si="1706"/>
        <v>2.65823782654304+3.9783340497396i</v>
      </c>
      <c r="AG676" s="335" t="str">
        <f t="shared" si="1707"/>
        <v>-3.0353826116692+3.69862441382712i</v>
      </c>
      <c r="AH676" s="335" t="str">
        <f t="shared" si="1708"/>
        <v>-4.42048795008795-1.83102606123152i</v>
      </c>
      <c r="AI676" s="335" t="str">
        <f t="shared" si="1709"/>
        <v>0.46898277587424-4.76166203228611i</v>
      </c>
      <c r="AJ676" s="335" t="str">
        <f t="shared" si="1710"/>
        <v>4.6927649775515-0.933448991240483i</v>
      </c>
      <c r="AK676" s="335" t="str">
        <f t="shared" si="1711"/>
        <v>2.25549275800728+4.21973015397412i</v>
      </c>
      <c r="AL676" s="335" t="str">
        <f t="shared" si="1712"/>
        <v>-3.38329500293448+3.38329500293727i</v>
      </c>
      <c r="AM676" s="335" t="str">
        <f t="shared" si="1713"/>
        <v>-4.2197301539737-2.25549275800807i</v>
      </c>
      <c r="AN676" s="335" t="str">
        <f t="shared" si="1714"/>
        <v>0.933448991241421-4.69276497755131i</v>
      </c>
      <c r="AO676" s="335" t="str">
        <f t="shared" si="1715"/>
        <v>4.76166203228619-0.468982775873358i</v>
      </c>
      <c r="AP676" s="335" t="str">
        <f t="shared" si="1716"/>
        <v>1.8310260612351+4.42048795008647i</v>
      </c>
      <c r="AQ676" s="335" t="str">
        <f t="shared" si="1717"/>
        <v>-3.69862441382799+3.03538261166815i</v>
      </c>
      <c r="AR676" s="335" t="str">
        <f t="shared" si="1718"/>
        <v>-3.97833404973968-2.65823782654293i</v>
      </c>
      <c r="AS676" s="335" t="str">
        <f t="shared" si="1719"/>
        <v>1.38892558254769-4.57867403075676i</v>
      </c>
      <c r="AT676" s="335" t="str">
        <f t="shared" si="1720"/>
        <v>4.78470167866104+2.22272513458682E-12i</v>
      </c>
      <c r="AU676" s="335" t="str">
        <f t="shared" si="1721"/>
        <v>1.38892558254812+4.57867403075663i</v>
      </c>
      <c r="AV676" s="335" t="str">
        <f t="shared" si="1722"/>
        <v>-3.97833404973943+2.6582378265433i</v>
      </c>
      <c r="AW676" s="335" t="str">
        <f t="shared" si="1723"/>
        <v>-3.69862441382827-3.0353826116678i</v>
      </c>
      <c r="AX676" s="335" t="str">
        <f t="shared" si="1724"/>
        <v>1.83102606123468-4.42048795008664i</v>
      </c>
      <c r="AY676" s="335" t="str">
        <f t="shared" si="1725"/>
        <v>4.76166203228624+0.46898277587291i</v>
      </c>
      <c r="AZ676" s="335" t="str">
        <f t="shared" si="1726"/>
        <v>0.933448991241727+4.69276497755125i</v>
      </c>
      <c r="BA676" s="335" t="str">
        <f t="shared" si="1727"/>
        <v>-4.21973015397352+2.2554927580084i</v>
      </c>
      <c r="BB676" s="335" t="str">
        <f t="shared" si="1728"/>
        <v>-3.3832950029348-3.38329500293695i</v>
      </c>
      <c r="BC676" s="335" t="str">
        <f t="shared" si="1729"/>
        <v>2.25549275800689-4.21973015397434i</v>
      </c>
      <c r="BD676" s="335" t="str">
        <f t="shared" si="1730"/>
        <v>4.69276497755158+0.933448991240043i</v>
      </c>
      <c r="BE676" s="335" t="str">
        <f t="shared" si="1731"/>
        <v>0.468982775874756+4.76166203228606i</v>
      </c>
      <c r="BF676" s="335" t="str">
        <f t="shared" si="1732"/>
        <v>-4.42048795008781+1.83102606123187i</v>
      </c>
      <c r="BG676" s="335" t="str">
        <f t="shared" si="1733"/>
        <v>-3.03538261166913-3.69862441382718i</v>
      </c>
      <c r="BH676" s="335" t="str">
        <f t="shared" si="1734"/>
        <v>2.65823782654187-3.97833404974038i</v>
      </c>
      <c r="BI676" s="335" t="str">
        <f t="shared" si="1735"/>
        <v>4.57867403075575+1.38892558255103i</v>
      </c>
      <c r="BJ676" s="335" t="str">
        <f t="shared" si="1736"/>
        <v>-8.18283786671925E-13+4.78470167866104i</v>
      </c>
      <c r="BK676" s="335" t="str">
        <f t="shared" si="1737"/>
        <v>-4.57867403075626+1.38892558254933i</v>
      </c>
      <c r="BL676" s="335" t="str">
        <f t="shared" si="1738"/>
        <v>-2.65823782654435-3.97833404973872i</v>
      </c>
      <c r="BM676" s="176"/>
      <c r="BN676" s="176"/>
      <c r="BO676" s="176"/>
      <c r="BP676" s="176"/>
      <c r="BQ676" s="176"/>
      <c r="BR676" s="176"/>
      <c r="BS676" s="176"/>
      <c r="BT676" s="176"/>
      <c r="BU676" s="176"/>
      <c r="BV676" s="176"/>
      <c r="CH676" s="335" t="e">
        <f t="shared" si="1739"/>
        <v>#NUM!</v>
      </c>
    </row>
    <row r="677" spans="1:123" s="335" customFormat="1">
      <c r="A677" s="333">
        <f t="shared" si="1741"/>
        <v>1.6250000000000007E-2</v>
      </c>
      <c r="B677" s="334">
        <v>52</v>
      </c>
      <c r="C677" s="334">
        <f t="shared" si="1742"/>
        <v>2600</v>
      </c>
      <c r="D677" s="334">
        <f t="shared" si="1740"/>
        <v>16336.281798666923</v>
      </c>
      <c r="E677" s="333" t="str">
        <f t="shared" si="1687"/>
        <v>16336.2817986669i</v>
      </c>
      <c r="F677" s="333" t="str">
        <f t="shared" si="1743"/>
        <v>1.15386061638436-4.44309095389237i</v>
      </c>
      <c r="G677" s="333" t="str">
        <f t="shared" si="1744"/>
        <v>-1.05901680460974+1.44940986223424i</v>
      </c>
      <c r="H677" s="333" t="str">
        <f t="shared" si="1745"/>
        <v>0.0128709108455623-0.0495611226644238i</v>
      </c>
      <c r="I677" s="333" t="str">
        <f t="shared" si="1688"/>
        <v>0.00447779288301943+0.00497948766711557i</v>
      </c>
      <c r="J677" s="335" t="str">
        <f>IMPRODUCT(1/Nt_input,BN625)</f>
        <v>0</v>
      </c>
      <c r="K677" s="335" t="str">
        <f t="shared" si="1689"/>
        <v>0</v>
      </c>
      <c r="L677" s="335" t="e">
        <f t="shared" si="1690"/>
        <v>#NUM!</v>
      </c>
      <c r="M677" s="335">
        <f t="shared" si="1746"/>
        <v>375.38060233744358</v>
      </c>
      <c r="N677" s="336">
        <f t="shared" si="1747"/>
        <v>-4.6193976625564295</v>
      </c>
      <c r="O677" s="335" t="str">
        <f t="shared" si="1748"/>
        <v>-1.76776695296635-4.26776695296637i</v>
      </c>
      <c r="P677" s="335" t="str">
        <f t="shared" si="1749"/>
        <v>3.26640741219103-3.26640741219085i</v>
      </c>
      <c r="Q677" s="335" t="str">
        <f t="shared" si="1691"/>
        <v>4.26776695296629+1.76776695296654i</v>
      </c>
      <c r="R677" s="335" t="str">
        <f t="shared" si="1692"/>
        <v>2.01463824654013E-13+4.61939766255643i</v>
      </c>
      <c r="S677" s="335" t="str">
        <f t="shared" si="1693"/>
        <v>-4.26776695296631+1.76776695296649i</v>
      </c>
      <c r="T677" s="335" t="str">
        <f t="shared" si="1694"/>
        <v>-3.26640741219099-3.26640741219089i</v>
      </c>
      <c r="U677" s="335" t="str">
        <f t="shared" si="1695"/>
        <v>1.76776695296635-4.26776695296638i</v>
      </c>
      <c r="V677" s="335" t="str">
        <f t="shared" si="1696"/>
        <v>4.61939766255643+5.65914740723062E-14i</v>
      </c>
      <c r="W677" s="335" t="str">
        <f t="shared" si="1697"/>
        <v>1.76776695296627+4.2677669529664i</v>
      </c>
      <c r="X677" s="335" t="str">
        <f t="shared" si="1698"/>
        <v>-3.26640741219107+3.26640741219081i</v>
      </c>
      <c r="Y677" s="335" t="str">
        <f t="shared" si="1699"/>
        <v>-4.26776695296627-1.76776695296659i</v>
      </c>
      <c r="Z677" s="335" t="str">
        <f t="shared" si="1700"/>
        <v>-1.44872350581706E-13-4.61939766255643i</v>
      </c>
      <c r="AA677" s="335" t="str">
        <f t="shared" si="1701"/>
        <v>4.26776695296634-1.76776695296643i</v>
      </c>
      <c r="AB677" s="335" t="str">
        <f t="shared" si="1702"/>
        <v>3.26640741219097+3.2664074121909i</v>
      </c>
      <c r="AC677" s="335" t="str">
        <f t="shared" si="1703"/>
        <v>-1.7677669529664+4.26776695296635i</v>
      </c>
      <c r="AD677" s="335" t="str">
        <f t="shared" si="1704"/>
        <v>-4.61939766255643-1.13182948144612E-13i</v>
      </c>
      <c r="AE677" s="335" t="str">
        <f t="shared" si="1705"/>
        <v>-1.76776695296619-4.26776695296644i</v>
      </c>
      <c r="AF677" s="335" t="str">
        <f t="shared" si="1706"/>
        <v>3.26640741219109-3.26640741219079i</v>
      </c>
      <c r="AG677" s="335" t="str">
        <f t="shared" si="1707"/>
        <v>4.26776695296643+1.76776695296621i</v>
      </c>
      <c r="AH677" s="335" t="str">
        <f t="shared" si="1708"/>
        <v>-1.2902764936316E-12+4.61939766255643i</v>
      </c>
      <c r="AI677" s="335" t="str">
        <f t="shared" si="1709"/>
        <v>-4.26776695296584+1.76776695296765i</v>
      </c>
      <c r="AJ677" s="335" t="str">
        <f t="shared" si="1710"/>
        <v>-3.26640741219061-3.26640741219127i</v>
      </c>
      <c r="AK677" s="335" t="str">
        <f t="shared" si="1711"/>
        <v>1.76776695296433-4.26776695296721i</v>
      </c>
      <c r="AL677" s="335" t="str">
        <f t="shared" si="1712"/>
        <v>4.61939766255643-2.89744701163413E-13i</v>
      </c>
      <c r="AM677" s="335" t="str">
        <f t="shared" si="1713"/>
        <v>1.76776695296486+4.26776695296699i</v>
      </c>
      <c r="AN677" s="335" t="str">
        <f t="shared" si="1714"/>
        <v>-3.2664074121902+3.26640741219168i</v>
      </c>
      <c r="AO677" s="335" t="str">
        <f t="shared" si="1715"/>
        <v>-4.26776695296606-1.76776695296711i</v>
      </c>
      <c r="AP677" s="335" t="str">
        <f t="shared" si="1716"/>
        <v>-1.93541148501276E-12-4.61939766255643i</v>
      </c>
      <c r="AQ677" s="335" t="str">
        <f t="shared" si="1717"/>
        <v>4.26776695296638-1.76776695296632i</v>
      </c>
      <c r="AR677" s="335" t="str">
        <f t="shared" si="1718"/>
        <v>3.26640741218959+3.26640741219228i</v>
      </c>
      <c r="AS677" s="335" t="str">
        <f t="shared" si="1719"/>
        <v>-1.76776695296571+4.26776695296663i</v>
      </c>
      <c r="AT677" s="335" t="str">
        <f t="shared" si="1720"/>
        <v>-4.61939766255643-1.14540414304989E-12i</v>
      </c>
      <c r="AU677" s="335" t="str">
        <f t="shared" si="1721"/>
        <v>-1.76776695296784-4.26776695296576i</v>
      </c>
      <c r="AV677" s="335" t="str">
        <f t="shared" si="1722"/>
        <v>3.26640741219121-3.26640741219066i</v>
      </c>
      <c r="AW677" s="335" t="str">
        <f t="shared" si="1723"/>
        <v>4.26776695296551+1.76776695296844i</v>
      </c>
      <c r="AX677" s="335" t="str">
        <f t="shared" si="1724"/>
        <v>5.00262640799454E-13+4.61939766255643i</v>
      </c>
      <c r="AY677" s="335" t="str">
        <f t="shared" si="1725"/>
        <v>-4.26776695296693+1.767766952965i</v>
      </c>
      <c r="AZ677" s="335" t="str">
        <f t="shared" si="1726"/>
        <v>-3.26640741219183-3.26640741219005i</v>
      </c>
      <c r="BA677" s="335" t="str">
        <f t="shared" si="1727"/>
        <v>1.76776695296704-4.26776695296609i</v>
      </c>
      <c r="BB677" s="335" t="str">
        <f t="shared" si="1728"/>
        <v>4.61939766255643-2.01463824654013E-12i</v>
      </c>
      <c r="BC677" s="335" t="str">
        <f t="shared" si="1729"/>
        <v>1.76776695296652+4.2677669529663i</v>
      </c>
      <c r="BD677" s="335" t="str">
        <f t="shared" si="1730"/>
        <v>-3.26640741219223+3.26640741218965i</v>
      </c>
      <c r="BE677" s="335" t="str">
        <f t="shared" si="1731"/>
        <v>-4.26776695296672-1.76776695296552i</v>
      </c>
      <c r="BF677" s="335" t="str">
        <f t="shared" si="1732"/>
        <v>9.34886203413849E-13-4.61939766255643i</v>
      </c>
      <c r="BG677" s="335" t="str">
        <f t="shared" si="1733"/>
        <v>4.26776695296572-1.76776695296792i</v>
      </c>
      <c r="BH677" s="335" t="str">
        <f t="shared" si="1734"/>
        <v>3.26640741219081+3.26640741219107i</v>
      </c>
      <c r="BI677" s="335" t="str">
        <f t="shared" si="1735"/>
        <v>-1.76776695296836+4.26776695296554i</v>
      </c>
      <c r="BJ677" s="335" t="str">
        <f t="shared" si="1736"/>
        <v>-4.61939766255643+5.79489402326828E-13i</v>
      </c>
      <c r="BK677" s="335" t="str">
        <f t="shared" si="1737"/>
        <v>-1.76776695296519-4.26776695296685i</v>
      </c>
      <c r="BL677" s="335" t="str">
        <f t="shared" si="1738"/>
        <v>3.26640741218999-3.26640741219188i</v>
      </c>
      <c r="BM677" s="176"/>
      <c r="BN677" s="176"/>
      <c r="BO677" s="176"/>
      <c r="BP677" s="176"/>
      <c r="BQ677" s="176"/>
      <c r="BR677" s="176"/>
      <c r="BS677" s="176"/>
      <c r="BT677" s="176"/>
      <c r="BU677" s="176"/>
      <c r="BV677" s="176"/>
      <c r="CH677" s="335" t="e">
        <f t="shared" si="1739"/>
        <v>#NUM!</v>
      </c>
    </row>
    <row r="678" spans="1:123" s="335" customFormat="1">
      <c r="A678" s="333">
        <f t="shared" si="1741"/>
        <v>1.6562500000000008E-2</v>
      </c>
      <c r="B678" s="334">
        <v>53</v>
      </c>
      <c r="C678" s="334">
        <f t="shared" si="1742"/>
        <v>2650</v>
      </c>
      <c r="D678" s="334">
        <f t="shared" si="1740"/>
        <v>16650.441064025905</v>
      </c>
      <c r="E678" s="333" t="str">
        <f t="shared" si="1687"/>
        <v>16650.4410640259i</v>
      </c>
      <c r="F678" s="333" t="str">
        <f t="shared" si="1743"/>
        <v>1.08297707740742-4.38582821951404i</v>
      </c>
      <c r="G678" s="333" t="str">
        <f t="shared" si="1744"/>
        <v>-1.05899367847041+1.42302241228724i</v>
      </c>
      <c r="H678" s="333" t="str">
        <f t="shared" si="1745"/>
        <v>0.0120802298069382-0.0489223769281614i</v>
      </c>
      <c r="I678" s="333" t="str">
        <f t="shared" si="1688"/>
        <v>0.00460073820515997+0.00499814904830298i</v>
      </c>
      <c r="J678" s="335" t="str">
        <f>IMPRODUCT(1/Nt_input,BO625)</f>
        <v>0</v>
      </c>
      <c r="K678" s="335" t="str">
        <f t="shared" si="1689"/>
        <v>0</v>
      </c>
      <c r="L678" s="335" t="e">
        <f t="shared" si="1690"/>
        <v>#NUM!</v>
      </c>
      <c r="M678" s="335">
        <f t="shared" si="1746"/>
        <v>375.59039367825824</v>
      </c>
      <c r="N678" s="336">
        <f t="shared" si="1747"/>
        <v>-4.4096063217417694</v>
      </c>
      <c r="O678" s="335" t="str">
        <f t="shared" si="1748"/>
        <v>-2.07867403075634-3.88892558254901i</v>
      </c>
      <c r="P678" s="335" t="str">
        <f t="shared" si="1749"/>
        <v>2.44984601169475-3.66645365874551i</v>
      </c>
      <c r="Q678" s="335" t="str">
        <f t="shared" si="1691"/>
        <v>4.38837286203458+0.432217001636212i</v>
      </c>
      <c r="R678" s="335" t="str">
        <f t="shared" si="1692"/>
        <v>1.68748328258302+4.07394502708957i</v>
      </c>
      <c r="S678" s="335" t="str">
        <f t="shared" si="1693"/>
        <v>-2.79742463631845+3.40867178192086i</v>
      </c>
      <c r="T678" s="335" t="str">
        <f t="shared" si="1694"/>
        <v>-4.32487697273739-0.860271517272819i</v>
      </c>
      <c r="U678" s="335" t="str">
        <f t="shared" si="1695"/>
        <v>-1.28004114792619-4.2197301539744i</v>
      </c>
      <c r="V678" s="335" t="str">
        <f t="shared" si="1696"/>
        <v>3.11806253246654-3.1180625324668i</v>
      </c>
      <c r="W678" s="335" t="str">
        <f t="shared" si="1697"/>
        <v>4.21973015397449+1.28004114792587i</v>
      </c>
      <c r="X678" s="335" t="str">
        <f t="shared" si="1698"/>
        <v>0.86027151727274+4.3248769727374i</v>
      </c>
      <c r="Y678" s="335" t="str">
        <f t="shared" si="1699"/>
        <v>-3.40867178192092+2.79742463631839i</v>
      </c>
      <c r="Z678" s="335" t="str">
        <f t="shared" si="1700"/>
        <v>-4.07394502708953-1.68748328258312i</v>
      </c>
      <c r="AA678" s="335" t="str">
        <f t="shared" si="1701"/>
        <v>-0.43221700163612-4.38837286203459i</v>
      </c>
      <c r="AB678" s="335" t="str">
        <f t="shared" si="1702"/>
        <v>3.66645365874556-2.44984601169468i</v>
      </c>
      <c r="AC678" s="335" t="str">
        <f t="shared" si="1703"/>
        <v>3.88892558254895+2.07867403075645i</v>
      </c>
      <c r="AD678" s="335" t="str">
        <f t="shared" si="1704"/>
        <v>-6.91476597261886E-14+4.40960632174177i</v>
      </c>
      <c r="AE678" s="335" t="str">
        <f t="shared" si="1705"/>
        <v>-3.88892558254905+2.07867403075627i</v>
      </c>
      <c r="AF678" s="335" t="str">
        <f t="shared" si="1706"/>
        <v>-3.66645365874544-2.44984601169484i</v>
      </c>
      <c r="AG678" s="335" t="str">
        <f t="shared" si="1707"/>
        <v>0.432217001636319-4.38837286203457i</v>
      </c>
      <c r="AH678" s="335" t="str">
        <f t="shared" si="1708"/>
        <v>4.07394502708943-1.68748328258334i</v>
      </c>
      <c r="AI678" s="335" t="str">
        <f t="shared" si="1709"/>
        <v>3.40867178192081+2.79742463631851i</v>
      </c>
      <c r="AJ678" s="335" t="str">
        <f t="shared" si="1710"/>
        <v>-0.860271517273335+4.32487697273728i</v>
      </c>
      <c r="AK678" s="335" t="str">
        <f t="shared" si="1711"/>
        <v>-4.21973015397467+1.28004114792529i</v>
      </c>
      <c r="AL678" s="335" t="str">
        <f t="shared" si="1712"/>
        <v>-3.11806253246578-3.11806253246757i</v>
      </c>
      <c r="AM678" s="335" t="str">
        <f t="shared" si="1713"/>
        <v>1.28004114792758-4.21973015397397i</v>
      </c>
      <c r="AN678" s="335" t="str">
        <f t="shared" si="1714"/>
        <v>4.32487697273776-0.860271517270918i</v>
      </c>
      <c r="AO678" s="335" t="str">
        <f t="shared" si="1715"/>
        <v>2.79742463632005+3.40867178191955i</v>
      </c>
      <c r="AP678" s="335" t="str">
        <f t="shared" si="1716"/>
        <v>-1.68748328258156+4.07394502709017i</v>
      </c>
      <c r="AQ678" s="335" t="str">
        <f t="shared" si="1717"/>
        <v>-4.38837286203447+0.432217001637298i</v>
      </c>
      <c r="AR678" s="335" t="str">
        <f t="shared" si="1718"/>
        <v>-2.44984601169535-3.66645365874511i</v>
      </c>
      <c r="AS678" s="335" t="str">
        <f t="shared" si="1719"/>
        <v>2.07867403075618-3.8889255825491i</v>
      </c>
      <c r="AT678" s="335" t="str">
        <f t="shared" si="1720"/>
        <v>4.40960632174177+1.38295319452377E-13i</v>
      </c>
      <c r="AU678" s="335" t="str">
        <f t="shared" si="1721"/>
        <v>2.07867403075582+3.88892558254929i</v>
      </c>
      <c r="AV678" s="335" t="str">
        <f t="shared" si="1722"/>
        <v>-2.44984601169568+3.66645365874488i</v>
      </c>
      <c r="AW678" s="335" t="str">
        <f t="shared" si="1723"/>
        <v>-4.38837286203443-0.432217001637698i</v>
      </c>
      <c r="AX678" s="335" t="str">
        <f t="shared" si="1724"/>
        <v>-1.68748328258119-4.07394502709032i</v>
      </c>
      <c r="AY678" s="335" t="str">
        <f t="shared" si="1725"/>
        <v>2.79742463631687-3.40867178192216i</v>
      </c>
      <c r="AZ678" s="335" t="str">
        <f t="shared" si="1726"/>
        <v>4.32487697273769+0.860271517271311i</v>
      </c>
      <c r="BA678" s="335" t="str">
        <f t="shared" si="1727"/>
        <v>1.28004114792732+4.21973015397405i</v>
      </c>
      <c r="BB678" s="335" t="str">
        <f t="shared" si="1728"/>
        <v>-3.11806253246606+3.11806253246728i</v>
      </c>
      <c r="BC678" s="335" t="str">
        <f t="shared" si="1729"/>
        <v>-4.21973015397459-1.28004114792555i</v>
      </c>
      <c r="BD678" s="335" t="str">
        <f t="shared" si="1730"/>
        <v>-0.860271517273-4.32487697273735i</v>
      </c>
      <c r="BE678" s="335" t="str">
        <f t="shared" si="1731"/>
        <v>3.40867178192106-2.79742463631821i</v>
      </c>
      <c r="BF678" s="335" t="str">
        <f t="shared" si="1732"/>
        <v>4.07394502708931+1.68748328258365i</v>
      </c>
      <c r="BG678" s="335" t="str">
        <f t="shared" si="1733"/>
        <v>0.432217001635046+4.38837286203469i</v>
      </c>
      <c r="BH678" s="335" t="str">
        <f t="shared" si="1734"/>
        <v>-3.66645365874636+2.44984601169347i</v>
      </c>
      <c r="BI678" s="335" t="str">
        <f t="shared" si="1735"/>
        <v>-3.88892558254803-2.07867403075817i</v>
      </c>
      <c r="BJ678" s="335" t="str">
        <f t="shared" si="1736"/>
        <v>-1.98580663845423E-12-4.40960632174177i</v>
      </c>
      <c r="BK678" s="335" t="str">
        <f t="shared" si="1737"/>
        <v>3.88892558254829-2.0786740307577i</v>
      </c>
      <c r="BL678" s="335" t="str">
        <f t="shared" si="1738"/>
        <v>3.66645365874606+2.44984601169392i</v>
      </c>
      <c r="BM678" s="176"/>
      <c r="BN678" s="176"/>
      <c r="BO678" s="176"/>
      <c r="BP678" s="176"/>
      <c r="BQ678" s="176"/>
      <c r="BR678" s="176"/>
      <c r="BS678" s="176"/>
      <c r="BT678" s="176"/>
      <c r="BU678" s="176"/>
      <c r="BV678" s="176"/>
      <c r="CH678" s="335" t="e">
        <f t="shared" si="1739"/>
        <v>#NUM!</v>
      </c>
    </row>
    <row r="679" spans="1:123" s="335" customFormat="1">
      <c r="A679" s="333">
        <f t="shared" si="1741"/>
        <v>1.6875000000000008E-2</v>
      </c>
      <c r="B679" s="334">
        <v>54</v>
      </c>
      <c r="C679" s="334">
        <f t="shared" si="1742"/>
        <v>2700</v>
      </c>
      <c r="D679" s="334">
        <f t="shared" si="1740"/>
        <v>16964.600329384884</v>
      </c>
      <c r="E679" s="333" t="str">
        <f t="shared" si="1687"/>
        <v>16964.6003293849i</v>
      </c>
      <c r="F679" s="333" t="str">
        <f t="shared" si="1743"/>
        <v>1.01507813205972-4.3290398428339i</v>
      </c>
      <c r="G679" s="333" t="str">
        <f t="shared" si="1744"/>
        <v>-1.05897011286483+1.39763017860319i</v>
      </c>
      <c r="H679" s="333" t="str">
        <f t="shared" si="1745"/>
        <v>0.0113228408644017-0.0482889224858002i</v>
      </c>
      <c r="I679" s="333" t="str">
        <f t="shared" si="1688"/>
        <v>0.00472344377813692+0.00501425301895928i</v>
      </c>
      <c r="J679" s="335" t="str">
        <f>IMPRODUCT(1/Nt_input,BP625)</f>
        <v>0</v>
      </c>
      <c r="K679" s="335" t="str">
        <f t="shared" si="1689"/>
        <v>0</v>
      </c>
      <c r="L679" s="335" t="e">
        <f t="shared" si="1690"/>
        <v>#NUM!</v>
      </c>
      <c r="M679" s="335">
        <f t="shared" si="1746"/>
        <v>375.84265193848728</v>
      </c>
      <c r="N679" s="336">
        <f t="shared" si="1747"/>
        <v>-4.1573480615127201</v>
      </c>
      <c r="O679" s="335" t="str">
        <f t="shared" si="1748"/>
        <v>-2.30969883127823-3.45670858091271i</v>
      </c>
      <c r="P679" s="335" t="str">
        <f t="shared" si="1749"/>
        <v>1.59094822571586-3.84088878355715i</v>
      </c>
      <c r="Q679" s="335" t="str">
        <f t="shared" si="1691"/>
        <v>4.0774657842446-0.81105837205353i</v>
      </c>
      <c r="R679" s="335" t="str">
        <f t="shared" si="1692"/>
        <v>2.93968900604838+2.93968900604841i</v>
      </c>
      <c r="S679" s="335" t="str">
        <f t="shared" si="1693"/>
        <v>-0.811058372053563+4.07746578424459i</v>
      </c>
      <c r="T679" s="335" t="str">
        <f t="shared" si="1694"/>
        <v>-3.84088878355701+1.59094822571621i</v>
      </c>
      <c r="U679" s="335" t="str">
        <f t="shared" si="1695"/>
        <v>-3.45670858091264-2.30969883127833i</v>
      </c>
      <c r="V679" s="335" t="str">
        <f t="shared" si="1696"/>
        <v>4.38007158621851E-14-4.15734806151272i</v>
      </c>
      <c r="W679" s="335" t="str">
        <f t="shared" si="1697"/>
        <v>3.45670858091269-2.30969883127826i</v>
      </c>
      <c r="X679" s="335" t="str">
        <f t="shared" si="1698"/>
        <v>3.84088878355714+1.59094822571589i</v>
      </c>
      <c r="Y679" s="335" t="str">
        <f t="shared" si="1699"/>
        <v>0.811058372053492+4.07746578424461i</v>
      </c>
      <c r="Z679" s="335" t="str">
        <f t="shared" si="1700"/>
        <v>-2.93968900604843+2.93968900604836i</v>
      </c>
      <c r="AA679" s="335" t="str">
        <f t="shared" si="1701"/>
        <v>-4.07746578424459-0.811058372053592i</v>
      </c>
      <c r="AB679" s="335" t="str">
        <f t="shared" si="1702"/>
        <v>-1.59094822571615-3.84088878355703i</v>
      </c>
      <c r="AC679" s="335" t="str">
        <f t="shared" si="1703"/>
        <v>2.30969883127835-3.45670858091263i</v>
      </c>
      <c r="AD679" s="335" t="str">
        <f t="shared" si="1704"/>
        <v>4.15734806151272+8.76014317243701E-14i</v>
      </c>
      <c r="AE679" s="335" t="str">
        <f t="shared" si="1705"/>
        <v>2.30969883127825+3.45670858091269i</v>
      </c>
      <c r="AF679" s="335" t="str">
        <f t="shared" si="1706"/>
        <v>-1.59094822571593+3.84088878355712i</v>
      </c>
      <c r="AG679" s="335" t="str">
        <f t="shared" si="1707"/>
        <v>-4.07746578424437+0.811058372054698i</v>
      </c>
      <c r="AH679" s="335" t="str">
        <f t="shared" si="1708"/>
        <v>-2.93968900604979-2.939689006047i</v>
      </c>
      <c r="AI679" s="335" t="str">
        <f t="shared" si="1709"/>
        <v>0.811058372054881-4.07746578424433i</v>
      </c>
      <c r="AJ679" s="335" t="str">
        <f t="shared" si="1710"/>
        <v>3.84088878355719-1.59094822571576i</v>
      </c>
      <c r="AK679" s="335" t="str">
        <f t="shared" si="1711"/>
        <v>3.45670858091305+2.30969883127772i</v>
      </c>
      <c r="AL679" s="335" t="str">
        <f t="shared" si="1712"/>
        <v>1.55236272753994E-12+4.15734806151272i</v>
      </c>
      <c r="AM679" s="335" t="str">
        <f t="shared" si="1713"/>
        <v>-3.45670858091362+2.30969883127686i</v>
      </c>
      <c r="AN679" s="335" t="str">
        <f t="shared" si="1714"/>
        <v>-3.8408887835568-1.59094822571671i</v>
      </c>
      <c r="AO679" s="335" t="str">
        <f t="shared" si="1715"/>
        <v>-0.811058372053812-4.07746578424454i</v>
      </c>
      <c r="AP679" s="335" t="str">
        <f t="shared" si="1716"/>
        <v>2.93968900604763-2.93968900604915i</v>
      </c>
      <c r="AQ679" s="335" t="str">
        <f t="shared" si="1717"/>
        <v>4.07746578424416+0.811058372055766i</v>
      </c>
      <c r="AR679" s="335" t="str">
        <f t="shared" si="1718"/>
        <v>1.59094822571498+3.84088878355751i</v>
      </c>
      <c r="AS679" s="335" t="str">
        <f t="shared" si="1719"/>
        <v>-2.30969883127842+3.45670858091258i</v>
      </c>
      <c r="AT679" s="335" t="str">
        <f t="shared" si="1720"/>
        <v>-4.15734806151272+6.51909706788833E-13i</v>
      </c>
      <c r="AU679" s="335" t="str">
        <f t="shared" si="1721"/>
        <v>-2.3096988312796-3.45670858091179i</v>
      </c>
      <c r="AV679" s="335" t="str">
        <f t="shared" si="1722"/>
        <v>1.59094822571749-3.84088878355648i</v>
      </c>
      <c r="AW679" s="335" t="str">
        <f t="shared" si="1723"/>
        <v>4.07746578424471-0.811058372052989i</v>
      </c>
      <c r="AX679" s="335" t="str">
        <f t="shared" si="1724"/>
        <v>2.93968900604856+2.93968900604823i</v>
      </c>
      <c r="AY679" s="335" t="str">
        <f t="shared" si="1725"/>
        <v>-0.811058372052536+4.0774657842448i</v>
      </c>
      <c r="AZ679" s="335" t="str">
        <f t="shared" si="1726"/>
        <v>-3.84088878355784+1.5909482257142i</v>
      </c>
      <c r="BA679" s="335" t="str">
        <f t="shared" si="1727"/>
        <v>-3.45670858091212-2.30969883127912i</v>
      </c>
      <c r="BB679" s="335" t="str">
        <f t="shared" si="1728"/>
        <v>1.89463844659583E-13-4.15734806151272i</v>
      </c>
      <c r="BC679" s="335" t="str">
        <f t="shared" si="1729"/>
        <v>3.45670858091232-2.3096988312788i</v>
      </c>
      <c r="BD679" s="335" t="str">
        <f t="shared" si="1730"/>
        <v>3.84088878355774+1.59094822571444i</v>
      </c>
      <c r="BE679" s="335" t="str">
        <f t="shared" si="1731"/>
        <v>0.811058372052162+4.07746578424487i</v>
      </c>
      <c r="BF679" s="335" t="str">
        <f t="shared" si="1732"/>
        <v>-2.93968900604882+2.93968900604796i</v>
      </c>
      <c r="BG679" s="335" t="str">
        <f t="shared" si="1733"/>
        <v>-4.07746578424464-0.811058372053359i</v>
      </c>
      <c r="BH679" s="335" t="str">
        <f t="shared" si="1734"/>
        <v>-1.59094822571714-3.84088878355662i</v>
      </c>
      <c r="BI679" s="335" t="str">
        <f t="shared" si="1735"/>
        <v>2.30969883127982-3.45670858091165i</v>
      </c>
      <c r="BJ679" s="335" t="str">
        <f t="shared" si="1736"/>
        <v>4.15734806151272+1.030837396108E-12i</v>
      </c>
      <c r="BK679" s="335" t="str">
        <f t="shared" si="1737"/>
        <v>2.3096988312781+3.45670858091279i</v>
      </c>
      <c r="BL679" s="335" t="str">
        <f t="shared" si="1738"/>
        <v>-1.59094822571533+3.84088878355737i</v>
      </c>
      <c r="BM679" s="176"/>
      <c r="BN679" s="176"/>
      <c r="BO679" s="176"/>
      <c r="BP679" s="176"/>
      <c r="BQ679" s="176"/>
      <c r="BR679" s="176"/>
      <c r="BS679" s="176"/>
      <c r="BT679" s="176"/>
      <c r="BU679" s="176"/>
      <c r="BV679" s="176"/>
      <c r="CH679" s="335" t="e">
        <f t="shared" si="1739"/>
        <v>#NUM!</v>
      </c>
    </row>
    <row r="680" spans="1:123" s="335" customFormat="1">
      <c r="A680" s="333">
        <f t="shared" si="1741"/>
        <v>1.7187500000000008E-2</v>
      </c>
      <c r="B680" s="334">
        <v>55</v>
      </c>
      <c r="C680" s="334">
        <f t="shared" si="1742"/>
        <v>2750</v>
      </c>
      <c r="D680" s="334">
        <f t="shared" si="1740"/>
        <v>17278.75959474386</v>
      </c>
      <c r="E680" s="333" t="str">
        <f t="shared" si="1687"/>
        <v>17278.7595947439i</v>
      </c>
      <c r="F680" s="333" t="str">
        <f t="shared" si="1743"/>
        <v>0.95002457766463-4.27277068742418i</v>
      </c>
      <c r="G680" s="333" t="str">
        <f t="shared" si="1744"/>
        <v>-1.05894610785131+1.37317887432571i</v>
      </c>
      <c r="H680" s="333" t="str">
        <f t="shared" si="1745"/>
        <v>0.0105971912608735-0.0476612597747676i</v>
      </c>
      <c r="I680" s="333" t="str">
        <f t="shared" si="1688"/>
        <v>0.00484586305475123+0.00502785287744808i</v>
      </c>
      <c r="J680" s="335" t="str">
        <f>IMPRODUCT(1/Nt_input,BQ625)</f>
        <v>0</v>
      </c>
      <c r="K680" s="335" t="str">
        <f t="shared" si="1689"/>
        <v>0</v>
      </c>
      <c r="L680" s="335" t="e">
        <f t="shared" si="1690"/>
        <v>#NUM!</v>
      </c>
      <c r="M680" s="335">
        <f t="shared" si="1746"/>
        <v>376.13494773318632</v>
      </c>
      <c r="N680" s="336">
        <f t="shared" si="1747"/>
        <v>-3.865052266813676</v>
      </c>
      <c r="O680" s="335" t="str">
        <f t="shared" si="1748"/>
        <v>-2.45196320100808-2.98772580504031i</v>
      </c>
      <c r="P680" s="335" t="str">
        <f t="shared" si="1749"/>
        <v>0.7540342913419-3.79078637127998i</v>
      </c>
      <c r="Q680" s="335" t="str">
        <f t="shared" si="1691"/>
        <v>3.40867178192074-1.82197302623799i</v>
      </c>
      <c r="R680" s="335" t="str">
        <f t="shared" si="1692"/>
        <v>3.57084268139547+1.47909146773483i</v>
      </c>
      <c r="S680" s="335" t="str">
        <f t="shared" si="1693"/>
        <v>1.12196544984369+3.6986244138272i</v>
      </c>
      <c r="T680" s="335" t="str">
        <f t="shared" si="1694"/>
        <v>-2.14730798850675+3.21367350981655i</v>
      </c>
      <c r="U680" s="335" t="str">
        <f t="shared" si="1695"/>
        <v>-3.84644098372272+0.378841370417369i</v>
      </c>
      <c r="V680" s="335" t="str">
        <f t="shared" si="1696"/>
        <v>-2.73300466750451-2.73300466750427i</v>
      </c>
      <c r="W680" s="335" t="str">
        <f t="shared" si="1697"/>
        <v>0.378841370417416-3.84644098372272i</v>
      </c>
      <c r="X680" s="335" t="str">
        <f t="shared" si="1698"/>
        <v>3.21367350981658-2.1473079885067i</v>
      </c>
      <c r="Y680" s="335" t="str">
        <f t="shared" si="1699"/>
        <v>3.69862441382718+1.12196544984375i</v>
      </c>
      <c r="Z680" s="335" t="str">
        <f t="shared" si="1700"/>
        <v>1.4790914677348+3.57084268139548i</v>
      </c>
      <c r="AA680" s="335" t="str">
        <f t="shared" si="1701"/>
        <v>-1.82197302623802+3.40867178192072i</v>
      </c>
      <c r="AB680" s="335" t="str">
        <f t="shared" si="1702"/>
        <v>-3.79078637127999+0.754034291341861i</v>
      </c>
      <c r="AC680" s="335" t="str">
        <f t="shared" si="1703"/>
        <v>-2.98772580504018-2.45196320100823i</v>
      </c>
      <c r="AD680" s="335" t="str">
        <f t="shared" si="1704"/>
        <v>4.73505328792463E-14-3.86505226681368i</v>
      </c>
      <c r="AE680" s="335" t="str">
        <f t="shared" si="1705"/>
        <v>2.98772580504024-2.45196320100816i</v>
      </c>
      <c r="AF680" s="335" t="str">
        <f t="shared" si="1706"/>
        <v>3.79078637127997+0.754034291341954i</v>
      </c>
      <c r="AG680" s="335" t="str">
        <f t="shared" si="1707"/>
        <v>1.82197302623896+3.40867178192022i</v>
      </c>
      <c r="AH680" s="335" t="str">
        <f t="shared" si="1708"/>
        <v>-1.47909146773524+3.5708426813953i</v>
      </c>
      <c r="AI680" s="335" t="str">
        <f t="shared" si="1709"/>
        <v>-3.69862441382677+1.1219654498451i</v>
      </c>
      <c r="AJ680" s="335" t="str">
        <f t="shared" si="1710"/>
        <v>-3.21367350981651-2.14730798850681i</v>
      </c>
      <c r="AK680" s="335" t="str">
        <f t="shared" si="1711"/>
        <v>-0.378841370415382-3.84644098372292i</v>
      </c>
      <c r="AL680" s="335" t="str">
        <f t="shared" si="1712"/>
        <v>2.73300466750428-2.73300466750449i</v>
      </c>
      <c r="AM680" s="335" t="str">
        <f t="shared" si="1713"/>
        <v>3.84644098372257+0.378841370418966i</v>
      </c>
      <c r="AN680" s="335" t="str">
        <f t="shared" si="1714"/>
        <v>2.14730798850701+3.21367350981638i</v>
      </c>
      <c r="AO680" s="335" t="str">
        <f t="shared" si="1715"/>
        <v>-1.12196544984487+3.69862441382684i</v>
      </c>
      <c r="AP680" s="335" t="str">
        <f t="shared" si="1716"/>
        <v>-3.5708426813952+1.47909146773546i</v>
      </c>
      <c r="AQ680" s="335" t="str">
        <f t="shared" si="1717"/>
        <v>-3.40867178192034-1.82197302623874i</v>
      </c>
      <c r="AR680" s="335" t="str">
        <f t="shared" si="1718"/>
        <v>-0.754034291342943-3.79078637127977i</v>
      </c>
      <c r="AS680" s="335" t="str">
        <f t="shared" si="1719"/>
        <v>2.45196320100857-2.98772580503991i</v>
      </c>
      <c r="AT680" s="335" t="str">
        <f t="shared" si="1720"/>
        <v>3.86505226681368-1.44321842869134E-12i</v>
      </c>
      <c r="AU680" s="335" t="str">
        <f t="shared" si="1721"/>
        <v>2.45196320100783+2.98772580504051i</v>
      </c>
      <c r="AV680" s="335" t="str">
        <f t="shared" si="1722"/>
        <v>-0.754034291340114+3.79078637128034i</v>
      </c>
      <c r="AW680" s="335" t="str">
        <f t="shared" si="1723"/>
        <v>-3.40867178192079+1.8219730262379i</v>
      </c>
      <c r="AX680" s="335" t="str">
        <f t="shared" si="1724"/>
        <v>-3.57084268139484-1.47909146773635i</v>
      </c>
      <c r="AY680" s="335" t="str">
        <f t="shared" si="1725"/>
        <v>-1.12196544984395-3.69862441382712i</v>
      </c>
      <c r="AZ680" s="335" t="str">
        <f t="shared" si="1726"/>
        <v>2.14730798850781-3.21367350981585i</v>
      </c>
      <c r="BA680" s="335" t="str">
        <f t="shared" si="1727"/>
        <v>3.84644098372266-0.378841370418013i</v>
      </c>
      <c r="BB680" s="335" t="str">
        <f t="shared" si="1728"/>
        <v>2.7330046675036+2.73300466750517i</v>
      </c>
      <c r="BC680" s="335" t="str">
        <f t="shared" si="1729"/>
        <v>-0.37884137041639+3.84644098372282i</v>
      </c>
      <c r="BD680" s="335" t="str">
        <f t="shared" si="1730"/>
        <v>-3.21367350981708+2.14730798850597i</v>
      </c>
      <c r="BE680" s="335" t="str">
        <f t="shared" si="1731"/>
        <v>-3.69862441382759-1.12196544984239i</v>
      </c>
      <c r="BF680" s="335" t="str">
        <f t="shared" si="1732"/>
        <v>-1.4790914677343-3.57084268139568i</v>
      </c>
      <c r="BG680" s="335" t="str">
        <f t="shared" si="1733"/>
        <v>1.82197302623646-3.40867178192156i</v>
      </c>
      <c r="BH680" s="335" t="str">
        <f t="shared" si="1734"/>
        <v>3.79078637128002-0.754034291341714i</v>
      </c>
      <c r="BI680" s="335" t="str">
        <f t="shared" si="1735"/>
        <v>2.98772580504155+2.45196320100657i</v>
      </c>
      <c r="BJ680" s="335" t="str">
        <f t="shared" si="1736"/>
        <v>2.97353971205072E-13+3.86505226681368i</v>
      </c>
      <c r="BK680" s="335" t="str">
        <f t="shared" si="1737"/>
        <v>-2.98772580504124+2.45196320100694i</v>
      </c>
      <c r="BL680" s="335" t="str">
        <f t="shared" si="1738"/>
        <v>-3.79078637128009-0.754034291341347i</v>
      </c>
      <c r="BM680" s="176"/>
      <c r="BN680" s="176"/>
      <c r="BO680" s="176"/>
      <c r="BP680" s="176"/>
      <c r="BQ680" s="176"/>
      <c r="BR680" s="176"/>
      <c r="BS680" s="176"/>
      <c r="BT680" s="176"/>
      <c r="BU680" s="176"/>
      <c r="BV680" s="176"/>
      <c r="CH680" s="335" t="e">
        <f t="shared" si="1739"/>
        <v>#NUM!</v>
      </c>
    </row>
    <row r="681" spans="1:123" s="335" customFormat="1">
      <c r="A681" s="333">
        <f t="shared" si="1741"/>
        <v>1.7500000000000009E-2</v>
      </c>
      <c r="B681" s="334">
        <v>56</v>
      </c>
      <c r="C681" s="334">
        <f t="shared" si="1742"/>
        <v>2800</v>
      </c>
      <c r="D681" s="334">
        <f t="shared" si="1740"/>
        <v>17592.91886010284</v>
      </c>
      <c r="E681" s="333" t="str">
        <f t="shared" si="1687"/>
        <v>17592.9188601028i</v>
      </c>
      <c r="F681" s="333" t="str">
        <f t="shared" si="1743"/>
        <v>0.887683974793187-4.2170591444796i</v>
      </c>
      <c r="G681" s="333" t="str">
        <f t="shared" si="1744"/>
        <v>-1.05892166348928+1.34961809018847i</v>
      </c>
      <c r="H681" s="333" t="str">
        <f t="shared" si="1745"/>
        <v>0.00990180368093229-0.0470398170353878i</v>
      </c>
      <c r="I681" s="333" t="str">
        <f t="shared" si="1688"/>
        <v>0.00496795276378013+0.00503900191850667i</v>
      </c>
      <c r="J681" s="335" t="str">
        <f>IMPRODUCT(1/Nt_input,BR625)</f>
        <v>0</v>
      </c>
      <c r="K681" s="335" t="str">
        <f t="shared" si="1689"/>
        <v>0</v>
      </c>
      <c r="L681" s="335" t="e">
        <f t="shared" si="1690"/>
        <v>#NUM!</v>
      </c>
      <c r="M681" s="335">
        <f t="shared" si="1746"/>
        <v>376.46446609406729</v>
      </c>
      <c r="N681" s="336">
        <f t="shared" si="1747"/>
        <v>-3.5355339059327289</v>
      </c>
      <c r="O681" s="335" t="str">
        <f t="shared" si="1748"/>
        <v>-2.5-2.49999999999999i</v>
      </c>
      <c r="P681" s="335" t="str">
        <f t="shared" si="1749"/>
        <v>-8.64091338205455E-14-3.53553390593273i</v>
      </c>
      <c r="Q681" s="335" t="str">
        <f t="shared" si="1691"/>
        <v>2.50000000000003-2.49999999999996i</v>
      </c>
      <c r="R681" s="335" t="str">
        <f t="shared" si="1692"/>
        <v>3.53553390593273-1.72818267641091E-13i</v>
      </c>
      <c r="S681" s="335" t="str">
        <f t="shared" si="1693"/>
        <v>2.50000000000002+2.49999999999997i</v>
      </c>
      <c r="T681" s="335" t="str">
        <f t="shared" si="1694"/>
        <v>-9.87536791182633E-14+3.53553390593273i</v>
      </c>
      <c r="U681" s="335" t="str">
        <f t="shared" si="1695"/>
        <v>-2.49999999999991+2.50000000000007i</v>
      </c>
      <c r="V681" s="335" t="str">
        <f t="shared" si="1696"/>
        <v>-3.53553390593273-3.11856548019231E-14i</v>
      </c>
      <c r="W681" s="335" t="str">
        <f t="shared" si="1697"/>
        <v>-2.49999999999989-2.5000000000001i</v>
      </c>
      <c r="X681" s="335" t="str">
        <f t="shared" si="1698"/>
        <v>-6.15038488533576E-14-3.53553390593273i</v>
      </c>
      <c r="Y681" s="335" t="str">
        <f t="shared" si="1699"/>
        <v>2.50000000000005-2.49999999999994i</v>
      </c>
      <c r="Z681" s="335" t="str">
        <f t="shared" si="1700"/>
        <v>3.53553390593273-1.54193352508638E-13i</v>
      </c>
      <c r="AA681" s="335" t="str">
        <f t="shared" si="1701"/>
        <v>2.50000000000002+2.49999999999997i</v>
      </c>
      <c r="AB681" s="335" t="str">
        <f t="shared" si="1702"/>
        <v>-1.29939333920186E-13+3.53553390593273i</v>
      </c>
      <c r="AC681" s="335" t="str">
        <f t="shared" si="1703"/>
        <v>-2.49999999999992+2.50000000000007i</v>
      </c>
      <c r="AD681" s="335" t="str">
        <f t="shared" si="1704"/>
        <v>-3.53553390593273-6.2371309603846E-14i</v>
      </c>
      <c r="AE681" s="335" t="str">
        <f t="shared" si="1705"/>
        <v>-2.50000000000012-2.49999999999987i</v>
      </c>
      <c r="AF681" s="335" t="str">
        <f t="shared" si="1706"/>
        <v>-5.54396733903748E-14-3.53553390593273i</v>
      </c>
      <c r="AG681" s="335" t="str">
        <f t="shared" si="1707"/>
        <v>2.49999999999904-2.50000000000095i</v>
      </c>
      <c r="AH681" s="335" t="str">
        <f t="shared" si="1708"/>
        <v>3.53553390593273-8.26409119197043E-13i</v>
      </c>
      <c r="AI681" s="335" t="str">
        <f t="shared" si="1709"/>
        <v>2.50000000000025+2.49999999999974i</v>
      </c>
      <c r="AJ681" s="335" t="str">
        <f t="shared" si="1710"/>
        <v>-1.61124988722109E-13+3.53553390593273i</v>
      </c>
      <c r="AK681" s="335" t="str">
        <f t="shared" si="1711"/>
        <v>-2.50000000000044+2.49999999999955i</v>
      </c>
      <c r="AL681" s="335" t="str">
        <f t="shared" si="1712"/>
        <v>-3.53553390593273-1.09841613796338E-12i</v>
      </c>
      <c r="AM681" s="335" t="str">
        <f t="shared" si="1713"/>
        <v>-2.49999999999889-2.5000000000011i</v>
      </c>
      <c r="AN681" s="335" t="str">
        <f t="shared" si="1714"/>
        <v>-1.48129982024699E-12-3.53553390593273i</v>
      </c>
      <c r="AO681" s="335" t="str">
        <f t="shared" si="1715"/>
        <v>2.49999999999935-2.50000000000064i</v>
      </c>
      <c r="AP681" s="335" t="str">
        <f t="shared" si="1716"/>
        <v>3.53553390593273-4.43522753649956E-13i</v>
      </c>
      <c r="AQ681" s="335" t="str">
        <f t="shared" si="1717"/>
        <v>2.49999999999997+2.50000000000001i</v>
      </c>
      <c r="AR681" s="335" t="str">
        <f t="shared" si="1718"/>
        <v>-4.93768395591316E-13+3.53553390593273i</v>
      </c>
      <c r="AS681" s="335" t="str">
        <f t="shared" si="1719"/>
        <v>-2.50000000000067+2.49999999999931i</v>
      </c>
      <c r="AT681" s="335" t="str">
        <f t="shared" si="1720"/>
        <v>-3.53553390593273-1.53154546218835E-12i</v>
      </c>
      <c r="AU681" s="335" t="str">
        <f t="shared" si="1721"/>
        <v>-2.50000000000107-2.49999999999892i</v>
      </c>
      <c r="AV681" s="335" t="str">
        <f t="shared" si="1722"/>
        <v>-1.04817049602202E-12-3.53553390593273i</v>
      </c>
      <c r="AW681" s="335" t="str">
        <f t="shared" si="1723"/>
        <v>2.49999999999959-2.5000000000004i</v>
      </c>
      <c r="AX681" s="335" t="str">
        <f t="shared" si="1724"/>
        <v>3.53553390593273-1.1087934678075E-13i</v>
      </c>
      <c r="AY681" s="335" t="str">
        <f t="shared" si="1725"/>
        <v>2.49999999999974+2.50000000000025i</v>
      </c>
      <c r="AZ681" s="335" t="str">
        <f t="shared" si="1726"/>
        <v>-9.26897719816285E-13+3.53553390593273i</v>
      </c>
      <c r="BA681" s="335" t="str">
        <f t="shared" si="1727"/>
        <v>-2.50000000000098+2.49999999999901i</v>
      </c>
      <c r="BB681" s="335" t="str">
        <f t="shared" si="1728"/>
        <v>-3.53553390593273+1.65281823839409E-12i</v>
      </c>
      <c r="BC681" s="335" t="str">
        <f t="shared" si="1729"/>
        <v>-2.50000000000083-2.49999999999916i</v>
      </c>
      <c r="BD681" s="335" t="str">
        <f t="shared" si="1730"/>
        <v>-7.15527089152814E-13-3.53553390593273i</v>
      </c>
      <c r="BE681" s="335" t="str">
        <f t="shared" si="1731"/>
        <v>2.49999999999982-2.50000000000017i</v>
      </c>
      <c r="BF681" s="335" t="str">
        <f t="shared" si="1732"/>
        <v>3.53553390593273+3.22249977444219E-13i</v>
      </c>
      <c r="BG681" s="335" t="str">
        <f t="shared" si="1733"/>
        <v>2.49999999999943+2.50000000000055i</v>
      </c>
      <c r="BH681" s="335" t="str">
        <f t="shared" si="1734"/>
        <v>-1.25954112668549E-12+3.53553390593273i</v>
      </c>
      <c r="BI681" s="335" t="str">
        <f t="shared" si="1735"/>
        <v>-2.50000000000129+2.4999999999987i</v>
      </c>
      <c r="BJ681" s="335" t="str">
        <f t="shared" si="1736"/>
        <v>-3.53553390593273+1.21968891416912E-12i</v>
      </c>
      <c r="BK681" s="335" t="str">
        <f t="shared" si="1737"/>
        <v>-2.5000000000006-2.49999999999939i</v>
      </c>
      <c r="BL681" s="335" t="str">
        <f t="shared" si="1738"/>
        <v>-2.82397764927847E-13-3.53553390593273i</v>
      </c>
      <c r="BM681" s="176"/>
      <c r="BN681" s="176"/>
      <c r="BO681" s="176"/>
      <c r="BP681" s="176"/>
      <c r="BQ681" s="176"/>
      <c r="BR681" s="176"/>
      <c r="BS681" s="176"/>
      <c r="BT681" s="176"/>
      <c r="BU681" s="176"/>
      <c r="BV681" s="176"/>
      <c r="CH681" s="335" t="e">
        <f t="shared" si="1739"/>
        <v>#NUM!</v>
      </c>
    </row>
    <row r="682" spans="1:123" s="335" customFormat="1">
      <c r="A682" s="333">
        <f t="shared" si="1741"/>
        <v>1.7812500000000009E-2</v>
      </c>
      <c r="B682" s="334">
        <v>57</v>
      </c>
      <c r="C682" s="334">
        <f t="shared" si="1742"/>
        <v>2850</v>
      </c>
      <c r="D682" s="334">
        <f t="shared" si="1740"/>
        <v>17907.07812546182</v>
      </c>
      <c r="E682" s="333" t="str">
        <f t="shared" si="1687"/>
        <v>17907.0781254618i</v>
      </c>
      <c r="F682" s="333" t="str">
        <f t="shared" si="1743"/>
        <v>0.827930384111547-4.16193782521975i</v>
      </c>
      <c r="G682" s="333" t="str">
        <f t="shared" si="1744"/>
        <v>-1.0588967798392+1.32690095437569i</v>
      </c>
      <c r="H682" s="333" t="str">
        <f t="shared" si="1745"/>
        <v>0.00923527331544019-0.0464249580343878i</v>
      </c>
      <c r="I682" s="333" t="str">
        <f t="shared" si="1688"/>
        <v>0.0050896728093184+0.00504775328819091i</v>
      </c>
      <c r="J682" s="335" t="str">
        <f>IMPRODUCT(1/Nt_input,BS625)</f>
        <v>0</v>
      </c>
      <c r="K682" s="335" t="str">
        <f t="shared" si="1689"/>
        <v>0</v>
      </c>
      <c r="L682" s="335" t="e">
        <f t="shared" si="1690"/>
        <v>#NUM!</v>
      </c>
      <c r="M682" s="335">
        <f t="shared" si="1746"/>
        <v>376.82803357918181</v>
      </c>
      <c r="N682" s="336">
        <f t="shared" si="1747"/>
        <v>-3.1719664208182157</v>
      </c>
      <c r="O682" s="335" t="str">
        <f t="shared" si="1748"/>
        <v>-2.45196320100807-2.01227419495967i</v>
      </c>
      <c r="P682" s="335" t="str">
        <f t="shared" si="1749"/>
        <v>-0.618819950461653-3.11101797547185i</v>
      </c>
      <c r="Q682" s="335" t="str">
        <f t="shared" si="1691"/>
        <v>1.49525462009523-2.79742463631859i</v>
      </c>
      <c r="R682" s="335" t="str">
        <f t="shared" si="1692"/>
        <v>2.930514854007-1.21385899726559i</v>
      </c>
      <c r="S682" s="335" t="str">
        <f t="shared" si="1693"/>
        <v>3.03538261166908+0.920773248729197i</v>
      </c>
      <c r="T682" s="335" t="str">
        <f t="shared" si="1694"/>
        <v>1.76225012354429+2.63739369015444i</v>
      </c>
      <c r="U682" s="335" t="str">
        <f t="shared" si="1695"/>
        <v>-0.310907077790092+3.15669253551535i</v>
      </c>
      <c r="V682" s="335" t="str">
        <f t="shared" si="1696"/>
        <v>-2.2429189658567+2.24291896585646i</v>
      </c>
      <c r="W682" s="335" t="str">
        <f t="shared" si="1697"/>
        <v>-3.15669253551535+0.310907077790087i</v>
      </c>
      <c r="X682" s="335" t="str">
        <f t="shared" si="1698"/>
        <v>-2.63739369015443-1.76225012354431i</v>
      </c>
      <c r="Y682" s="335" t="str">
        <f t="shared" si="1699"/>
        <v>-0.920773248729181-3.03538261166908i</v>
      </c>
      <c r="Z682" s="335" t="str">
        <f t="shared" si="1700"/>
        <v>1.21385899726562-2.930514854007i</v>
      </c>
      <c r="AA682" s="335" t="str">
        <f t="shared" si="1701"/>
        <v>2.79742463631846-1.49525462009547i</v>
      </c>
      <c r="AB682" s="335" t="str">
        <f t="shared" si="1702"/>
        <v>3.11101797547185+0.618819950461656i</v>
      </c>
      <c r="AC682" s="335" t="str">
        <f t="shared" si="1703"/>
        <v>2.01227419495971+2.45196320100804i</v>
      </c>
      <c r="AD682" s="335" t="str">
        <f t="shared" si="1704"/>
        <v>-2.79791025524444E-14+3.17196642081822i</v>
      </c>
      <c r="AE682" s="335" t="str">
        <f t="shared" si="1705"/>
        <v>-2.01227419495975+2.451963201008i</v>
      </c>
      <c r="AF682" s="335" t="str">
        <f t="shared" si="1706"/>
        <v>-3.11101797547167+0.618819950462576i</v>
      </c>
      <c r="AG682" s="335" t="str">
        <f t="shared" si="1707"/>
        <v>-2.79742463631918-1.49525462009413i</v>
      </c>
      <c r="AH682" s="335" t="str">
        <f t="shared" si="1708"/>
        <v>-1.2138589972644-2.9305148540075i</v>
      </c>
      <c r="AI682" s="335" t="str">
        <f t="shared" si="1709"/>
        <v>0.920773248729838-3.03538261166889i</v>
      </c>
      <c r="AJ682" s="335" t="str">
        <f t="shared" si="1710"/>
        <v>2.63739369015445-1.76225012354428i</v>
      </c>
      <c r="AK682" s="335" t="str">
        <f t="shared" si="1711"/>
        <v>3.15669253551541+0.310907077789537i</v>
      </c>
      <c r="AL682" s="335" t="str">
        <f t="shared" si="1712"/>
        <v>2.24291896585733+2.24291896585583i</v>
      </c>
      <c r="AM682" s="335" t="str">
        <f t="shared" si="1713"/>
        <v>0.310907077788511+3.15669253551551i</v>
      </c>
      <c r="AN682" s="335" t="str">
        <f t="shared" si="1714"/>
        <v>-1.76225012354514+2.63739369015387i</v>
      </c>
      <c r="AO682" s="335" t="str">
        <f t="shared" si="1715"/>
        <v>-3.03538261166918+0.920773248728851i</v>
      </c>
      <c r="AP682" s="335" t="str">
        <f t="shared" si="1716"/>
        <v>-2.93051485400712-1.21385899726531i</v>
      </c>
      <c r="AQ682" s="335" t="str">
        <f t="shared" si="1717"/>
        <v>-1.495254620096-2.79742463631817i</v>
      </c>
      <c r="AR682" s="335" t="str">
        <f t="shared" si="1718"/>
        <v>0.618819950460448-3.11101797547209i</v>
      </c>
      <c r="AS682" s="335" t="str">
        <f t="shared" si="1719"/>
        <v>2.45196320100889-2.01227419495867i</v>
      </c>
      <c r="AT682" s="335" t="str">
        <f t="shared" si="1720"/>
        <v>3.17196642081822+6.87027160653347E-13i</v>
      </c>
      <c r="AU682" s="335" t="str">
        <f t="shared" si="1721"/>
        <v>2.45196320100801+2.01227419495974i</v>
      </c>
      <c r="AV682" s="335" t="str">
        <f t="shared" si="1722"/>
        <v>0.618819950462193+3.11101797547174i</v>
      </c>
      <c r="AW682" s="335" t="str">
        <f t="shared" si="1723"/>
        <v>-1.49525462009443+2.79742463631902i</v>
      </c>
      <c r="AX682" s="335" t="str">
        <f t="shared" si="1724"/>
        <v>-2.93051485400761+1.21385899726412i</v>
      </c>
      <c r="AY682" s="335" t="str">
        <f t="shared" si="1725"/>
        <v>-3.03538261166878-0.920773248730168i</v>
      </c>
      <c r="AZ682" s="335" t="str">
        <f t="shared" si="1726"/>
        <v>-1.762250123544-2.63739369015464i</v>
      </c>
      <c r="BA682" s="335" t="str">
        <f t="shared" si="1727"/>
        <v>0.310907077789789-3.15669253551538i</v>
      </c>
      <c r="BB682" s="335" t="str">
        <f t="shared" si="1728"/>
        <v>2.24291896585607-2.24291896585709i</v>
      </c>
      <c r="BC682" s="335" t="str">
        <f t="shared" si="1729"/>
        <v>3.15669253551523-0.310907077791309i</v>
      </c>
      <c r="BD682" s="335" t="str">
        <f t="shared" si="1730"/>
        <v>2.63739369015368+1.76225012354543i</v>
      </c>
      <c r="BE682" s="335" t="str">
        <f t="shared" si="1731"/>
        <v>0.920773248728525+3.03538261166928i</v>
      </c>
      <c r="BF682" s="335" t="str">
        <f t="shared" si="1732"/>
        <v>-1.21385899726563+2.93051485400699i</v>
      </c>
      <c r="BG682" s="335" t="str">
        <f t="shared" si="1733"/>
        <v>-2.79742463631834+1.4952546200957i</v>
      </c>
      <c r="BH682" s="335" t="str">
        <f t="shared" si="1734"/>
        <v>-3.111017975472-0.618819950460873i</v>
      </c>
      <c r="BI682" s="335" t="str">
        <f t="shared" si="1735"/>
        <v>-2.01227419496085-2.4519632010071i</v>
      </c>
      <c r="BJ682" s="335" t="str">
        <f t="shared" si="1736"/>
        <v>9.40388033044525E-13-3.17196642081822i</v>
      </c>
      <c r="BK682" s="335" t="str">
        <f t="shared" si="1737"/>
        <v>2.01227419496007-2.45196320100774i</v>
      </c>
      <c r="BL682" s="335" t="str">
        <f t="shared" si="1738"/>
        <v>3.11101797547181-0.618819950461856i</v>
      </c>
      <c r="BM682" s="176"/>
      <c r="BN682" s="176"/>
      <c r="BO682" s="176"/>
      <c r="BP682" s="176"/>
      <c r="BQ682" s="176"/>
      <c r="BR682" s="176"/>
      <c r="BS682" s="176"/>
      <c r="BT682" s="176"/>
      <c r="BU682" s="176"/>
      <c r="BV682" s="176"/>
      <c r="CH682" s="335" t="e">
        <f t="shared" si="1739"/>
        <v>#NUM!</v>
      </c>
    </row>
    <row r="683" spans="1:123" s="335" customFormat="1">
      <c r="A683" s="333">
        <f t="shared" si="1741"/>
        <v>1.8125000000000009E-2</v>
      </c>
      <c r="B683" s="334">
        <v>58</v>
      </c>
      <c r="C683" s="334">
        <f t="shared" si="1742"/>
        <v>2900</v>
      </c>
      <c r="D683" s="334">
        <f t="shared" si="1740"/>
        <v>18221.237390820799</v>
      </c>
      <c r="E683" s="333" t="str">
        <f t="shared" si="1687"/>
        <v>18221.2373908208i</v>
      </c>
      <c r="F683" s="333" t="str">
        <f t="shared" si="1743"/>
        <v>0.770644098040955-4.10743418409802i</v>
      </c>
      <c r="G683" s="333" t="str">
        <f t="shared" si="1744"/>
        <v>-1.05887145696267+1.30498382756952i</v>
      </c>
      <c r="H683" s="333" t="str">
        <f t="shared" si="1745"/>
        <v>0.00859626486830349-0.0458169890165747i</v>
      </c>
      <c r="I683" s="333" t="str">
        <f t="shared" si="1688"/>
        <v>0.00521098616677794+0.00505415984914684i</v>
      </c>
      <c r="J683" s="335" t="str">
        <f>IMPRODUCT(1/Nt_input,BT625)</f>
        <v>0</v>
      </c>
      <c r="K683" s="335" t="str">
        <f t="shared" si="1689"/>
        <v>0</v>
      </c>
      <c r="L683" s="335" t="e">
        <f t="shared" si="1690"/>
        <v>#NUM!</v>
      </c>
      <c r="M683" s="335">
        <f t="shared" si="1746"/>
        <v>377.22214883490199</v>
      </c>
      <c r="N683" s="336">
        <f t="shared" si="1747"/>
        <v>-2.7778511650979998</v>
      </c>
      <c r="O683" s="335" t="str">
        <f t="shared" si="1748"/>
        <v>-2.30969883127821-1.54329141908727i</v>
      </c>
      <c r="P683" s="335" t="str">
        <f t="shared" si="1749"/>
        <v>-1.06303761845907-2.56639983579667i</v>
      </c>
      <c r="Q683" s="335" t="str">
        <f t="shared" si="1691"/>
        <v>0.541931878311851-2.72447553387908i</v>
      </c>
      <c r="R683" s="335" t="str">
        <f t="shared" si="1692"/>
        <v>1.96423739596775-1.96423739596775i</v>
      </c>
      <c r="S683" s="335" t="str">
        <f t="shared" si="1693"/>
        <v>2.72447553387908-0.541931878311842i</v>
      </c>
      <c r="T683" s="335" t="str">
        <f t="shared" si="1694"/>
        <v>2.56639983579667+1.06303761845908i</v>
      </c>
      <c r="U683" s="335" t="str">
        <f t="shared" si="1695"/>
        <v>1.54329141908727+2.30969883127821i</v>
      </c>
      <c r="V683" s="335" t="str">
        <f t="shared" si="1696"/>
        <v>-3.01175226804063E-19+2.777851165098i</v>
      </c>
      <c r="W683" s="335" t="str">
        <f t="shared" si="1697"/>
        <v>-1.54329141908728+2.3096988312782i</v>
      </c>
      <c r="X683" s="335" t="str">
        <f t="shared" si="1698"/>
        <v>-2.56639983579668+1.06303761845906i</v>
      </c>
      <c r="Y683" s="335" t="str">
        <f t="shared" si="1699"/>
        <v>-2.72447553387908-0.541931878311851i</v>
      </c>
      <c r="Z683" s="335" t="str">
        <f t="shared" si="1700"/>
        <v>-1.96423739596773-1.96423739596776i</v>
      </c>
      <c r="AA683" s="335" t="str">
        <f t="shared" si="1701"/>
        <v>-0.541931878311831-2.72447553387909i</v>
      </c>
      <c r="AB683" s="335" t="str">
        <f t="shared" si="1702"/>
        <v>1.06303761845908-2.56639983579667i</v>
      </c>
      <c r="AC683" s="335" t="str">
        <f t="shared" si="1703"/>
        <v>2.30969883127821-1.54329141908727i</v>
      </c>
      <c r="AD683" s="335" t="str">
        <f t="shared" si="1704"/>
        <v>2.777851165098+6.02350453608128E-19i</v>
      </c>
      <c r="AE683" s="335" t="str">
        <f t="shared" si="1705"/>
        <v>2.30969883127821+1.54329141908727i</v>
      </c>
      <c r="AF683" s="335" t="str">
        <f t="shared" si="1706"/>
        <v>1.06303761845904+2.56639983579668i</v>
      </c>
      <c r="AG683" s="335" t="str">
        <f t="shared" si="1707"/>
        <v>-0.541931878313226+2.72447553387881i</v>
      </c>
      <c r="AH683" s="335" t="str">
        <f t="shared" si="1708"/>
        <v>-1.96423739596776+1.96423739596773i</v>
      </c>
      <c r="AI683" s="335" t="str">
        <f t="shared" si="1709"/>
        <v>-2.72447553387882+0.541931878313187i</v>
      </c>
      <c r="AJ683" s="335" t="str">
        <f t="shared" si="1710"/>
        <v>-2.56639983579667-1.06303761845908i</v>
      </c>
      <c r="AK683" s="335" t="str">
        <f t="shared" si="1711"/>
        <v>-1.54329141908612-2.30969883127898i</v>
      </c>
      <c r="AL683" s="335" t="str">
        <f t="shared" si="1712"/>
        <v>3.94765428533426E-14-2.777851165098i</v>
      </c>
      <c r="AM683" s="335" t="str">
        <f t="shared" si="1713"/>
        <v>1.54329141908841-2.30969883127744i</v>
      </c>
      <c r="AN683" s="335" t="str">
        <f t="shared" si="1714"/>
        <v>2.56639983579668-1.06303761845904i</v>
      </c>
      <c r="AO683" s="335" t="str">
        <f t="shared" si="1715"/>
        <v>2.7244755338788+0.541931878313265i</v>
      </c>
      <c r="AP683" s="335" t="str">
        <f t="shared" si="1716"/>
        <v>1.96423739596773+1.96423739596776i</v>
      </c>
      <c r="AQ683" s="335" t="str">
        <f t="shared" si="1717"/>
        <v>0.541931878313226+2.72447553387881i</v>
      </c>
      <c r="AR683" s="335" t="str">
        <f t="shared" si="1718"/>
        <v>-1.06303761845908+2.56639983579667i</v>
      </c>
      <c r="AS683" s="335" t="str">
        <f t="shared" si="1719"/>
        <v>-2.30969883127747+1.54329141908838i</v>
      </c>
      <c r="AT683" s="335" t="str">
        <f t="shared" si="1720"/>
        <v>-2.777851165098-1.20470090721626E-18i</v>
      </c>
      <c r="AU683" s="335" t="str">
        <f t="shared" si="1721"/>
        <v>-2.30969883127896-1.54329141908615i</v>
      </c>
      <c r="AV683" s="335" t="str">
        <f t="shared" si="1722"/>
        <v>-1.06303761845908-2.56639983579667i</v>
      </c>
      <c r="AW683" s="335" t="str">
        <f t="shared" si="1723"/>
        <v>0.541931878313226-2.72447553387881i</v>
      </c>
      <c r="AX683" s="335" t="str">
        <f t="shared" si="1724"/>
        <v>1.96423739596779-1.9642373959677i</v>
      </c>
      <c r="AY683" s="335" t="str">
        <f t="shared" si="1725"/>
        <v>2.72447553387882-0.541931878313187i</v>
      </c>
      <c r="AZ683" s="335" t="str">
        <f t="shared" si="1726"/>
        <v>2.56639983579665+1.06303761845911i</v>
      </c>
      <c r="BA683" s="335" t="str">
        <f t="shared" si="1727"/>
        <v>1.54329141908612+2.30969883127898i</v>
      </c>
      <c r="BB683" s="335" t="str">
        <f t="shared" si="1728"/>
        <v>-3.94771452037962E-14+2.777851165098i</v>
      </c>
      <c r="BC683" s="335" t="str">
        <f t="shared" si="1729"/>
        <v>-1.54329141908848+2.3096988312774i</v>
      </c>
      <c r="BD683" s="335" t="str">
        <f t="shared" si="1730"/>
        <v>-2.56639983579668+1.06303761845904i</v>
      </c>
      <c r="BE683" s="335" t="str">
        <f t="shared" si="1731"/>
        <v>-2.72447553387936-0.541931878310476i</v>
      </c>
      <c r="BF683" s="335" t="str">
        <f t="shared" si="1732"/>
        <v>-1.96423739596773-1.96423739596776i</v>
      </c>
      <c r="BG683" s="335" t="str">
        <f t="shared" si="1733"/>
        <v>-0.541931878313226-2.72447553387881i</v>
      </c>
      <c r="BH683" s="335" t="str">
        <f t="shared" si="1734"/>
        <v>1.06303761845915-2.56639983579664i</v>
      </c>
      <c r="BI683" s="335" t="str">
        <f t="shared" si="1735"/>
        <v>2.30969883127742-1.54329141908845i</v>
      </c>
      <c r="BJ683" s="335" t="str">
        <f t="shared" si="1736"/>
        <v>2.777851165098+7.89530857066854E-14i</v>
      </c>
      <c r="BK683" s="335" t="str">
        <f t="shared" si="1737"/>
        <v>2.30969883127742+1.54329141908845i</v>
      </c>
      <c r="BL683" s="335" t="str">
        <f t="shared" si="1738"/>
        <v>1.063037618459+2.5663998357967i</v>
      </c>
      <c r="BM683" s="176"/>
      <c r="BN683" s="176"/>
      <c r="BO683" s="176"/>
      <c r="BP683" s="176"/>
      <c r="BQ683" s="176"/>
      <c r="BR683" s="176"/>
      <c r="BS683" s="176"/>
      <c r="BT683" s="176"/>
      <c r="BU683" s="176"/>
      <c r="BV683" s="176"/>
      <c r="CH683" s="335" t="e">
        <f t="shared" si="1739"/>
        <v>#NUM!</v>
      </c>
    </row>
    <row r="684" spans="1:123" s="335" customFormat="1">
      <c r="A684" s="333">
        <f t="shared" si="1741"/>
        <v>1.8437500000000009E-2</v>
      </c>
      <c r="B684" s="334">
        <v>59</v>
      </c>
      <c r="C684" s="334">
        <f t="shared" si="1742"/>
        <v>2950</v>
      </c>
      <c r="D684" s="334">
        <f t="shared" si="1740"/>
        <v>18535.396656179779</v>
      </c>
      <c r="E684" s="333" t="str">
        <f t="shared" si="1687"/>
        <v>18535.3966561798i</v>
      </c>
      <c r="F684" s="333" t="str">
        <f t="shared" si="1743"/>
        <v>0.715711370857716-4.05357107935502i</v>
      </c>
      <c r="G684" s="333" t="str">
        <f t="shared" si="1744"/>
        <v>-1.05884569492232+1.28382602900962i</v>
      </c>
      <c r="H684" s="333" t="str">
        <f t="shared" si="1745"/>
        <v>0.0079835095458326-0.0452161649576129i</v>
      </c>
      <c r="I684" s="333" t="str">
        <f t="shared" si="1688"/>
        <v>0.00533185877628748+0.00505827405592926i</v>
      </c>
      <c r="J684" s="335" t="str">
        <f>IMPRODUCT(1/Nt_input,BU625)</f>
        <v>0</v>
      </c>
      <c r="K684" s="335" t="str">
        <f t="shared" si="1689"/>
        <v>0</v>
      </c>
      <c r="L684" s="335" t="e">
        <f t="shared" si="1690"/>
        <v>#NUM!</v>
      </c>
      <c r="M684" s="335">
        <f t="shared" si="1746"/>
        <v>377.64301631587</v>
      </c>
      <c r="N684" s="336">
        <f t="shared" si="1747"/>
        <v>-2.3569836841299741</v>
      </c>
      <c r="O684" s="335" t="str">
        <f t="shared" si="1748"/>
        <v>-2.07867403075635-1.11107441745099i</v>
      </c>
      <c r="P684" s="335" t="str">
        <f t="shared" si="1749"/>
        <v>-1.30946997461556-1.95976031004693i</v>
      </c>
      <c r="Q684" s="335" t="str">
        <f t="shared" si="1691"/>
        <v>-0.231024800521746-2.34563416346173i</v>
      </c>
      <c r="R684" s="335" t="str">
        <f t="shared" si="1692"/>
        <v>0.90197860627143-2.17756898423071i</v>
      </c>
      <c r="S684" s="335" t="str">
        <f t="shared" si="1693"/>
        <v>1.82197302623789-1.49525462009533i</v>
      </c>
      <c r="T684" s="335" t="str">
        <f t="shared" si="1694"/>
        <v>2.31169490354525-0.459824705923714i</v>
      </c>
      <c r="U684" s="335" t="str">
        <f t="shared" si="1695"/>
        <v>2.2554927580067+0.684196248041641i</v>
      </c>
      <c r="V684" s="335" t="str">
        <f t="shared" si="1696"/>
        <v>1.66663914619427+1.66663914619444i</v>
      </c>
      <c r="W684" s="335" t="str">
        <f t="shared" si="1697"/>
        <v>0.684196248041629+2.2554927580067i</v>
      </c>
      <c r="X684" s="335" t="str">
        <f t="shared" si="1698"/>
        <v>-0.459824705923709+2.31169490354525i</v>
      </c>
      <c r="Y684" s="335" t="str">
        <f t="shared" si="1699"/>
        <v>-1.49525462009533+1.82197302623789i</v>
      </c>
      <c r="Z684" s="335" t="str">
        <f t="shared" si="1700"/>
        <v>-2.1775689842307+0.901978606271442i</v>
      </c>
      <c r="AA684" s="335" t="str">
        <f t="shared" si="1701"/>
        <v>-2.34563416346173-0.23102480052175i</v>
      </c>
      <c r="AB684" s="335" t="str">
        <f t="shared" si="1702"/>
        <v>-1.95976031004692-1.30946997461558i</v>
      </c>
      <c r="AC684" s="335" t="str">
        <f t="shared" si="1703"/>
        <v>-1.11107441745095-2.07867403075637i</v>
      </c>
      <c r="AD684" s="335" t="str">
        <f t="shared" si="1704"/>
        <v>1.27054260982862E-14-2.35698368412997i</v>
      </c>
      <c r="AE684" s="335" t="str">
        <f t="shared" si="1705"/>
        <v>1.11107441745094-2.07867403075637i</v>
      </c>
      <c r="AF684" s="335" t="str">
        <f t="shared" si="1706"/>
        <v>1.95976031004732-1.30946997461497i</v>
      </c>
      <c r="AG684" s="335" t="str">
        <f t="shared" si="1707"/>
        <v>2.34563416346182-0.231024800520825i</v>
      </c>
      <c r="AH684" s="335" t="str">
        <f t="shared" si="1708"/>
        <v>2.17756898423106+0.901978606270567i</v>
      </c>
      <c r="AI684" s="335" t="str">
        <f t="shared" si="1709"/>
        <v>1.4952546200957+1.82197302623759i</v>
      </c>
      <c r="AJ684" s="335" t="str">
        <f t="shared" si="1710"/>
        <v>0.4598247059237+2.31169490354525i</v>
      </c>
      <c r="AK684" s="335" t="str">
        <f t="shared" si="1711"/>
        <v>-0.684196248042101+2.25549275800656i</v>
      </c>
      <c r="AL684" s="335" t="str">
        <f t="shared" si="1712"/>
        <v>-1.66663914619496+1.66663914619375i</v>
      </c>
      <c r="AM684" s="335" t="str">
        <f t="shared" si="1713"/>
        <v>-2.25549275800635+0.68419624804277i</v>
      </c>
      <c r="AN684" s="335" t="str">
        <f t="shared" si="1714"/>
        <v>-2.31169490354539-0.459824705923016i</v>
      </c>
      <c r="AO684" s="335" t="str">
        <f t="shared" si="1715"/>
        <v>-1.82197302623803-1.49525462009516i</v>
      </c>
      <c r="AP684" s="335" t="str">
        <f t="shared" si="1716"/>
        <v>-0.901978606271183-2.17756898423081i</v>
      </c>
      <c r="AQ684" s="335" t="str">
        <f t="shared" si="1717"/>
        <v>0.231024800522429-2.34563416346166i</v>
      </c>
      <c r="AR684" s="335" t="str">
        <f t="shared" si="1718"/>
        <v>1.30946997461634-1.95976031004641i</v>
      </c>
      <c r="AS684" s="335" t="str">
        <f t="shared" si="1719"/>
        <v>2.07867403075593-1.11107441745177i</v>
      </c>
      <c r="AT684" s="335" t="str">
        <f t="shared" si="1720"/>
        <v>2.35698368412997-4.43515685621245E-13i</v>
      </c>
      <c r="AU684" s="335" t="str">
        <f t="shared" si="1721"/>
        <v>2.07867403075638+1.11107441745092i</v>
      </c>
      <c r="AV684" s="335" t="str">
        <f t="shared" si="1722"/>
        <v>1.30946997461518+1.95976031004718i</v>
      </c>
      <c r="AW684" s="335" t="str">
        <f t="shared" si="1723"/>
        <v>0.231024800521046+2.3456341634618i</v>
      </c>
      <c r="AX684" s="335" t="str">
        <f t="shared" si="1724"/>
        <v>-0.901978606270362+2.17756898423115i</v>
      </c>
      <c r="AY684" s="335" t="str">
        <f t="shared" si="1725"/>
        <v>-1.82197302623743+1.4952546200959i</v>
      </c>
      <c r="AZ684" s="335" t="str">
        <f t="shared" si="1726"/>
        <v>-2.3116949035452+0.459824705923952i</v>
      </c>
      <c r="BA684" s="335" t="str">
        <f t="shared" si="1727"/>
        <v>-2.25549275800663-0.684196248041858i</v>
      </c>
      <c r="BB684" s="335" t="str">
        <f t="shared" si="1728"/>
        <v>-1.66663914619393-1.66663914619478i</v>
      </c>
      <c r="BC684" s="335" t="str">
        <f t="shared" si="1729"/>
        <v>-0.684196248040708-2.25549275800698i</v>
      </c>
      <c r="BD684" s="335" t="str">
        <f t="shared" si="1730"/>
        <v>0.459824705922764-2.31169490354544i</v>
      </c>
      <c r="BE684" s="335" t="str">
        <f t="shared" si="1731"/>
        <v>1.49525462009496-1.8219730262382i</v>
      </c>
      <c r="BF684" s="335" t="str">
        <f t="shared" si="1732"/>
        <v>2.17756898423071-0.901978606271418i</v>
      </c>
      <c r="BG684" s="335" t="str">
        <f t="shared" si="1733"/>
        <v>2.34563416346168+0.231024800522242i</v>
      </c>
      <c r="BH684" s="335" t="str">
        <f t="shared" si="1734"/>
        <v>1.95976031004651+1.30946997461618i</v>
      </c>
      <c r="BI684" s="335" t="str">
        <f t="shared" si="1735"/>
        <v>1.11107441745199+2.07867403075581i</v>
      </c>
      <c r="BJ684" s="335" t="str">
        <f t="shared" si="1736"/>
        <v>6.98768281133139E-13+2.35698368412997i</v>
      </c>
      <c r="BK684" s="335" t="str">
        <f t="shared" si="1737"/>
        <v>-1.11107441745076+2.07867403075647i</v>
      </c>
      <c r="BL684" s="335" t="str">
        <f t="shared" si="1738"/>
        <v>-1.95976031004708+1.30946997461534i</v>
      </c>
      <c r="BM684" s="176"/>
      <c r="BN684" s="176"/>
      <c r="BO684" s="176"/>
      <c r="BP684" s="176"/>
      <c r="BQ684" s="176"/>
      <c r="BR684" s="176"/>
      <c r="BS684" s="176"/>
      <c r="BT684" s="176"/>
      <c r="BU684" s="176"/>
      <c r="BV684" s="176"/>
      <c r="CH684" s="335" t="e">
        <f t="shared" si="1739"/>
        <v>#NUM!</v>
      </c>
    </row>
    <row r="685" spans="1:123" s="335" customFormat="1">
      <c r="A685" s="333">
        <f t="shared" si="1741"/>
        <v>1.875000000000001E-2</v>
      </c>
      <c r="B685" s="334">
        <v>60</v>
      </c>
      <c r="C685" s="334">
        <f t="shared" si="1742"/>
        <v>3000</v>
      </c>
      <c r="D685" s="334">
        <f t="shared" si="1740"/>
        <v>18849.555921538758</v>
      </c>
      <c r="E685" s="333" t="str">
        <f t="shared" si="1687"/>
        <v>18849.5559215388i</v>
      </c>
      <c r="F685" s="333" t="str">
        <f t="shared" si="1743"/>
        <v>0.663024150132356-4.00036727691347i</v>
      </c>
      <c r="G685" s="333" t="str">
        <f t="shared" si="1744"/>
        <v>-1.05881949378191+1.26338958994661i</v>
      </c>
      <c r="H685" s="333" t="str">
        <f t="shared" si="1745"/>
        <v>0.00739580206103993-0.0446226951847941i</v>
      </c>
      <c r="I685" s="333" t="str">
        <f t="shared" si="1688"/>
        <v>0.00545225943417891+0.00506014784004881i</v>
      </c>
      <c r="J685" s="335" t="str">
        <f>IMPRODUCT(1/Nt_input,BV625)</f>
        <v>0</v>
      </c>
      <c r="K685" s="335" t="str">
        <f t="shared" si="1689"/>
        <v>0</v>
      </c>
      <c r="L685" s="335" t="e">
        <f t="shared" si="1690"/>
        <v>#NUM!</v>
      </c>
      <c r="M685" s="335">
        <f t="shared" si="1746"/>
        <v>378.08658283817454</v>
      </c>
      <c r="N685" s="336">
        <f t="shared" si="1747"/>
        <v>-1.9134171618254356</v>
      </c>
      <c r="O685" s="335" t="str">
        <f t="shared" si="1748"/>
        <v>-1.76776695296636-0.73223304703363i</v>
      </c>
      <c r="P685" s="335" t="str">
        <f t="shared" si="1749"/>
        <v>-1.35299025036545-1.35299025036552i</v>
      </c>
      <c r="Q685" s="335" t="str">
        <f t="shared" si="1691"/>
        <v>-0.732233047033651-1.76776695296635i</v>
      </c>
      <c r="R685" s="335" t="str">
        <f t="shared" si="1692"/>
        <v>9.35287799344841E-14-1.91341716182544i</v>
      </c>
      <c r="S685" s="335" t="str">
        <f t="shared" si="1693"/>
        <v>0.732233047033648-1.76776695296635i</v>
      </c>
      <c r="T685" s="335" t="str">
        <f t="shared" si="1694"/>
        <v>1.35299025036545-1.35299025036552i</v>
      </c>
      <c r="U685" s="335" t="str">
        <f t="shared" si="1695"/>
        <v>1.76776695296638-0.732233047033565i</v>
      </c>
      <c r="V685" s="335" t="str">
        <f t="shared" si="1696"/>
        <v>1.91341716182544-3.28149320495975E-15i</v>
      </c>
      <c r="W685" s="335" t="str">
        <f t="shared" si="1697"/>
        <v>1.76776695296638+0.732233047033558i</v>
      </c>
      <c r="X685" s="335" t="str">
        <f t="shared" si="1698"/>
        <v>1.35299025036545+1.35299025036552i</v>
      </c>
      <c r="Y685" s="335" t="str">
        <f t="shared" si="1699"/>
        <v>0.732233047033661+1.76776695296634i</v>
      </c>
      <c r="Z685" s="335" t="str">
        <f t="shared" si="1700"/>
        <v>-8.34494634054556E-14+1.91341716182544i</v>
      </c>
      <c r="AA685" s="335" t="str">
        <f t="shared" si="1701"/>
        <v>-0.732233047033638+1.76776695296635i</v>
      </c>
      <c r="AB685" s="335" t="str">
        <f t="shared" si="1702"/>
        <v>-1.35299025036544+1.35299025036552i</v>
      </c>
      <c r="AC685" s="335" t="str">
        <f t="shared" si="1703"/>
        <v>-1.76776695296638+0.732233047033567i</v>
      </c>
      <c r="AD685" s="335" t="str">
        <f t="shared" si="1704"/>
        <v>-1.91341716182544+6.5629864099195E-15i</v>
      </c>
      <c r="AE685" s="335" t="str">
        <f t="shared" si="1705"/>
        <v>-1.7677669529666-0.732233047033028i</v>
      </c>
      <c r="AF685" s="335" t="str">
        <f t="shared" si="1706"/>
        <v>-1.35299025036612-1.35299025036484i</v>
      </c>
      <c r="AG685" s="335" t="str">
        <f t="shared" si="1707"/>
        <v>-0.732233047032947-1.76776695296664i</v>
      </c>
      <c r="AH685" s="335" t="str">
        <f t="shared" si="1708"/>
        <v>4.7444172299649E-13-1.91341716182544i</v>
      </c>
      <c r="AI685" s="335" t="str">
        <f t="shared" si="1709"/>
        <v>0.732233047033824-1.76776695296627i</v>
      </c>
      <c r="AJ685" s="335" t="str">
        <f t="shared" si="1710"/>
        <v>1.35299025036543-1.35299025036554i</v>
      </c>
      <c r="AK685" s="335" t="str">
        <f t="shared" si="1711"/>
        <v>1.76776695296623-0.732233047033935i</v>
      </c>
      <c r="AL685" s="335" t="str">
        <f t="shared" si="1712"/>
        <v>1.91341716182544-5.94457285484801E-13i</v>
      </c>
      <c r="AM685" s="335" t="str">
        <f t="shared" si="1713"/>
        <v>1.76776695296668+0.732233047032836i</v>
      </c>
      <c r="AN685" s="335" t="str">
        <f t="shared" si="1714"/>
        <v>1.35299025036493+1.35299025036604i</v>
      </c>
      <c r="AO685" s="335" t="str">
        <f t="shared" si="1715"/>
        <v>0.732233047033139+1.76776695296656i</v>
      </c>
      <c r="AP685" s="335" t="str">
        <f t="shared" si="1716"/>
        <v>-2.67225530069464E-13+1.91341716182544i</v>
      </c>
      <c r="AQ685" s="335" t="str">
        <f t="shared" si="1717"/>
        <v>-0.732233047033632+1.76776695296635i</v>
      </c>
      <c r="AR685" s="335" t="str">
        <f t="shared" si="1718"/>
        <v>-1.3529902503653+1.35299025036566i</v>
      </c>
      <c r="AS685" s="335" t="str">
        <f t="shared" si="1719"/>
        <v>-1.76776695296616+0.732233047034101i</v>
      </c>
      <c r="AT685" s="335" t="str">
        <f t="shared" si="1720"/>
        <v>-1.91341716182544+7.7448218511555E-13i</v>
      </c>
      <c r="AU685" s="335" t="str">
        <f t="shared" si="1721"/>
        <v>-1.76776695296602-0.732233047034428i</v>
      </c>
      <c r="AV685" s="335" t="str">
        <f t="shared" si="1722"/>
        <v>-1.35299025036505-1.35299025036591i</v>
      </c>
      <c r="AW685" s="335" t="str">
        <f t="shared" si="1723"/>
        <v>-0.732233047033305-1.76776695296649i</v>
      </c>
      <c r="AX685" s="335" t="str">
        <f t="shared" si="1724"/>
        <v>8.72006304387139E-14-1.91341716182544i</v>
      </c>
      <c r="AY685" s="335" t="str">
        <f t="shared" si="1725"/>
        <v>0.732233047033466-1.76776695296642i</v>
      </c>
      <c r="AZ685" s="335" t="str">
        <f t="shared" si="1726"/>
        <v>1.35299025036518-1.35299025036579i</v>
      </c>
      <c r="BA685" s="335" t="str">
        <f t="shared" si="1727"/>
        <v>1.76776695296609-0.732233047034268i</v>
      </c>
      <c r="BB685" s="335" t="str">
        <f t="shared" si="1728"/>
        <v>1.91341716182544+9.48883445992978E-13i</v>
      </c>
      <c r="BC685" s="335" t="str">
        <f t="shared" si="1729"/>
        <v>1.76776695296609+0.732233047034262i</v>
      </c>
      <c r="BD685" s="335" t="str">
        <f t="shared" si="1730"/>
        <v>1.35299025036518+1.35299025036579i</v>
      </c>
      <c r="BE685" s="335" t="str">
        <f t="shared" si="1731"/>
        <v>0.732233047033472+1.76776695296642i</v>
      </c>
      <c r="BF685" s="335" t="str">
        <f t="shared" si="1732"/>
        <v>1.47206855784587E-13+1.91341716182544i</v>
      </c>
      <c r="BG685" s="335" t="str">
        <f t="shared" si="1733"/>
        <v>-0.732233047033299+1.76776695296649i</v>
      </c>
      <c r="BH685" s="335" t="str">
        <f t="shared" si="1734"/>
        <v>-1.35299025036501+1.35299025036595i</v>
      </c>
      <c r="BI685" s="335" t="str">
        <f t="shared" si="1735"/>
        <v>-1.76776695296602+0.732233047034434i</v>
      </c>
      <c r="BJ685" s="335" t="str">
        <f t="shared" si="1736"/>
        <v>-1.91341716182544-7.68858546362229E-13i</v>
      </c>
      <c r="BK685" s="335" t="str">
        <f t="shared" si="1737"/>
        <v>-1.76776695296618-0.732233047034046i</v>
      </c>
      <c r="BL685" s="335" t="str">
        <f t="shared" si="1738"/>
        <v>-1.35299025036531-1.35299025036566i</v>
      </c>
      <c r="BM685" s="176"/>
      <c r="BN685" s="176"/>
      <c r="BO685" s="176"/>
      <c r="BP685" s="176"/>
      <c r="BQ685" s="176"/>
      <c r="BR685" s="176"/>
      <c r="BS685" s="176"/>
      <c r="BT685" s="176"/>
      <c r="BU685" s="176"/>
      <c r="BV685" s="176"/>
      <c r="CH685" s="335" t="e">
        <f t="shared" si="1739"/>
        <v>#NUM!</v>
      </c>
    </row>
    <row r="686" spans="1:123" s="335" customFormat="1">
      <c r="A686" s="333">
        <f t="shared" si="1741"/>
        <v>1.906250000000001E-2</v>
      </c>
      <c r="B686" s="334">
        <v>61</v>
      </c>
      <c r="C686" s="334">
        <f t="shared" si="1742"/>
        <v>3050</v>
      </c>
      <c r="D686" s="334">
        <f t="shared" si="1740"/>
        <v>19163.715186897738</v>
      </c>
      <c r="E686" s="333" t="str">
        <f t="shared" si="1687"/>
        <v>19163.7151868977i</v>
      </c>
      <c r="F686" s="333" t="str">
        <f t="shared" si="1743"/>
        <v>0.612479811797215-3.94783790309691i</v>
      </c>
      <c r="G686" s="333" t="str">
        <f t="shared" si="1744"/>
        <v>-1.05879285360626+1.2436390313462i</v>
      </c>
      <c r="H686" s="333" t="str">
        <f t="shared" si="1745"/>
        <v>0.00683199767841176-0.0440367484269572i</v>
      </c>
      <c r="I686" s="333" t="str">
        <f t="shared" si="1688"/>
        <v>0.00557215968318753+0.00505983250440596i</v>
      </c>
      <c r="J686" s="335" t="str">
        <f>IMPRODUCT(1/Nt_input,BW625)</f>
        <v>0</v>
      </c>
      <c r="K686" s="335" t="str">
        <f t="shared" si="1689"/>
        <v>0</v>
      </c>
      <c r="L686" s="335" t="e">
        <f t="shared" si="1690"/>
        <v>#NUM!</v>
      </c>
      <c r="M686" s="335">
        <f t="shared" si="1746"/>
        <v>378.54857661372773</v>
      </c>
      <c r="N686" s="336">
        <f t="shared" si="1747"/>
        <v>-1.4514233862722956</v>
      </c>
      <c r="O686" s="335" t="str">
        <f t="shared" si="1748"/>
        <v>-1.38892558254899-0.421325969243637i</v>
      </c>
      <c r="P686" s="335" t="str">
        <f t="shared" si="1749"/>
        <v>-1.20681444027068-0.806367628921383i</v>
      </c>
      <c r="Q686" s="335" t="str">
        <f t="shared" si="1691"/>
        <v>-0.920773248729168-1.12196544984365i</v>
      </c>
      <c r="R686" s="335" t="str">
        <f t="shared" si="1692"/>
        <v>-0.555435683273682-1.34094035958518i</v>
      </c>
      <c r="S686" s="335" t="str">
        <f t="shared" si="1693"/>
        <v>-0.142264369729832-1.44443438595303i</v>
      </c>
      <c r="T686" s="335" t="str">
        <f t="shared" si="1694"/>
        <v>0.283158655809544-1.42353469288889i</v>
      </c>
      <c r="U686" s="335" t="str">
        <f t="shared" si="1695"/>
        <v>0.684196248041706-1.28004114792603i</v>
      </c>
      <c r="V686" s="335" t="str">
        <f t="shared" si="1696"/>
        <v>1.02631131880593-1.02631131880584i</v>
      </c>
      <c r="W686" s="335" t="str">
        <f t="shared" si="1697"/>
        <v>1.28004114792603-0.684196248041713i</v>
      </c>
      <c r="X686" s="335" t="str">
        <f t="shared" si="1698"/>
        <v>1.42353469288889-0.283158655809552i</v>
      </c>
      <c r="Y686" s="335" t="str">
        <f t="shared" si="1699"/>
        <v>1.44443438595303+0.14226436972983i</v>
      </c>
      <c r="Z686" s="335" t="str">
        <f t="shared" si="1700"/>
        <v>1.34094035958519+0.55543568327367i</v>
      </c>
      <c r="AA686" s="335" t="str">
        <f t="shared" si="1701"/>
        <v>1.12196544984367+0.920773248729154i</v>
      </c>
      <c r="AB686" s="335" t="str">
        <f t="shared" si="1702"/>
        <v>0.806367628921386+1.20681444027068i</v>
      </c>
      <c r="AC686" s="335" t="str">
        <f t="shared" si="1703"/>
        <v>0.421325969243565+1.38892558254901i</v>
      </c>
      <c r="AD686" s="335" t="str">
        <f t="shared" si="1704"/>
        <v>1.77806749183477E-14+1.4514233862723i</v>
      </c>
      <c r="AE686" s="335" t="str">
        <f t="shared" si="1705"/>
        <v>-0.421325969243964+1.38892558254889i</v>
      </c>
      <c r="AF686" s="335" t="str">
        <f t="shared" si="1706"/>
        <v>-0.806367628921133+1.20681444027085i</v>
      </c>
      <c r="AG686" s="335" t="str">
        <f t="shared" si="1707"/>
        <v>-1.12196544984393+0.92077324872883i</v>
      </c>
      <c r="AH686" s="335" t="str">
        <f t="shared" si="1708"/>
        <v>-1.34094035958513+0.555435683273817i</v>
      </c>
      <c r="AI686" s="335" t="str">
        <f t="shared" si="1709"/>
        <v>-1.44443438595309+0.14226436972927i</v>
      </c>
      <c r="AJ686" s="335" t="str">
        <f t="shared" si="1710"/>
        <v>-1.42353469288889-0.283158655809547i</v>
      </c>
      <c r="AK686" s="335" t="str">
        <f t="shared" si="1711"/>
        <v>-1.28004114792569-0.684196248042336i</v>
      </c>
      <c r="AL686" s="335" t="str">
        <f t="shared" si="1712"/>
        <v>-1.02631131880584-1.02631131880592i</v>
      </c>
      <c r="AM686" s="335" t="str">
        <f t="shared" si="1713"/>
        <v>-0.684196248042239-1.28004114792575i</v>
      </c>
      <c r="AN686" s="335" t="str">
        <f t="shared" si="1714"/>
        <v>-0.283158655809437-1.42353469288891i</v>
      </c>
      <c r="AO686" s="335" t="str">
        <f t="shared" si="1715"/>
        <v>0.142264369729402-1.44443438595307i</v>
      </c>
      <c r="AP686" s="335" t="str">
        <f t="shared" si="1716"/>
        <v>0.555435683273939-1.34094035958507i</v>
      </c>
      <c r="AQ686" s="335" t="str">
        <f t="shared" si="1717"/>
        <v>0.920773248728933-1.12196544984385i</v>
      </c>
      <c r="AR686" s="335" t="str">
        <f t="shared" si="1718"/>
        <v>1.20681444027091-0.806367628921041i</v>
      </c>
      <c r="AS686" s="335" t="str">
        <f t="shared" si="1719"/>
        <v>1.38892558254892-0.421325969243858i</v>
      </c>
      <c r="AT686" s="335" t="str">
        <f t="shared" si="1720"/>
        <v>1.4514233862723+5.41965722595043E-13i</v>
      </c>
      <c r="AU686" s="335" t="str">
        <f t="shared" si="1721"/>
        <v>1.38892558254901+0.421325969243553i</v>
      </c>
      <c r="AV686" s="335" t="str">
        <f t="shared" si="1722"/>
        <v>1.20681444027029+0.806367628921977i</v>
      </c>
      <c r="AW686" s="335" t="str">
        <f t="shared" si="1723"/>
        <v>0.920773248729178+1.12196544984364i</v>
      </c>
      <c r="AX686" s="335" t="str">
        <f t="shared" si="1724"/>
        <v>0.555435683274233+1.34094035958495i</v>
      </c>
      <c r="AY686" s="335" t="str">
        <f t="shared" si="1725"/>
        <v>0.142264369729719+1.44443438595304i</v>
      </c>
      <c r="AZ686" s="335" t="str">
        <f t="shared" si="1726"/>
        <v>-0.283158655809084+1.42353469288898i</v>
      </c>
      <c r="BA686" s="335" t="str">
        <f t="shared" si="1727"/>
        <v>-0.684196248041957+1.2800411479259i</v>
      </c>
      <c r="BB686" s="335" t="str">
        <f t="shared" si="1728"/>
        <v>-1.02631131880562+1.02631131880615i</v>
      </c>
      <c r="BC686" s="335" t="str">
        <f t="shared" si="1729"/>
        <v>-1.28004114792622+0.684196248041345i</v>
      </c>
      <c r="BD686" s="335" t="str">
        <f t="shared" si="1730"/>
        <v>-1.42353469288883+0.283158655809859i</v>
      </c>
      <c r="BE686" s="335" t="str">
        <f t="shared" si="1731"/>
        <v>-1.44443438595297-0.14226436973041i</v>
      </c>
      <c r="BF686" s="335" t="str">
        <f t="shared" si="1732"/>
        <v>-1.34094035958524-0.555435683273541i</v>
      </c>
      <c r="BG686" s="335" t="str">
        <f t="shared" si="1733"/>
        <v>-1.12196544984323-0.920773248729685i</v>
      </c>
      <c r="BH686" s="335" t="str">
        <f t="shared" si="1734"/>
        <v>-0.806367628921434-1.20681444027065i</v>
      </c>
      <c r="BI686" s="335" t="str">
        <f t="shared" si="1735"/>
        <v>-0.421325969244309-1.38892558254878i</v>
      </c>
      <c r="BJ686" s="335" t="str">
        <f t="shared" si="1736"/>
        <v>1.11665710225454E-13-1.4514233862723i</v>
      </c>
      <c r="BK686" s="335" t="str">
        <f t="shared" si="1737"/>
        <v>0.421325969243102-1.38892558254915i</v>
      </c>
      <c r="BL686" s="335" t="str">
        <f t="shared" si="1738"/>
        <v>0.80636762892162-1.20681444027053i</v>
      </c>
      <c r="BM686" s="176"/>
      <c r="BN686" s="176"/>
      <c r="BO686" s="176"/>
      <c r="BP686" s="176"/>
      <c r="BQ686" s="176"/>
      <c r="BR686" s="176"/>
      <c r="BS686" s="176"/>
      <c r="BT686" s="176"/>
      <c r="BU686" s="176"/>
      <c r="BV686" s="176"/>
      <c r="CH686" s="335" t="e">
        <f t="shared" si="1739"/>
        <v>#NUM!</v>
      </c>
    </row>
    <row r="687" spans="1:123" s="335" customFormat="1">
      <c r="A687" s="333">
        <f>A686+Div_Nt_input</f>
        <v>1.937500000000001E-2</v>
      </c>
      <c r="B687" s="334">
        <v>62</v>
      </c>
      <c r="C687" s="334">
        <f t="shared" si="1742"/>
        <v>3100</v>
      </c>
      <c r="D687" s="334">
        <f t="shared" si="1740"/>
        <v>19477.874452256718</v>
      </c>
      <c r="E687" s="333" t="str">
        <f t="shared" si="1687"/>
        <v>19477.8744522567i</v>
      </c>
      <c r="F687" s="333" t="str">
        <f t="shared" si="1743"/>
        <v>0.563980900623593-3.89599485116922i</v>
      </c>
      <c r="G687" s="333" t="str">
        <f t="shared" si="1744"/>
        <v>-1.05876577446125+1.22454116310567i</v>
      </c>
      <c r="H687" s="333"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0.00629100931902174-0.0434584573492931i</v>
      </c>
      <c r="I687" s="333" t="str">
        <f t="shared" si="1688"/>
        <v>0.00569153370194226+0.00505737862674393i</v>
      </c>
      <c r="J687" s="335" t="str">
        <f>IMPRODUCT(1/Nt_input,BX625)</f>
        <v>0</v>
      </c>
      <c r="K687" s="335" t="str">
        <f t="shared" si="1689"/>
        <v>0</v>
      </c>
      <c r="L687" s="335" t="e">
        <f t="shared" si="1690"/>
        <v>#NUM!</v>
      </c>
      <c r="M687" s="335">
        <f t="shared" si="1746"/>
        <v>379.02454838991935</v>
      </c>
      <c r="N687" s="336">
        <f t="shared" si="1747"/>
        <v>-0.97545161008062609</v>
      </c>
      <c r="O687" s="335" t="str">
        <f t="shared" si="1748"/>
        <v>-0.956708580912709-0.190301168721784i</v>
      </c>
      <c r="P687" s="335" t="str">
        <f t="shared" si="1749"/>
        <v>-0.901199777508652-0.373289170251751i</v>
      </c>
      <c r="Q687" s="335" t="str">
        <f t="shared" si="1691"/>
        <v>-0.811058372053646-0.541931878311819i</v>
      </c>
      <c r="R687" s="335" t="str">
        <f t="shared" si="1692"/>
        <v>-0.689748448207348-0.689748448207345i</v>
      </c>
      <c r="S687" s="335" t="str">
        <f t="shared" si="1693"/>
        <v>-0.541931878311821-0.811058372053644i</v>
      </c>
      <c r="T687" s="335" t="str">
        <f t="shared" si="1694"/>
        <v>-0.373289170251664-0.901199777508689i</v>
      </c>
      <c r="U687" s="335" t="str">
        <f t="shared" si="1695"/>
        <v>-0.19030116872181-0.956708580912703i</v>
      </c>
      <c r="V687" s="335" t="str">
        <f t="shared" si="1696"/>
        <v>-3.34588721617309E-15-0.975451610080626i</v>
      </c>
      <c r="W687" s="335" t="str">
        <f t="shared" si="1697"/>
        <v>0.190301168721796-0.956708580912706i</v>
      </c>
      <c r="X687" s="335" t="str">
        <f t="shared" si="1698"/>
        <v>0.373289170251748-0.901199777508653i</v>
      </c>
      <c r="Y687" s="335" t="str">
        <f t="shared" si="1699"/>
        <v>0.541931878311813-0.81105837205365i</v>
      </c>
      <c r="Z687" s="335" t="str">
        <f t="shared" si="1700"/>
        <v>0.689748448207343-0.68974844820735i</v>
      </c>
      <c r="AA687" s="335" t="str">
        <f t="shared" si="1701"/>
        <v>0.811058372053644-0.541931878311821i</v>
      </c>
      <c r="AB687" s="335" t="str">
        <f t="shared" si="1702"/>
        <v>0.901199777508685-0.373289170251674i</v>
      </c>
      <c r="AC687" s="335" t="str">
        <f t="shared" si="1703"/>
        <v>0.956708580912703-0.190301168721813i</v>
      </c>
      <c r="AD687" s="335" t="str">
        <f t="shared" si="1704"/>
        <v>0.975451610080626-6.69177443234618E-15i</v>
      </c>
      <c r="AE687" s="335" t="str">
        <f t="shared" si="1705"/>
        <v>0.956708580912746+0.190301168721596i</v>
      </c>
      <c r="AF687" s="335" t="str">
        <f t="shared" si="1706"/>
        <v>0.901199777508657+0.373289170251739i</v>
      </c>
      <c r="AG687" s="335" t="str">
        <f t="shared" si="1707"/>
        <v>0.81105837205349+0.541931878312052i</v>
      </c>
      <c r="AH687" s="335" t="str">
        <f t="shared" si="1708"/>
        <v>0.68974844820701+0.689748448207684i</v>
      </c>
      <c r="AI687" s="335" t="str">
        <f t="shared" si="1709"/>
        <v>0.541931878312077+0.811058372053473i</v>
      </c>
      <c r="AJ687" s="335" t="str">
        <f t="shared" si="1710"/>
        <v>0.373289170251767+0.901199777508646i</v>
      </c>
      <c r="AK687" s="335" t="str">
        <f t="shared" si="1711"/>
        <v>0.190301168721613+0.956708580912743i</v>
      </c>
      <c r="AL687" s="335" t="str">
        <f t="shared" si="1712"/>
        <v>-3.78098369503319E-13+0.975451610080626i</v>
      </c>
      <c r="AM687" s="335" t="str">
        <f t="shared" si="1713"/>
        <v>-0.190301168721402+0.956708580912784i</v>
      </c>
      <c r="AN687" s="335" t="str">
        <f t="shared" si="1714"/>
        <v>-0.373289170251569+0.901199777508728i</v>
      </c>
      <c r="AO687" s="335" t="str">
        <f t="shared" si="1715"/>
        <v>-0.541931878311888+0.811058372053599i</v>
      </c>
      <c r="AP687" s="335" t="str">
        <f t="shared" si="1716"/>
        <v>-0.689748448207534+0.689748448207159i</v>
      </c>
      <c r="AQ687" s="335" t="str">
        <f t="shared" si="1717"/>
        <v>-0.811058372053371+0.541931878312231i</v>
      </c>
      <c r="AR687" s="335" t="str">
        <f t="shared" si="1718"/>
        <v>-0.901199777508571+0.373289170251949i</v>
      </c>
      <c r="AS687" s="335" t="str">
        <f t="shared" si="1719"/>
        <v>-0.956708580912699+0.190301168721834i</v>
      </c>
      <c r="AT687" s="335" t="str">
        <f t="shared" si="1720"/>
        <v>-0.975451610080626-1.80684466711226E-13i</v>
      </c>
      <c r="AU687" s="335" t="str">
        <f t="shared" si="1721"/>
        <v>-0.956708580912634-0.190301168722161i</v>
      </c>
      <c r="AV687" s="335" t="str">
        <f t="shared" si="1722"/>
        <v>-0.901199777508814-0.373289170251361i</v>
      </c>
      <c r="AW687" s="335" t="str">
        <f t="shared" si="1723"/>
        <v>-0.811058372053709-0.541931878311723i</v>
      </c>
      <c r="AX687" s="335" t="str">
        <f t="shared" si="1724"/>
        <v>-0.689748448207298-0.689748448207395i</v>
      </c>
      <c r="AY687" s="335" t="str">
        <f t="shared" si="1725"/>
        <v>-0.541931878311588-0.8110583720538i</v>
      </c>
      <c r="AZ687" s="335" t="str">
        <f t="shared" si="1726"/>
        <v>-0.373289170252132-0.901199777508495i</v>
      </c>
      <c r="BA687" s="335" t="str">
        <f t="shared" si="1727"/>
        <v>-0.190301168722028-0.95670858091266i</v>
      </c>
      <c r="BB687" s="335" t="str">
        <f t="shared" si="1728"/>
        <v>-1.67294360808655E-14-0.975451610080626i</v>
      </c>
      <c r="BC687" s="335" t="str">
        <f t="shared" si="1729"/>
        <v>0.190301168721967-0.956708580912672i</v>
      </c>
      <c r="BD687" s="335" t="str">
        <f t="shared" si="1730"/>
        <v>0.373289170252101-0.901199777508508i</v>
      </c>
      <c r="BE687" s="335" t="str">
        <f t="shared" si="1731"/>
        <v>0.541931878311559-0.811058372053819i</v>
      </c>
      <c r="BF687" s="335" t="str">
        <f t="shared" si="1732"/>
        <v>0.689748448207255-0.689748448207438i</v>
      </c>
      <c r="BG687" s="335" t="str">
        <f t="shared" si="1733"/>
        <v>0.811058372053675-0.541931878311775i</v>
      </c>
      <c r="BH687" s="335" t="str">
        <f t="shared" si="1734"/>
        <v>0.901199777508802-0.373289170251392i</v>
      </c>
      <c r="BI687" s="335" t="str">
        <f t="shared" si="1735"/>
        <v>0.956708580912622-0.190301168722221i</v>
      </c>
      <c r="BJ687" s="335" t="str">
        <f t="shared" si="1736"/>
        <v>0.975451610080626-2.41867341098089E-13i</v>
      </c>
      <c r="BK687" s="335" t="str">
        <f t="shared" si="1737"/>
        <v>0.956708580912705+0.1903011687218i</v>
      </c>
      <c r="BL687" s="335" t="str">
        <f t="shared" si="1738"/>
        <v>0.901199777508583+0.373289170251918i</v>
      </c>
      <c r="BM687" s="176"/>
      <c r="BN687" s="176"/>
      <c r="BO687" s="176"/>
      <c r="BP687" s="176"/>
      <c r="BQ687" s="176"/>
      <c r="BR687" s="176"/>
      <c r="BS687" s="176"/>
      <c r="BT687" s="176"/>
      <c r="BU687" s="176"/>
      <c r="BV687" s="176"/>
      <c r="CH687" s="335" t="e">
        <f t="shared" si="1739"/>
        <v>#NUM!</v>
      </c>
    </row>
    <row r="688" spans="1:123" s="335" customFormat="1">
      <c r="A688" s="333">
        <f t="shared" si="1741"/>
        <v>1.9687500000000011E-2</v>
      </c>
      <c r="B688" s="334">
        <v>63</v>
      </c>
      <c r="C688" s="334">
        <f t="shared" si="1742"/>
        <v>3150</v>
      </c>
      <c r="D688" s="334">
        <f t="shared" si="1740"/>
        <v>19792.033717615697</v>
      </c>
      <c r="E688" s="333" t="str">
        <f t="shared" si="1687"/>
        <v>19792.0337176157i</v>
      </c>
      <c r="F688" s="333" t="str">
        <f t="shared" si="1743"/>
        <v>0.517434877468584-3.84484714624037i</v>
      </c>
      <c r="G688" s="333" t="str">
        <f t="shared" si="1744"/>
        <v>-1.05873825641387+1.20606490239265i</v>
      </c>
      <c r="H688" s="333"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0.00577180474115786-0.0428879226237409i</v>
      </c>
      <c r="I688" s="333" t="str">
        <f t="shared" si="1688"/>
        <v>0.00581035819426573+0.00505283597173808i</v>
      </c>
      <c r="J688" s="335" t="str">
        <f>IMPRODUCT(1/Nt_input,BY625)</f>
        <v>0</v>
      </c>
      <c r="K688" s="335" t="str">
        <f t="shared" si="1689"/>
        <v>0</v>
      </c>
      <c r="L688" s="335" t="e">
        <f t="shared" si="1690"/>
        <v>#NUM!</v>
      </c>
      <c r="M688" s="335">
        <f t="shared" si="1746"/>
        <v>379.50991429835221</v>
      </c>
      <c r="N688" s="336">
        <f t="shared" si="1747"/>
        <v>-0.49008570164778492</v>
      </c>
      <c r="O688" s="335" t="str">
        <f t="shared" si="1748"/>
        <v>-0.487725805040303-0.0480367989919199i</v>
      </c>
      <c r="P688" s="335" t="str">
        <f t="shared" si="1749"/>
        <v>-0.480668842312235-0.0956109773499718i</v>
      </c>
      <c r="Q688" s="335" t="str">
        <f t="shared" si="1691"/>
        <v>-0.468982775872384-0.142264369729862i</v>
      </c>
      <c r="R688" s="335" t="str">
        <f t="shared" si="1692"/>
        <v>-0.452780148928818-0.187547678459637i</v>
      </c>
      <c r="S688" s="335" t="str">
        <f t="shared" si="1693"/>
        <v>-0.432217001636259-0.231024800521857i</v>
      </c>
      <c r="T688" s="335" t="str">
        <f t="shared" si="1694"/>
        <v>-0.407491368344095-0.272277027464049i</v>
      </c>
      <c r="U688" s="335" t="str">
        <f t="shared" si="1695"/>
        <v>-0.378841370417338-0.310907077789997i</v>
      </c>
      <c r="V688" s="335" t="str">
        <f t="shared" si="1696"/>
        <v>-0.346542922997701-0.34654292299773i</v>
      </c>
      <c r="W688" s="335" t="str">
        <f t="shared" si="1697"/>
        <v>-0.310907077789963-0.378841370417365i</v>
      </c>
      <c r="X688" s="335" t="str">
        <f t="shared" si="1698"/>
        <v>-0.272277027464053-0.407491368344093i</v>
      </c>
      <c r="Y688" s="335" t="str">
        <f t="shared" si="1699"/>
        <v>-0.231024800521866-0.432217001636254i</v>
      </c>
      <c r="Z688" s="335" t="str">
        <f t="shared" si="1700"/>
        <v>-0.187547678459641-0.452780148928816i</v>
      </c>
      <c r="AA688" s="335" t="str">
        <f t="shared" si="1701"/>
        <v>-0.142264369729866-0.468982775872383i</v>
      </c>
      <c r="AB688" s="335" t="str">
        <f t="shared" si="1702"/>
        <v>-0.0956109773499772-0.480668842312235i</v>
      </c>
      <c r="AC688" s="335" t="str">
        <f t="shared" si="1703"/>
        <v>-0.0480367989919315-0.487725805040302i</v>
      </c>
      <c r="AD688" s="335" t="str">
        <f t="shared" si="1704"/>
        <v>-7.68489058669568E-15-0.490085701647785i</v>
      </c>
      <c r="AE688" s="335" t="str">
        <f t="shared" si="1705"/>
        <v>0.0480367989921102-0.487725805040284i</v>
      </c>
      <c r="AF688" s="335" t="str">
        <f t="shared" si="1706"/>
        <v>0.0956109773501124-0.480668842312208i</v>
      </c>
      <c r="AG688" s="335" t="str">
        <f t="shared" si="1707"/>
        <v>0.142264369729951-0.468982775872357i</v>
      </c>
      <c r="AH688" s="335" t="str">
        <f t="shared" si="1708"/>
        <v>0.187547678459678-0.452780148928801i</v>
      </c>
      <c r="AI688" s="335" t="str">
        <f t="shared" si="1709"/>
        <v>0.231024800521852-0.432217001636262i</v>
      </c>
      <c r="AJ688" s="335" t="str">
        <f t="shared" si="1710"/>
        <v>0.272277027463997-0.40749136834413i</v>
      </c>
      <c r="AK688" s="335" t="str">
        <f t="shared" si="1711"/>
        <v>0.310907077789916-0.378841370417404i</v>
      </c>
      <c r="AL688" s="335" t="str">
        <f t="shared" si="1712"/>
        <v>0.346542922997626-0.346542922997805i</v>
      </c>
      <c r="AM688" s="335" t="str">
        <f t="shared" si="1713"/>
        <v>0.378841370417235-0.310907077790122i</v>
      </c>
      <c r="AN688" s="335" t="str">
        <f t="shared" si="1714"/>
        <v>0.407491368343982-0.272277027464218i</v>
      </c>
      <c r="AO688" s="335" t="str">
        <f t="shared" si="1715"/>
        <v>0.432217001636366-0.231024800521657i</v>
      </c>
      <c r="AP688" s="335" t="str">
        <f t="shared" si="1716"/>
        <v>0.452780148928888-0.187547678459468i</v>
      </c>
      <c r="AQ688" s="335" t="str">
        <f t="shared" si="1717"/>
        <v>0.468982775872425-0.142264369729727i</v>
      </c>
      <c r="AR688" s="335" t="str">
        <f t="shared" si="1718"/>
        <v>0.480668842312252-0.0956109773498895i</v>
      </c>
      <c r="AS688" s="335" t="str">
        <f t="shared" si="1719"/>
        <v>0.487725805040307-0.0480367989918836i</v>
      </c>
      <c r="AT688" s="335" t="str">
        <f t="shared" si="1720"/>
        <v>0.490085701647785-1.53697811733914E-14i</v>
      </c>
      <c r="AU688" s="335" t="str">
        <f t="shared" si="1721"/>
        <v>0.487725805040308+0.0480367989918669i</v>
      </c>
      <c r="AV688" s="335" t="str">
        <f t="shared" si="1722"/>
        <v>0.480668842312258+0.0956109773498591i</v>
      </c>
      <c r="AW688" s="335" t="str">
        <f t="shared" si="1723"/>
        <v>0.46898277587243+0.142264369729711i</v>
      </c>
      <c r="AX688" s="335" t="str">
        <f t="shared" si="1724"/>
        <v>0.4527801489289+0.18754767845944i</v>
      </c>
      <c r="AY688" s="335" t="str">
        <f t="shared" si="1725"/>
        <v>0.43221700163615+0.23102480052206i</v>
      </c>
      <c r="AZ688" s="335" t="str">
        <f t="shared" si="1726"/>
        <v>0.407491368343991+0.272277027464205i</v>
      </c>
      <c r="BA688" s="335" t="str">
        <f t="shared" si="1727"/>
        <v>0.378841370417254+0.310907077790099i</v>
      </c>
      <c r="BB688" s="335" t="str">
        <f t="shared" si="1728"/>
        <v>0.346542922997638+0.346542922997794i</v>
      </c>
      <c r="BC688" s="335" t="str">
        <f t="shared" si="1729"/>
        <v>0.31090707778994+0.378841370417385i</v>
      </c>
      <c r="BD688" s="335" t="str">
        <f t="shared" si="1730"/>
        <v>0.272277027464022+0.407491368344113i</v>
      </c>
      <c r="BE688" s="335" t="str">
        <f t="shared" si="1731"/>
        <v>0.231024800521867+0.432217001636253i</v>
      </c>
      <c r="BF688" s="335" t="str">
        <f t="shared" si="1732"/>
        <v>0.187547678459713+0.452780148928786i</v>
      </c>
      <c r="BG688" s="335" t="str">
        <f t="shared" si="1733"/>
        <v>0.142264369729981+0.468982775872348i</v>
      </c>
      <c r="BH688" s="335" t="str">
        <f t="shared" si="1734"/>
        <v>0.095610977350136+0.480668842312203i</v>
      </c>
      <c r="BI688" s="335" t="str">
        <f t="shared" si="1735"/>
        <v>0.0480367989921339+0.487725805040282i</v>
      </c>
      <c r="BJ688" s="335" t="str">
        <f t="shared" si="1736"/>
        <v>-2.20704112883921E-13+0.490085701647785i</v>
      </c>
      <c r="BK688" s="335" t="str">
        <f t="shared" si="1737"/>
        <v>-0.0480367989921019+0.487725805040285i</v>
      </c>
      <c r="BL688" s="335"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5" customFormat="1">
      <c r="A689" s="333">
        <f t="shared" si="1741"/>
        <v>2.0000000000000011E-2</v>
      </c>
      <c r="B689" s="334">
        <v>64</v>
      </c>
      <c r="C689" s="334">
        <f t="shared" si="1742"/>
        <v>3200</v>
      </c>
      <c r="D689" s="334">
        <f t="shared" si="1740"/>
        <v>20106.192982974677</v>
      </c>
      <c r="E689" s="333" t="str">
        <f t="shared" si="1687"/>
        <v>20106.1929829747i</v>
      </c>
      <c r="F689" s="333" t="str">
        <f t="shared" si="1743"/>
        <v>0.472753874302533-3.79440127266221i</v>
      </c>
      <c r="G689" s="333" t="str">
        <f t="shared" si="1744"/>
        <v>-1.05871029953219+1.1881811090147i</v>
      </c>
      <c r="H689" s="333"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0.00527340380773961-0.0423252165809733i</v>
      </c>
      <c r="I689" s="333" t="str">
        <f t="shared" si="1688"/>
        <v>0.00592861227875451+0.00504625341132607i</v>
      </c>
      <c r="J689" s="335" t="str">
        <f>IMPRODUCT(1/Nt_input,BZ625)</f>
        <v>0</v>
      </c>
      <c r="K689" s="335" t="str">
        <f t="shared" si="1689"/>
        <v>0</v>
      </c>
      <c r="L689" s="335" t="e">
        <f t="shared" si="1690"/>
        <v>#NUM!</v>
      </c>
      <c r="M689" s="335">
        <f t="shared" si="1746"/>
        <v>380</v>
      </c>
      <c r="N689" s="336">
        <f t="shared" si="1747"/>
        <v>1.6538419939093885E-14</v>
      </c>
      <c r="O689" s="335" t="str">
        <f t="shared" si="1748"/>
        <v>1.65384199390939E-14-5.47038668163637E-29i</v>
      </c>
      <c r="P689" s="335" t="str">
        <f t="shared" si="1749"/>
        <v>1.65384199390939E-14-4.61945358092923E-28i</v>
      </c>
      <c r="Q689" s="335" t="str">
        <f t="shared" si="1691"/>
        <v>1.65384199390939E-14-6.92918037139382E-28i</v>
      </c>
      <c r="R689" s="335" t="str">
        <f t="shared" si="1692"/>
        <v>1.65384199390939E-14+7.80041135371764E-28i</v>
      </c>
      <c r="S689" s="335" t="str">
        <f t="shared" si="1693"/>
        <v>1.65384199390939E-14+5.49068456325302E-28i</v>
      </c>
      <c r="T689" s="335" t="str">
        <f t="shared" si="1694"/>
        <v>1.65384199390939E-14+2.59339506535475E-28i</v>
      </c>
      <c r="U689" s="335" t="str">
        <f t="shared" si="1695"/>
        <v>1.65384199390939E-14+1.45879368975747E-28i</v>
      </c>
      <c r="V689" s="335" t="str">
        <f t="shared" si="1696"/>
        <v>1.65384199390939E-14-8.50933100707143E-29i</v>
      </c>
      <c r="W689" s="335" t="str">
        <f t="shared" si="1697"/>
        <v>1.65384199390939E-14-3.16065989117175E-28i</v>
      </c>
      <c r="X689" s="335" t="str">
        <f t="shared" si="1698"/>
        <v>1.65384199390939E-14-5.47038668163637E-28i</v>
      </c>
      <c r="Y689" s="335" t="str">
        <f t="shared" si="1699"/>
        <v>1.65384199390939E-14+8.67164233604145E-28i</v>
      </c>
      <c r="Z689" s="335" t="str">
        <f t="shared" si="1700"/>
        <v>1.65384199390939E-14+5.18679013070952E-28i</v>
      </c>
      <c r="AA689" s="335" t="str">
        <f t="shared" si="1701"/>
        <v>1.65384199390939E-14+4.05218875511223E-28i</v>
      </c>
      <c r="AB689" s="335" t="str">
        <f t="shared" si="1702"/>
        <v>1.65384199390939E-14+2.91758737951493E-28i</v>
      </c>
      <c r="AC689" s="335" t="str">
        <f t="shared" si="1703"/>
        <v>1.65384199390939E-14-5.67264825816992E-29i</v>
      </c>
      <c r="AD689" s="335" t="str">
        <f t="shared" si="1704"/>
        <v>1.65384199390939E-14+6.41051570311555E-27i</v>
      </c>
      <c r="AE689" s="335" t="str">
        <f t="shared" si="1705"/>
        <v>1.65384199390939E-14-5.18671840674621E-28i</v>
      </c>
      <c r="AF689" s="335" t="str">
        <f t="shared" si="1706"/>
        <v>1.65384199390939E-14-7.44785938446478E-27i</v>
      </c>
      <c r="AG689" s="335" t="str">
        <f t="shared" si="1707"/>
        <v>1.65384199390939E-14+2.30973396286094E-27i</v>
      </c>
      <c r="AH689" s="335" t="str">
        <f t="shared" si="1708"/>
        <v>1.65384199390939E-14-4.38442849795576E-27i</v>
      </c>
      <c r="AI689" s="335" t="str">
        <f t="shared" si="1709"/>
        <v>1.65384199390939E-14+5.1381397663965E-27i</v>
      </c>
      <c r="AJ689" s="335" t="str">
        <f t="shared" si="1710"/>
        <v>1.65384199390939E-14-1.55602269442019E-27i</v>
      </c>
      <c r="AK689" s="335" t="str">
        <f t="shared" si="1711"/>
        <v>1.65384199390939E-14+8.20157065290553E-27i</v>
      </c>
      <c r="AL689" s="335" t="str">
        <f t="shared" si="1712"/>
        <v>1.65384199390939E-14+1.0373580261419E-27i</v>
      </c>
      <c r="AM689" s="335" t="str">
        <f t="shared" si="1713"/>
        <v>1.65384199390939E-14-5.65680443467479E-27i</v>
      </c>
      <c r="AN689" s="335" t="str">
        <f t="shared" si="1714"/>
        <v>1.65384199390939E-14+4.10078891265093E-27i</v>
      </c>
      <c r="AO689" s="335" t="str">
        <f t="shared" si="1715"/>
        <v>1.65384199390939E-14-2.59337354816576E-27i</v>
      </c>
      <c r="AP689" s="335" t="str">
        <f t="shared" si="1716"/>
        <v>1.65384199390939E-14+7.16421979915995E-27i</v>
      </c>
      <c r="AQ689" s="335" t="str">
        <f t="shared" si="1717"/>
        <v>1.65384199390939E-14+7.17239633097727E-33i</v>
      </c>
      <c r="AR689" s="335" t="str">
        <f t="shared" si="1718"/>
        <v>1.65384199390939E-14-6.69415528842036E-27i</v>
      </c>
      <c r="AS689" s="335" t="str">
        <f t="shared" si="1719"/>
        <v>1.65384199390939E-14+3.06343805890535E-27i</v>
      </c>
      <c r="AT689" s="335" t="str">
        <f t="shared" si="1720"/>
        <v>1.65384199390939E-14-3.63072440191134E-27i</v>
      </c>
      <c r="AU689" s="335" t="str">
        <f t="shared" si="1721"/>
        <v>1.65384199390939E-14+5.65681877946746E-27i</v>
      </c>
      <c r="AV689" s="335" t="str">
        <f t="shared" si="1722"/>
        <v>1.65384199390939E-14-1.03734368134924E-27i</v>
      </c>
      <c r="AW689" s="335" t="str">
        <f t="shared" si="1723"/>
        <v>1.65384199390939E-14-7.73150614216594E-27i</v>
      </c>
      <c r="AX689" s="335" t="str">
        <f t="shared" si="1724"/>
        <v>1.65384199390939E-14+2.02608720515978E-27i</v>
      </c>
      <c r="AY689" s="335" t="str">
        <f t="shared" si="1725"/>
        <v>1.65384199390939E-14-5.13812542160384E-27i</v>
      </c>
      <c r="AZ689" s="335" t="str">
        <f t="shared" si="1726"/>
        <v>1.65384199390939E-14+4.61946792572189E-27i</v>
      </c>
      <c r="BA689" s="335" t="str">
        <f t="shared" si="1727"/>
        <v>1.65384199390939E-14-2.07469453509482E-27i</v>
      </c>
      <c r="BB689" s="335" t="str">
        <f t="shared" si="1728"/>
        <v>1.65384199390939E-14+7.68289881223091E-27i</v>
      </c>
      <c r="BC689" s="335" t="str">
        <f t="shared" si="1729"/>
        <v>1.65384199390939E-14+5.18686185467283E-28i</v>
      </c>
      <c r="BD689" s="335" t="str">
        <f t="shared" si="1730"/>
        <v>1.65384199390939E-14-5.70542610940249E-27i</v>
      </c>
      <c r="BE689" s="335" t="str">
        <f t="shared" si="1731"/>
        <v>1.65384199390939E-14+4.05216723792323E-27i</v>
      </c>
      <c r="BF689" s="335" t="str">
        <f t="shared" si="1732"/>
        <v>1.65384199390939E-14-3.11204538884039E-27i</v>
      </c>
      <c r="BG689" s="335" t="str">
        <f t="shared" si="1733"/>
        <v>1.65384199390939E-14+6.64554795848534E-27i</v>
      </c>
      <c r="BH689" s="335" t="str">
        <f t="shared" si="1734"/>
        <v>1.65384199390939E-14-5.1866466827829E-28i</v>
      </c>
      <c r="BI689" s="335" t="str">
        <f t="shared" si="1735"/>
        <v>1.65384199390939E-14-6.74277696314806E-27i</v>
      </c>
      <c r="BJ689" s="335" t="str">
        <f t="shared" si="1736"/>
        <v>1.65384199390939E-14+2.07471605228381E-27i</v>
      </c>
      <c r="BK689" s="335" t="str">
        <f t="shared" si="1737"/>
        <v>1.65384199390939E-14-4.14939624258597E-27i</v>
      </c>
      <c r="BL689" s="335"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7" t="s">
        <v>565</v>
      </c>
      <c r="C694" s="235" t="s">
        <v>897</v>
      </c>
      <c r="D694" s="234" t="s">
        <v>898</v>
      </c>
      <c r="E694" s="233" t="s">
        <v>886</v>
      </c>
      <c r="F694" s="232" t="s">
        <v>887</v>
      </c>
      <c r="G694" s="338" t="str">
        <f t="shared" ref="G694:BR694" si="1750">IMSUM(G695:G744)</f>
        <v>0.000750478718852891</v>
      </c>
      <c r="H694" s="338" t="str">
        <f t="shared" si="1750"/>
        <v>0.00074077949428384</v>
      </c>
      <c r="I694" s="338" t="str">
        <f t="shared" si="1750"/>
        <v>0.000723946158226941</v>
      </c>
      <c r="J694" s="338" t="str">
        <f t="shared" si="1750"/>
        <v>0.000700140824918355</v>
      </c>
      <c r="K694" s="338" t="str">
        <f t="shared" si="1750"/>
        <v>0.000669592752737078</v>
      </c>
      <c r="L694" s="338" t="str">
        <f t="shared" si="1750"/>
        <v>0.000632596136304814</v>
      </c>
      <c r="M694" s="338" t="str">
        <f t="shared" si="1750"/>
        <v>0.000589507273264201</v>
      </c>
      <c r="N694" s="338" t="str">
        <f t="shared" si="1750"/>
        <v>0.000540741132929169</v>
      </c>
      <c r="O694" s="338" t="str">
        <f t="shared" si="1750"/>
        <v>0.000486767359888362</v>
      </c>
      <c r="P694" s="338" t="str">
        <f t="shared" si="1750"/>
        <v>0.0004281057510689</v>
      </c>
      <c r="Q694" s="338" t="str">
        <f t="shared" si="1750"/>
        <v>0.000365321249848282</v>
      </c>
      <c r="R694" s="338" t="str">
        <f t="shared" si="1750"/>
        <v>0.0002990185052814</v>
      </c>
      <c r="S694" s="338" t="str">
        <f t="shared" si="1750"/>
        <v>0.000229836049047942</v>
      </c>
      <c r="T694" s="338" t="str">
        <f t="shared" si="1750"/>
        <v>0.000158440146031598</v>
      </c>
      <c r="U694" s="338" t="str">
        <f t="shared" si="1750"/>
        <v>0.0000855183777782331</v>
      </c>
      <c r="V694" s="338" t="str">
        <f t="shared" si="1750"/>
        <v>0.000011773020817572</v>
      </c>
      <c r="W694" s="338" t="str">
        <f t="shared" si="1750"/>
        <v>-0.0000620857167863789</v>
      </c>
      <c r="X694" s="338" t="str">
        <f t="shared" si="1750"/>
        <v>-0.000135346534984641</v>
      </c>
      <c r="Y694" s="338" t="str">
        <f t="shared" si="1750"/>
        <v>-0.000207303892073618</v>
      </c>
      <c r="Z694" s="338" t="str">
        <f t="shared" si="1750"/>
        <v>-0.000277264799346864</v>
      </c>
      <c r="AA694" s="338" t="str">
        <f t="shared" si="1750"/>
        <v>-0.000344555495050293</v>
      </c>
      <c r="AB694" s="338" t="str">
        <f t="shared" si="1750"/>
        <v>-0.000408527932965838</v>
      </c>
      <c r="AC694" s="338" t="str">
        <f t="shared" si="1750"/>
        <v>-0.000468566023570335</v>
      </c>
      <c r="AD694" s="338" t="str">
        <f t="shared" si="1750"/>
        <v>-0.00052409156722868</v>
      </c>
      <c r="AE694" s="338" t="str">
        <f t="shared" si="1750"/>
        <v>-0.000574569822593406</v>
      </c>
      <c r="AF694" s="338" t="str">
        <f t="shared" si="1750"/>
        <v>-0.000619514656460957</v>
      </c>
      <c r="AG694" s="338" t="str">
        <f t="shared" si="1750"/>
        <v>-0.000658493225553585</v>
      </c>
      <c r="AH694" s="338" t="str">
        <f t="shared" si="1750"/>
        <v>-0.000691130144889646</v>
      </c>
      <c r="AI694" s="338" t="str">
        <f t="shared" si="1750"/>
        <v>-0.000717111103138812</v>
      </c>
      <c r="AJ694" s="338" t="str">
        <f t="shared" si="1750"/>
        <v>-0.000736185889429991</v>
      </c>
      <c r="AK694" s="338" t="str">
        <f t="shared" si="1750"/>
        <v>-0.000748170803190916</v>
      </c>
      <c r="AL694" s="338" t="str">
        <f t="shared" si="1750"/>
        <v>-0.000752950423113415</v>
      </c>
      <c r="AM694" s="338" t="str">
        <f t="shared" si="1750"/>
        <v>-0.000750478718850817</v>
      </c>
      <c r="AN694" s="338" t="str">
        <f t="shared" si="1750"/>
        <v>-0.000740779494278711</v>
      </c>
      <c r="AO694" s="338" t="str">
        <f t="shared" si="1750"/>
        <v>-0.000723946158230232</v>
      </c>
      <c r="AP694" s="338" t="str">
        <f t="shared" si="1750"/>
        <v>-0.000700140824922357</v>
      </c>
      <c r="AQ694" s="338" t="str">
        <f t="shared" si="1750"/>
        <v>-0.000669592752733109</v>
      </c>
      <c r="AR694" s="338" t="str">
        <f t="shared" si="1750"/>
        <v>-0.00063259613630455</v>
      </c>
      <c r="AS694" s="338" t="str">
        <f t="shared" si="1750"/>
        <v>-0.000589507273263319</v>
      </c>
      <c r="AT694" s="338" t="str">
        <f t="shared" si="1750"/>
        <v>-0.000540741132932684</v>
      </c>
      <c r="AU694" s="338" t="str">
        <f t="shared" si="1750"/>
        <v>-0.000486767359886391</v>
      </c>
      <c r="AV694" s="338" t="str">
        <f t="shared" si="1750"/>
        <v>-0.0004281057510713</v>
      </c>
      <c r="AW694" s="338" t="str">
        <f t="shared" si="1750"/>
        <v>-0.00036532124984169</v>
      </c>
      <c r="AX694" s="338" t="str">
        <f t="shared" si="1750"/>
        <v>-0.000299018505286359</v>
      </c>
      <c r="AY694" s="338" t="str">
        <f t="shared" si="1750"/>
        <v>-0.000229836049049877</v>
      </c>
      <c r="AZ694" s="338" t="str">
        <f t="shared" si="1750"/>
        <v>-0.000158440146027937</v>
      </c>
      <c r="BA694" s="338" t="str">
        <f t="shared" si="1750"/>
        <v>-0.0000855183777798954</v>
      </c>
      <c r="BB694" s="338" t="str">
        <f t="shared" si="1750"/>
        <v>-0.0000117730208141145</v>
      </c>
      <c r="BC694" s="338" t="str">
        <f t="shared" si="1750"/>
        <v>0.0000620857167810465</v>
      </c>
      <c r="BD694" s="338" t="str">
        <f t="shared" si="1750"/>
        <v>0.000135346534987167</v>
      </c>
      <c r="BE694" s="338" t="str">
        <f t="shared" si="1750"/>
        <v>0.000207303892073141</v>
      </c>
      <c r="BF694" s="338" t="str">
        <f t="shared" si="1750"/>
        <v>0.000277264799349247</v>
      </c>
      <c r="BG694" s="338" t="str">
        <f t="shared" si="1750"/>
        <v>0.000344555495048253</v>
      </c>
      <c r="BH694" s="338" t="str">
        <f t="shared" si="1750"/>
        <v>0.000408527932963215</v>
      </c>
      <c r="BI694" s="338" t="str">
        <f t="shared" si="1750"/>
        <v>0.0004685660235748</v>
      </c>
      <c r="BJ694" s="338" t="str">
        <f t="shared" si="1750"/>
        <v>0.000524091567228114</v>
      </c>
      <c r="BK694" s="338" t="str">
        <f t="shared" si="1750"/>
        <v>0.000574569822589056</v>
      </c>
      <c r="BL694" s="338" t="str">
        <f t="shared" si="1750"/>
        <v>0.00061951465646653</v>
      </c>
      <c r="BM694" s="338" t="str">
        <f t="shared" si="1750"/>
        <v>0.000658493225550449</v>
      </c>
      <c r="BN694" s="338" t="str">
        <f t="shared" si="1750"/>
        <v>0.000691130144890776</v>
      </c>
      <c r="BO694" s="338" t="str">
        <f t="shared" si="1750"/>
        <v>0.000717111103136061</v>
      </c>
      <c r="BP694" s="338" t="str">
        <f t="shared" si="1750"/>
        <v>0.000736185889434769</v>
      </c>
      <c r="BQ694" s="338" t="str">
        <f t="shared" si="1750"/>
        <v>0.000748170803190169</v>
      </c>
      <c r="BR694" s="338" t="str">
        <f t="shared" si="1750"/>
        <v>0.000752950423108346</v>
      </c>
    </row>
    <row r="695" spans="1:123">
      <c r="B695" s="339">
        <v>1</v>
      </c>
      <c r="C695" s="339">
        <f>0+Div_Nt_input</f>
        <v>3.1250000000000001E-4</v>
      </c>
      <c r="D695" s="340">
        <f t="shared" ref="D695:D726" si="1751">Vo_set2+E695</f>
        <v>54.000750478718849</v>
      </c>
      <c r="E695" s="341" t="str">
        <f>G694</f>
        <v>0.000750478718852891</v>
      </c>
      <c r="F695" s="291">
        <v>1</v>
      </c>
      <c r="G695" s="342">
        <f>2*IMREAL(K626)*COS(2*PI()*B626*1/Nt_input)-2*IMAGINARY(K626)*SIN(2*PI()*B626*1/Nt_input)</f>
        <v>7.5047871885363076E-4</v>
      </c>
      <c r="H695" s="342">
        <f t="shared" ref="H695:H726" si="1752">2*IMREAL(K626)*COS(2*PI()*B626*2/Nt_input)-2*IMAGINARY(K626)*SIN(2*PI()*B626*2/Nt_input)</f>
        <v>7.4077949428127802E-4</v>
      </c>
      <c r="I695" s="342">
        <f t="shared" ref="I695:I726" si="1753">2*IMREAL(K626)*COS(2*PI()*B626*3/Nt_input)-2*IMAGINARY(K626)*SIN(2*PI()*B626*3/Nt_input)</f>
        <v>7.2394615822773305E-4</v>
      </c>
      <c r="J695" s="342">
        <f t="shared" ref="J695:J726" si="1754">2*IMREAL(K626)*COS(2*PI()*B626*4/Nt_input)-2*IMAGINARY(K626)*SIN(2*PI()*B626*4/Nt_input)</f>
        <v>7.0014082492122901E-4</v>
      </c>
      <c r="K695" s="342">
        <f t="shared" ref="K695:K726" si="1755">2*IMREAL(K626)*COS(2*PI()*B626*5/Nt_input)-2*IMAGINARY(K626)*SIN(2*PI()*B626*5/Nt_input)</f>
        <v>6.6959275273482651E-4</v>
      </c>
      <c r="L695" s="342">
        <f t="shared" ref="L695:L726" si="1756">2*IMREAL(K626)*COS(2*PI()*B626*6/Nt_input)-2*IMAGINARY(K626)*SIN(2*PI()*B626*6/Nt_input)</f>
        <v>6.3259613630295549E-4</v>
      </c>
      <c r="M695" s="342">
        <f t="shared" ref="M695:M726" si="1757">2*IMREAL(K626)*COS(2*PI()*B626*7/Nt_input)-2*IMAGINARY(K626)*SIN(2*PI()*B626*7/Nt_input)</f>
        <v>5.8950727326626245E-4</v>
      </c>
      <c r="N695" s="342">
        <f t="shared" ref="N695:N726" si="1758">2*IMREAL(K626)*COS(2*PI()*B626*8/Nt_input)-2*IMAGINARY(K626)*SIN(2*PI()*B626*8/Nt_input)</f>
        <v>5.4074113293055965E-4</v>
      </c>
      <c r="O695" s="342">
        <f t="shared" ref="O695:O726" si="1759">2*IMREAL(K626)*COS(2*PI()*B626*9/Nt_input)-2*IMAGINARY(K626)*SIN(2*PI()*B626*9/Nt_input)</f>
        <v>4.8676735988556361E-4</v>
      </c>
      <c r="P695" s="342">
        <f t="shared" ref="P695:P726" si="1760">2*IMREAL(K626)*COS(2*PI()*B626*10/Nt_input)-2*IMAGINARY(K626)*SIN(2*PI()*B626*10/Nt_input)</f>
        <v>4.2810575107076344E-4</v>
      </c>
      <c r="Q695" s="342">
        <f t="shared" ref="Q695:Q726" si="1761">2*IMREAL(K626)*COS(2*PI()*B626*11/Nt_input)-2*IMAGINARY(K626)*SIN(2*PI()*B626*11/Nt_input)</f>
        <v>3.6532124984674301E-4</v>
      </c>
      <c r="R695" s="342">
        <f t="shared" ref="R695:R726" si="1762">2*IMREAL(K626)*COS(2*PI()*B626*12/Nt_input)-2*IMAGINARY(K626)*SIN(2*PI()*B626*12/Nt_input)</f>
        <v>2.9901850528178897E-4</v>
      </c>
      <c r="S695" s="342">
        <f t="shared" ref="S695:S726" si="1763">2*IMREAL(K626)*COS(2*PI()*B626*13/Nt_input)-2*IMAGINARY(K626)*SIN(2*PI()*B626*13/Nt_input)</f>
        <v>2.2983604905082902E-4</v>
      </c>
      <c r="T695" s="342">
        <f t="shared" ref="T695:T726" si="1764">2*IMREAL(K626)*COS(2*PI()*B626*14/Nt_input)-2*IMAGINARY(K626)*SIN(2*PI()*B626*14/Nt_input)</f>
        <v>1.5844014602634497E-4</v>
      </c>
      <c r="U695" s="342">
        <f t="shared" ref="U695:U726" si="1765">2*IMREAL(K626)*COS(2*PI()*B626*15/Nt_input)-2*IMAGINARY(K626)*SIN(2*PI()*B626*15/Nt_input)</f>
        <v>8.5518377783433202E-5</v>
      </c>
      <c r="V695" s="342">
        <f t="shared" ref="V695:V726" si="1766">2*IMREAL(K626)*COS(2*PI()*B626*16/Nt_input)-2*IMAGINARY(K626)*SIN(2*PI()*B626*16/Nt_input)</f>
        <v>1.1773020813366146E-5</v>
      </c>
      <c r="W695" s="342">
        <f t="shared" ref="W695:W726" si="1767">2*IMREAL(K626)*COS(2*PI()*B626*17/Nt_input)-2*IMAGINARY(K626)*SIN(2*PI()*B626*17/Nt_input)</f>
        <v>-6.2085716782921455E-5</v>
      </c>
      <c r="X695" s="342">
        <f t="shared" ref="X695:X726" si="1768">2*IMREAL(K626)*COS(2*PI()*B626*18/Nt_input)-2*IMAGINARY(K626)*SIN(2*PI()*B626*18/Nt_input)</f>
        <v>-1.3534653498708423E-4</v>
      </c>
      <c r="Y695" s="342">
        <f t="shared" ref="Y695:Y726" si="1769">2*IMREAL(K626)*COS(2*PI()*B626*19/Nt_input)-2*IMAGINARY(K626)*SIN(2*PI()*B626*19/Nt_input)</f>
        <v>-2.0730389207137919E-4</v>
      </c>
      <c r="Z695" s="342">
        <f t="shared" ref="Z695:Z726" si="1770">2*IMREAL(K626)*COS(2*PI()*B626*20/Nt_input)-2*IMAGINARY(K626)*SIN(2*PI()*B626*20/Nt_input)</f>
        <v>-2.7726479935119222E-4</v>
      </c>
      <c r="AA695" s="342">
        <f t="shared" ref="AA695:AA726" si="1771">2*IMREAL(K626)*COS(2*PI()*B626*21/Nt_input)-2*IMAGINARY(K626)*SIN(2*PI()*B626*21/Nt_input)</f>
        <v>-3.4455549504489627E-4</v>
      </c>
      <c r="AB695" s="342">
        <f t="shared" ref="AB695:AB726" si="1772">2*IMREAL(K626)*COS(2*PI()*B626*22/Nt_input)-2*IMAGINARY(K626)*SIN(2*PI()*B626*22/Nt_input)</f>
        <v>-4.0852793296812463E-4</v>
      </c>
      <c r="AC695" s="342">
        <f t="shared" ref="AC695:AC726" si="1773">2*IMREAL(K626)*COS(2*PI()*B626*23/Nt_input)-2*IMAGINARY(K626)*SIN(2*PI()*B626*23/Nt_input)</f>
        <v>-4.6856602357278539E-4</v>
      </c>
      <c r="AD695" s="342">
        <f t="shared" ref="AD695:AD726" si="1774">2*IMREAL(K626)*COS(2*PI()*B626*24/Nt_input)-2*IMAGINARY(K626)*SIN(2*PI()*B626*24/Nt_input)</f>
        <v>-5.2409156722619653E-4</v>
      </c>
      <c r="AE695" s="342">
        <f t="shared" ref="AE695:AE726" si="1775">2*IMREAL(K626)*COS(2*PI()*B626*25/Nt_input)-2*IMAGINARY(K626)*SIN(2*PI()*B626*25/Nt_input)</f>
        <v>-5.7456982258962601E-4</v>
      </c>
      <c r="AF695" s="342">
        <f t="shared" ref="AF695:AF726" si="1776">2*IMREAL(K626)*COS(2*PI()*B626*26/Nt_input)-2*IMAGINARY(K626)*SIN(2*PI()*B626*26/Nt_input)</f>
        <v>-6.1951465646970265E-4</v>
      </c>
      <c r="AG695" s="342">
        <f t="shared" ref="AG695:AG726" si="1777">2*IMREAL(K626)*COS(2*PI()*B626*27/Nt_input)-2*IMAGINARY(K626)*SIN(2*PI()*B626*27/Nt_input)</f>
        <v>-6.5849322554681583E-4</v>
      </c>
      <c r="AH695" s="342">
        <f t="shared" ref="AH695:AH726" si="1778">2*IMREAL(K626)*COS(2*PI()*B626*28/Nt_input)-2*IMAGINARY(K626)*SIN(2*PI()*B626*28/Nt_input)</f>
        <v>-6.9113014489289985E-4</v>
      </c>
      <c r="AI695" s="342">
        <f t="shared" ref="AI695:AI726" si="1779">2*IMREAL(K626)*COS(2*PI()*B626*29/Nt_input)-2*IMAGINARY(K626)*SIN(2*PI()*B626*29/Nt_input)</f>
        <v>-7.1711110313349706E-4</v>
      </c>
      <c r="AJ695" s="342">
        <f t="shared" ref="AJ695:AJ726" si="1780">2*IMREAL(K626)*COS(2*PI()*B626*30/Nt_input)-2*IMAGINARY(K626)*SIN(2*PI()*B626*30/Nt_input)</f>
        <v>-7.3618588943811375E-4</v>
      </c>
      <c r="AK695" s="342">
        <f t="shared" ref="AK695:AK726" si="1781">2*IMREAL(K626)*COS(2*PI()*B626*31/Nt_input)-2*IMAGINARY(K626)*SIN(2*PI()*B626*31/Nt_input)</f>
        <v>-7.4817080318729764E-4</v>
      </c>
      <c r="AL695" s="342">
        <f t="shared" ref="AL695:AL726" si="1782">2*IMREAL(K626)*COS(2*PI()*B626*32/Nt_input)-2*IMAGINARY(K626)*SIN(2*PI()*B626*32/Nt_input)</f>
        <v>-7.5295042311002397E-4</v>
      </c>
      <c r="AM695" s="342">
        <f t="shared" ref="AM695:AM726" si="1783">2*IMREAL(K626)*COS(2*PI()*B626*33/Nt_input)-2*IMAGINARY(K626)*SIN(2*PI()*B626*33/Nt_input)</f>
        <v>-7.5047871885363076E-4</v>
      </c>
      <c r="AN695" s="342">
        <f t="shared" ref="AN695:AN726" si="1784">2*IMREAL(K626)*COS(2*PI()*B626*34/Nt_input)-2*IMAGINARY(K626)*SIN(2*PI()*B626*34/Nt_input)</f>
        <v>-7.4077949428127802E-4</v>
      </c>
      <c r="AO695" s="342">
        <f t="shared" ref="AO695:AO726" si="1785">2*IMREAL(K626)*COS(2*PI()*B626*35/Nt_input)-2*IMAGINARY(K626)*SIN(2*PI()*B626*35/Nt_input)</f>
        <v>-7.2394615822773305E-4</v>
      </c>
      <c r="AP695" s="342">
        <f t="shared" ref="AP695:AP726" si="1786">2*IMREAL(K626)*COS(2*PI()*B626*36/Nt_input)-2*IMAGINARY(K626)*SIN(2*PI()*B626*36/Nt_input)</f>
        <v>-7.0014082492122912E-4</v>
      </c>
      <c r="AQ695" s="342">
        <f t="shared" ref="AQ695:AQ726" si="1787">2*IMREAL(K626)*COS(2*PI()*B626*37/Nt_input)-2*IMAGINARY(K626)*SIN(2*PI()*B626*37/Nt_input)</f>
        <v>-6.6959275273482651E-4</v>
      </c>
      <c r="AR695" s="342">
        <f t="shared" ref="AR695:AR726" si="1788">2*IMREAL(K626)*COS(2*PI()*B626*38/Nt_input)-2*IMAGINARY(K626)*SIN(2*PI()*B626*38/Nt_input)</f>
        <v>-6.325961363029556E-4</v>
      </c>
      <c r="AS695" s="342">
        <f t="shared" ref="AS695:AS726" si="1789">2*IMREAL(K626)*COS(2*PI()*B626*39/Nt_input)-2*IMAGINARY(K626)*SIN(2*PI()*B626*39/Nt_input)</f>
        <v>-5.8950727326626256E-4</v>
      </c>
      <c r="AT695" s="342">
        <f t="shared" ref="AT695:AT726" si="1790">2*IMREAL(K626)*COS(2*PI()*B626*40/Nt_input)-2*IMAGINARY(K626)*SIN(2*PI()*B626*40/Nt_input)</f>
        <v>-5.4074113293055975E-4</v>
      </c>
      <c r="AU695" s="342">
        <f t="shared" ref="AU695:AU726" si="1791">2*IMREAL(K626)*COS(2*PI()*B626*41/Nt_input)-2*IMAGINARY(K626)*SIN(2*PI()*B626*41/Nt_input)</f>
        <v>-4.8676735988556393E-4</v>
      </c>
      <c r="AV695" s="342">
        <f t="shared" ref="AV695:AV726" si="1792">2*IMREAL(K626)*COS(2*PI()*B626*42/Nt_input)-2*IMAGINARY(K626)*SIN(2*PI()*B626*42/Nt_input)</f>
        <v>-4.2810575107076338E-4</v>
      </c>
      <c r="AW695" s="342">
        <f t="shared" ref="AW695:AW726" si="1793">2*IMREAL(K626)*COS(2*PI()*B626*43/Nt_input)-2*IMAGINARY(K626)*SIN(2*PI()*B626*43/Nt_input)</f>
        <v>-3.6532124984674301E-4</v>
      </c>
      <c r="AX695" s="342">
        <f t="shared" ref="AX695:AX726" si="1794">2*IMREAL(K626)*COS(2*PI()*B626*44/Nt_input)-2*IMAGINARY(K626)*SIN(2*PI()*B626*44/Nt_input)</f>
        <v>-2.9901850528178935E-4</v>
      </c>
      <c r="AY695" s="342">
        <f t="shared" ref="AY695:AY726" si="1795">2*IMREAL(K626)*COS(2*PI()*B626*45/Nt_input)-2*IMAGINARY(K626)*SIN(2*PI()*B626*45/Nt_input)</f>
        <v>-2.298360490508291E-4</v>
      </c>
      <c r="AZ695" s="342">
        <f t="shared" ref="AZ695:AZ726" si="1796">2*IMREAL(K626)*COS(2*PI()*B626*46/Nt_input)-2*IMAGINARY(K626)*SIN(2*PI()*B626*46/Nt_input)</f>
        <v>-1.5844014602634524E-4</v>
      </c>
      <c r="BA695" s="342">
        <f t="shared" ref="BA695:BA726" si="1797">2*IMREAL(K626)*COS(2*PI()*B626*47/Nt_input)-2*IMAGINARY(K626)*SIN(2*PI()*B626*47/Nt_input)</f>
        <v>-8.5518377783432972E-5</v>
      </c>
      <c r="BB695" s="342">
        <f t="shared" ref="BB695:BB726" si="1798">2*IMREAL(K626)*COS(2*PI()*B626*48/Nt_input)-2*IMAGINARY(K626)*SIN(2*PI()*B626*48/Nt_input)</f>
        <v>-1.1773020813366239E-5</v>
      </c>
      <c r="BC695" s="342">
        <f t="shared" ref="BC695:BC726" si="1799">2*IMREAL(K626)*COS(2*PI()*B626*49/Nt_input)-2*IMAGINARY(K626)*SIN(2*PI()*B626*49/Nt_input)</f>
        <v>6.2085716782921035E-5</v>
      </c>
      <c r="BD695" s="342">
        <f t="shared" ref="BD695:BD726" si="1800">2*IMREAL(K626)*COS(2*PI()*B626*50/Nt_input)-2*IMAGINARY(K626)*SIN(2*PI()*B626*50/Nt_input)</f>
        <v>1.3534653498708431E-4</v>
      </c>
      <c r="BE695" s="342">
        <f t="shared" ref="BE695:BE726" si="1801">2*IMREAL(K626)*COS(2*PI()*B626*51/Nt_input)-2*IMAGINARY(K626)*SIN(2*PI()*B626*51/Nt_input)</f>
        <v>2.073038920713791E-4</v>
      </c>
      <c r="BF695" s="342">
        <f t="shared" ref="BF695:BF726" si="1802">2*IMREAL(K626)*COS(2*PI()*B626*52/Nt_input)-2*IMAGINARY(K626)*SIN(2*PI()*B626*52/Nt_input)</f>
        <v>2.7726479935119244E-4</v>
      </c>
      <c r="BG695" s="342">
        <f t="shared" ref="BG695:BG726" si="1803">2*IMREAL(K626)*COS(2*PI()*B626*53/Nt_input)-2*IMAGINARY(K626)*SIN(2*PI()*B626*53/Nt_input)</f>
        <v>3.4455549504489616E-4</v>
      </c>
      <c r="BH695" s="342">
        <f t="shared" ref="BH695:BH726" si="1804">2*IMREAL(K626)*COS(2*PI()*B626*54/Nt_input)-2*IMAGINARY(K626)*SIN(2*PI()*B626*54/Nt_input)</f>
        <v>4.0852793296812452E-4</v>
      </c>
      <c r="BI695" s="342">
        <f t="shared" ref="BI695:BI726" si="1805">2*IMREAL(K626)*COS(2*PI()*B626*55/Nt_input)-2*IMAGINARY(K626)*SIN(2*PI()*B626*55/Nt_input)</f>
        <v>4.6856602357278555E-4</v>
      </c>
      <c r="BJ695" s="342">
        <f t="shared" ref="BJ695:BJ726" si="1806">2*IMREAL(K626)*COS(2*PI()*B626*56/Nt_input)-2*IMAGINARY(K626)*SIN(2*PI()*B626*56/Nt_input)</f>
        <v>5.2409156722619643E-4</v>
      </c>
      <c r="BK695" s="342">
        <f t="shared" ref="BK695:BK726" si="1807">2*IMREAL(K626)*COS(2*PI()*B626*57/Nt_input)-2*IMAGINARY(K626)*SIN(2*PI()*B626*57/Nt_input)</f>
        <v>5.7456982258962568E-4</v>
      </c>
      <c r="BL695" s="342">
        <f t="shared" ref="BL695:BL726" si="1808">2*IMREAL(K626)*COS(2*PI()*B626*58/Nt_input)-2*IMAGINARY(K626)*SIN(2*PI()*B626*58/Nt_input)</f>
        <v>6.1951465646970265E-4</v>
      </c>
      <c r="BM695" s="342">
        <f t="shared" ref="BM695:BM726" si="1809">2*IMREAL(K626)*COS(2*PI()*B626*59/Nt_input)-2*IMAGINARY(K626)*SIN(2*PI()*B626*59/Nt_input)</f>
        <v>6.5849322554681583E-4</v>
      </c>
      <c r="BN695" s="342">
        <f t="shared" ref="BN695:BN726" si="1810">2*IMREAL(K626)*COS(2*PI()*B626*60/Nt_input)-2*IMAGINARY(K626)*SIN(2*PI()*B626*60/Nt_input)</f>
        <v>6.9113014489289974E-4</v>
      </c>
      <c r="BO695" s="342">
        <f t="shared" ref="BO695:BO726" si="1811">2*IMREAL(K626)*COS(2*PI()*B626*61/Nt_input)-2*IMAGINARY(K626)*SIN(2*PI()*B626*61/Nt_input)</f>
        <v>7.1711110313349706E-4</v>
      </c>
      <c r="BP695" s="342">
        <f t="shared" ref="BP695:BP726" si="1812">2*IMREAL(K626)*COS(2*PI()*B626*62/Nt_input)-2*IMAGINARY(K626)*SIN(2*PI()*B626*62/Nt_input)</f>
        <v>7.3618588943811364E-4</v>
      </c>
      <c r="BQ695" s="342">
        <f t="shared" ref="BQ695:BQ726" si="1813">2*IMREAL(K626)*COS(2*PI()*B626*63/Nt_input)-2*IMAGINARY(K626)*SIN(2*PI()*B626*63/Nt_input)</f>
        <v>7.4817080318729764E-4</v>
      </c>
      <c r="BR695" s="342">
        <f t="shared" ref="BR695:BR726" si="1814">2*IMREAL(K626)*COS(2*PI()*B626*64/Nt_input)-2*IMAGINARY(K626)*SIN(2*PI()*B626*64/Nt_input)</f>
        <v>7.5295042311002397E-4</v>
      </c>
    </row>
    <row r="696" spans="1:123">
      <c r="B696" s="339">
        <v>2</v>
      </c>
      <c r="C696" s="339">
        <f t="shared" ref="C696:C727" si="1815">C695+Div_Nt_input</f>
        <v>6.2500000000000001E-4</v>
      </c>
      <c r="D696" s="340">
        <f t="shared" si="1751"/>
        <v>54.000740779494286</v>
      </c>
      <c r="E696" s="341" t="str">
        <f>H694</f>
        <v>0.00074077949428384</v>
      </c>
      <c r="F696" s="291">
        <v>2</v>
      </c>
      <c r="G696" s="342">
        <f t="shared" ref="G696:G726" si="1816">2*IMREAL(K627)*COS(2*PI()*B627*1/Nt_input)-2*IMAGINARY(K627)*SIN(2*PI()*B627*1/Nt_input)</f>
        <v>1.7322079265736459E-19</v>
      </c>
      <c r="H696" s="342">
        <f t="shared" si="1752"/>
        <v>3.4188061725288734E-19</v>
      </c>
      <c r="I696" s="342">
        <f t="shared" si="1753"/>
        <v>4.9740216145624056E-19</v>
      </c>
      <c r="J696" s="342">
        <f t="shared" si="1754"/>
        <v>6.3380881954117627E-19</v>
      </c>
      <c r="K696" s="342">
        <f t="shared" si="1755"/>
        <v>7.4585856013522566E-19</v>
      </c>
      <c r="L696" s="342">
        <f t="shared" si="1756"/>
        <v>8.2924537454557768E-19</v>
      </c>
      <c r="M696" s="342">
        <f t="shared" si="1757"/>
        <v>8.8076475425830683E-19</v>
      </c>
      <c r="N696" s="342">
        <f t="shared" si="1758"/>
        <v>8.9843683840345404E-19</v>
      </c>
      <c r="O696" s="342">
        <f t="shared" si="1759"/>
        <v>8.8158249869794007E-19</v>
      </c>
      <c r="P696" s="342">
        <f t="shared" si="1760"/>
        <v>8.3084943796462557E-19</v>
      </c>
      <c r="Q696" s="342">
        <f t="shared" si="1761"/>
        <v>7.4818729927606342E-19</v>
      </c>
      <c r="R696" s="342">
        <f t="shared" si="1762"/>
        <v>6.3677274226459316E-19</v>
      </c>
      <c r="S696" s="342">
        <f t="shared" si="1763"/>
        <v>5.0088736587416274E-19</v>
      </c>
      <c r="T696" s="342">
        <f t="shared" si="1764"/>
        <v>3.457531689140594E-19</v>
      </c>
      <c r="U696" s="342">
        <f t="shared" si="1765"/>
        <v>1.7733187157319979E-19</v>
      </c>
      <c r="V696" s="342">
        <f t="shared" si="1766"/>
        <v>2.0958098566410502E-21</v>
      </c>
      <c r="W696" s="342">
        <f t="shared" si="1767"/>
        <v>-1.7322079265736468E-19</v>
      </c>
      <c r="X696" s="342">
        <f t="shared" si="1768"/>
        <v>-3.418806172528872E-19</v>
      </c>
      <c r="Y696" s="342">
        <f t="shared" si="1769"/>
        <v>-4.9740216145624037E-19</v>
      </c>
      <c r="Z696" s="342">
        <f t="shared" si="1770"/>
        <v>-6.3380881954117627E-19</v>
      </c>
      <c r="AA696" s="342">
        <f t="shared" si="1771"/>
        <v>-7.4585856013522566E-19</v>
      </c>
      <c r="AB696" s="342">
        <f t="shared" si="1772"/>
        <v>-8.2924537454557749E-19</v>
      </c>
      <c r="AC696" s="342">
        <f t="shared" si="1773"/>
        <v>-8.8076475425830683E-19</v>
      </c>
      <c r="AD696" s="342">
        <f t="shared" si="1774"/>
        <v>-8.9843683840345404E-19</v>
      </c>
      <c r="AE696" s="342">
        <f t="shared" si="1775"/>
        <v>-8.8158249869794007E-19</v>
      </c>
      <c r="AF696" s="342">
        <f t="shared" si="1776"/>
        <v>-8.3084943796462547E-19</v>
      </c>
      <c r="AG696" s="342">
        <f t="shared" si="1777"/>
        <v>-7.4818729927606342E-19</v>
      </c>
      <c r="AH696" s="342">
        <f t="shared" si="1778"/>
        <v>-6.3677274226459325E-19</v>
      </c>
      <c r="AI696" s="342">
        <f t="shared" si="1779"/>
        <v>-5.0088736587416274E-19</v>
      </c>
      <c r="AJ696" s="342">
        <f t="shared" si="1780"/>
        <v>-3.4575316891405983E-19</v>
      </c>
      <c r="AK696" s="342">
        <f t="shared" si="1781"/>
        <v>-1.7733187157319991E-19</v>
      </c>
      <c r="AL696" s="342">
        <f t="shared" si="1782"/>
        <v>-2.09580985664116E-21</v>
      </c>
      <c r="AM696" s="342">
        <f t="shared" si="1783"/>
        <v>1.7322079265736459E-19</v>
      </c>
      <c r="AN696" s="342">
        <f t="shared" si="1784"/>
        <v>3.4188061725288749E-19</v>
      </c>
      <c r="AO696" s="342">
        <f t="shared" si="1785"/>
        <v>4.9740216145624027E-19</v>
      </c>
      <c r="AP696" s="342">
        <f t="shared" si="1786"/>
        <v>6.3380881954117617E-19</v>
      </c>
      <c r="AQ696" s="342">
        <f t="shared" si="1787"/>
        <v>7.4585856013522566E-19</v>
      </c>
      <c r="AR696" s="342">
        <f t="shared" si="1788"/>
        <v>8.2924537454557749E-19</v>
      </c>
      <c r="AS696" s="342">
        <f t="shared" si="1789"/>
        <v>8.8076475425830683E-19</v>
      </c>
      <c r="AT696" s="342">
        <f t="shared" si="1790"/>
        <v>8.9843683840345404E-19</v>
      </c>
      <c r="AU696" s="342">
        <f t="shared" si="1791"/>
        <v>8.8158249869794026E-19</v>
      </c>
      <c r="AV696" s="342">
        <f t="shared" si="1792"/>
        <v>8.3084943796462557E-19</v>
      </c>
      <c r="AW696" s="342">
        <f t="shared" si="1793"/>
        <v>7.4818729927606351E-19</v>
      </c>
      <c r="AX696" s="342">
        <f t="shared" si="1794"/>
        <v>6.3677274226459383E-19</v>
      </c>
      <c r="AY696" s="342">
        <f t="shared" si="1795"/>
        <v>5.0088736587416283E-19</v>
      </c>
      <c r="AZ696" s="342">
        <f t="shared" si="1796"/>
        <v>3.4575316891405993E-19</v>
      </c>
      <c r="BA696" s="342">
        <f t="shared" si="1797"/>
        <v>1.7733187157319923E-19</v>
      </c>
      <c r="BB696" s="342">
        <f t="shared" si="1798"/>
        <v>2.0958098566412702E-21</v>
      </c>
      <c r="BC696" s="342">
        <f t="shared" si="1799"/>
        <v>-1.732207926573637E-19</v>
      </c>
      <c r="BD696" s="342">
        <f t="shared" si="1800"/>
        <v>-3.4188061725288739E-19</v>
      </c>
      <c r="BE696" s="342">
        <f t="shared" si="1801"/>
        <v>-4.9740216145624018E-19</v>
      </c>
      <c r="BF696" s="342">
        <f t="shared" si="1802"/>
        <v>-6.3380881954117665E-19</v>
      </c>
      <c r="BG696" s="342">
        <f t="shared" si="1803"/>
        <v>-7.4585856013522556E-19</v>
      </c>
      <c r="BH696" s="342">
        <f t="shared" si="1804"/>
        <v>-8.2924537454557739E-19</v>
      </c>
      <c r="BI696" s="342">
        <f t="shared" si="1805"/>
        <v>-8.8076475425830702E-19</v>
      </c>
      <c r="BJ696" s="342">
        <f t="shared" si="1806"/>
        <v>-8.9843683840345404E-19</v>
      </c>
      <c r="BK696" s="342">
        <f t="shared" si="1807"/>
        <v>-8.8158249869794026E-19</v>
      </c>
      <c r="BL696" s="342">
        <f t="shared" si="1808"/>
        <v>-8.3084943796462557E-19</v>
      </c>
      <c r="BM696" s="342">
        <f t="shared" si="1809"/>
        <v>-7.4818729927606351E-19</v>
      </c>
      <c r="BN696" s="342">
        <f t="shared" si="1810"/>
        <v>-6.3677274226459393E-19</v>
      </c>
      <c r="BO696" s="342">
        <f t="shared" si="1811"/>
        <v>-5.0088736587416293E-19</v>
      </c>
      <c r="BP696" s="342">
        <f t="shared" si="1812"/>
        <v>-3.4575316891406003E-19</v>
      </c>
      <c r="BQ696" s="342">
        <f t="shared" si="1813"/>
        <v>-1.7733187157319933E-19</v>
      </c>
      <c r="BR696" s="342">
        <f t="shared" si="1814"/>
        <v>-2.0958098566413801E-21</v>
      </c>
    </row>
    <row r="697" spans="1:123">
      <c r="B697" s="339">
        <v>3</v>
      </c>
      <c r="C697" s="339">
        <f t="shared" si="1815"/>
        <v>9.3749999999999997E-4</v>
      </c>
      <c r="D697" s="340">
        <f t="shared" si="1751"/>
        <v>54.000723946158224</v>
      </c>
      <c r="E697" s="341" t="str">
        <f>I694</f>
        <v>0.000723946158226941</v>
      </c>
      <c r="F697" s="291">
        <v>3</v>
      </c>
      <c r="G697" s="342">
        <f t="shared" si="1816"/>
        <v>-3.4873744398517162E-19</v>
      </c>
      <c r="H697" s="342">
        <f t="shared" si="1752"/>
        <v>-7.4154587103887527E-19</v>
      </c>
      <c r="I697" s="342">
        <f t="shared" si="1753"/>
        <v>-1.0704928656003776E-18</v>
      </c>
      <c r="J697" s="342">
        <f t="shared" si="1754"/>
        <v>-1.307249733374244E-18</v>
      </c>
      <c r="K697" s="342">
        <f t="shared" si="1755"/>
        <v>-1.4314271318816015E-18</v>
      </c>
      <c r="L697" s="342">
        <f t="shared" si="1756"/>
        <v>-1.432330986943701E-18</v>
      </c>
      <c r="M697" s="342">
        <f t="shared" si="1757"/>
        <v>-1.3098834591695015E-18</v>
      </c>
      <c r="N697" s="342">
        <f t="shared" si="1758"/>
        <v>-1.0746296474317585E-18</v>
      </c>
      <c r="O697" s="342">
        <f t="shared" si="1759"/>
        <v>-7.4682945203276318E-19</v>
      </c>
      <c r="P697" s="342">
        <f t="shared" si="1760"/>
        <v>-3.547128056941095E-19</v>
      </c>
      <c r="Q697" s="342">
        <f t="shared" si="1761"/>
        <v>6.7951469293894074E-20</v>
      </c>
      <c r="R697" s="342">
        <f t="shared" si="1762"/>
        <v>4.8476380937330065E-19</v>
      </c>
      <c r="S697" s="342">
        <f t="shared" si="1763"/>
        <v>8.5982861569112742E-19</v>
      </c>
      <c r="T697" s="342">
        <f t="shared" si="1764"/>
        <v>1.1608455589699557E-18</v>
      </c>
      <c r="U697" s="342">
        <f t="shared" si="1765"/>
        <v>1.3618912621767782E-18</v>
      </c>
      <c r="V697" s="342">
        <f t="shared" si="1766"/>
        <v>1.4456518043464601E-18</v>
      </c>
      <c r="W697" s="342">
        <f t="shared" si="1767"/>
        <v>1.4049137838295719E-18</v>
      </c>
      <c r="X697" s="342">
        <f t="shared" si="1768"/>
        <v>1.2431855315988969E-18</v>
      </c>
      <c r="Y697" s="342">
        <f t="shared" si="1769"/>
        <v>9.743949761417741E-19</v>
      </c>
      <c r="Z697" s="342">
        <f t="shared" si="1770"/>
        <v>6.2169017961087721E-19</v>
      </c>
      <c r="AA697" s="342">
        <f t="shared" si="1771"/>
        <v>2.1544584225472471E-19</v>
      </c>
      <c r="AB697" s="342">
        <f t="shared" si="1772"/>
        <v>-2.0935254637218652E-19</v>
      </c>
      <c r="AC697" s="342">
        <f t="shared" si="1773"/>
        <v>-6.1612163427831068E-19</v>
      </c>
      <c r="AD697" s="342">
        <f t="shared" si="1774"/>
        <v>-9.6983074074414116E-19</v>
      </c>
      <c r="AE697" s="342">
        <f t="shared" si="1775"/>
        <v>-1.2400186750239198E-18</v>
      </c>
      <c r="AF697" s="342">
        <f t="shared" si="1776"/>
        <v>-1.4034170336390564E-18</v>
      </c>
      <c r="AG697" s="342">
        <f t="shared" si="1777"/>
        <v>-1.4459540596617989E-18</v>
      </c>
      <c r="AH697" s="342">
        <f t="shared" si="1778"/>
        <v>-1.3639664929731676E-18</v>
      </c>
      <c r="AI697" s="342">
        <f t="shared" si="1779"/>
        <v>-1.1645150477646548E-18</v>
      </c>
      <c r="AJ697" s="342">
        <f t="shared" si="1780"/>
        <v>-8.6477634857306722E-19</v>
      </c>
      <c r="AK697" s="342">
        <f t="shared" si="1781"/>
        <v>-4.9056369090891653E-19</v>
      </c>
      <c r="AL697" s="342">
        <f t="shared" si="1782"/>
        <v>-7.4104017579750734E-20</v>
      </c>
      <c r="AM697" s="342">
        <f t="shared" si="1783"/>
        <v>3.4873744398517229E-19</v>
      </c>
      <c r="AN697" s="342">
        <f t="shared" si="1784"/>
        <v>7.415458710388746E-19</v>
      </c>
      <c r="AO697" s="342">
        <f t="shared" si="1785"/>
        <v>1.0704928656003778E-18</v>
      </c>
      <c r="AP697" s="342">
        <f t="shared" si="1786"/>
        <v>1.3072497333742434E-18</v>
      </c>
      <c r="AQ697" s="342">
        <f t="shared" si="1787"/>
        <v>1.4314271318816017E-18</v>
      </c>
      <c r="AR697" s="342">
        <f t="shared" si="1788"/>
        <v>1.4323309869437014E-18</v>
      </c>
      <c r="AS697" s="342">
        <f t="shared" si="1789"/>
        <v>1.3098834591695015E-18</v>
      </c>
      <c r="AT697" s="342">
        <f t="shared" si="1790"/>
        <v>1.0746296474317598E-18</v>
      </c>
      <c r="AU697" s="342">
        <f t="shared" si="1791"/>
        <v>7.4682945203276366E-19</v>
      </c>
      <c r="AV697" s="342">
        <f t="shared" si="1792"/>
        <v>3.5471280569410873E-19</v>
      </c>
      <c r="AW697" s="342">
        <f t="shared" si="1793"/>
        <v>-6.7951469293892918E-20</v>
      </c>
      <c r="AX697" s="342">
        <f t="shared" si="1794"/>
        <v>-4.8476380937330075E-19</v>
      </c>
      <c r="AY697" s="342">
        <f t="shared" si="1795"/>
        <v>-8.5982861569112655E-19</v>
      </c>
      <c r="AZ697" s="342">
        <f t="shared" si="1796"/>
        <v>-1.1608455589699553E-18</v>
      </c>
      <c r="BA697" s="342">
        <f t="shared" si="1797"/>
        <v>-1.3618912621767777E-18</v>
      </c>
      <c r="BB697" s="342">
        <f t="shared" si="1798"/>
        <v>-1.4456518043464601E-18</v>
      </c>
      <c r="BC697" s="342">
        <f t="shared" si="1799"/>
        <v>-1.4049137838295717E-18</v>
      </c>
      <c r="BD697" s="342">
        <f t="shared" si="1800"/>
        <v>-1.2431855315988973E-18</v>
      </c>
      <c r="BE697" s="342">
        <f t="shared" si="1801"/>
        <v>-9.7439497614177372E-19</v>
      </c>
      <c r="BF697" s="342">
        <f t="shared" si="1802"/>
        <v>-6.2169017961087769E-19</v>
      </c>
      <c r="BG697" s="342">
        <f t="shared" si="1803"/>
        <v>-2.1544584225472524E-19</v>
      </c>
      <c r="BH697" s="342">
        <f t="shared" si="1804"/>
        <v>2.0935254637218466E-19</v>
      </c>
      <c r="BI697" s="342">
        <f t="shared" si="1805"/>
        <v>6.1612163427830788E-19</v>
      </c>
      <c r="BJ697" s="342">
        <f t="shared" si="1806"/>
        <v>9.6983074074414174E-19</v>
      </c>
      <c r="BK697" s="342">
        <f t="shared" si="1807"/>
        <v>1.2400186750239198E-18</v>
      </c>
      <c r="BL697" s="342">
        <f t="shared" si="1808"/>
        <v>1.403417033639056E-18</v>
      </c>
      <c r="BM697" s="342">
        <f t="shared" si="1809"/>
        <v>1.4459540596617987E-18</v>
      </c>
      <c r="BN697" s="342">
        <f t="shared" si="1810"/>
        <v>1.3639664929731678E-18</v>
      </c>
      <c r="BO697" s="342">
        <f t="shared" si="1811"/>
        <v>1.1645150477646552E-18</v>
      </c>
      <c r="BP697" s="342">
        <f t="shared" si="1812"/>
        <v>8.6477634857306972E-19</v>
      </c>
      <c r="BQ697" s="342">
        <f t="shared" si="1813"/>
        <v>4.9056369090891461E-19</v>
      </c>
      <c r="BR697" s="342">
        <f t="shared" si="1814"/>
        <v>7.4104017579751263E-20</v>
      </c>
    </row>
    <row r="698" spans="1:123">
      <c r="B698" s="339">
        <v>4</v>
      </c>
      <c r="C698" s="339">
        <f t="shared" si="1815"/>
        <v>1.25E-3</v>
      </c>
      <c r="D698" s="340">
        <f t="shared" si="1751"/>
        <v>54.000700140824918</v>
      </c>
      <c r="E698" s="341" t="str">
        <f>J694</f>
        <v>0.000700140824918355</v>
      </c>
      <c r="F698" s="291">
        <v>4</v>
      </c>
      <c r="G698" s="342">
        <f t="shared" si="1816"/>
        <v>-2.2794457294902551E-18</v>
      </c>
      <c r="H698" s="342">
        <f t="shared" si="1752"/>
        <v>-4.1371512890564897E-18</v>
      </c>
      <c r="I698" s="342">
        <f t="shared" si="1753"/>
        <v>-5.3650130682337005E-18</v>
      </c>
      <c r="J698" s="342">
        <f t="shared" si="1754"/>
        <v>-5.7761002417368999E-18</v>
      </c>
      <c r="K698" s="342">
        <f t="shared" si="1755"/>
        <v>-5.3078285139147348E-18</v>
      </c>
      <c r="L698" s="342">
        <f t="shared" si="1756"/>
        <v>-4.0314880104343466E-18</v>
      </c>
      <c r="M698" s="342">
        <f t="shared" si="1757"/>
        <v>-2.1413900028951491E-18</v>
      </c>
      <c r="N698" s="342">
        <f t="shared" si="1758"/>
        <v>7.4715220836120489E-20</v>
      </c>
      <c r="O698" s="342">
        <f t="shared" si="1759"/>
        <v>2.2794457294902543E-18</v>
      </c>
      <c r="P698" s="342">
        <f t="shared" si="1760"/>
        <v>4.1371512890564897E-18</v>
      </c>
      <c r="Q698" s="342">
        <f t="shared" si="1761"/>
        <v>5.365013068233699E-18</v>
      </c>
      <c r="R698" s="342">
        <f t="shared" si="1762"/>
        <v>5.7761002417368999E-18</v>
      </c>
      <c r="S698" s="342">
        <f t="shared" si="1763"/>
        <v>5.307828513914734E-18</v>
      </c>
      <c r="T698" s="342">
        <f t="shared" si="1764"/>
        <v>4.0314880104343473E-18</v>
      </c>
      <c r="U698" s="342">
        <f t="shared" si="1765"/>
        <v>2.1413900028951522E-18</v>
      </c>
      <c r="V698" s="342">
        <f t="shared" si="1766"/>
        <v>-7.4715220836119779E-20</v>
      </c>
      <c r="W698" s="342">
        <f t="shared" si="1767"/>
        <v>-2.2794457294902559E-18</v>
      </c>
      <c r="X698" s="342">
        <f t="shared" si="1768"/>
        <v>-4.1371512890564897E-18</v>
      </c>
      <c r="Y698" s="342">
        <f t="shared" si="1769"/>
        <v>-5.365013068233699E-18</v>
      </c>
      <c r="Z698" s="342">
        <f t="shared" si="1770"/>
        <v>-5.7761002417368999E-18</v>
      </c>
      <c r="AA698" s="342">
        <f t="shared" si="1771"/>
        <v>-5.3078285139147348E-18</v>
      </c>
      <c r="AB698" s="342">
        <f t="shared" si="1772"/>
        <v>-4.0314880104343512E-18</v>
      </c>
      <c r="AC698" s="342">
        <f t="shared" si="1773"/>
        <v>-2.1413900028951529E-18</v>
      </c>
      <c r="AD698" s="342">
        <f t="shared" si="1774"/>
        <v>7.4715220836119081E-20</v>
      </c>
      <c r="AE698" s="342">
        <f t="shared" si="1775"/>
        <v>2.2794457294902551E-18</v>
      </c>
      <c r="AF698" s="342">
        <f t="shared" si="1776"/>
        <v>4.1371512890564928E-18</v>
      </c>
      <c r="AG698" s="342">
        <f t="shared" si="1777"/>
        <v>5.3650130682336982E-18</v>
      </c>
      <c r="AH698" s="342">
        <f t="shared" si="1778"/>
        <v>5.7761002417368999E-18</v>
      </c>
      <c r="AI698" s="342">
        <f t="shared" si="1779"/>
        <v>5.3078285139147348E-18</v>
      </c>
      <c r="AJ698" s="342">
        <f t="shared" si="1780"/>
        <v>4.0314880104343519E-18</v>
      </c>
      <c r="AK698" s="342">
        <f t="shared" si="1781"/>
        <v>2.1413900028951533E-18</v>
      </c>
      <c r="AL698" s="342">
        <f t="shared" si="1782"/>
        <v>-7.4715220836118371E-20</v>
      </c>
      <c r="AM698" s="342">
        <f t="shared" si="1783"/>
        <v>-2.2794457294902543E-18</v>
      </c>
      <c r="AN698" s="342">
        <f t="shared" si="1784"/>
        <v>-4.137151289056492E-18</v>
      </c>
      <c r="AO698" s="342">
        <f t="shared" si="1785"/>
        <v>-5.3650130682336982E-18</v>
      </c>
      <c r="AP698" s="342">
        <f t="shared" si="1786"/>
        <v>-5.7761002417368999E-18</v>
      </c>
      <c r="AQ698" s="342">
        <f t="shared" si="1787"/>
        <v>-5.3078285139147355E-18</v>
      </c>
      <c r="AR698" s="342">
        <f t="shared" si="1788"/>
        <v>-4.0314880104343527E-18</v>
      </c>
      <c r="AS698" s="342">
        <f t="shared" si="1789"/>
        <v>-2.1413900028951541E-18</v>
      </c>
      <c r="AT698" s="342">
        <f t="shared" si="1790"/>
        <v>7.471522083611766E-20</v>
      </c>
      <c r="AU698" s="342">
        <f t="shared" si="1791"/>
        <v>2.2794457294902443E-18</v>
      </c>
      <c r="AV698" s="342">
        <f t="shared" si="1792"/>
        <v>4.1371512890564912E-18</v>
      </c>
      <c r="AW698" s="342">
        <f t="shared" si="1793"/>
        <v>5.3650130682336974E-18</v>
      </c>
      <c r="AX698" s="342">
        <f t="shared" si="1794"/>
        <v>5.7761002417368999E-18</v>
      </c>
      <c r="AY698" s="342">
        <f t="shared" si="1795"/>
        <v>5.3078285139147355E-18</v>
      </c>
      <c r="AZ698" s="342">
        <f t="shared" si="1796"/>
        <v>4.0314880104343535E-18</v>
      </c>
      <c r="BA698" s="342">
        <f t="shared" si="1797"/>
        <v>2.1413900028951452E-18</v>
      </c>
      <c r="BB698" s="342">
        <f t="shared" si="1798"/>
        <v>-7.471522083611695E-20</v>
      </c>
      <c r="BC698" s="342">
        <f t="shared" si="1799"/>
        <v>-2.2794457294902439E-18</v>
      </c>
      <c r="BD698" s="342">
        <f t="shared" si="1800"/>
        <v>-4.1371512890564905E-18</v>
      </c>
      <c r="BE698" s="342">
        <f t="shared" si="1801"/>
        <v>-5.3650130682336974E-18</v>
      </c>
      <c r="BF698" s="342">
        <f t="shared" si="1802"/>
        <v>-5.7761002417368999E-18</v>
      </c>
      <c r="BG698" s="342">
        <f t="shared" si="1803"/>
        <v>-5.3078285139147355E-18</v>
      </c>
      <c r="BH698" s="342">
        <f t="shared" si="1804"/>
        <v>-4.0314880104343535E-18</v>
      </c>
      <c r="BI698" s="342">
        <f t="shared" si="1805"/>
        <v>-2.1413900028951456E-18</v>
      </c>
      <c r="BJ698" s="342">
        <f t="shared" si="1806"/>
        <v>7.471522083611624E-20</v>
      </c>
      <c r="BK698" s="342">
        <f t="shared" si="1807"/>
        <v>2.2794457294902431E-18</v>
      </c>
      <c r="BL698" s="342">
        <f t="shared" si="1808"/>
        <v>4.1371512890564905E-18</v>
      </c>
      <c r="BM698" s="342">
        <f t="shared" si="1809"/>
        <v>5.3650130682336974E-18</v>
      </c>
      <c r="BN698" s="342">
        <f t="shared" si="1810"/>
        <v>5.7761002417368999E-18</v>
      </c>
      <c r="BO698" s="342">
        <f t="shared" si="1811"/>
        <v>5.3078285139147355E-18</v>
      </c>
      <c r="BP698" s="342">
        <f t="shared" si="1812"/>
        <v>4.0314880104343535E-18</v>
      </c>
      <c r="BQ698" s="342">
        <f t="shared" si="1813"/>
        <v>2.1413900028951464E-18</v>
      </c>
      <c r="BR698" s="342">
        <f t="shared" si="1814"/>
        <v>-7.4715220836115542E-20</v>
      </c>
    </row>
    <row r="699" spans="1:123">
      <c r="B699" s="339">
        <v>5</v>
      </c>
      <c r="C699" s="339">
        <f t="shared" si="1815"/>
        <v>1.5625000000000001E-3</v>
      </c>
      <c r="D699" s="340">
        <f t="shared" si="1751"/>
        <v>54.000669592752736</v>
      </c>
      <c r="E699" s="341" t="str">
        <f>K694</f>
        <v>0.000669592752737078</v>
      </c>
      <c r="F699" s="291">
        <v>5</v>
      </c>
      <c r="G699" s="342">
        <f t="shared" si="1816"/>
        <v>-3.5343643596814819E-17</v>
      </c>
      <c r="H699" s="342">
        <f t="shared" si="1752"/>
        <v>-2.6255904813825931E-17</v>
      </c>
      <c r="I699" s="342">
        <f t="shared" si="1753"/>
        <v>-1.0967637943224035E-17</v>
      </c>
      <c r="J699" s="342">
        <f t="shared" si="1754"/>
        <v>6.9107185702196669E-18</v>
      </c>
      <c r="K699" s="342">
        <f t="shared" si="1755"/>
        <v>2.3157057261231602E-17</v>
      </c>
      <c r="L699" s="342">
        <f t="shared" si="1756"/>
        <v>3.393468386660559E-17</v>
      </c>
      <c r="M699" s="342">
        <f t="shared" si="1757"/>
        <v>3.6698381340565453E-17</v>
      </c>
      <c r="N699" s="342">
        <f t="shared" si="1758"/>
        <v>3.0795481876213548E-17</v>
      </c>
      <c r="O699" s="342">
        <f t="shared" si="1759"/>
        <v>1.7619999284408745E-17</v>
      </c>
      <c r="P699" s="342">
        <f t="shared" si="1760"/>
        <v>2.8342221723219701E-19</v>
      </c>
      <c r="Q699" s="342">
        <f t="shared" si="1761"/>
        <v>-1.7120087124077082E-17</v>
      </c>
      <c r="R699" s="342">
        <f t="shared" si="1762"/>
        <v>-3.0480559981672279E-17</v>
      </c>
      <c r="S699" s="342">
        <f t="shared" si="1763"/>
        <v>-3.6642820870087527E-17</v>
      </c>
      <c r="T699" s="342">
        <f t="shared" si="1764"/>
        <v>-3.4151605840403485E-17</v>
      </c>
      <c r="U699" s="342">
        <f t="shared" si="1765"/>
        <v>-2.3595233934503083E-17</v>
      </c>
      <c r="V699" s="342">
        <f t="shared" si="1766"/>
        <v>-7.4666712478208514E-18</v>
      </c>
      <c r="W699" s="342">
        <f t="shared" si="1767"/>
        <v>1.0425201639799733E-17</v>
      </c>
      <c r="X699" s="342">
        <f t="shared" si="1768"/>
        <v>2.5855085270338297E-17</v>
      </c>
      <c r="Y699" s="342">
        <f t="shared" si="1769"/>
        <v>3.5179097343102827E-17</v>
      </c>
      <c r="Z699" s="342">
        <f t="shared" si="1770"/>
        <v>3.619530274458791E-17</v>
      </c>
      <c r="AA699" s="342">
        <f t="shared" si="1771"/>
        <v>2.8663716976854074E-17</v>
      </c>
      <c r="AB699" s="342">
        <f t="shared" si="1772"/>
        <v>1.4362980289713198E-17</v>
      </c>
      <c r="AC699" s="342">
        <f t="shared" si="1773"/>
        <v>-3.3296815030253438E-18</v>
      </c>
      <c r="AD699" s="342">
        <f t="shared" si="1774"/>
        <v>-2.0236014131764027E-17</v>
      </c>
      <c r="AE699" s="342">
        <f t="shared" si="1775"/>
        <v>-3.2363460833887745E-17</v>
      </c>
      <c r="AF699" s="342">
        <f t="shared" si="1776"/>
        <v>-3.684803446285746E-17</v>
      </c>
      <c r="AG699" s="342">
        <f t="shared" si="1777"/>
        <v>-3.2630669450582276E-17</v>
      </c>
      <c r="AH699" s="342">
        <f t="shared" si="1778"/>
        <v>-2.0707328053924066E-17</v>
      </c>
      <c r="AI699" s="342">
        <f t="shared" si="1779"/>
        <v>-3.8937964266034702E-18</v>
      </c>
      <c r="AJ699" s="342">
        <f t="shared" si="1780"/>
        <v>1.3839284318593585E-17</v>
      </c>
      <c r="AK699" s="342">
        <f t="shared" si="1781"/>
        <v>2.8304114674464312E-17</v>
      </c>
      <c r="AL699" s="342">
        <f t="shared" si="1782"/>
        <v>3.6084716881335194E-17</v>
      </c>
      <c r="AM699" s="342">
        <f t="shared" si="1783"/>
        <v>3.5343643596814844E-17</v>
      </c>
      <c r="AN699" s="342">
        <f t="shared" si="1784"/>
        <v>2.625590481382594E-17</v>
      </c>
      <c r="AO699" s="342">
        <f t="shared" si="1785"/>
        <v>1.0967637943224106E-17</v>
      </c>
      <c r="AP699" s="342">
        <f t="shared" si="1786"/>
        <v>-6.91071857021966E-18</v>
      </c>
      <c r="AQ699" s="342">
        <f t="shared" si="1787"/>
        <v>-2.3157057261231547E-17</v>
      </c>
      <c r="AR699" s="342">
        <f t="shared" si="1788"/>
        <v>-3.393468386660559E-17</v>
      </c>
      <c r="AS699" s="342">
        <f t="shared" si="1789"/>
        <v>-3.6698381340565465E-17</v>
      </c>
      <c r="AT699" s="342">
        <f t="shared" si="1790"/>
        <v>-3.0795481876213542E-17</v>
      </c>
      <c r="AU699" s="342">
        <f t="shared" si="1791"/>
        <v>-1.7619999284408795E-17</v>
      </c>
      <c r="AV699" s="342">
        <f t="shared" si="1792"/>
        <v>-2.8342221723218622E-19</v>
      </c>
      <c r="AW699" s="342">
        <f t="shared" si="1793"/>
        <v>1.7120087124077029E-17</v>
      </c>
      <c r="AX699" s="342">
        <f t="shared" si="1794"/>
        <v>3.0480559981672304E-17</v>
      </c>
      <c r="AY699" s="342">
        <f t="shared" si="1795"/>
        <v>3.6642820870087527E-17</v>
      </c>
      <c r="AZ699" s="342">
        <f t="shared" si="1796"/>
        <v>3.4151605840403467E-17</v>
      </c>
      <c r="BA699" s="342">
        <f t="shared" si="1797"/>
        <v>2.3595233934503099E-17</v>
      </c>
      <c r="BB699" s="342">
        <f t="shared" si="1798"/>
        <v>7.4666712478209377E-18</v>
      </c>
      <c r="BC699" s="342">
        <f t="shared" si="1799"/>
        <v>-1.0425201639799708E-17</v>
      </c>
      <c r="BD699" s="342">
        <f t="shared" si="1800"/>
        <v>-2.5855085270338232E-17</v>
      </c>
      <c r="BE699" s="342">
        <f t="shared" si="1801"/>
        <v>-3.5179097343102827E-17</v>
      </c>
      <c r="BF699" s="342">
        <f t="shared" si="1802"/>
        <v>-3.6195302744587923E-17</v>
      </c>
      <c r="BG699" s="342">
        <f t="shared" si="1803"/>
        <v>-2.8663716976854087E-17</v>
      </c>
      <c r="BH699" s="342">
        <f t="shared" si="1804"/>
        <v>-1.4362980289713278E-17</v>
      </c>
      <c r="BI699" s="342">
        <f t="shared" si="1805"/>
        <v>3.3296815030253223E-18</v>
      </c>
      <c r="BJ699" s="342">
        <f t="shared" si="1806"/>
        <v>2.0236014131764009E-17</v>
      </c>
      <c r="BK699" s="342">
        <f t="shared" si="1807"/>
        <v>3.2363460833887764E-17</v>
      </c>
      <c r="BL699" s="342">
        <f t="shared" si="1808"/>
        <v>3.684803446285746E-17</v>
      </c>
      <c r="BM699" s="342">
        <f t="shared" si="1809"/>
        <v>3.2630669450582257E-17</v>
      </c>
      <c r="BN699" s="342">
        <f t="shared" si="1810"/>
        <v>2.0707328053924084E-17</v>
      </c>
      <c r="BO699" s="342">
        <f t="shared" si="1811"/>
        <v>3.8937964266034263E-18</v>
      </c>
      <c r="BP699" s="342">
        <f t="shared" si="1812"/>
        <v>-1.3839284318593567E-17</v>
      </c>
      <c r="BQ699" s="342">
        <f t="shared" si="1813"/>
        <v>-2.8304114674464342E-17</v>
      </c>
      <c r="BR699" s="342">
        <f t="shared" si="1814"/>
        <v>-3.6084716881335194E-17</v>
      </c>
    </row>
    <row r="700" spans="1:123">
      <c r="B700" s="339">
        <v>6</v>
      </c>
      <c r="C700" s="339">
        <f t="shared" si="1815"/>
        <v>1.8750000000000001E-3</v>
      </c>
      <c r="D700" s="340">
        <f t="shared" si="1751"/>
        <v>54.000632596136306</v>
      </c>
      <c r="E700" s="341" t="str">
        <f>L694</f>
        <v>0.000632596136304814</v>
      </c>
      <c r="F700" s="291">
        <v>6</v>
      </c>
      <c r="G700" s="342">
        <f t="shared" si="1816"/>
        <v>-5.8204052901812831E-18</v>
      </c>
      <c r="H700" s="342">
        <f t="shared" si="1752"/>
        <v>-4.9839326925481099E-18</v>
      </c>
      <c r="I700" s="342">
        <f t="shared" si="1753"/>
        <v>-2.4675718770486313E-18</v>
      </c>
      <c r="J700" s="342">
        <f t="shared" si="1754"/>
        <v>8.805106286715309E-19</v>
      </c>
      <c r="K700" s="342">
        <f t="shared" si="1755"/>
        <v>3.9318075391482073E-18</v>
      </c>
      <c r="L700" s="342">
        <f t="shared" si="1756"/>
        <v>5.6578463517760393E-18</v>
      </c>
      <c r="M700" s="342">
        <f t="shared" si="1757"/>
        <v>5.4768470860089777E-18</v>
      </c>
      <c r="N700" s="342">
        <f t="shared" si="1758"/>
        <v>3.4498174947123808E-18</v>
      </c>
      <c r="O700" s="342">
        <f t="shared" si="1759"/>
        <v>2.5998974367710589E-19</v>
      </c>
      <c r="P700" s="342">
        <f t="shared" si="1760"/>
        <v>-3.0174703519566988E-18</v>
      </c>
      <c r="Q700" s="342">
        <f t="shared" si="1761"/>
        <v>-5.2778595510288304E-18</v>
      </c>
      <c r="R700" s="342">
        <f t="shared" si="1762"/>
        <v>-5.7592893174057524E-18</v>
      </c>
      <c r="S700" s="342">
        <f t="shared" si="1763"/>
        <v>-4.2994885607342743E-18</v>
      </c>
      <c r="T700" s="342">
        <f t="shared" si="1764"/>
        <v>-1.3904988559801541E-18</v>
      </c>
      <c r="U700" s="342">
        <f t="shared" si="1765"/>
        <v>1.9871734713563676E-18</v>
      </c>
      <c r="V700" s="342">
        <f t="shared" si="1766"/>
        <v>4.6950475675933186E-18</v>
      </c>
      <c r="W700" s="342">
        <f t="shared" si="1767"/>
        <v>5.8204052901812831E-18</v>
      </c>
      <c r="X700" s="342">
        <f t="shared" si="1768"/>
        <v>4.9839326925481122E-18</v>
      </c>
      <c r="Y700" s="342">
        <f t="shared" si="1769"/>
        <v>2.4675718770486366E-18</v>
      </c>
      <c r="Z700" s="342">
        <f t="shared" si="1770"/>
        <v>-8.8051062867152358E-19</v>
      </c>
      <c r="AA700" s="342">
        <f t="shared" si="1771"/>
        <v>-3.9318075391482088E-18</v>
      </c>
      <c r="AB700" s="342">
        <f t="shared" si="1772"/>
        <v>-5.6578463517760385E-18</v>
      </c>
      <c r="AC700" s="342">
        <f t="shared" si="1773"/>
        <v>-5.4768470860089793E-18</v>
      </c>
      <c r="AD700" s="342">
        <f t="shared" si="1774"/>
        <v>-3.4498174947123827E-18</v>
      </c>
      <c r="AE700" s="342">
        <f t="shared" si="1775"/>
        <v>-2.5998974367710821E-19</v>
      </c>
      <c r="AF700" s="342">
        <f t="shared" si="1776"/>
        <v>3.0174703519566969E-18</v>
      </c>
      <c r="AG700" s="342">
        <f t="shared" si="1777"/>
        <v>5.2778595510288273E-18</v>
      </c>
      <c r="AH700" s="342">
        <f t="shared" si="1778"/>
        <v>5.7592893174057524E-18</v>
      </c>
      <c r="AI700" s="342">
        <f t="shared" si="1779"/>
        <v>4.2994885607342789E-18</v>
      </c>
      <c r="AJ700" s="342">
        <f t="shared" si="1780"/>
        <v>1.3904988559801561E-18</v>
      </c>
      <c r="AK700" s="342">
        <f t="shared" si="1781"/>
        <v>-1.9871734713563565E-18</v>
      </c>
      <c r="AL700" s="342">
        <f t="shared" si="1782"/>
        <v>-4.6950475675933178E-18</v>
      </c>
      <c r="AM700" s="342">
        <f t="shared" si="1783"/>
        <v>-5.8204052901812831E-18</v>
      </c>
      <c r="AN700" s="342">
        <f t="shared" si="1784"/>
        <v>-4.983932692548113E-18</v>
      </c>
      <c r="AO700" s="342">
        <f t="shared" si="1785"/>
        <v>-2.4675718770486297E-18</v>
      </c>
      <c r="AP700" s="342">
        <f t="shared" si="1786"/>
        <v>8.8051062867152204E-19</v>
      </c>
      <c r="AQ700" s="342">
        <f t="shared" si="1787"/>
        <v>3.9318075391482073E-18</v>
      </c>
      <c r="AR700" s="342">
        <f t="shared" si="1788"/>
        <v>5.6578463517760362E-18</v>
      </c>
      <c r="AS700" s="342">
        <f t="shared" si="1789"/>
        <v>5.4768470860089793E-18</v>
      </c>
      <c r="AT700" s="342">
        <f t="shared" si="1790"/>
        <v>3.4498174947123927E-18</v>
      </c>
      <c r="AU700" s="342">
        <f t="shared" si="1791"/>
        <v>2.5998974367710975E-19</v>
      </c>
      <c r="AV700" s="342">
        <f t="shared" si="1792"/>
        <v>-3.0174703519567035E-18</v>
      </c>
      <c r="AW700" s="342">
        <f t="shared" si="1793"/>
        <v>-5.2778595510288266E-18</v>
      </c>
      <c r="AX700" s="342">
        <f t="shared" si="1794"/>
        <v>-5.7592893174057524E-18</v>
      </c>
      <c r="AY700" s="342">
        <f t="shared" si="1795"/>
        <v>-4.2994885607342805E-18</v>
      </c>
      <c r="AZ700" s="342">
        <f t="shared" si="1796"/>
        <v>-1.390498855980158E-18</v>
      </c>
      <c r="BA700" s="342">
        <f t="shared" si="1797"/>
        <v>1.9871734713563545E-18</v>
      </c>
      <c r="BB700" s="342">
        <f t="shared" si="1798"/>
        <v>4.6950475675933163E-18</v>
      </c>
      <c r="BC700" s="342">
        <f t="shared" si="1799"/>
        <v>5.8204052901812831E-18</v>
      </c>
      <c r="BD700" s="342">
        <f t="shared" si="1800"/>
        <v>4.9839326925481145E-18</v>
      </c>
      <c r="BE700" s="342">
        <f t="shared" si="1801"/>
        <v>2.4675718770486313E-18</v>
      </c>
      <c r="BF700" s="342">
        <f t="shared" si="1802"/>
        <v>-8.8051062867151934E-19</v>
      </c>
      <c r="BG700" s="342">
        <f t="shared" si="1803"/>
        <v>-3.9318075391482065E-18</v>
      </c>
      <c r="BH700" s="342">
        <f t="shared" si="1804"/>
        <v>-5.6578463517760362E-18</v>
      </c>
      <c r="BI700" s="342">
        <f t="shared" si="1805"/>
        <v>-5.476847086008987E-18</v>
      </c>
      <c r="BJ700" s="342">
        <f t="shared" si="1806"/>
        <v>-3.4498174947123777E-18</v>
      </c>
      <c r="BK700" s="342">
        <f t="shared" si="1807"/>
        <v>-2.5998974367711206E-19</v>
      </c>
      <c r="BL700" s="342">
        <f t="shared" si="1808"/>
        <v>3.0174703519566842E-18</v>
      </c>
      <c r="BM700" s="342">
        <f t="shared" si="1809"/>
        <v>5.2778595510288343E-18</v>
      </c>
      <c r="BN700" s="342">
        <f t="shared" si="1810"/>
        <v>5.7592893174057532E-18</v>
      </c>
      <c r="BO700" s="342">
        <f t="shared" si="1811"/>
        <v>4.299488560734282E-18</v>
      </c>
      <c r="BP700" s="342">
        <f t="shared" si="1812"/>
        <v>1.3904988559801803E-18</v>
      </c>
      <c r="BQ700" s="342">
        <f t="shared" si="1813"/>
        <v>-1.9871734713563719E-18</v>
      </c>
      <c r="BR700" s="342">
        <f t="shared" si="1814"/>
        <v>-4.6950475675933148E-18</v>
      </c>
    </row>
    <row r="701" spans="1:123">
      <c r="B701" s="339">
        <v>7</v>
      </c>
      <c r="C701" s="339">
        <f t="shared" si="1815"/>
        <v>2.1875000000000002E-3</v>
      </c>
      <c r="D701" s="340">
        <f t="shared" si="1751"/>
        <v>54.000589507273261</v>
      </c>
      <c r="E701" s="341" t="str">
        <f>M694</f>
        <v>0.000589507273264201</v>
      </c>
      <c r="F701" s="291">
        <v>7</v>
      </c>
      <c r="G701" s="342">
        <f t="shared" si="1816"/>
        <v>-2.5415581539146583E-18</v>
      </c>
      <c r="H701" s="342">
        <f t="shared" si="1752"/>
        <v>-1.0231605334112219E-18</v>
      </c>
      <c r="I701" s="342">
        <f t="shared" si="1753"/>
        <v>9.5973057832452182E-19</v>
      </c>
      <c r="J701" s="342">
        <f t="shared" si="1754"/>
        <v>2.5069240723246621E-18</v>
      </c>
      <c r="K701" s="342">
        <f t="shared" si="1755"/>
        <v>2.9160264490627705E-18</v>
      </c>
      <c r="L701" s="342">
        <f t="shared" si="1756"/>
        <v>2.0013137824908258E-18</v>
      </c>
      <c r="M701" s="342">
        <f t="shared" si="1757"/>
        <v>1.7804649958588559E-19</v>
      </c>
      <c r="N701" s="342">
        <f t="shared" si="1758"/>
        <v>-1.72605017176176E-18</v>
      </c>
      <c r="O701" s="342">
        <f t="shared" si="1759"/>
        <v>-2.846556151186661E-18</v>
      </c>
      <c r="P701" s="342">
        <f t="shared" si="1760"/>
        <v>-2.6747851501408171E-18</v>
      </c>
      <c r="Q701" s="342">
        <f t="shared" si="1761"/>
        <v>-1.2887176119298775E-18</v>
      </c>
      <c r="R701" s="342">
        <f t="shared" si="1762"/>
        <v>6.824007792319011E-19</v>
      </c>
      <c r="S701" s="342">
        <f t="shared" si="1763"/>
        <v>2.3437234833881495E-18</v>
      </c>
      <c r="T701" s="342">
        <f t="shared" si="1764"/>
        <v>2.9410447256696335E-18</v>
      </c>
      <c r="U701" s="342">
        <f t="shared" si="1765"/>
        <v>2.2031931501117888E-18</v>
      </c>
      <c r="V701" s="342">
        <f t="shared" si="1766"/>
        <v>4.6513794595754927E-19</v>
      </c>
      <c r="W701" s="342">
        <f t="shared" si="1767"/>
        <v>-1.4840801611500736E-18</v>
      </c>
      <c r="X701" s="342">
        <f t="shared" si="1768"/>
        <v>-2.7595569023520759E-18</v>
      </c>
      <c r="Y701" s="342">
        <f t="shared" si="1769"/>
        <v>-2.7822525031848213E-18</v>
      </c>
      <c r="Z701" s="342">
        <f t="shared" si="1770"/>
        <v>-1.5418636353609426E-18</v>
      </c>
      <c r="AA701" s="342">
        <f t="shared" si="1771"/>
        <v>3.9849908759706544E-19</v>
      </c>
      <c r="AB701" s="342">
        <f t="shared" si="1772"/>
        <v>2.1579515560970274E-18</v>
      </c>
      <c r="AC701" s="342">
        <f t="shared" si="1773"/>
        <v>2.9377391338297098E-18</v>
      </c>
      <c r="AD701" s="342">
        <f t="shared" si="1774"/>
        <v>2.3838545633092881E-18</v>
      </c>
      <c r="AE701" s="342">
        <f t="shared" si="1775"/>
        <v>7.4774985963938095E-19</v>
      </c>
      <c r="AF701" s="342">
        <f t="shared" si="1776"/>
        <v>-1.2278176473057741E-18</v>
      </c>
      <c r="AG701" s="342">
        <f t="shared" si="1777"/>
        <v>-2.6459816120205899E-18</v>
      </c>
      <c r="AH701" s="342">
        <f t="shared" si="1778"/>
        <v>-2.8629252436892279E-18</v>
      </c>
      <c r="AI701" s="342">
        <f t="shared" si="1779"/>
        <v>-1.7801606691150787E-18</v>
      </c>
      <c r="AJ701" s="342">
        <f t="shared" si="1780"/>
        <v>1.1075963190690987E-19</v>
      </c>
      <c r="AK701" s="342">
        <f t="shared" si="1781"/>
        <v>1.9513973756643717E-18</v>
      </c>
      <c r="AL701" s="342">
        <f t="shared" si="1782"/>
        <v>2.9061415081994396E-18</v>
      </c>
      <c r="AM701" s="342">
        <f t="shared" si="1783"/>
        <v>2.5415581539146579E-18</v>
      </c>
      <c r="AN701" s="342">
        <f t="shared" si="1784"/>
        <v>1.0231605334112273E-18</v>
      </c>
      <c r="AO701" s="342">
        <f t="shared" si="1785"/>
        <v>-9.5973057832451951E-19</v>
      </c>
      <c r="AP701" s="342">
        <f t="shared" si="1786"/>
        <v>-2.5069240723246629E-18</v>
      </c>
      <c r="AQ701" s="342">
        <f t="shared" si="1787"/>
        <v>-2.9160264490627713E-18</v>
      </c>
      <c r="AR701" s="342">
        <f t="shared" si="1788"/>
        <v>-2.0013137824908273E-18</v>
      </c>
      <c r="AS701" s="342">
        <f t="shared" si="1789"/>
        <v>-1.7804649958588294E-19</v>
      </c>
      <c r="AT701" s="342">
        <f t="shared" si="1790"/>
        <v>1.7260501717617557E-18</v>
      </c>
      <c r="AU701" s="342">
        <f t="shared" si="1791"/>
        <v>2.8465561511866607E-18</v>
      </c>
      <c r="AV701" s="342">
        <f t="shared" si="1792"/>
        <v>2.674785150140816E-18</v>
      </c>
      <c r="AW701" s="342">
        <f t="shared" si="1793"/>
        <v>1.2887176119298821E-18</v>
      </c>
      <c r="AX701" s="342">
        <f t="shared" si="1794"/>
        <v>-6.8240077923189869E-19</v>
      </c>
      <c r="AY701" s="342">
        <f t="shared" si="1795"/>
        <v>-2.3437234833881511E-18</v>
      </c>
      <c r="AZ701" s="342">
        <f t="shared" si="1796"/>
        <v>-2.9410447256696339E-18</v>
      </c>
      <c r="BA701" s="342">
        <f t="shared" si="1797"/>
        <v>-2.2031931501117904E-18</v>
      </c>
      <c r="BB701" s="342">
        <f t="shared" si="1798"/>
        <v>-4.6513794595754657E-19</v>
      </c>
      <c r="BC701" s="342">
        <f t="shared" si="1799"/>
        <v>1.4840801611500807E-18</v>
      </c>
      <c r="BD701" s="342">
        <f t="shared" si="1800"/>
        <v>2.7595569023520721E-18</v>
      </c>
      <c r="BE701" s="342">
        <f t="shared" si="1801"/>
        <v>2.7822525031848236E-18</v>
      </c>
      <c r="BF701" s="342">
        <f t="shared" si="1802"/>
        <v>1.5418636353609445E-18</v>
      </c>
      <c r="BG701" s="342">
        <f t="shared" si="1803"/>
        <v>-3.9849908759706304E-19</v>
      </c>
      <c r="BH701" s="342">
        <f t="shared" si="1804"/>
        <v>-2.1579515560970293E-18</v>
      </c>
      <c r="BI701" s="342">
        <f t="shared" si="1805"/>
        <v>-2.9377391338297106E-18</v>
      </c>
      <c r="BJ701" s="342">
        <f t="shared" si="1806"/>
        <v>-2.3838545633092962E-18</v>
      </c>
      <c r="BK701" s="342">
        <f t="shared" si="1807"/>
        <v>-7.4774985963938345E-19</v>
      </c>
      <c r="BL701" s="342">
        <f t="shared" si="1808"/>
        <v>1.2278176473057714E-18</v>
      </c>
      <c r="BM701" s="342">
        <f t="shared" si="1809"/>
        <v>2.6459816120205887E-18</v>
      </c>
      <c r="BN701" s="342">
        <f t="shared" si="1810"/>
        <v>2.862925243689226E-18</v>
      </c>
      <c r="BO701" s="342">
        <f t="shared" si="1811"/>
        <v>1.7801606691150726E-18</v>
      </c>
      <c r="BP701" s="342">
        <f t="shared" si="1812"/>
        <v>-1.1075963190689697E-19</v>
      </c>
      <c r="BQ701" s="342">
        <f t="shared" si="1813"/>
        <v>-1.9513973756643698E-18</v>
      </c>
      <c r="BR701" s="342">
        <f t="shared" si="1814"/>
        <v>-2.9061415081994392E-18</v>
      </c>
    </row>
    <row r="702" spans="1:123">
      <c r="B702" s="339">
        <v>8</v>
      </c>
      <c r="C702" s="339">
        <f t="shared" si="1815"/>
        <v>2.5000000000000001E-3</v>
      </c>
      <c r="D702" s="340">
        <f t="shared" si="1751"/>
        <v>54.00054074113293</v>
      </c>
      <c r="E702" s="341" t="str">
        <f>N694</f>
        <v>0.000540741132929169</v>
      </c>
      <c r="F702" s="291">
        <v>8</v>
      </c>
      <c r="G702" s="342">
        <f t="shared" si="1816"/>
        <v>9.5856885370726091E-18</v>
      </c>
      <c r="H702" s="342">
        <f t="shared" si="1752"/>
        <v>1.298920873287544E-17</v>
      </c>
      <c r="I702" s="342">
        <f t="shared" si="1753"/>
        <v>8.7838266174548818E-18</v>
      </c>
      <c r="J702" s="342">
        <f t="shared" si="1754"/>
        <v>-5.6700200093695638E-19</v>
      </c>
      <c r="K702" s="342">
        <f t="shared" si="1755"/>
        <v>-9.5856885370726091E-18</v>
      </c>
      <c r="L702" s="342">
        <f t="shared" si="1756"/>
        <v>-1.298920873287544E-17</v>
      </c>
      <c r="M702" s="342">
        <f t="shared" si="1757"/>
        <v>-8.7838266174548834E-18</v>
      </c>
      <c r="N702" s="342">
        <f t="shared" si="1758"/>
        <v>5.6700200093695484E-19</v>
      </c>
      <c r="O702" s="342">
        <f t="shared" si="1759"/>
        <v>9.5856885370726076E-18</v>
      </c>
      <c r="P702" s="342">
        <f t="shared" si="1760"/>
        <v>1.298920873287544E-17</v>
      </c>
      <c r="Q702" s="342">
        <f t="shared" si="1761"/>
        <v>8.7838266174548926E-18</v>
      </c>
      <c r="R702" s="342">
        <f t="shared" si="1762"/>
        <v>-5.670020009369532E-19</v>
      </c>
      <c r="S702" s="342">
        <f t="shared" si="1763"/>
        <v>-9.5856885370726153E-18</v>
      </c>
      <c r="T702" s="342">
        <f t="shared" si="1764"/>
        <v>-1.298920873287544E-17</v>
      </c>
      <c r="U702" s="342">
        <f t="shared" si="1765"/>
        <v>-8.7838266174548941E-18</v>
      </c>
      <c r="V702" s="342">
        <f t="shared" si="1766"/>
        <v>5.6700200093695166E-19</v>
      </c>
      <c r="W702" s="342">
        <f t="shared" si="1767"/>
        <v>9.5856885370726138E-18</v>
      </c>
      <c r="X702" s="342">
        <f t="shared" si="1768"/>
        <v>1.298920873287544E-17</v>
      </c>
      <c r="Y702" s="342">
        <f t="shared" si="1769"/>
        <v>8.7838266174548972E-18</v>
      </c>
      <c r="Z702" s="342">
        <f t="shared" si="1770"/>
        <v>-5.6700200093695002E-19</v>
      </c>
      <c r="AA702" s="342">
        <f t="shared" si="1771"/>
        <v>-9.5856885370726122E-18</v>
      </c>
      <c r="AB702" s="342">
        <f t="shared" si="1772"/>
        <v>-1.2989208732875442E-17</v>
      </c>
      <c r="AC702" s="342">
        <f t="shared" si="1773"/>
        <v>-8.7838266174548988E-18</v>
      </c>
      <c r="AD702" s="342">
        <f t="shared" si="1774"/>
        <v>5.6700200093694848E-19</v>
      </c>
      <c r="AE702" s="342">
        <f t="shared" si="1775"/>
        <v>9.5856885370726107E-18</v>
      </c>
      <c r="AF702" s="342">
        <f t="shared" si="1776"/>
        <v>1.298920873287544E-17</v>
      </c>
      <c r="AG702" s="342">
        <f t="shared" si="1777"/>
        <v>8.7838266174548988E-18</v>
      </c>
      <c r="AH702" s="342">
        <f t="shared" si="1778"/>
        <v>-5.6700200093694685E-19</v>
      </c>
      <c r="AI702" s="342">
        <f t="shared" si="1779"/>
        <v>-9.5856885370726107E-18</v>
      </c>
      <c r="AJ702" s="342">
        <f t="shared" si="1780"/>
        <v>-1.2989208732875442E-17</v>
      </c>
      <c r="AK702" s="342">
        <f t="shared" si="1781"/>
        <v>-8.7838266174549003E-18</v>
      </c>
      <c r="AL702" s="342">
        <f t="shared" si="1782"/>
        <v>5.6700200093694531E-19</v>
      </c>
      <c r="AM702" s="342">
        <f t="shared" si="1783"/>
        <v>9.5856885370726091E-18</v>
      </c>
      <c r="AN702" s="342">
        <f t="shared" si="1784"/>
        <v>1.298920873287544E-17</v>
      </c>
      <c r="AO702" s="342">
        <f t="shared" si="1785"/>
        <v>8.7838266174549003E-18</v>
      </c>
      <c r="AP702" s="342">
        <f t="shared" si="1786"/>
        <v>-5.6700200093694367E-19</v>
      </c>
      <c r="AQ702" s="342">
        <f t="shared" si="1787"/>
        <v>-9.5856885370726076E-18</v>
      </c>
      <c r="AR702" s="342">
        <f t="shared" si="1788"/>
        <v>-1.2989208732875442E-17</v>
      </c>
      <c r="AS702" s="342">
        <f t="shared" si="1789"/>
        <v>-8.7838266174549019E-18</v>
      </c>
      <c r="AT702" s="342">
        <f t="shared" si="1790"/>
        <v>5.6700200093694213E-19</v>
      </c>
      <c r="AU702" s="342">
        <f t="shared" si="1791"/>
        <v>9.5856885370725768E-18</v>
      </c>
      <c r="AV702" s="342">
        <f t="shared" si="1792"/>
        <v>1.298920873287544E-17</v>
      </c>
      <c r="AW702" s="342">
        <f t="shared" si="1793"/>
        <v>8.7838266174549034E-18</v>
      </c>
      <c r="AX702" s="342">
        <f t="shared" si="1794"/>
        <v>-5.6700200093689436E-19</v>
      </c>
      <c r="AY702" s="342">
        <f t="shared" si="1795"/>
        <v>-9.5856885370726045E-18</v>
      </c>
      <c r="AZ702" s="342">
        <f t="shared" si="1796"/>
        <v>-1.2989208732875442E-17</v>
      </c>
      <c r="BA702" s="342">
        <f t="shared" si="1797"/>
        <v>-8.783826617454871E-18</v>
      </c>
      <c r="BB702" s="342">
        <f t="shared" si="1798"/>
        <v>5.6700200093693895E-19</v>
      </c>
      <c r="BC702" s="342">
        <f t="shared" si="1799"/>
        <v>9.5856885370725737E-18</v>
      </c>
      <c r="BD702" s="342">
        <f t="shared" si="1800"/>
        <v>1.298920873287544E-17</v>
      </c>
      <c r="BE702" s="342">
        <f t="shared" si="1801"/>
        <v>8.7838266174549049E-18</v>
      </c>
      <c r="BF702" s="342">
        <f t="shared" si="1802"/>
        <v>-5.6700200093698344E-19</v>
      </c>
      <c r="BG702" s="342">
        <f t="shared" si="1803"/>
        <v>-9.5856885370726045E-18</v>
      </c>
      <c r="BH702" s="342">
        <f t="shared" si="1804"/>
        <v>-1.2989208732875442E-17</v>
      </c>
      <c r="BI702" s="342">
        <f t="shared" si="1805"/>
        <v>-8.7838266174548726E-18</v>
      </c>
      <c r="BJ702" s="342">
        <f t="shared" si="1806"/>
        <v>5.6700200093693577E-19</v>
      </c>
      <c r="BK702" s="342">
        <f t="shared" si="1807"/>
        <v>9.5856885370725706E-18</v>
      </c>
      <c r="BL702" s="342">
        <f t="shared" si="1808"/>
        <v>1.298920873287544E-17</v>
      </c>
      <c r="BM702" s="342">
        <f t="shared" si="1809"/>
        <v>8.783826617454908E-18</v>
      </c>
      <c r="BN702" s="342">
        <f t="shared" si="1810"/>
        <v>-5.6700200093688801E-19</v>
      </c>
      <c r="BO702" s="342">
        <f t="shared" si="1811"/>
        <v>-9.5856885370726014E-18</v>
      </c>
      <c r="BP702" s="342">
        <f t="shared" si="1812"/>
        <v>-1.2989208732875442E-17</v>
      </c>
      <c r="BQ702" s="342">
        <f t="shared" si="1813"/>
        <v>-8.7838266174548757E-18</v>
      </c>
      <c r="BR702" s="342">
        <f t="shared" si="1814"/>
        <v>5.6700200093693259E-19</v>
      </c>
    </row>
    <row r="703" spans="1:123">
      <c r="B703" s="339">
        <v>9</v>
      </c>
      <c r="C703" s="339">
        <f t="shared" si="1815"/>
        <v>2.8124999999999999E-3</v>
      </c>
      <c r="D703" s="340">
        <f t="shared" si="1751"/>
        <v>54.000486767359888</v>
      </c>
      <c r="E703" s="341" t="str">
        <f>O694</f>
        <v>0.000486767359888362</v>
      </c>
      <c r="F703" s="291">
        <v>9</v>
      </c>
      <c r="G703" s="342">
        <f t="shared" si="1816"/>
        <v>-4.0977670862302786E-17</v>
      </c>
      <c r="H703" s="342">
        <f t="shared" si="1752"/>
        <v>-3.3602698895819374E-17</v>
      </c>
      <c r="I703" s="342">
        <f t="shared" si="1753"/>
        <v>-1.6569821562591389E-18</v>
      </c>
      <c r="J703" s="342">
        <f t="shared" si="1754"/>
        <v>3.1500342191999792E-17</v>
      </c>
      <c r="K703" s="342">
        <f t="shared" si="1755"/>
        <v>4.1624193227181925E-17</v>
      </c>
      <c r="L703" s="342">
        <f t="shared" si="1756"/>
        <v>2.1311875092108444E-17</v>
      </c>
      <c r="M703" s="342">
        <f t="shared" si="1757"/>
        <v>-1.458397236444581E-17</v>
      </c>
      <c r="N703" s="342">
        <f t="shared" si="1758"/>
        <v>-3.9815823340973666E-17</v>
      </c>
      <c r="O703" s="342">
        <f t="shared" si="1759"/>
        <v>-3.5933809497473845E-17</v>
      </c>
      <c r="P703" s="342">
        <f t="shared" si="1760"/>
        <v>-5.7765114982527715E-18</v>
      </c>
      <c r="Q703" s="342">
        <f t="shared" si="1761"/>
        <v>2.8604649296702578E-17</v>
      </c>
      <c r="R703" s="342">
        <f t="shared" si="1762"/>
        <v>4.2069706317621671E-17</v>
      </c>
      <c r="S703" s="342">
        <f t="shared" si="1763"/>
        <v>2.47728290125696E-17</v>
      </c>
      <c r="T703" s="342">
        <f t="shared" si="1764"/>
        <v>-1.0638273607004755E-17</v>
      </c>
      <c r="U703" s="342">
        <f t="shared" si="1765"/>
        <v>-3.8270527675327918E-17</v>
      </c>
      <c r="V703" s="342">
        <f t="shared" si="1766"/>
        <v>-3.7918857870249214E-17</v>
      </c>
      <c r="W703" s="342">
        <f t="shared" si="1767"/>
        <v>-9.8404098767558388E-18</v>
      </c>
      <c r="X703" s="342">
        <f t="shared" si="1768"/>
        <v>2.5433477991786135E-17</v>
      </c>
      <c r="Y703" s="342">
        <f t="shared" si="1769"/>
        <v>4.2110065138581903E-17</v>
      </c>
      <c r="Z703" s="342">
        <f t="shared" si="1770"/>
        <v>2.7995207047433856E-17</v>
      </c>
      <c r="AA703" s="342">
        <f t="shared" si="1771"/>
        <v>-6.5901224592563348E-18</v>
      </c>
      <c r="AB703" s="342">
        <f t="shared" si="1772"/>
        <v>-3.6356665907370299E-17</v>
      </c>
      <c r="AC703" s="342">
        <f t="shared" si="1773"/>
        <v>-3.9538726913177871E-17</v>
      </c>
      <c r="AD703" s="342">
        <f t="shared" si="1774"/>
        <v>-1.380953972883059E-17</v>
      </c>
      <c r="AE703" s="342">
        <f t="shared" si="1775"/>
        <v>2.2017368390455523E-17</v>
      </c>
      <c r="AF703" s="342">
        <f t="shared" si="1776"/>
        <v>4.1744881012554412E-17</v>
      </c>
      <c r="AG703" s="342">
        <f t="shared" si="1777"/>
        <v>3.0947975934694438E-17</v>
      </c>
      <c r="AH703" s="342">
        <f t="shared" si="1778"/>
        <v>-2.4785048296978884E-18</v>
      </c>
      <c r="AI703" s="342">
        <f t="shared" si="1779"/>
        <v>-3.4092669572149347E-17</v>
      </c>
      <c r="AJ703" s="342">
        <f t="shared" si="1780"/>
        <v>-4.0777816401865861E-17</v>
      </c>
      <c r="AK703" s="342">
        <f t="shared" si="1781"/>
        <v>-1.7645676164254323E-17</v>
      </c>
      <c r="AL703" s="342">
        <f t="shared" si="1782"/>
        <v>1.8389219495606957E-17</v>
      </c>
      <c r="AM703" s="342">
        <f t="shared" si="1783"/>
        <v>4.0977670862302773E-17</v>
      </c>
      <c r="AN703" s="342">
        <f t="shared" si="1784"/>
        <v>3.3602698895819374E-17</v>
      </c>
      <c r="AO703" s="342">
        <f t="shared" si="1785"/>
        <v>1.6569821562591081E-18</v>
      </c>
      <c r="AP703" s="342">
        <f t="shared" si="1786"/>
        <v>-3.1500342191999725E-17</v>
      </c>
      <c r="AQ703" s="342">
        <f t="shared" si="1787"/>
        <v>-4.1624193227181938E-17</v>
      </c>
      <c r="AR703" s="342">
        <f t="shared" si="1788"/>
        <v>-2.1311875092108481E-17</v>
      </c>
      <c r="AS703" s="342">
        <f t="shared" si="1789"/>
        <v>1.458397236444577E-17</v>
      </c>
      <c r="AT703" s="342">
        <f t="shared" si="1790"/>
        <v>3.981582334097366E-17</v>
      </c>
      <c r="AU703" s="342">
        <f t="shared" si="1791"/>
        <v>3.5933809497473833E-17</v>
      </c>
      <c r="AV703" s="342">
        <f t="shared" si="1792"/>
        <v>5.7765114982527438E-18</v>
      </c>
      <c r="AW703" s="342">
        <f t="shared" si="1793"/>
        <v>-2.8604649296702597E-17</v>
      </c>
      <c r="AX703" s="342">
        <f t="shared" si="1794"/>
        <v>-4.2069706317621665E-17</v>
      </c>
      <c r="AY703" s="342">
        <f t="shared" si="1795"/>
        <v>-2.4772829012569757E-17</v>
      </c>
      <c r="AZ703" s="342">
        <f t="shared" si="1796"/>
        <v>1.0638273607004563E-17</v>
      </c>
      <c r="BA703" s="342">
        <f t="shared" si="1797"/>
        <v>3.8270527675327869E-17</v>
      </c>
      <c r="BB703" s="342">
        <f t="shared" si="1798"/>
        <v>3.7918857870249263E-17</v>
      </c>
      <c r="BC703" s="342">
        <f t="shared" si="1799"/>
        <v>9.8404098767559559E-18</v>
      </c>
      <c r="BD703" s="342">
        <f t="shared" si="1800"/>
        <v>-2.5433477991786098E-17</v>
      </c>
      <c r="BE703" s="342">
        <f t="shared" si="1801"/>
        <v>-4.2110065138581903E-17</v>
      </c>
      <c r="BF703" s="342">
        <f t="shared" si="1802"/>
        <v>-2.7995207047433887E-17</v>
      </c>
      <c r="BG703" s="342">
        <f t="shared" si="1803"/>
        <v>6.5901224592562886E-18</v>
      </c>
      <c r="BH703" s="342">
        <f t="shared" si="1804"/>
        <v>3.6356665907370281E-17</v>
      </c>
      <c r="BI703" s="342">
        <f t="shared" si="1805"/>
        <v>3.9538726913177834E-17</v>
      </c>
      <c r="BJ703" s="342">
        <f t="shared" si="1806"/>
        <v>1.3809539728830498E-17</v>
      </c>
      <c r="BK703" s="342">
        <f t="shared" si="1807"/>
        <v>-2.2017368390455612E-17</v>
      </c>
      <c r="BL703" s="342">
        <f t="shared" si="1808"/>
        <v>-4.1744881012554381E-17</v>
      </c>
      <c r="BM703" s="342">
        <f t="shared" si="1809"/>
        <v>-3.0947975934694574E-17</v>
      </c>
      <c r="BN703" s="342">
        <f t="shared" si="1810"/>
        <v>2.4785048296976912E-18</v>
      </c>
      <c r="BO703" s="342">
        <f t="shared" si="1811"/>
        <v>3.4092669572149322E-17</v>
      </c>
      <c r="BP703" s="342">
        <f t="shared" si="1812"/>
        <v>4.0777816401865874E-17</v>
      </c>
      <c r="BQ703" s="342">
        <f t="shared" si="1813"/>
        <v>1.7645676164254363E-17</v>
      </c>
      <c r="BR703" s="342">
        <f t="shared" si="1814"/>
        <v>-1.8389219495606917E-17</v>
      </c>
    </row>
    <row r="704" spans="1:123">
      <c r="B704" s="339">
        <v>10</v>
      </c>
      <c r="C704" s="339">
        <f t="shared" si="1815"/>
        <v>3.1249999999999997E-3</v>
      </c>
      <c r="D704" s="340">
        <f t="shared" si="1751"/>
        <v>54.00042810575107</v>
      </c>
      <c r="E704" s="341" t="str">
        <f>P694</f>
        <v>0.0004281057510689</v>
      </c>
      <c r="F704" s="291">
        <v>10</v>
      </c>
      <c r="G704" s="342">
        <f t="shared" si="1816"/>
        <v>-1.0510443115519634E-18</v>
      </c>
      <c r="H704" s="342">
        <f t="shared" si="1752"/>
        <v>1.4034974033337974E-17</v>
      </c>
      <c r="I704" s="342">
        <f t="shared" si="1753"/>
        <v>1.6645871899803257E-17</v>
      </c>
      <c r="J704" s="342">
        <f t="shared" si="1754"/>
        <v>4.4609278270383139E-18</v>
      </c>
      <c r="K704" s="342">
        <f t="shared" si="1755"/>
        <v>-1.1689154475100651E-17</v>
      </c>
      <c r="L704" s="342">
        <f t="shared" si="1756"/>
        <v>-1.7449220378105901E-17</v>
      </c>
      <c r="M704" s="342">
        <f t="shared" si="1757"/>
        <v>-7.6993803878487286E-18</v>
      </c>
      <c r="N704" s="342">
        <f t="shared" si="1758"/>
        <v>8.8941272657385552E-18</v>
      </c>
      <c r="O704" s="342">
        <f t="shared" si="1759"/>
        <v>1.7582005102913459E-17</v>
      </c>
      <c r="P704" s="342">
        <f t="shared" si="1760"/>
        <v>1.0641950078216371E-17</v>
      </c>
      <c r="Q704" s="342">
        <f t="shared" si="1761"/>
        <v>-5.7573037334381753E-18</v>
      </c>
      <c r="R704" s="342">
        <f t="shared" si="1762"/>
        <v>-1.7039123231718107E-17</v>
      </c>
      <c r="S704" s="342">
        <f t="shared" si="1763"/>
        <v>-1.3175555595152541E-17</v>
      </c>
      <c r="T704" s="342">
        <f t="shared" si="1764"/>
        <v>2.3992302473948683E-18</v>
      </c>
      <c r="U704" s="342">
        <f t="shared" si="1765"/>
        <v>1.5841437410378229E-17</v>
      </c>
      <c r="V704" s="342">
        <f t="shared" si="1766"/>
        <v>1.5202831899503685E-17</v>
      </c>
      <c r="W704" s="342">
        <f t="shared" si="1767"/>
        <v>1.0510443115519726E-18</v>
      </c>
      <c r="X704" s="342">
        <f t="shared" si="1768"/>
        <v>-1.4034974033337971E-17</v>
      </c>
      <c r="Y704" s="342">
        <f t="shared" si="1769"/>
        <v>-1.6645871899803254E-17</v>
      </c>
      <c r="Z704" s="342">
        <f t="shared" si="1770"/>
        <v>-4.4609278270383085E-18</v>
      </c>
      <c r="AA704" s="342">
        <f t="shared" si="1771"/>
        <v>1.1689154475100656E-17</v>
      </c>
      <c r="AB704" s="342">
        <f t="shared" si="1772"/>
        <v>1.7449220378105898E-17</v>
      </c>
      <c r="AC704" s="342">
        <f t="shared" si="1773"/>
        <v>7.6993803878487131E-18</v>
      </c>
      <c r="AD704" s="342">
        <f t="shared" si="1774"/>
        <v>-8.8941272657385182E-18</v>
      </c>
      <c r="AE704" s="342">
        <f t="shared" si="1775"/>
        <v>-1.7582005102913456E-17</v>
      </c>
      <c r="AF704" s="342">
        <f t="shared" si="1776"/>
        <v>-1.0641950078216407E-17</v>
      </c>
      <c r="AG704" s="342">
        <f t="shared" si="1777"/>
        <v>5.7573037334381352E-18</v>
      </c>
      <c r="AH704" s="342">
        <f t="shared" si="1778"/>
        <v>1.7039123231718104E-17</v>
      </c>
      <c r="AI704" s="342">
        <f t="shared" si="1779"/>
        <v>1.3175555595152551E-17</v>
      </c>
      <c r="AJ704" s="342">
        <f t="shared" si="1780"/>
        <v>-2.3992302473948567E-18</v>
      </c>
      <c r="AK704" s="342">
        <f t="shared" si="1781"/>
        <v>-1.5841437410378226E-17</v>
      </c>
      <c r="AL704" s="342">
        <f t="shared" si="1782"/>
        <v>-1.5202831899503691E-17</v>
      </c>
      <c r="AM704" s="342">
        <f t="shared" si="1783"/>
        <v>-1.051044311552045E-18</v>
      </c>
      <c r="AN704" s="342">
        <f t="shared" si="1784"/>
        <v>1.4034974033337964E-17</v>
      </c>
      <c r="AO704" s="342">
        <f t="shared" si="1785"/>
        <v>1.6645871899803279E-17</v>
      </c>
      <c r="AP704" s="342">
        <f t="shared" si="1786"/>
        <v>4.46092782703832E-18</v>
      </c>
      <c r="AQ704" s="342">
        <f t="shared" si="1787"/>
        <v>-1.1689154475100599E-17</v>
      </c>
      <c r="AR704" s="342">
        <f t="shared" si="1788"/>
        <v>-1.7449220378105898E-17</v>
      </c>
      <c r="AS704" s="342">
        <f t="shared" si="1789"/>
        <v>-7.6993803878487779E-18</v>
      </c>
      <c r="AT704" s="342">
        <f t="shared" si="1790"/>
        <v>8.8941272657385629E-18</v>
      </c>
      <c r="AU704" s="342">
        <f t="shared" si="1791"/>
        <v>1.7582005102913456E-17</v>
      </c>
      <c r="AV704" s="342">
        <f t="shared" si="1792"/>
        <v>1.0641950078216364E-17</v>
      </c>
      <c r="AW704" s="342">
        <f t="shared" si="1793"/>
        <v>-5.7573037334381259E-18</v>
      </c>
      <c r="AX704" s="342">
        <f t="shared" si="1794"/>
        <v>-1.703912323171812E-17</v>
      </c>
      <c r="AY704" s="342">
        <f t="shared" si="1795"/>
        <v>-1.3175555595152555E-17</v>
      </c>
      <c r="AZ704" s="342">
        <f t="shared" si="1796"/>
        <v>2.3992302473949091E-18</v>
      </c>
      <c r="BA704" s="342">
        <f t="shared" si="1797"/>
        <v>1.5841437410378223E-17</v>
      </c>
      <c r="BB704" s="342">
        <f t="shared" si="1798"/>
        <v>1.5202831899503728E-17</v>
      </c>
      <c r="BC704" s="342">
        <f t="shared" si="1799"/>
        <v>1.0510443115519926E-18</v>
      </c>
      <c r="BD704" s="342">
        <f t="shared" si="1800"/>
        <v>-1.4034974033337921E-17</v>
      </c>
      <c r="BE704" s="342">
        <f t="shared" si="1801"/>
        <v>-1.664587189980326E-17</v>
      </c>
      <c r="BF704" s="342">
        <f t="shared" si="1802"/>
        <v>-4.4609278270383886E-18</v>
      </c>
      <c r="BG704" s="342">
        <f t="shared" si="1803"/>
        <v>1.1689154475100639E-17</v>
      </c>
      <c r="BH704" s="342">
        <f t="shared" si="1804"/>
        <v>1.7449220378105907E-17</v>
      </c>
      <c r="BI704" s="342">
        <f t="shared" si="1805"/>
        <v>7.6993803878487316E-18</v>
      </c>
      <c r="BJ704" s="342">
        <f t="shared" si="1806"/>
        <v>-8.8941272657384997E-18</v>
      </c>
      <c r="BK704" s="342">
        <f t="shared" si="1807"/>
        <v>-1.7582005102913459E-17</v>
      </c>
      <c r="BL704" s="342">
        <f t="shared" si="1808"/>
        <v>-1.0641950078216422E-17</v>
      </c>
      <c r="BM704" s="342">
        <f t="shared" si="1809"/>
        <v>5.7573037334381737E-18</v>
      </c>
      <c r="BN704" s="342">
        <f t="shared" si="1810"/>
        <v>1.7039123231718101E-17</v>
      </c>
      <c r="BO704" s="342">
        <f t="shared" si="1811"/>
        <v>1.3175555595152524E-17</v>
      </c>
      <c r="BP704" s="342">
        <f t="shared" si="1812"/>
        <v>-2.3992302473948344E-18</v>
      </c>
      <c r="BQ704" s="342">
        <f t="shared" si="1813"/>
        <v>-1.5841437410378242E-17</v>
      </c>
      <c r="BR704" s="342">
        <f t="shared" si="1814"/>
        <v>-1.52028318995037E-17</v>
      </c>
    </row>
    <row r="705" spans="2:70">
      <c r="B705" s="339">
        <v>11</v>
      </c>
      <c r="C705" s="339">
        <f t="shared" si="1815"/>
        <v>3.4374999999999996E-3</v>
      </c>
      <c r="D705" s="340">
        <f t="shared" si="1751"/>
        <v>54.000365321249845</v>
      </c>
      <c r="E705" s="341" t="str">
        <f>Q694</f>
        <v>0.000365321249848282</v>
      </c>
      <c r="F705" s="291">
        <v>11</v>
      </c>
      <c r="G705" s="342">
        <f t="shared" si="1816"/>
        <v>1.1462223358072461E-17</v>
      </c>
      <c r="H705" s="342">
        <f t="shared" si="1752"/>
        <v>-3.7220911180716638E-18</v>
      </c>
      <c r="I705" s="342">
        <f t="shared" si="1753"/>
        <v>-1.4971386572528486E-17</v>
      </c>
      <c r="J705" s="342">
        <f t="shared" si="1754"/>
        <v>-1.039283443402931E-17</v>
      </c>
      <c r="K705" s="342">
        <f t="shared" si="1755"/>
        <v>5.1730900953799211E-18</v>
      </c>
      <c r="L705" s="342">
        <f t="shared" si="1756"/>
        <v>1.5269990014567276E-17</v>
      </c>
      <c r="M705" s="342">
        <f t="shared" si="1757"/>
        <v>9.22335683308525E-18</v>
      </c>
      <c r="N705" s="342">
        <f t="shared" si="1758"/>
        <v>-6.5742693871709673E-18</v>
      </c>
      <c r="O705" s="342">
        <f t="shared" si="1759"/>
        <v>-1.5421535105340141E-17</v>
      </c>
      <c r="P705" s="342">
        <f t="shared" si="1760"/>
        <v>-7.9650532638388584E-18</v>
      </c>
      <c r="Q705" s="342">
        <f t="shared" si="1761"/>
        <v>7.9121348709023377E-18</v>
      </c>
      <c r="R705" s="342">
        <f t="shared" si="1762"/>
        <v>1.5424562382779957E-17</v>
      </c>
      <c r="S705" s="342">
        <f t="shared" si="1763"/>
        <v>6.6300418775206798E-18</v>
      </c>
      <c r="T705" s="342">
        <f t="shared" si="1764"/>
        <v>-9.1738021706140372E-18</v>
      </c>
      <c r="U705" s="342">
        <f t="shared" si="1765"/>
        <v>-1.5279042692550105E-17</v>
      </c>
      <c r="V705" s="342">
        <f t="shared" si="1766"/>
        <v>-5.2311795635724156E-18</v>
      </c>
      <c r="W705" s="342">
        <f t="shared" si="1767"/>
        <v>1.0347120740512337E-17</v>
      </c>
      <c r="X705" s="342">
        <f t="shared" si="1768"/>
        <v>1.4986377468816652E-17</v>
      </c>
      <c r="Y705" s="342">
        <f t="shared" si="1769"/>
        <v>3.7819381307733132E-18</v>
      </c>
      <c r="Z705" s="342">
        <f t="shared" si="1770"/>
        <v>-1.1420790881367945E-17</v>
      </c>
      <c r="AA705" s="342">
        <f t="shared" si="1771"/>
        <v>-1.4549385237671234E-17</v>
      </c>
      <c r="AB705" s="342">
        <f t="shared" si="1772"/>
        <v>-2.2962745663571836E-18</v>
      </c>
      <c r="AC705" s="342">
        <f t="shared" si="1773"/>
        <v>1.2384472562796614E-17</v>
      </c>
      <c r="AD705" s="342">
        <f t="shared" si="1774"/>
        <v>1.3972274473184037E-17</v>
      </c>
      <c r="AE705" s="342">
        <f t="shared" si="1775"/>
        <v>7.8849662259566867E-19</v>
      </c>
      <c r="AF705" s="342">
        <f t="shared" si="1776"/>
        <v>-1.32288850034042E-17</v>
      </c>
      <c r="AG705" s="342">
        <f t="shared" si="1777"/>
        <v>-1.3260603067497904E-17</v>
      </c>
      <c r="AH705" s="342">
        <f t="shared" si="1778"/>
        <v>7.2687497467754129E-19</v>
      </c>
      <c r="AI705" s="342">
        <f t="shared" si="1779"/>
        <v>1.3945896049784849E-17</v>
      </c>
      <c r="AJ705" s="342">
        <f t="shared" si="1780"/>
        <v>1.2421224805288761E-17</v>
      </c>
      <c r="AK705" s="342">
        <f t="shared" si="1781"/>
        <v>-2.2352463685943267E-18</v>
      </c>
      <c r="AL705" s="342">
        <f t="shared" si="1782"/>
        <v>-1.4528600493603816E-17</v>
      </c>
      <c r="AM705" s="342">
        <f t="shared" si="1783"/>
        <v>-1.146222335807251E-17</v>
      </c>
      <c r="AN705" s="342">
        <f t="shared" si="1784"/>
        <v>3.7220911180715898E-18</v>
      </c>
      <c r="AO705" s="342">
        <f t="shared" si="1785"/>
        <v>1.4971386572528468E-17</v>
      </c>
      <c r="AP705" s="342">
        <f t="shared" si="1786"/>
        <v>1.0392834434029367E-17</v>
      </c>
      <c r="AQ705" s="342">
        <f t="shared" si="1787"/>
        <v>-5.1730900953798494E-18</v>
      </c>
      <c r="AR705" s="342">
        <f t="shared" si="1788"/>
        <v>-1.5269990014567264E-17</v>
      </c>
      <c r="AS705" s="342">
        <f t="shared" si="1789"/>
        <v>-9.2233568330853101E-18</v>
      </c>
      <c r="AT705" s="342">
        <f t="shared" si="1790"/>
        <v>6.574269387170898E-18</v>
      </c>
      <c r="AU705" s="342">
        <f t="shared" si="1791"/>
        <v>1.5421535105340138E-17</v>
      </c>
      <c r="AV705" s="342">
        <f t="shared" si="1792"/>
        <v>7.9650532638389246E-18</v>
      </c>
      <c r="AW705" s="342">
        <f t="shared" si="1793"/>
        <v>-7.912134870902273E-18</v>
      </c>
      <c r="AX705" s="342">
        <f t="shared" si="1794"/>
        <v>-1.542456238277996E-17</v>
      </c>
      <c r="AY705" s="342">
        <f t="shared" si="1795"/>
        <v>-6.6300418775207491E-18</v>
      </c>
      <c r="AZ705" s="342">
        <f t="shared" si="1796"/>
        <v>9.1738021706139786E-18</v>
      </c>
      <c r="BA705" s="342">
        <f t="shared" si="1797"/>
        <v>1.5279042692550117E-17</v>
      </c>
      <c r="BB705" s="342">
        <f t="shared" si="1798"/>
        <v>5.2311795635724872E-18</v>
      </c>
      <c r="BC705" s="342">
        <f t="shared" si="1799"/>
        <v>-1.0347120740512282E-17</v>
      </c>
      <c r="BD705" s="342">
        <f t="shared" si="1800"/>
        <v>-1.4986377468816671E-17</v>
      </c>
      <c r="BE705" s="342">
        <f t="shared" si="1801"/>
        <v>-3.7819381307733871E-18</v>
      </c>
      <c r="BF705" s="342">
        <f t="shared" si="1802"/>
        <v>1.1420790881367894E-17</v>
      </c>
      <c r="BG705" s="342">
        <f t="shared" si="1803"/>
        <v>1.4549385237671259E-17</v>
      </c>
      <c r="BH705" s="342">
        <f t="shared" si="1804"/>
        <v>2.2962745663572587E-18</v>
      </c>
      <c r="BI705" s="342">
        <f t="shared" si="1805"/>
        <v>-1.2384472562796568E-17</v>
      </c>
      <c r="BJ705" s="342">
        <f t="shared" si="1806"/>
        <v>-1.3972274473184068E-17</v>
      </c>
      <c r="BK705" s="342">
        <f t="shared" si="1807"/>
        <v>-7.8849662259574493E-19</v>
      </c>
      <c r="BL705" s="342">
        <f t="shared" si="1808"/>
        <v>1.3228885003404158E-17</v>
      </c>
      <c r="BM705" s="342">
        <f t="shared" si="1809"/>
        <v>1.3260603067497942E-17</v>
      </c>
      <c r="BN705" s="342">
        <f t="shared" si="1810"/>
        <v>-7.2687497467746579E-19</v>
      </c>
      <c r="BO705" s="342">
        <f t="shared" si="1811"/>
        <v>-1.3945896049784819E-17</v>
      </c>
      <c r="BP705" s="342">
        <f t="shared" si="1812"/>
        <v>-1.2421224805288806E-17</v>
      </c>
      <c r="BQ705" s="342">
        <f t="shared" si="1813"/>
        <v>2.2352463685942528E-18</v>
      </c>
      <c r="BR705" s="342">
        <f t="shared" si="1814"/>
        <v>1.4528600493603788E-17</v>
      </c>
    </row>
    <row r="706" spans="2:70">
      <c r="B706" s="339">
        <v>12</v>
      </c>
      <c r="C706" s="339">
        <f t="shared" si="1815"/>
        <v>3.7499999999999994E-3</v>
      </c>
      <c r="D706" s="340">
        <f t="shared" si="1751"/>
        <v>54.000299018505281</v>
      </c>
      <c r="E706" s="341" t="str">
        <f>R694</f>
        <v>0.0002990185052814</v>
      </c>
      <c r="F706" s="291">
        <v>12</v>
      </c>
      <c r="G706" s="342">
        <f t="shared" si="1816"/>
        <v>1.1025673368308106E-17</v>
      </c>
      <c r="H706" s="342">
        <f t="shared" si="1752"/>
        <v>-2.7341172865699586E-17</v>
      </c>
      <c r="I706" s="342">
        <f t="shared" si="1753"/>
        <v>-3.1951701122574456E-17</v>
      </c>
      <c r="J706" s="342">
        <f t="shared" si="1754"/>
        <v>2.8863995547190133E-18</v>
      </c>
      <c r="K706" s="342">
        <f t="shared" si="1755"/>
        <v>3.4160855700128336E-17</v>
      </c>
      <c r="L706" s="342">
        <f t="shared" si="1756"/>
        <v>2.3259187468988296E-17</v>
      </c>
      <c r="M706" s="342">
        <f t="shared" si="1757"/>
        <v>-1.6359044310817299E-17</v>
      </c>
      <c r="N706" s="342">
        <f t="shared" si="1758"/>
        <v>-3.5779857923140602E-17</v>
      </c>
      <c r="O706" s="342">
        <f t="shared" si="1759"/>
        <v>-1.1025673368308132E-17</v>
      </c>
      <c r="P706" s="342">
        <f t="shared" si="1760"/>
        <v>2.7341172865699558E-17</v>
      </c>
      <c r="Q706" s="342">
        <f t="shared" si="1761"/>
        <v>3.1951701122574456E-17</v>
      </c>
      <c r="R706" s="342">
        <f t="shared" si="1762"/>
        <v>-2.8863995547190002E-18</v>
      </c>
      <c r="S706" s="342">
        <f t="shared" si="1763"/>
        <v>-3.416085570012833E-17</v>
      </c>
      <c r="T706" s="342">
        <f t="shared" si="1764"/>
        <v>-2.3259187468988284E-17</v>
      </c>
      <c r="U706" s="342">
        <f t="shared" si="1765"/>
        <v>1.6359044310817286E-17</v>
      </c>
      <c r="V706" s="342">
        <f t="shared" si="1766"/>
        <v>3.5779857923140602E-17</v>
      </c>
      <c r="W706" s="342">
        <f t="shared" si="1767"/>
        <v>1.1025673368308146E-17</v>
      </c>
      <c r="X706" s="342">
        <f t="shared" si="1768"/>
        <v>-2.7341172865699552E-17</v>
      </c>
      <c r="Y706" s="342">
        <f t="shared" si="1769"/>
        <v>-3.1951701122574493E-17</v>
      </c>
      <c r="Z706" s="342">
        <f t="shared" si="1770"/>
        <v>2.8863995547189235E-18</v>
      </c>
      <c r="AA706" s="342">
        <f t="shared" si="1771"/>
        <v>3.4160855700128342E-17</v>
      </c>
      <c r="AB706" s="342">
        <f t="shared" si="1772"/>
        <v>2.3259187468988293E-17</v>
      </c>
      <c r="AC706" s="342">
        <f t="shared" si="1773"/>
        <v>-1.6359044310817274E-17</v>
      </c>
      <c r="AD706" s="342">
        <f t="shared" si="1774"/>
        <v>-3.5779857923140608E-17</v>
      </c>
      <c r="AE706" s="342">
        <f t="shared" si="1775"/>
        <v>-1.1025673368308156E-17</v>
      </c>
      <c r="AF706" s="342">
        <f t="shared" si="1776"/>
        <v>2.7341172865699543E-17</v>
      </c>
      <c r="AG706" s="342">
        <f t="shared" si="1777"/>
        <v>3.1951701122574499E-17</v>
      </c>
      <c r="AH706" s="342">
        <f t="shared" si="1778"/>
        <v>-2.8863995547190376E-18</v>
      </c>
      <c r="AI706" s="342">
        <f t="shared" si="1779"/>
        <v>-3.4160855700128299E-17</v>
      </c>
      <c r="AJ706" s="342">
        <f t="shared" si="1780"/>
        <v>-2.3259187468988306E-17</v>
      </c>
      <c r="AK706" s="342">
        <f t="shared" si="1781"/>
        <v>1.6359044310817148E-17</v>
      </c>
      <c r="AL706" s="342">
        <f t="shared" si="1782"/>
        <v>3.5779857923140608E-17</v>
      </c>
      <c r="AM706" s="342">
        <f t="shared" si="1783"/>
        <v>1.1025673368308049E-17</v>
      </c>
      <c r="AN706" s="342">
        <f t="shared" si="1784"/>
        <v>-2.7341172865699534E-17</v>
      </c>
      <c r="AO706" s="342">
        <f t="shared" si="1785"/>
        <v>-3.195170112257445E-17</v>
      </c>
      <c r="AP706" s="342">
        <f t="shared" si="1786"/>
        <v>2.886399554718897E-18</v>
      </c>
      <c r="AQ706" s="342">
        <f t="shared" si="1787"/>
        <v>3.4160855700128336E-17</v>
      </c>
      <c r="AR706" s="342">
        <f t="shared" si="1788"/>
        <v>2.3259187468988414E-17</v>
      </c>
      <c r="AS706" s="342">
        <f t="shared" si="1789"/>
        <v>-1.6359044310817249E-17</v>
      </c>
      <c r="AT706" s="342">
        <f t="shared" si="1790"/>
        <v>-3.577985792314062E-17</v>
      </c>
      <c r="AU706" s="342">
        <f t="shared" si="1791"/>
        <v>-1.1025673368308184E-17</v>
      </c>
      <c r="AV706" s="342">
        <f t="shared" si="1792"/>
        <v>2.7341172865699608E-17</v>
      </c>
      <c r="AW706" s="342">
        <f t="shared" si="1793"/>
        <v>3.1951701122574517E-17</v>
      </c>
      <c r="AX706" s="342">
        <f t="shared" si="1794"/>
        <v>-2.886399554719011E-18</v>
      </c>
      <c r="AY706" s="342">
        <f t="shared" si="1795"/>
        <v>-3.4160855700128293E-17</v>
      </c>
      <c r="AZ706" s="342">
        <f t="shared" si="1796"/>
        <v>-2.3259187468988324E-17</v>
      </c>
      <c r="BA706" s="342">
        <f t="shared" si="1797"/>
        <v>1.6359044310817123E-17</v>
      </c>
      <c r="BB706" s="342">
        <f t="shared" si="1798"/>
        <v>3.5779857923140608E-17</v>
      </c>
      <c r="BC706" s="342">
        <f t="shared" si="1799"/>
        <v>1.1025673368308075E-17</v>
      </c>
      <c r="BD706" s="342">
        <f t="shared" si="1800"/>
        <v>-2.7341172865699515E-17</v>
      </c>
      <c r="BE706" s="342">
        <f t="shared" si="1801"/>
        <v>-3.1951701122574456E-17</v>
      </c>
      <c r="BF706" s="342">
        <f t="shared" si="1802"/>
        <v>2.8863995547188708E-18</v>
      </c>
      <c r="BG706" s="342">
        <f t="shared" si="1803"/>
        <v>3.4160855700128324E-17</v>
      </c>
      <c r="BH706" s="342">
        <f t="shared" si="1804"/>
        <v>2.3259187468988429E-17</v>
      </c>
      <c r="BI706" s="342">
        <f t="shared" si="1805"/>
        <v>-1.6359044310817E-17</v>
      </c>
      <c r="BJ706" s="342">
        <f t="shared" si="1806"/>
        <v>-3.5779857923140602E-17</v>
      </c>
      <c r="BK706" s="342">
        <f t="shared" si="1807"/>
        <v>-1.1025673368308209E-17</v>
      </c>
      <c r="BL706" s="342">
        <f t="shared" si="1808"/>
        <v>2.7341172865699423E-17</v>
      </c>
      <c r="BM706" s="342">
        <f t="shared" si="1809"/>
        <v>3.1951701122574406E-17</v>
      </c>
      <c r="BN706" s="342">
        <f t="shared" si="1810"/>
        <v>-2.8863995547189848E-18</v>
      </c>
      <c r="BO706" s="342">
        <f t="shared" si="1811"/>
        <v>-3.4160855700128287E-17</v>
      </c>
      <c r="BP706" s="342">
        <f t="shared" si="1812"/>
        <v>-2.3259187468988537E-17</v>
      </c>
      <c r="BQ706" s="342">
        <f t="shared" si="1813"/>
        <v>1.6359044310817326E-17</v>
      </c>
      <c r="BR706" s="342">
        <f t="shared" si="1814"/>
        <v>3.5779857923140608E-17</v>
      </c>
    </row>
    <row r="707" spans="2:70">
      <c r="B707" s="339">
        <v>13</v>
      </c>
      <c r="C707" s="339">
        <f t="shared" si="1815"/>
        <v>4.0624999999999993E-3</v>
      </c>
      <c r="D707" s="340">
        <f t="shared" si="1751"/>
        <v>54.000229836049051</v>
      </c>
      <c r="E707" s="341" t="str">
        <f>S694</f>
        <v>0.000229836049047942</v>
      </c>
      <c r="F707" s="291">
        <v>13</v>
      </c>
      <c r="G707" s="342">
        <f t="shared" si="1816"/>
        <v>-1.3901516196147178E-18</v>
      </c>
      <c r="H707" s="342">
        <f t="shared" si="1752"/>
        <v>-9.6670454593621521E-18</v>
      </c>
      <c r="I707" s="342">
        <f t="shared" si="1753"/>
        <v>-4.2222387227355987E-18</v>
      </c>
      <c r="J707" s="342">
        <f t="shared" si="1754"/>
        <v>7.2157430495209604E-18</v>
      </c>
      <c r="K707" s="342">
        <f t="shared" si="1755"/>
        <v>8.4114780072982409E-18</v>
      </c>
      <c r="L707" s="342">
        <f t="shared" si="1756"/>
        <v>-2.332296692357805E-18</v>
      </c>
      <c r="M707" s="342">
        <f t="shared" si="1757"/>
        <v>-9.7655379925037114E-18</v>
      </c>
      <c r="N707" s="342">
        <f t="shared" si="1758"/>
        <v>-3.3372753963824533E-18</v>
      </c>
      <c r="O707" s="342">
        <f t="shared" si="1759"/>
        <v>7.8280181698074305E-18</v>
      </c>
      <c r="P707" s="342">
        <f t="shared" si="1760"/>
        <v>7.88198285231169E-18</v>
      </c>
      <c r="Q707" s="342">
        <f t="shared" si="1761"/>
        <v>-3.2519804729904322E-18</v>
      </c>
      <c r="R707" s="342">
        <f t="shared" si="1762"/>
        <v>-9.7699830563913692E-18</v>
      </c>
      <c r="S707" s="342">
        <f t="shared" si="1763"/>
        <v>-2.4201722836218512E-18</v>
      </c>
      <c r="T707" s="342">
        <f t="shared" si="1764"/>
        <v>8.3649051958886534E-18</v>
      </c>
      <c r="U707" s="342">
        <f t="shared" si="1765"/>
        <v>7.2765798937272573E-18</v>
      </c>
      <c r="V707" s="342">
        <f t="shared" si="1766"/>
        <v>-4.1403459039547882E-18</v>
      </c>
      <c r="W707" s="342">
        <f t="shared" si="1767"/>
        <v>-9.6803378426299662E-18</v>
      </c>
      <c r="X707" s="342">
        <f t="shared" si="1768"/>
        <v>-1.4797615887692226E-18</v>
      </c>
      <c r="Y707" s="342">
        <f t="shared" si="1769"/>
        <v>8.82123361221113E-18</v>
      </c>
      <c r="Z707" s="342">
        <f t="shared" si="1770"/>
        <v>6.6010994929830481E-18</v>
      </c>
      <c r="AA707" s="342">
        <f t="shared" si="1771"/>
        <v>-4.9888375405207604E-18</v>
      </c>
      <c r="AB707" s="342">
        <f t="shared" si="1772"/>
        <v>-9.497465683633078E-18</v>
      </c>
      <c r="AC707" s="342">
        <f t="shared" si="1773"/>
        <v>-5.2509998089674441E-19</v>
      </c>
      <c r="AD707" s="342">
        <f t="shared" si="1774"/>
        <v>9.1926087266712043E-18</v>
      </c>
      <c r="AE707" s="342">
        <f t="shared" si="1775"/>
        <v>5.8620468955933689E-18</v>
      </c>
      <c r="AF707" s="342">
        <f t="shared" si="1776"/>
        <v>-5.7892839443955065E-18</v>
      </c>
      <c r="AG707" s="342">
        <f t="shared" si="1777"/>
        <v>-9.2231277382599592E-18</v>
      </c>
      <c r="AH707" s="342">
        <f t="shared" si="1778"/>
        <v>4.3461862684061851E-19</v>
      </c>
      <c r="AI707" s="342">
        <f t="shared" si="1779"/>
        <v>9.4754539939023497E-18</v>
      </c>
      <c r="AJ707" s="342">
        <f t="shared" si="1780"/>
        <v>5.066539582078297E-18</v>
      </c>
      <c r="AK707" s="342">
        <f t="shared" si="1781"/>
        <v>-6.5339763791412284E-18</v>
      </c>
      <c r="AL707" s="342">
        <f t="shared" si="1782"/>
        <v>-8.8599660308928919E-18</v>
      </c>
      <c r="AM707" s="342">
        <f t="shared" si="1783"/>
        <v>1.3901516196147282E-18</v>
      </c>
      <c r="AN707" s="342">
        <f t="shared" si="1784"/>
        <v>9.6670454593621536E-18</v>
      </c>
      <c r="AO707" s="342">
        <f t="shared" si="1785"/>
        <v>4.2222387227356041E-18</v>
      </c>
      <c r="AP707" s="342">
        <f t="shared" si="1786"/>
        <v>-7.2157430495209496E-18</v>
      </c>
      <c r="AQ707" s="342">
        <f t="shared" si="1787"/>
        <v>-8.4114780072982178E-18</v>
      </c>
      <c r="AR707" s="342">
        <f t="shared" si="1788"/>
        <v>2.3322966923578408E-18</v>
      </c>
      <c r="AS707" s="342">
        <f t="shared" si="1789"/>
        <v>9.765537992503713E-18</v>
      </c>
      <c r="AT707" s="342">
        <f t="shared" si="1790"/>
        <v>3.3372753963824364E-18</v>
      </c>
      <c r="AU707" s="342">
        <f t="shared" si="1791"/>
        <v>-7.8280181698074412E-18</v>
      </c>
      <c r="AV707" s="342">
        <f t="shared" si="1792"/>
        <v>-7.88198285231169E-18</v>
      </c>
      <c r="AW707" s="342">
        <f t="shared" si="1793"/>
        <v>3.2519804729904183E-18</v>
      </c>
      <c r="AX707" s="342">
        <f t="shared" si="1794"/>
        <v>9.7699830563913661E-18</v>
      </c>
      <c r="AY707" s="342">
        <f t="shared" si="1795"/>
        <v>2.4201722836217988E-18</v>
      </c>
      <c r="AZ707" s="342">
        <f t="shared" si="1796"/>
        <v>-8.3649051958886642E-18</v>
      </c>
      <c r="BA707" s="342">
        <f t="shared" si="1797"/>
        <v>-7.276579893727245E-18</v>
      </c>
      <c r="BB707" s="342">
        <f t="shared" si="1798"/>
        <v>4.1403459039548059E-18</v>
      </c>
      <c r="BC707" s="342">
        <f t="shared" si="1799"/>
        <v>9.6803378426299631E-18</v>
      </c>
      <c r="BD707" s="342">
        <f t="shared" si="1800"/>
        <v>1.4797615887692045E-18</v>
      </c>
      <c r="BE707" s="342">
        <f t="shared" si="1801"/>
        <v>-8.8212336122111531E-18</v>
      </c>
      <c r="BF707" s="342">
        <f t="shared" si="1802"/>
        <v>-6.6010994929830604E-18</v>
      </c>
      <c r="BG707" s="342">
        <f t="shared" si="1803"/>
        <v>4.9888375405208066E-18</v>
      </c>
      <c r="BH707" s="342">
        <f t="shared" si="1804"/>
        <v>9.4974656836330888E-18</v>
      </c>
      <c r="BI707" s="342">
        <f t="shared" si="1805"/>
        <v>5.2509998089672515E-19</v>
      </c>
      <c r="BJ707" s="342">
        <f t="shared" si="1806"/>
        <v>-9.1926087266712351E-18</v>
      </c>
      <c r="BK707" s="342">
        <f t="shared" si="1807"/>
        <v>-5.8620468955933543E-18</v>
      </c>
      <c r="BL707" s="342">
        <f t="shared" si="1808"/>
        <v>5.7892839443955789E-18</v>
      </c>
      <c r="BM707" s="342">
        <f t="shared" si="1809"/>
        <v>9.223127738259953E-18</v>
      </c>
      <c r="BN707" s="342">
        <f t="shared" si="1810"/>
        <v>-4.34618626840637E-19</v>
      </c>
      <c r="BO707" s="342">
        <f t="shared" si="1811"/>
        <v>-9.4754539939023389E-18</v>
      </c>
      <c r="BP707" s="342">
        <f t="shared" si="1812"/>
        <v>-5.0665395820782808E-18</v>
      </c>
      <c r="BQ707" s="342">
        <f t="shared" si="1813"/>
        <v>6.5339763791411914E-18</v>
      </c>
      <c r="BR707" s="342">
        <f t="shared" si="1814"/>
        <v>8.8599660308928826E-18</v>
      </c>
    </row>
    <row r="708" spans="2:70">
      <c r="B708" s="339">
        <v>14</v>
      </c>
      <c r="C708" s="339">
        <f t="shared" si="1815"/>
        <v>4.3749999999999995E-3</v>
      </c>
      <c r="D708" s="340">
        <f t="shared" si="1751"/>
        <v>54.000158440146031</v>
      </c>
      <c r="E708" s="341" t="str">
        <f>T694</f>
        <v>0.000158440146031598</v>
      </c>
      <c r="F708" s="291">
        <v>14</v>
      </c>
      <c r="G708" s="342">
        <f t="shared" si="1816"/>
        <v>-2.3781536952727216E-17</v>
      </c>
      <c r="H708" s="342">
        <f t="shared" si="1752"/>
        <v>2.4974423740918788E-17</v>
      </c>
      <c r="I708" s="342">
        <f t="shared" si="1753"/>
        <v>3.352607369229338E-17</v>
      </c>
      <c r="J708" s="342">
        <f t="shared" si="1754"/>
        <v>-1.1893198715786854E-17</v>
      </c>
      <c r="K708" s="342">
        <f t="shared" si="1755"/>
        <v>-3.8166569626822706E-17</v>
      </c>
      <c r="L708" s="342">
        <f t="shared" si="1756"/>
        <v>-2.9986580017087773E-18</v>
      </c>
      <c r="M708" s="342">
        <f t="shared" si="1757"/>
        <v>3.6996551316483486E-17</v>
      </c>
      <c r="N708" s="342">
        <f t="shared" si="1758"/>
        <v>1.7433996221346756E-17</v>
      </c>
      <c r="O708" s="342">
        <f t="shared" si="1759"/>
        <v>-3.0194143442782499E-17</v>
      </c>
      <c r="P708" s="342">
        <f t="shared" si="1760"/>
        <v>-2.9215166555853975E-17</v>
      </c>
      <c r="Q708" s="342">
        <f t="shared" si="1761"/>
        <v>1.8794950940509753E-17</v>
      </c>
      <c r="R708" s="342">
        <f t="shared" si="1762"/>
        <v>3.6548592618376712E-17</v>
      </c>
      <c r="S708" s="342">
        <f t="shared" si="1763"/>
        <v>-4.5343975341989198E-18</v>
      </c>
      <c r="T708" s="342">
        <f t="shared" si="1764"/>
        <v>-3.8317826768568732E-17</v>
      </c>
      <c r="U708" s="342">
        <f t="shared" si="1765"/>
        <v>-1.0416476792277623E-17</v>
      </c>
      <c r="V708" s="342">
        <f t="shared" si="1766"/>
        <v>3.4253519145210787E-17</v>
      </c>
      <c r="W708" s="342">
        <f t="shared" si="1767"/>
        <v>2.3781536952727274E-17</v>
      </c>
      <c r="X708" s="342">
        <f t="shared" si="1768"/>
        <v>-2.4974423740918794E-17</v>
      </c>
      <c r="Y708" s="342">
        <f t="shared" si="1769"/>
        <v>-3.3526073692293399E-17</v>
      </c>
      <c r="Z708" s="342">
        <f t="shared" si="1770"/>
        <v>1.1893198715786789E-17</v>
      </c>
      <c r="AA708" s="342">
        <f t="shared" si="1771"/>
        <v>3.8166569626822706E-17</v>
      </c>
      <c r="AB708" s="342">
        <f t="shared" si="1772"/>
        <v>2.9986580017088096E-18</v>
      </c>
      <c r="AC708" s="342">
        <f t="shared" si="1773"/>
        <v>-3.6996551316483479E-17</v>
      </c>
      <c r="AD708" s="342">
        <f t="shared" si="1774"/>
        <v>-1.7433996221346725E-17</v>
      </c>
      <c r="AE708" s="342">
        <f t="shared" si="1775"/>
        <v>3.0194143442782401E-17</v>
      </c>
      <c r="AF708" s="342">
        <f t="shared" si="1776"/>
        <v>2.9215166555853999E-17</v>
      </c>
      <c r="AG708" s="342">
        <f t="shared" si="1777"/>
        <v>-1.8794950940509783E-17</v>
      </c>
      <c r="AH708" s="342">
        <f t="shared" si="1778"/>
        <v>-3.6548592618376767E-17</v>
      </c>
      <c r="AI708" s="342">
        <f t="shared" si="1779"/>
        <v>4.534397534198889E-18</v>
      </c>
      <c r="AJ708" s="342">
        <f t="shared" si="1780"/>
        <v>3.8317826768568738E-17</v>
      </c>
      <c r="AK708" s="342">
        <f t="shared" si="1781"/>
        <v>1.0416476792277783E-17</v>
      </c>
      <c r="AL708" s="342">
        <f t="shared" si="1782"/>
        <v>-3.4253519145210769E-17</v>
      </c>
      <c r="AM708" s="342">
        <f t="shared" si="1783"/>
        <v>-2.3781536952727191E-17</v>
      </c>
      <c r="AN708" s="342">
        <f t="shared" si="1784"/>
        <v>2.4974423740918671E-17</v>
      </c>
      <c r="AO708" s="342">
        <f t="shared" si="1785"/>
        <v>3.3526073692293411E-17</v>
      </c>
      <c r="AP708" s="342">
        <f t="shared" si="1786"/>
        <v>-1.1893198715786888E-17</v>
      </c>
      <c r="AQ708" s="342">
        <f t="shared" si="1787"/>
        <v>-3.8166569626822724E-17</v>
      </c>
      <c r="AR708" s="342">
        <f t="shared" si="1788"/>
        <v>-2.9986580017088451E-18</v>
      </c>
      <c r="AS708" s="342">
        <f t="shared" si="1789"/>
        <v>3.6996551316483504E-17</v>
      </c>
      <c r="AT708" s="342">
        <f t="shared" si="1790"/>
        <v>1.7433996221346876E-17</v>
      </c>
      <c r="AU708" s="342">
        <f t="shared" si="1791"/>
        <v>-3.0194143442782456E-17</v>
      </c>
      <c r="AV708" s="342">
        <f t="shared" si="1792"/>
        <v>-2.9215166555853931E-17</v>
      </c>
      <c r="AW708" s="342">
        <f t="shared" si="1793"/>
        <v>1.8794950940509632E-17</v>
      </c>
      <c r="AX708" s="342">
        <f t="shared" si="1794"/>
        <v>3.6548592618376731E-17</v>
      </c>
      <c r="AY708" s="342">
        <f t="shared" si="1795"/>
        <v>-4.5343975341989938E-18</v>
      </c>
      <c r="AZ708" s="342">
        <f t="shared" si="1796"/>
        <v>-3.8317826768568732E-17</v>
      </c>
      <c r="BA708" s="342">
        <f t="shared" si="1797"/>
        <v>-1.0416476792277686E-17</v>
      </c>
      <c r="BB708" s="342">
        <f t="shared" si="1798"/>
        <v>3.4253519145210818E-17</v>
      </c>
      <c r="BC708" s="342">
        <f t="shared" si="1799"/>
        <v>2.3781536952727114E-17</v>
      </c>
      <c r="BD708" s="342">
        <f t="shared" si="1800"/>
        <v>-2.4974423740918541E-17</v>
      </c>
      <c r="BE708" s="342">
        <f t="shared" si="1801"/>
        <v>-3.3526073692293497E-17</v>
      </c>
      <c r="BF708" s="342">
        <f t="shared" si="1802"/>
        <v>1.1893198715786729E-17</v>
      </c>
      <c r="BG708" s="342">
        <f t="shared" si="1803"/>
        <v>3.8166569626822706E-17</v>
      </c>
      <c r="BH708" s="342">
        <f t="shared" si="1804"/>
        <v>2.9986580017087403E-18</v>
      </c>
      <c r="BI708" s="342">
        <f t="shared" si="1805"/>
        <v>-3.6996551316483529E-17</v>
      </c>
      <c r="BJ708" s="342">
        <f t="shared" si="1806"/>
        <v>-1.7433996221347027E-17</v>
      </c>
      <c r="BK708" s="342">
        <f t="shared" si="1807"/>
        <v>3.0194143442782358E-17</v>
      </c>
      <c r="BL708" s="342">
        <f t="shared" si="1808"/>
        <v>2.9215166555854042E-17</v>
      </c>
      <c r="BM708" s="342">
        <f t="shared" si="1809"/>
        <v>-1.8794950940509722E-17</v>
      </c>
      <c r="BN708" s="342">
        <f t="shared" si="1810"/>
        <v>-3.65485926183767E-17</v>
      </c>
      <c r="BO708" s="342">
        <f t="shared" si="1811"/>
        <v>4.5343975341990924E-18</v>
      </c>
      <c r="BP708" s="342">
        <f t="shared" si="1812"/>
        <v>3.8317826768568713E-17</v>
      </c>
      <c r="BQ708" s="342">
        <f t="shared" si="1813"/>
        <v>1.0416476792277848E-17</v>
      </c>
      <c r="BR708" s="342">
        <f t="shared" si="1814"/>
        <v>-3.4253519145210738E-17</v>
      </c>
    </row>
    <row r="709" spans="2:70">
      <c r="B709" s="339">
        <v>15</v>
      </c>
      <c r="C709" s="339">
        <f t="shared" si="1815"/>
        <v>4.6874999999999998E-3</v>
      </c>
      <c r="D709" s="340">
        <f t="shared" si="1751"/>
        <v>54.00008551837778</v>
      </c>
      <c r="E709" s="341" t="str">
        <f>U694</f>
        <v>0.0000855183777782331</v>
      </c>
      <c r="F709" s="291">
        <v>15</v>
      </c>
      <c r="G709" s="342">
        <f t="shared" si="1816"/>
        <v>8.2776304539672031E-18</v>
      </c>
      <c r="H709" s="342">
        <f t="shared" si="1752"/>
        <v>-5.9585541086706026E-18</v>
      </c>
      <c r="I709" s="342">
        <f t="shared" si="1753"/>
        <v>-9.445711322428902E-18</v>
      </c>
      <c r="J709" s="342">
        <f t="shared" si="1754"/>
        <v>4.1068708842645337E-18</v>
      </c>
      <c r="K709" s="342">
        <f t="shared" si="1755"/>
        <v>1.0250798801985585E-17</v>
      </c>
      <c r="L709" s="342">
        <f t="shared" si="1756"/>
        <v>-2.0973629149358941E-18</v>
      </c>
      <c r="M709" s="342">
        <f t="shared" si="1757"/>
        <v>-1.0661953832296165E-17</v>
      </c>
      <c r="N709" s="342">
        <f t="shared" si="1758"/>
        <v>7.2544650009608737E-21</v>
      </c>
      <c r="O709" s="342">
        <f t="shared" si="1759"/>
        <v>1.0663375956124197E-17</v>
      </c>
      <c r="P709" s="342">
        <f t="shared" si="1760"/>
        <v>2.0831327699556093E-18</v>
      </c>
      <c r="Q709" s="342">
        <f t="shared" si="1761"/>
        <v>-1.0255010522048501E-17</v>
      </c>
      <c r="R709" s="342">
        <f t="shared" si="1762"/>
        <v>-4.0934663807971368E-18</v>
      </c>
      <c r="S709" s="342">
        <f t="shared" si="1763"/>
        <v>9.4525507846866429E-18</v>
      </c>
      <c r="T709" s="342">
        <f t="shared" si="1764"/>
        <v>5.946490374266987E-18</v>
      </c>
      <c r="U709" s="342">
        <f t="shared" si="1765"/>
        <v>-8.2868348217208339E-18</v>
      </c>
      <c r="V709" s="342">
        <f t="shared" si="1766"/>
        <v>-7.5709940774839802E-18</v>
      </c>
      <c r="W709" s="342">
        <f t="shared" si="1767"/>
        <v>6.8026604438667712E-18</v>
      </c>
      <c r="X709" s="342">
        <f t="shared" si="1768"/>
        <v>8.90454872416566E-18</v>
      </c>
      <c r="Y709" s="342">
        <f t="shared" si="1769"/>
        <v>-5.0570636401308645E-18</v>
      </c>
      <c r="Z709" s="342">
        <f t="shared" si="1770"/>
        <v>-9.8959065571061129E-18</v>
      </c>
      <c r="AA709" s="342">
        <f t="shared" si="1771"/>
        <v>3.1171267167386905E-18</v>
      </c>
      <c r="AB709" s="342">
        <f t="shared" si="1772"/>
        <v>1.0506970250745319E-17</v>
      </c>
      <c r="AC709" s="342">
        <f t="shared" si="1773"/>
        <v>-1.0574003617270138E-18</v>
      </c>
      <c r="AD709" s="342">
        <f t="shared" si="1774"/>
        <v>-1.0714256970025171E-17</v>
      </c>
      <c r="AE709" s="342">
        <f t="shared" si="1775"/>
        <v>-1.0429612961888027E-18</v>
      </c>
      <c r="AF709" s="342">
        <f t="shared" si="1776"/>
        <v>1.0509800802571492E-17</v>
      </c>
      <c r="AG709" s="342">
        <f t="shared" si="1777"/>
        <v>3.1032425363915909E-18</v>
      </c>
      <c r="AH709" s="342">
        <f t="shared" si="1778"/>
        <v>-9.9014588842391712E-18</v>
      </c>
      <c r="AI709" s="342">
        <f t="shared" si="1779"/>
        <v>-5.0442679062393104E-18</v>
      </c>
      <c r="AJ709" s="342">
        <f t="shared" si="1780"/>
        <v>8.9126094537876829E-18</v>
      </c>
      <c r="AK709" s="342">
        <f t="shared" si="1781"/>
        <v>6.7914448893082229E-18</v>
      </c>
      <c r="AL709" s="342">
        <f t="shared" si="1782"/>
        <v>-7.5812534402760606E-18</v>
      </c>
      <c r="AM709" s="342">
        <f t="shared" si="1783"/>
        <v>-8.2776304539672509E-18</v>
      </c>
      <c r="AN709" s="342">
        <f t="shared" si="1784"/>
        <v>5.9585541086705295E-18</v>
      </c>
      <c r="AO709" s="342">
        <f t="shared" si="1785"/>
        <v>9.4457113224289112E-18</v>
      </c>
      <c r="AP709" s="342">
        <f t="shared" si="1786"/>
        <v>-4.1068708842644967E-18</v>
      </c>
      <c r="AQ709" s="342">
        <f t="shared" si="1787"/>
        <v>-1.0250798801985602E-17</v>
      </c>
      <c r="AR709" s="342">
        <f t="shared" si="1788"/>
        <v>2.0973629149358387E-18</v>
      </c>
      <c r="AS709" s="342">
        <f t="shared" si="1789"/>
        <v>1.0661953832296173E-17</v>
      </c>
      <c r="AT709" s="342">
        <f t="shared" si="1790"/>
        <v>-7.2544650009408441E-21</v>
      </c>
      <c r="AU709" s="342">
        <f t="shared" si="1791"/>
        <v>-1.0663375956124192E-17</v>
      </c>
      <c r="AV709" s="342">
        <f t="shared" si="1792"/>
        <v>-2.0831327699556656E-18</v>
      </c>
      <c r="AW709" s="342">
        <f t="shared" si="1793"/>
        <v>1.0255010522048485E-17</v>
      </c>
      <c r="AX709" s="342">
        <f t="shared" si="1794"/>
        <v>4.0934663807971892E-18</v>
      </c>
      <c r="AY709" s="342">
        <f t="shared" si="1795"/>
        <v>-9.4525507846865983E-18</v>
      </c>
      <c r="AZ709" s="342">
        <f t="shared" si="1796"/>
        <v>-5.9464903742670679E-18</v>
      </c>
      <c r="BA709" s="342">
        <f t="shared" si="1797"/>
        <v>8.2868348217207491E-18</v>
      </c>
      <c r="BB709" s="342">
        <f t="shared" si="1798"/>
        <v>7.5709940774840758E-18</v>
      </c>
      <c r="BC709" s="342">
        <f t="shared" si="1799"/>
        <v>-6.8026604438667843E-18</v>
      </c>
      <c r="BD709" s="342">
        <f t="shared" si="1800"/>
        <v>-8.9045487241656708E-18</v>
      </c>
      <c r="BE709" s="342">
        <f t="shared" si="1801"/>
        <v>5.0570636401308468E-18</v>
      </c>
      <c r="BF709" s="342">
        <f t="shared" si="1802"/>
        <v>9.895906557106133E-18</v>
      </c>
      <c r="BG709" s="342">
        <f t="shared" si="1803"/>
        <v>-3.117126716738635E-18</v>
      </c>
      <c r="BH709" s="342">
        <f t="shared" si="1804"/>
        <v>-1.0506970250745329E-17</v>
      </c>
      <c r="BI709" s="342">
        <f t="shared" si="1805"/>
        <v>1.057400361726956E-18</v>
      </c>
      <c r="BJ709" s="342">
        <f t="shared" si="1806"/>
        <v>1.0714256970025171E-17</v>
      </c>
      <c r="BK709" s="342">
        <f t="shared" si="1807"/>
        <v>1.0429612961889359E-18</v>
      </c>
      <c r="BL709" s="342">
        <f t="shared" si="1808"/>
        <v>-1.0509800802571466E-17</v>
      </c>
      <c r="BM709" s="342">
        <f t="shared" si="1809"/>
        <v>-3.1032425363915732E-18</v>
      </c>
      <c r="BN709" s="342">
        <f t="shared" si="1810"/>
        <v>9.9014588842391789E-18</v>
      </c>
      <c r="BO709" s="342">
        <f t="shared" si="1811"/>
        <v>5.044267906239295E-18</v>
      </c>
      <c r="BP709" s="342">
        <f t="shared" si="1812"/>
        <v>-8.9126094537876506E-18</v>
      </c>
      <c r="BQ709" s="342">
        <f t="shared" si="1813"/>
        <v>-6.7914448893082661E-18</v>
      </c>
      <c r="BR709" s="342">
        <f t="shared" si="1814"/>
        <v>7.581253440276019E-18</v>
      </c>
    </row>
    <row r="710" spans="2:70">
      <c r="B710" s="339">
        <v>16</v>
      </c>
      <c r="C710" s="339">
        <f t="shared" si="1815"/>
        <v>5.0000000000000001E-3</v>
      </c>
      <c r="D710" s="340">
        <f t="shared" si="1751"/>
        <v>54.000011773020816</v>
      </c>
      <c r="E710" s="341" t="str">
        <f>V694</f>
        <v>0.000011773020817572</v>
      </c>
      <c r="F710" s="291">
        <v>16</v>
      </c>
      <c r="G710" s="342">
        <f t="shared" si="1816"/>
        <v>3.2216208161702001E-17</v>
      </c>
      <c r="H710" s="342">
        <f t="shared" si="1752"/>
        <v>6.0269126247732642E-18</v>
      </c>
      <c r="I710" s="342">
        <f t="shared" si="1753"/>
        <v>-3.2216208161702001E-17</v>
      </c>
      <c r="J710" s="342">
        <f t="shared" si="1754"/>
        <v>-6.026912624773268E-18</v>
      </c>
      <c r="K710" s="342">
        <f t="shared" si="1755"/>
        <v>3.2216208161702001E-17</v>
      </c>
      <c r="L710" s="342">
        <f t="shared" si="1756"/>
        <v>6.0269126247732719E-18</v>
      </c>
      <c r="M710" s="342">
        <f t="shared" si="1757"/>
        <v>-3.2216208161702001E-17</v>
      </c>
      <c r="N710" s="342">
        <f t="shared" si="1758"/>
        <v>-6.0269126247732757E-18</v>
      </c>
      <c r="O710" s="342">
        <f t="shared" si="1759"/>
        <v>3.2216208161701995E-17</v>
      </c>
      <c r="P710" s="342">
        <f t="shared" si="1760"/>
        <v>6.0269126247732804E-18</v>
      </c>
      <c r="Q710" s="342">
        <f t="shared" si="1761"/>
        <v>-3.2216208161701989E-17</v>
      </c>
      <c r="R710" s="342">
        <f t="shared" si="1762"/>
        <v>-6.0269126247732842E-18</v>
      </c>
      <c r="S710" s="342">
        <f t="shared" si="1763"/>
        <v>3.2216208161702008E-17</v>
      </c>
      <c r="T710" s="342">
        <f t="shared" si="1764"/>
        <v>6.0269126247732881E-18</v>
      </c>
      <c r="U710" s="342">
        <f t="shared" si="1765"/>
        <v>-3.2216208161701983E-17</v>
      </c>
      <c r="V710" s="342">
        <f t="shared" si="1766"/>
        <v>-6.0269126247732919E-18</v>
      </c>
      <c r="W710" s="342">
        <f t="shared" si="1767"/>
        <v>3.2216208161702008E-17</v>
      </c>
      <c r="X710" s="342">
        <f t="shared" si="1768"/>
        <v>6.0269126247732958E-18</v>
      </c>
      <c r="Y710" s="342">
        <f t="shared" si="1769"/>
        <v>-3.2216208161701983E-17</v>
      </c>
      <c r="Z710" s="342">
        <f t="shared" si="1770"/>
        <v>-6.0269126247732996E-18</v>
      </c>
      <c r="AA710" s="342">
        <f t="shared" si="1771"/>
        <v>3.2216208161702001E-17</v>
      </c>
      <c r="AB710" s="342">
        <f t="shared" si="1772"/>
        <v>6.0269126247734183E-18</v>
      </c>
      <c r="AC710" s="342">
        <f t="shared" si="1773"/>
        <v>-3.2216208161701983E-17</v>
      </c>
      <c r="AD710" s="342">
        <f t="shared" si="1774"/>
        <v>-6.0269126247733073E-18</v>
      </c>
      <c r="AE710" s="342">
        <f t="shared" si="1775"/>
        <v>3.2216208161702001E-17</v>
      </c>
      <c r="AF710" s="342">
        <f t="shared" si="1776"/>
        <v>6.0269126247731972E-18</v>
      </c>
      <c r="AG710" s="342">
        <f t="shared" si="1777"/>
        <v>-3.2216208161701983E-17</v>
      </c>
      <c r="AH710" s="342">
        <f t="shared" si="1778"/>
        <v>-6.0269126247733158E-18</v>
      </c>
      <c r="AI710" s="342">
        <f t="shared" si="1779"/>
        <v>3.2216208161702001E-17</v>
      </c>
      <c r="AJ710" s="342">
        <f t="shared" si="1780"/>
        <v>6.0269126247734337E-18</v>
      </c>
      <c r="AK710" s="342">
        <f t="shared" si="1781"/>
        <v>-3.2216208161701977E-17</v>
      </c>
      <c r="AL710" s="342">
        <f t="shared" si="1782"/>
        <v>-6.0269126247733235E-18</v>
      </c>
      <c r="AM710" s="342">
        <f t="shared" si="1783"/>
        <v>3.2216208161702001E-17</v>
      </c>
      <c r="AN710" s="342">
        <f t="shared" si="1784"/>
        <v>6.0269126247732133E-18</v>
      </c>
      <c r="AO710" s="342">
        <f t="shared" si="1785"/>
        <v>-3.2216208161701977E-17</v>
      </c>
      <c r="AP710" s="342">
        <f t="shared" si="1786"/>
        <v>-6.0269126247733312E-18</v>
      </c>
      <c r="AQ710" s="342">
        <f t="shared" si="1787"/>
        <v>3.2216208161702001E-17</v>
      </c>
      <c r="AR710" s="342">
        <f t="shared" si="1788"/>
        <v>6.0269126247734498E-18</v>
      </c>
      <c r="AS710" s="342">
        <f t="shared" si="1789"/>
        <v>-3.2216208161701977E-17</v>
      </c>
      <c r="AT710" s="342">
        <f t="shared" si="1790"/>
        <v>-6.0269126247733389E-18</v>
      </c>
      <c r="AU710" s="342">
        <f t="shared" si="1791"/>
        <v>3.2216208161701952E-17</v>
      </c>
      <c r="AV710" s="342">
        <f t="shared" si="1792"/>
        <v>6.0269126247732288E-18</v>
      </c>
      <c r="AW710" s="342">
        <f t="shared" si="1793"/>
        <v>-3.2216208161701977E-17</v>
      </c>
      <c r="AX710" s="342">
        <f t="shared" si="1794"/>
        <v>-6.0269126247735762E-18</v>
      </c>
      <c r="AY710" s="342">
        <f t="shared" si="1795"/>
        <v>3.2216208161701995E-17</v>
      </c>
      <c r="AZ710" s="342">
        <f t="shared" si="1796"/>
        <v>6.0269126247734653E-18</v>
      </c>
      <c r="BA710" s="342">
        <f t="shared" si="1797"/>
        <v>-3.2216208161702014E-17</v>
      </c>
      <c r="BB710" s="342">
        <f t="shared" si="1798"/>
        <v>-6.0269126247733551E-18</v>
      </c>
      <c r="BC710" s="342">
        <f t="shared" si="1799"/>
        <v>3.2216208161701952E-17</v>
      </c>
      <c r="BD710" s="342">
        <f t="shared" si="1800"/>
        <v>6.0269126247732449E-18</v>
      </c>
      <c r="BE710" s="342">
        <f t="shared" si="1801"/>
        <v>-3.2216208161701971E-17</v>
      </c>
      <c r="BF710" s="342">
        <f t="shared" si="1802"/>
        <v>-6.026912624773134E-18</v>
      </c>
      <c r="BG710" s="342">
        <f t="shared" si="1803"/>
        <v>3.2216208161701995E-17</v>
      </c>
      <c r="BH710" s="342">
        <f t="shared" si="1804"/>
        <v>6.0269126247734814E-18</v>
      </c>
      <c r="BI710" s="342">
        <f t="shared" si="1805"/>
        <v>-3.2216208161702014E-17</v>
      </c>
      <c r="BJ710" s="342">
        <f t="shared" si="1806"/>
        <v>-6.0269126247733705E-18</v>
      </c>
      <c r="BK710" s="342">
        <f t="shared" si="1807"/>
        <v>3.2216208161701946E-17</v>
      </c>
      <c r="BL710" s="342">
        <f t="shared" si="1808"/>
        <v>6.0269126247732603E-18</v>
      </c>
      <c r="BM710" s="342">
        <f t="shared" si="1809"/>
        <v>-3.2216208161701971E-17</v>
      </c>
      <c r="BN710" s="342">
        <f t="shared" si="1810"/>
        <v>-6.0269126247736078E-18</v>
      </c>
      <c r="BO710" s="342">
        <f t="shared" si="1811"/>
        <v>3.2216208161701989E-17</v>
      </c>
      <c r="BP710" s="342">
        <f t="shared" si="1812"/>
        <v>6.0269126247734968E-18</v>
      </c>
      <c r="BQ710" s="342">
        <f t="shared" si="1813"/>
        <v>-3.2216208161702008E-17</v>
      </c>
      <c r="BR710" s="342">
        <f t="shared" si="1814"/>
        <v>-6.0269126247733867E-18</v>
      </c>
    </row>
    <row r="711" spans="2:70">
      <c r="B711" s="339">
        <v>17</v>
      </c>
      <c r="C711" s="339">
        <f t="shared" si="1815"/>
        <v>5.3125000000000004E-3</v>
      </c>
      <c r="D711" s="340">
        <f t="shared" si="1751"/>
        <v>53.999937914283215</v>
      </c>
      <c r="E711" s="341" t="str">
        <f>W694</f>
        <v>-0.0000620857167863789</v>
      </c>
      <c r="F711" s="291">
        <v>17</v>
      </c>
      <c r="G711" s="342">
        <f t="shared" si="1816"/>
        <v>1.1336947599670156E-17</v>
      </c>
      <c r="H711" s="342">
        <f t="shared" si="1752"/>
        <v>7.8883506564098482E-18</v>
      </c>
      <c r="I711" s="342">
        <f t="shared" si="1753"/>
        <v>-1.288333474618637E-17</v>
      </c>
      <c r="J711" s="342">
        <f t="shared" si="1754"/>
        <v>-5.3627753969505423E-18</v>
      </c>
      <c r="K711" s="342">
        <f t="shared" si="1755"/>
        <v>1.3934622563463997E-17</v>
      </c>
      <c r="L711" s="342">
        <f t="shared" si="1756"/>
        <v>2.6311116864655023E-18</v>
      </c>
      <c r="M711" s="342">
        <f t="shared" si="1757"/>
        <v>-1.4450410650254075E-17</v>
      </c>
      <c r="N711" s="342">
        <f t="shared" si="1758"/>
        <v>2.0166417058594773E-19</v>
      </c>
      <c r="O711" s="342">
        <f t="shared" si="1759"/>
        <v>1.4410877559638543E-17</v>
      </c>
      <c r="P711" s="342">
        <f t="shared" si="1760"/>
        <v>-3.0266901866563498E-18</v>
      </c>
      <c r="Q711" s="342">
        <f t="shared" si="1761"/>
        <v>-1.3817542526119338E-17</v>
      </c>
      <c r="R711" s="342">
        <f t="shared" si="1762"/>
        <v>5.7354021962410086E-18</v>
      </c>
      <c r="S711" s="342">
        <f t="shared" si="1763"/>
        <v>1.2693207082288496E-17</v>
      </c>
      <c r="T711" s="342">
        <f t="shared" si="1764"/>
        <v>-8.2237059158746842E-18</v>
      </c>
      <c r="U711" s="342">
        <f t="shared" si="1765"/>
        <v>-1.1081078808717853E-17</v>
      </c>
      <c r="V711" s="342">
        <f t="shared" si="1766"/>
        <v>1.0395977229068708E-17</v>
      </c>
      <c r="W711" s="342">
        <f t="shared" si="1767"/>
        <v>9.0431108908687375E-18</v>
      </c>
      <c r="X711" s="342">
        <f t="shared" si="1768"/>
        <v>-1.2168736967480822E-17</v>
      </c>
      <c r="Y711" s="342">
        <f t="shared" si="1769"/>
        <v>-6.6576212929185853E-18</v>
      </c>
      <c r="Z711" s="342">
        <f t="shared" si="1770"/>
        <v>1.3473858968538964E-17</v>
      </c>
      <c r="AA711" s="342">
        <f t="shared" si="1771"/>
        <v>4.0162830423185594E-18</v>
      </c>
      <c r="AB711" s="342">
        <f t="shared" si="1772"/>
        <v>-1.4261188125663332E-17</v>
      </c>
      <c r="AC711" s="342">
        <f t="shared" si="1773"/>
        <v>-1.2206012867598089E-18</v>
      </c>
      <c r="AD711" s="342">
        <f t="shared" si="1774"/>
        <v>1.450046782088488E-17</v>
      </c>
      <c r="AE711" s="342">
        <f t="shared" si="1775"/>
        <v>-1.6219874917281327E-18</v>
      </c>
      <c r="AF711" s="342">
        <f t="shared" si="1776"/>
        <v>-1.4182502669705871E-17</v>
      </c>
      <c r="AG711" s="342">
        <f t="shared" si="1777"/>
        <v>4.4022442005299294E-18</v>
      </c>
      <c r="AH711" s="342">
        <f t="shared" si="1778"/>
        <v>1.3319511894569179E-17</v>
      </c>
      <c r="AI711" s="342">
        <f t="shared" si="1779"/>
        <v>-7.0133251335124476E-18</v>
      </c>
      <c r="AJ711" s="342">
        <f t="shared" si="1780"/>
        <v>-1.1944659746992559E-17</v>
      </c>
      <c r="AK711" s="342">
        <f t="shared" si="1781"/>
        <v>9.3548879147321209E-18</v>
      </c>
      <c r="AL711" s="342">
        <f t="shared" si="1782"/>
        <v>1.0110781023981324E-17</v>
      </c>
      <c r="AM711" s="342">
        <f t="shared" si="1783"/>
        <v>-1.1336947599670148E-17</v>
      </c>
      <c r="AN711" s="342">
        <f t="shared" si="1784"/>
        <v>-7.8883506564097988E-18</v>
      </c>
      <c r="AO711" s="342">
        <f t="shared" si="1785"/>
        <v>1.2883334746186381E-17</v>
      </c>
      <c r="AP711" s="342">
        <f t="shared" si="1786"/>
        <v>5.3627753969505446E-18</v>
      </c>
      <c r="AQ711" s="342">
        <f t="shared" si="1787"/>
        <v>-1.3934622563464019E-17</v>
      </c>
      <c r="AR711" s="342">
        <f t="shared" si="1788"/>
        <v>-2.6311116864654815E-18</v>
      </c>
      <c r="AS711" s="342">
        <f t="shared" si="1789"/>
        <v>1.4450410650254084E-17</v>
      </c>
      <c r="AT711" s="342">
        <f t="shared" si="1790"/>
        <v>-2.0166417058591846E-19</v>
      </c>
      <c r="AU711" s="342">
        <f t="shared" si="1791"/>
        <v>-1.4410877559638536E-17</v>
      </c>
      <c r="AV711" s="342">
        <f t="shared" si="1792"/>
        <v>3.0266901866564723E-18</v>
      </c>
      <c r="AW711" s="342">
        <f t="shared" si="1793"/>
        <v>1.3817542526119345E-17</v>
      </c>
      <c r="AX711" s="342">
        <f t="shared" si="1794"/>
        <v>-5.7354021962410271E-18</v>
      </c>
      <c r="AY711" s="342">
        <f t="shared" si="1795"/>
        <v>-1.2693207082288436E-17</v>
      </c>
      <c r="AZ711" s="342">
        <f t="shared" si="1796"/>
        <v>8.223705915874658E-18</v>
      </c>
      <c r="BA711" s="342">
        <f t="shared" si="1797"/>
        <v>1.1081078808717807E-17</v>
      </c>
      <c r="BB711" s="342">
        <f t="shared" si="1798"/>
        <v>-1.0395977229068795E-17</v>
      </c>
      <c r="BC711" s="342">
        <f t="shared" si="1799"/>
        <v>-9.0431108908687606E-18</v>
      </c>
      <c r="BD711" s="342">
        <f t="shared" si="1800"/>
        <v>1.216873696748086E-17</v>
      </c>
      <c r="BE711" s="342">
        <f t="shared" si="1801"/>
        <v>6.6576212929186585E-18</v>
      </c>
      <c r="BF711" s="342">
        <f t="shared" si="1802"/>
        <v>-1.3473858968538973E-17</v>
      </c>
      <c r="BG711" s="342">
        <f t="shared" si="1803"/>
        <v>-4.0162830423185378E-18</v>
      </c>
      <c r="BH711" s="342">
        <f t="shared" si="1804"/>
        <v>1.4261188125663316E-17</v>
      </c>
      <c r="BI711" s="342">
        <f t="shared" si="1805"/>
        <v>1.2206012867597881E-18</v>
      </c>
      <c r="BJ711" s="342">
        <f t="shared" si="1806"/>
        <v>-1.450046782088488E-17</v>
      </c>
      <c r="BK711" s="342">
        <f t="shared" si="1807"/>
        <v>1.6219874917280526E-18</v>
      </c>
      <c r="BL711" s="342">
        <f t="shared" si="1808"/>
        <v>1.4182502669705868E-17</v>
      </c>
      <c r="BM711" s="342">
        <f t="shared" si="1809"/>
        <v>-4.4022442005300472E-18</v>
      </c>
      <c r="BN711" s="342">
        <f t="shared" si="1810"/>
        <v>-1.3319511894569209E-17</v>
      </c>
      <c r="BO711" s="342">
        <f t="shared" si="1811"/>
        <v>7.013325133512466E-18</v>
      </c>
      <c r="BP711" s="342">
        <f t="shared" si="1812"/>
        <v>1.1944659746992489E-17</v>
      </c>
      <c r="BQ711" s="342">
        <f t="shared" si="1813"/>
        <v>-9.3548879147320578E-18</v>
      </c>
      <c r="BR711" s="342">
        <f t="shared" si="1814"/>
        <v>-1.0110781023981309E-17</v>
      </c>
    </row>
    <row r="712" spans="2:70">
      <c r="B712" s="339">
        <v>18</v>
      </c>
      <c r="C712" s="339">
        <f t="shared" si="1815"/>
        <v>5.6250000000000007E-3</v>
      </c>
      <c r="D712" s="340">
        <f t="shared" si="1751"/>
        <v>53.999864653465018</v>
      </c>
      <c r="E712" s="341" t="str">
        <f>X694</f>
        <v>-0.000135346534984641</v>
      </c>
      <c r="F712" s="291">
        <v>18</v>
      </c>
      <c r="G712" s="342">
        <f t="shared" si="1816"/>
        <v>-6.3669884697726451E-17</v>
      </c>
      <c r="H712" s="342">
        <f t="shared" si="1752"/>
        <v>1.9809798095127565E-16</v>
      </c>
      <c r="I712" s="342">
        <f t="shared" si="1753"/>
        <v>-1.3624113091331884E-17</v>
      </c>
      <c r="J712" s="342">
        <f t="shared" si="1754"/>
        <v>-1.9278211573093141E-16</v>
      </c>
      <c r="K712" s="342">
        <f t="shared" si="1755"/>
        <v>8.8843963165127783E-17</v>
      </c>
      <c r="L712" s="342">
        <f t="shared" si="1756"/>
        <v>1.5811692096478389E-16</v>
      </c>
      <c r="M712" s="342">
        <f t="shared" si="1757"/>
        <v>-1.5053812521956456E-16</v>
      </c>
      <c r="N712" s="342">
        <f t="shared" si="1758"/>
        <v>-9.9379858315205705E-17</v>
      </c>
      <c r="O712" s="342">
        <f t="shared" si="1759"/>
        <v>1.8931422234082576E-16</v>
      </c>
      <c r="P712" s="342">
        <f t="shared" si="1760"/>
        <v>2.5513113117796407E-17</v>
      </c>
      <c r="Q712" s="342">
        <f t="shared" si="1761"/>
        <v>-1.9926894524839544E-16</v>
      </c>
      <c r="R712" s="342">
        <f t="shared" si="1762"/>
        <v>5.2237772274850734E-17</v>
      </c>
      <c r="S712" s="342">
        <f t="shared" si="1763"/>
        <v>1.7888677761938379E-16</v>
      </c>
      <c r="T712" s="342">
        <f t="shared" si="1764"/>
        <v>-1.2203593037523732E-16</v>
      </c>
      <c r="U712" s="342">
        <f t="shared" si="1765"/>
        <v>-1.3127071971049836E-16</v>
      </c>
      <c r="V712" s="342">
        <f t="shared" si="1766"/>
        <v>1.7325522433445711E-16</v>
      </c>
      <c r="W712" s="342">
        <f t="shared" si="1767"/>
        <v>6.3669884697726451E-17</v>
      </c>
      <c r="X712" s="342">
        <f t="shared" si="1768"/>
        <v>-1.9809798095127556E-16</v>
      </c>
      <c r="Y712" s="342">
        <f t="shared" si="1769"/>
        <v>1.3624113091331662E-17</v>
      </c>
      <c r="Z712" s="342">
        <f t="shared" si="1770"/>
        <v>1.9278211573093146E-16</v>
      </c>
      <c r="AA712" s="342">
        <f t="shared" si="1771"/>
        <v>-8.8843963165127906E-17</v>
      </c>
      <c r="AB712" s="342">
        <f t="shared" si="1772"/>
        <v>-1.581169209647836E-16</v>
      </c>
      <c r="AC712" s="342">
        <f t="shared" si="1773"/>
        <v>1.5053812521956397E-16</v>
      </c>
      <c r="AD712" s="342">
        <f t="shared" si="1774"/>
        <v>9.9379858315206198E-17</v>
      </c>
      <c r="AE712" s="342">
        <f t="shared" si="1775"/>
        <v>-1.8931422234082571E-16</v>
      </c>
      <c r="AF712" s="342">
        <f t="shared" si="1776"/>
        <v>-2.5513113117796629E-17</v>
      </c>
      <c r="AG712" s="342">
        <f t="shared" si="1777"/>
        <v>1.9926894524839549E-16</v>
      </c>
      <c r="AH712" s="342">
        <f t="shared" si="1778"/>
        <v>-5.223777227485119E-17</v>
      </c>
      <c r="AI712" s="342">
        <f t="shared" si="1779"/>
        <v>-1.7888677761938421E-16</v>
      </c>
      <c r="AJ712" s="342">
        <f t="shared" si="1780"/>
        <v>1.2203593037523655E-16</v>
      </c>
      <c r="AK712" s="342">
        <f t="shared" si="1781"/>
        <v>1.3127071971049853E-16</v>
      </c>
      <c r="AL712" s="342">
        <f t="shared" si="1782"/>
        <v>-1.7325522433445699E-16</v>
      </c>
      <c r="AM712" s="342">
        <f t="shared" si="1783"/>
        <v>-6.3669884697726673E-17</v>
      </c>
      <c r="AN712" s="342">
        <f t="shared" si="1784"/>
        <v>1.9809798095127565E-16</v>
      </c>
      <c r="AO712" s="342">
        <f t="shared" si="1785"/>
        <v>-1.3624113091332155E-17</v>
      </c>
      <c r="AP712" s="342">
        <f t="shared" si="1786"/>
        <v>-1.9278211573093171E-16</v>
      </c>
      <c r="AQ712" s="342">
        <f t="shared" si="1787"/>
        <v>8.8843963165127056E-17</v>
      </c>
      <c r="AR712" s="342">
        <f t="shared" si="1788"/>
        <v>1.5811692096478417E-16</v>
      </c>
      <c r="AS712" s="342">
        <f t="shared" si="1789"/>
        <v>-1.5053812521956429E-16</v>
      </c>
      <c r="AT712" s="342">
        <f t="shared" si="1790"/>
        <v>-9.9379858315205779E-17</v>
      </c>
      <c r="AU712" s="342">
        <f t="shared" si="1791"/>
        <v>1.8931422234082588E-16</v>
      </c>
      <c r="AV712" s="342">
        <f t="shared" si="1792"/>
        <v>2.5513113117796135E-17</v>
      </c>
      <c r="AW712" s="342">
        <f t="shared" si="1793"/>
        <v>-1.9926894524839544E-16</v>
      </c>
      <c r="AX712" s="342">
        <f t="shared" si="1794"/>
        <v>5.2237772274851671E-17</v>
      </c>
      <c r="AY712" s="342">
        <f t="shared" si="1795"/>
        <v>1.788867776193846E-16</v>
      </c>
      <c r="AZ712" s="342">
        <f t="shared" si="1796"/>
        <v>-1.2203593037523584E-16</v>
      </c>
      <c r="BA712" s="342">
        <f t="shared" si="1797"/>
        <v>-1.3127071971049922E-16</v>
      </c>
      <c r="BB712" s="342">
        <f t="shared" si="1798"/>
        <v>1.7325522433445652E-16</v>
      </c>
      <c r="BC712" s="342">
        <f t="shared" si="1799"/>
        <v>6.3669884697727536E-17</v>
      </c>
      <c r="BD712" s="342">
        <f t="shared" si="1800"/>
        <v>-1.9809798095127551E-16</v>
      </c>
      <c r="BE712" s="342">
        <f t="shared" si="1801"/>
        <v>1.3624113091331206E-17</v>
      </c>
      <c r="BF712" s="342">
        <f t="shared" si="1802"/>
        <v>1.9278211573093156E-16</v>
      </c>
      <c r="BG712" s="342">
        <f t="shared" si="1803"/>
        <v>-8.8843963165127512E-17</v>
      </c>
      <c r="BH712" s="342">
        <f t="shared" si="1804"/>
        <v>-1.5811692096478384E-16</v>
      </c>
      <c r="BI712" s="342">
        <f t="shared" si="1805"/>
        <v>1.5053812521956461E-16</v>
      </c>
      <c r="BJ712" s="342">
        <f t="shared" si="1806"/>
        <v>9.9379858315205347E-17</v>
      </c>
      <c r="BK712" s="342">
        <f t="shared" si="1807"/>
        <v>-1.8931422234082606E-16</v>
      </c>
      <c r="BL712" s="342">
        <f t="shared" si="1808"/>
        <v>-2.5513113117798477E-17</v>
      </c>
      <c r="BM712" s="342">
        <f t="shared" si="1809"/>
        <v>1.9926894524839558E-16</v>
      </c>
      <c r="BN712" s="342">
        <f t="shared" si="1810"/>
        <v>-5.2237772274849415E-17</v>
      </c>
      <c r="BO712" s="342">
        <f t="shared" si="1811"/>
        <v>-1.7888677761938441E-16</v>
      </c>
      <c r="BP712" s="342">
        <f t="shared" si="1812"/>
        <v>1.2203593037523623E-16</v>
      </c>
      <c r="BQ712" s="342">
        <f t="shared" si="1813"/>
        <v>1.3127071971049887E-16</v>
      </c>
      <c r="BR712" s="342">
        <f t="shared" si="1814"/>
        <v>-1.7325522433445677E-16</v>
      </c>
    </row>
    <row r="713" spans="2:70">
      <c r="B713" s="339">
        <v>19</v>
      </c>
      <c r="C713" s="339">
        <f t="shared" si="1815"/>
        <v>5.9375000000000009E-3</v>
      </c>
      <c r="D713" s="340">
        <f t="shared" si="1751"/>
        <v>53.999792696107924</v>
      </c>
      <c r="E713" s="341" t="str">
        <f>Y694</f>
        <v>-0.000207303892073618</v>
      </c>
      <c r="F713" s="291">
        <v>19</v>
      </c>
      <c r="G713" s="342">
        <f t="shared" si="1816"/>
        <v>9.719718944808532E-17</v>
      </c>
      <c r="H713" s="342">
        <f t="shared" si="1752"/>
        <v>6.7854290001114488E-17</v>
      </c>
      <c r="I713" s="342">
        <f t="shared" si="1753"/>
        <v>-1.3659131079469372E-16</v>
      </c>
      <c r="J713" s="342">
        <f t="shared" si="1754"/>
        <v>1.1446439138488728E-17</v>
      </c>
      <c r="K713" s="342">
        <f t="shared" si="1755"/>
        <v>1.2994585901263556E-16</v>
      </c>
      <c r="L713" s="342">
        <f t="shared" si="1756"/>
        <v>-8.6889022626562276E-17</v>
      </c>
      <c r="M713" s="342">
        <f t="shared" si="1757"/>
        <v>-7.9500755232421124E-17</v>
      </c>
      <c r="N713" s="342">
        <f t="shared" si="1758"/>
        <v>1.3304472477482096E-16</v>
      </c>
      <c r="O713" s="342">
        <f t="shared" si="1759"/>
        <v>2.2590652490855987E-18</v>
      </c>
      <c r="P713" s="342">
        <f t="shared" si="1760"/>
        <v>-1.3435626882827611E-16</v>
      </c>
      <c r="Q713" s="342">
        <f t="shared" si="1761"/>
        <v>7.5744067018773999E-17</v>
      </c>
      <c r="R713" s="342">
        <f t="shared" si="1762"/>
        <v>9.0381584731305815E-17</v>
      </c>
      <c r="S713" s="342">
        <f t="shared" si="1763"/>
        <v>-1.2821684532572202E-16</v>
      </c>
      <c r="T713" s="342">
        <f t="shared" si="1764"/>
        <v>-1.5942813603381047E-17</v>
      </c>
      <c r="U713" s="342">
        <f t="shared" si="1765"/>
        <v>1.3747275432849287E-16</v>
      </c>
      <c r="V713" s="342">
        <f t="shared" si="1766"/>
        <v>-6.3869654639676236E-17</v>
      </c>
      <c r="W713" s="342">
        <f t="shared" si="1767"/>
        <v>-1.0039199016162801E-16</v>
      </c>
      <c r="X713" s="342">
        <f t="shared" si="1768"/>
        <v>1.2215416756567909E-16</v>
      </c>
      <c r="Y713" s="342">
        <f t="shared" si="1769"/>
        <v>2.9473023947447015E-17</v>
      </c>
      <c r="Z713" s="342">
        <f t="shared" si="1770"/>
        <v>-1.3926530205427421E-16</v>
      </c>
      <c r="AA713" s="342">
        <f t="shared" si="1771"/>
        <v>5.1380142571693628E-17</v>
      </c>
      <c r="AB713" s="342">
        <f t="shared" si="1772"/>
        <v>1.0943556584684981E-16</v>
      </c>
      <c r="AC713" s="342">
        <f t="shared" si="1773"/>
        <v>-1.1491507839571811E-16</v>
      </c>
      <c r="AD713" s="342">
        <f t="shared" si="1774"/>
        <v>-4.2719392959305282E-17</v>
      </c>
      <c r="AE713" s="342">
        <f t="shared" si="1775"/>
        <v>1.3971664879111486E-16</v>
      </c>
      <c r="AF713" s="342">
        <f t="shared" si="1776"/>
        <v>-3.8395811643502599E-17</v>
      </c>
      <c r="AG713" s="342">
        <f t="shared" si="1777"/>
        <v>-1.1742521720940052E-16</v>
      </c>
      <c r="AH713" s="342">
        <f t="shared" si="1778"/>
        <v>1.0656929420183389E-16</v>
      </c>
      <c r="AI713" s="342">
        <f t="shared" si="1779"/>
        <v>5.5554350864169774E-17</v>
      </c>
      <c r="AJ713" s="342">
        <f t="shared" si="1780"/>
        <v>-1.3882244782320761E-16</v>
      </c>
      <c r="AK713" s="342">
        <f t="shared" si="1781"/>
        <v>2.5041708059898961E-17</v>
      </c>
      <c r="AL713" s="342">
        <f t="shared" si="1782"/>
        <v>1.2428399953907137E-16</v>
      </c>
      <c r="AM713" s="342">
        <f t="shared" si="1783"/>
        <v>-9.7197189448084457E-17</v>
      </c>
      <c r="AN713" s="342">
        <f t="shared" si="1784"/>
        <v>-6.7854290001114968E-17</v>
      </c>
      <c r="AO713" s="342">
        <f t="shared" si="1785"/>
        <v>1.3659131079469372E-16</v>
      </c>
      <c r="AP713" s="342">
        <f t="shared" si="1786"/>
        <v>-1.1446439138488407E-17</v>
      </c>
      <c r="AQ713" s="342">
        <f t="shared" si="1787"/>
        <v>-1.2994585901263588E-16</v>
      </c>
      <c r="AR713" s="342">
        <f t="shared" si="1788"/>
        <v>8.6889022626561463E-17</v>
      </c>
      <c r="AS713" s="342">
        <f t="shared" si="1789"/>
        <v>7.9500755232422209E-17</v>
      </c>
      <c r="AT713" s="342">
        <f t="shared" si="1790"/>
        <v>-1.3304472477482101E-16</v>
      </c>
      <c r="AU713" s="342">
        <f t="shared" si="1791"/>
        <v>-2.2590652490859315E-18</v>
      </c>
      <c r="AV713" s="342">
        <f t="shared" si="1792"/>
        <v>1.3435626882827636E-16</v>
      </c>
      <c r="AW713" s="342">
        <f t="shared" si="1793"/>
        <v>-7.5744067018773308E-17</v>
      </c>
      <c r="AX713" s="342">
        <f t="shared" si="1794"/>
        <v>-9.0381584731306814E-17</v>
      </c>
      <c r="AY713" s="342">
        <f t="shared" si="1795"/>
        <v>1.282168453257213E-16</v>
      </c>
      <c r="AZ713" s="342">
        <f t="shared" si="1796"/>
        <v>1.5942813603380887E-17</v>
      </c>
      <c r="BA713" s="342">
        <f t="shared" si="1797"/>
        <v>-1.3747275432849294E-16</v>
      </c>
      <c r="BB713" s="342">
        <f t="shared" si="1798"/>
        <v>6.3869654639675508E-17</v>
      </c>
      <c r="BC713" s="342">
        <f t="shared" si="1799"/>
        <v>1.0039199016162894E-16</v>
      </c>
      <c r="BD713" s="342">
        <f t="shared" si="1800"/>
        <v>-1.221541675656782E-16</v>
      </c>
      <c r="BE713" s="342">
        <f t="shared" si="1801"/>
        <v>-2.9473023947446842E-17</v>
      </c>
      <c r="BF713" s="342">
        <f t="shared" si="1802"/>
        <v>1.3926530205427429E-16</v>
      </c>
      <c r="BG713" s="342">
        <f t="shared" si="1803"/>
        <v>-5.1380142571692858E-17</v>
      </c>
      <c r="BH713" s="342">
        <f t="shared" si="1804"/>
        <v>-1.0943556584685032E-16</v>
      </c>
      <c r="BI713" s="342">
        <f t="shared" si="1805"/>
        <v>1.149150783957171E-16</v>
      </c>
      <c r="BJ713" s="342">
        <f t="shared" si="1806"/>
        <v>4.2719392959306995E-17</v>
      </c>
      <c r="BK713" s="342">
        <f t="shared" si="1807"/>
        <v>-1.3971664879111486E-16</v>
      </c>
      <c r="BL713" s="342">
        <f t="shared" si="1808"/>
        <v>3.8395811643501823E-17</v>
      </c>
      <c r="BM713" s="342">
        <f t="shared" si="1809"/>
        <v>1.1742521720940096E-16</v>
      </c>
      <c r="BN713" s="342">
        <f t="shared" si="1810"/>
        <v>-1.0656929420183336E-16</v>
      </c>
      <c r="BO713" s="342">
        <f t="shared" si="1811"/>
        <v>-5.5554350864171426E-17</v>
      </c>
      <c r="BP713" s="342">
        <f t="shared" si="1812"/>
        <v>1.3882244782320764E-16</v>
      </c>
      <c r="BQ713" s="342">
        <f t="shared" si="1813"/>
        <v>-2.5041708059898166E-17</v>
      </c>
      <c r="BR713" s="342">
        <f t="shared" si="1814"/>
        <v>-1.2428399953907174E-16</v>
      </c>
    </row>
    <row r="714" spans="2:70">
      <c r="B714" s="339">
        <v>20</v>
      </c>
      <c r="C714" s="339">
        <f t="shared" si="1815"/>
        <v>6.2500000000000012E-3</v>
      </c>
      <c r="D714" s="340">
        <f t="shared" si="1751"/>
        <v>53.999722735200656</v>
      </c>
      <c r="E714" s="341" t="str">
        <f>Z694</f>
        <v>-0.000277264799346864</v>
      </c>
      <c r="F714" s="291">
        <v>20</v>
      </c>
      <c r="G714" s="342">
        <f t="shared" si="1816"/>
        <v>2.1301720221068489E-16</v>
      </c>
      <c r="H714" s="342">
        <f t="shared" si="1752"/>
        <v>-4.2847951676987526E-17</v>
      </c>
      <c r="I714" s="342">
        <f t="shared" si="1753"/>
        <v>-1.8022279977555875E-16</v>
      </c>
      <c r="J714" s="342">
        <f t="shared" si="1754"/>
        <v>1.8078451089410178E-16</v>
      </c>
      <c r="K714" s="342">
        <f t="shared" si="1755"/>
        <v>4.1856325480760974E-17</v>
      </c>
      <c r="L714" s="342">
        <f t="shared" si="1756"/>
        <v>-2.1281995549643779E-16</v>
      </c>
      <c r="M714" s="342">
        <f t="shared" si="1757"/>
        <v>1.2102901660956376E-16</v>
      </c>
      <c r="N714" s="342">
        <f t="shared" si="1758"/>
        <v>1.2018835651259909E-16</v>
      </c>
      <c r="O714" s="342">
        <f t="shared" si="1759"/>
        <v>-2.1301720221068486E-16</v>
      </c>
      <c r="P714" s="342">
        <f t="shared" si="1760"/>
        <v>4.2847951676987588E-17</v>
      </c>
      <c r="Q714" s="342">
        <f t="shared" si="1761"/>
        <v>1.8022279977555861E-16</v>
      </c>
      <c r="R714" s="342">
        <f t="shared" si="1762"/>
        <v>-1.8078451089410149E-16</v>
      </c>
      <c r="S714" s="342">
        <f t="shared" si="1763"/>
        <v>-4.1856325480761467E-17</v>
      </c>
      <c r="T714" s="342">
        <f t="shared" si="1764"/>
        <v>2.1281995549643784E-16</v>
      </c>
      <c r="U714" s="342">
        <f t="shared" si="1765"/>
        <v>-1.2102901660956366E-16</v>
      </c>
      <c r="V714" s="342">
        <f t="shared" si="1766"/>
        <v>-1.2018835651259921E-16</v>
      </c>
      <c r="W714" s="342">
        <f t="shared" si="1767"/>
        <v>2.1301720221068484E-16</v>
      </c>
      <c r="X714" s="342">
        <f t="shared" si="1768"/>
        <v>-4.2847951676987452E-17</v>
      </c>
      <c r="Y714" s="342">
        <f t="shared" si="1769"/>
        <v>-1.8022279977555871E-16</v>
      </c>
      <c r="Z714" s="342">
        <f t="shared" si="1770"/>
        <v>1.8078451089410183E-16</v>
      </c>
      <c r="AA714" s="342">
        <f t="shared" si="1771"/>
        <v>4.1856325480760863E-17</v>
      </c>
      <c r="AB714" s="342">
        <f t="shared" si="1772"/>
        <v>-2.1281995549643769E-16</v>
      </c>
      <c r="AC714" s="342">
        <f t="shared" si="1773"/>
        <v>1.2102901660956418E-16</v>
      </c>
      <c r="AD714" s="342">
        <f t="shared" si="1774"/>
        <v>1.2018835651259997E-16</v>
      </c>
      <c r="AE714" s="342">
        <f t="shared" si="1775"/>
        <v>-2.1301720221068467E-16</v>
      </c>
      <c r="AF714" s="342">
        <f t="shared" si="1776"/>
        <v>4.284795167698659E-17</v>
      </c>
      <c r="AG714" s="342">
        <f t="shared" si="1777"/>
        <v>1.8022279977555915E-16</v>
      </c>
      <c r="AH714" s="342">
        <f t="shared" si="1778"/>
        <v>-1.8078451089410134E-16</v>
      </c>
      <c r="AI714" s="342">
        <f t="shared" si="1779"/>
        <v>-4.1856325480761726E-17</v>
      </c>
      <c r="AJ714" s="342">
        <f t="shared" si="1780"/>
        <v>2.1281995549643789E-16</v>
      </c>
      <c r="AK714" s="342">
        <f t="shared" si="1781"/>
        <v>-1.2102901660956344E-16</v>
      </c>
      <c r="AL714" s="342">
        <f t="shared" si="1782"/>
        <v>-1.2018835651259943E-16</v>
      </c>
      <c r="AM714" s="342">
        <f t="shared" si="1783"/>
        <v>2.1301720221068449E-16</v>
      </c>
      <c r="AN714" s="342">
        <f t="shared" si="1784"/>
        <v>-4.2847951676987218E-17</v>
      </c>
      <c r="AO714" s="342">
        <f t="shared" si="1785"/>
        <v>-1.8022279977555969E-16</v>
      </c>
      <c r="AP714" s="342">
        <f t="shared" si="1786"/>
        <v>1.8078451089410168E-16</v>
      </c>
      <c r="AQ714" s="342">
        <f t="shared" si="1787"/>
        <v>4.1856325480762626E-17</v>
      </c>
      <c r="AR714" s="342">
        <f t="shared" si="1788"/>
        <v>-2.1281995549643777E-16</v>
      </c>
      <c r="AS714" s="342">
        <f t="shared" si="1789"/>
        <v>1.2102901660956267E-16</v>
      </c>
      <c r="AT714" s="342">
        <f t="shared" si="1790"/>
        <v>1.2018835651259889E-16</v>
      </c>
      <c r="AU714" s="342">
        <f t="shared" si="1791"/>
        <v>-2.1301720221068464E-16</v>
      </c>
      <c r="AV714" s="342">
        <f t="shared" si="1792"/>
        <v>4.2847951676987822E-17</v>
      </c>
      <c r="AW714" s="342">
        <f t="shared" si="1793"/>
        <v>1.8022279977555932E-16</v>
      </c>
      <c r="AX714" s="342">
        <f t="shared" si="1794"/>
        <v>-1.8078451089410205E-16</v>
      </c>
      <c r="AY714" s="342">
        <f t="shared" si="1795"/>
        <v>-4.1856325480762009E-17</v>
      </c>
      <c r="AZ714" s="342">
        <f t="shared" si="1796"/>
        <v>2.1281995549643765E-16</v>
      </c>
      <c r="BA714" s="342">
        <f t="shared" si="1797"/>
        <v>-1.2102901660956319E-16</v>
      </c>
      <c r="BB714" s="342">
        <f t="shared" si="1798"/>
        <v>-1.2018835651260094E-16</v>
      </c>
      <c r="BC714" s="342">
        <f t="shared" si="1799"/>
        <v>2.1301720221068474E-16</v>
      </c>
      <c r="BD714" s="342">
        <f t="shared" si="1800"/>
        <v>-4.2847951676985431E-17</v>
      </c>
      <c r="BE714" s="342">
        <f t="shared" si="1801"/>
        <v>-1.8022279977555898E-16</v>
      </c>
      <c r="BF714" s="342">
        <f t="shared" si="1802"/>
        <v>1.807845108941007E-16</v>
      </c>
      <c r="BG714" s="342">
        <f t="shared" si="1803"/>
        <v>4.1856325480761368E-17</v>
      </c>
      <c r="BH714" s="342">
        <f t="shared" si="1804"/>
        <v>-2.1281995549643814E-16</v>
      </c>
      <c r="BI714" s="342">
        <f t="shared" si="1805"/>
        <v>1.2102901660956371E-16</v>
      </c>
      <c r="BJ714" s="342">
        <f t="shared" si="1806"/>
        <v>1.2018835651260039E-16</v>
      </c>
      <c r="BK714" s="342">
        <f t="shared" si="1807"/>
        <v>-2.1301720221068484E-16</v>
      </c>
      <c r="BL714" s="342">
        <f t="shared" si="1808"/>
        <v>4.2847951676986059E-17</v>
      </c>
      <c r="BM714" s="342">
        <f t="shared" si="1809"/>
        <v>1.8022279977555861E-16</v>
      </c>
      <c r="BN714" s="342">
        <f t="shared" si="1810"/>
        <v>-1.8078451089410104E-16</v>
      </c>
      <c r="BO714" s="342">
        <f t="shared" si="1811"/>
        <v>-4.1856325480760727E-17</v>
      </c>
      <c r="BP714" s="342">
        <f t="shared" si="1812"/>
        <v>2.1281995549643799E-16</v>
      </c>
      <c r="BQ714" s="342">
        <f t="shared" si="1813"/>
        <v>-1.2102901660956428E-16</v>
      </c>
      <c r="BR714" s="342">
        <f t="shared" si="1814"/>
        <v>-1.2018835651259988E-16</v>
      </c>
    </row>
    <row r="715" spans="2:70">
      <c r="B715" s="339">
        <v>21</v>
      </c>
      <c r="C715" s="339">
        <f t="shared" si="1815"/>
        <v>6.5625000000000015E-3</v>
      </c>
      <c r="D715" s="340">
        <f t="shared" si="1751"/>
        <v>53.999655444504953</v>
      </c>
      <c r="E715" s="341" t="str">
        <f>AA694</f>
        <v>-0.000344555495050293</v>
      </c>
      <c r="F715" s="291">
        <v>21</v>
      </c>
      <c r="G715" s="342">
        <f t="shared" si="1816"/>
        <v>-4.9241947948181928E-16</v>
      </c>
      <c r="H715" s="342">
        <f t="shared" si="1752"/>
        <v>7.2500884149804374E-16</v>
      </c>
      <c r="I715" s="342">
        <f t="shared" si="1753"/>
        <v>-1.9111412462253046E-16</v>
      </c>
      <c r="J715" s="342">
        <f t="shared" si="1754"/>
        <v>-5.4482769208120799E-16</v>
      </c>
      <c r="K715" s="342">
        <f t="shared" si="1755"/>
        <v>7.0477411698157221E-16</v>
      </c>
      <c r="L715" s="342">
        <f t="shared" si="1756"/>
        <v>-1.196287458078662E-16</v>
      </c>
      <c r="M715" s="342">
        <f t="shared" si="1757"/>
        <v>-5.9198891617274239E-16</v>
      </c>
      <c r="N715" s="342">
        <f t="shared" si="1758"/>
        <v>6.7775203244984595E-16</v>
      </c>
      <c r="O715" s="342">
        <f t="shared" si="1759"/>
        <v>-4.6991276775347681E-17</v>
      </c>
      <c r="P715" s="342">
        <f t="shared" si="1760"/>
        <v>-6.334489633874736E-16</v>
      </c>
      <c r="Q715" s="342">
        <f t="shared" si="1761"/>
        <v>6.4420282534867946E-16</v>
      </c>
      <c r="R715" s="342">
        <f t="shared" si="1762"/>
        <v>2.6098743940562318E-17</v>
      </c>
      <c r="S715" s="342">
        <f t="shared" si="1763"/>
        <v>-6.6880855080635614E-16</v>
      </c>
      <c r="T715" s="342">
        <f t="shared" si="1764"/>
        <v>6.0444959288231933E-16</v>
      </c>
      <c r="U715" s="342">
        <f t="shared" si="1765"/>
        <v>9.8937419485300018E-17</v>
      </c>
      <c r="V715" s="342">
        <f t="shared" si="1766"/>
        <v>-6.9772714627302993E-16</v>
      </c>
      <c r="W715" s="342">
        <f t="shared" si="1767"/>
        <v>5.5887518041074548E-16</v>
      </c>
      <c r="X715" s="342">
        <f t="shared" si="1768"/>
        <v>1.7082327359569921E-16</v>
      </c>
      <c r="Y715" s="342">
        <f t="shared" si="1769"/>
        <v>-7.1992624790463893E-16</v>
      </c>
      <c r="Z715" s="342">
        <f t="shared" si="1770"/>
        <v>5.079184944395621E-16</v>
      </c>
      <c r="AA715" s="342">
        <f t="shared" si="1771"/>
        <v>2.4106400619986921E-16</v>
      </c>
      <c r="AB715" s="342">
        <f t="shared" si="1772"/>
        <v>-7.3519206621720532E-16</v>
      </c>
      <c r="AC715" s="342">
        <f t="shared" si="1773"/>
        <v>4.5207027571043296E-16</v>
      </c>
      <c r="AD715" s="342">
        <f t="shared" si="1774"/>
        <v>3.0898316064534898E-16</v>
      </c>
      <c r="AE715" s="342">
        <f t="shared" si="1775"/>
        <v>-7.4337758303523601E-16</v>
      </c>
      <c r="AF715" s="342">
        <f t="shared" si="1776"/>
        <v>3.918683730994659E-16</v>
      </c>
      <c r="AG715" s="342">
        <f t="shared" si="1777"/>
        <v>3.7392663834643676E-16</v>
      </c>
      <c r="AH715" s="342">
        <f t="shared" si="1778"/>
        <v>-7.4440396735711432E-16</v>
      </c>
      <c r="AI715" s="342">
        <f t="shared" si="1779"/>
        <v>3.2789256383850819E-16</v>
      </c>
      <c r="AJ715" s="342">
        <f t="shared" si="1780"/>
        <v>4.3526899811115081E-16</v>
      </c>
      <c r="AK715" s="342">
        <f t="shared" si="1781"/>
        <v>-7.382613345407412E-16</v>
      </c>
      <c r="AL715" s="342">
        <f t="shared" si="1782"/>
        <v>2.607589699434727E-16</v>
      </c>
      <c r="AM715" s="342">
        <f t="shared" si="1783"/>
        <v>4.9241947948181662E-16</v>
      </c>
      <c r="AN715" s="342">
        <f t="shared" si="1784"/>
        <v>-7.2500884149804512E-16</v>
      </c>
      <c r="AO715" s="342">
        <f t="shared" si="1785"/>
        <v>1.9111412462252856E-16</v>
      </c>
      <c r="AP715" s="342">
        <f t="shared" si="1786"/>
        <v>5.4482769208120739E-16</v>
      </c>
      <c r="AQ715" s="342">
        <f t="shared" si="1787"/>
        <v>-7.0477411698157329E-16</v>
      </c>
      <c r="AR715" s="342">
        <f t="shared" si="1788"/>
        <v>1.1962874580786169E-16</v>
      </c>
      <c r="AS715" s="342">
        <f t="shared" si="1789"/>
        <v>5.9198891617274368E-16</v>
      </c>
      <c r="AT715" s="342">
        <f t="shared" si="1790"/>
        <v>-6.7775203244984624E-16</v>
      </c>
      <c r="AU715" s="342">
        <f t="shared" si="1791"/>
        <v>4.6991276775351033E-17</v>
      </c>
      <c r="AV715" s="342">
        <f t="shared" si="1792"/>
        <v>6.3344896338747035E-16</v>
      </c>
      <c r="AW715" s="342">
        <f t="shared" si="1793"/>
        <v>-6.4420282534867857E-16</v>
      </c>
      <c r="AX715" s="342">
        <f t="shared" si="1794"/>
        <v>-2.6098743940561578E-17</v>
      </c>
      <c r="AY715" s="342">
        <f t="shared" si="1795"/>
        <v>6.6880855080635466E-16</v>
      </c>
      <c r="AZ715" s="342">
        <f t="shared" si="1796"/>
        <v>-6.0444959288231667E-16</v>
      </c>
      <c r="BA715" s="342">
        <f t="shared" si="1797"/>
        <v>-9.8937419485301941E-17</v>
      </c>
      <c r="BB715" s="342">
        <f t="shared" si="1798"/>
        <v>6.9772714627302963E-16</v>
      </c>
      <c r="BC715" s="342">
        <f t="shared" si="1799"/>
        <v>-5.5887518041074587E-16</v>
      </c>
      <c r="BD715" s="342">
        <f t="shared" si="1800"/>
        <v>-1.7082327359569342E-16</v>
      </c>
      <c r="BE715" s="342">
        <f t="shared" si="1801"/>
        <v>7.1992624790463874E-16</v>
      </c>
      <c r="BF715" s="342">
        <f t="shared" si="1802"/>
        <v>-5.079184944395627E-16</v>
      </c>
      <c r="BG715" s="342">
        <f t="shared" si="1803"/>
        <v>-2.4106400619986856E-16</v>
      </c>
      <c r="BH715" s="342">
        <f t="shared" si="1804"/>
        <v>7.3519206621720611E-16</v>
      </c>
      <c r="BI715" s="342">
        <f t="shared" si="1805"/>
        <v>-4.5207027571043355E-16</v>
      </c>
      <c r="BJ715" s="342">
        <f t="shared" si="1806"/>
        <v>-3.0898316064534844E-16</v>
      </c>
      <c r="BK715" s="342">
        <f t="shared" si="1807"/>
        <v>7.4337758303523592E-16</v>
      </c>
      <c r="BL715" s="342">
        <f t="shared" si="1808"/>
        <v>-3.9186837309947102E-16</v>
      </c>
      <c r="BM715" s="342">
        <f t="shared" si="1809"/>
        <v>-3.7392663834643617E-16</v>
      </c>
      <c r="BN715" s="342">
        <f t="shared" si="1810"/>
        <v>7.4440396735711432E-16</v>
      </c>
      <c r="BO715" s="342">
        <f t="shared" si="1811"/>
        <v>-3.2789256383850888E-16</v>
      </c>
      <c r="BP715" s="342">
        <f t="shared" si="1812"/>
        <v>-4.3526899811115446E-16</v>
      </c>
      <c r="BQ715" s="342">
        <f t="shared" si="1813"/>
        <v>7.3826133454074258E-16</v>
      </c>
      <c r="BR715" s="342">
        <f t="shared" si="1814"/>
        <v>-2.6075896994347339E-16</v>
      </c>
    </row>
    <row r="716" spans="2:70">
      <c r="B716" s="339">
        <v>22</v>
      </c>
      <c r="C716" s="339">
        <f t="shared" si="1815"/>
        <v>6.8750000000000018E-3</v>
      </c>
      <c r="D716" s="340">
        <f t="shared" si="1751"/>
        <v>53.999591472067031</v>
      </c>
      <c r="E716" s="341" t="str">
        <f>AB694</f>
        <v>-0.000408527932965838</v>
      </c>
      <c r="F716" s="291">
        <v>22</v>
      </c>
      <c r="G716" s="342">
        <f t="shared" si="1816"/>
        <v>-1.520645967678735E-17</v>
      </c>
      <c r="H716" s="342">
        <f t="shared" si="1752"/>
        <v>-8.1551710212279988E-20</v>
      </c>
      <c r="I716" s="342">
        <f t="shared" si="1753"/>
        <v>1.5297075082078919E-17</v>
      </c>
      <c r="J716" s="342">
        <f t="shared" si="1754"/>
        <v>-1.6915647425525584E-17</v>
      </c>
      <c r="K716" s="342">
        <f t="shared" si="1755"/>
        <v>3.4985852816744369E-18</v>
      </c>
      <c r="L716" s="342">
        <f t="shared" si="1756"/>
        <v>1.3028227745167948E-17</v>
      </c>
      <c r="M716" s="342">
        <f t="shared" si="1757"/>
        <v>-1.7974776330105237E-17</v>
      </c>
      <c r="N716" s="342">
        <f t="shared" si="1758"/>
        <v>6.9442736032156385E-18</v>
      </c>
      <c r="O716" s="342">
        <f t="shared" si="1759"/>
        <v>1.0258712922324469E-17</v>
      </c>
      <c r="P716" s="342">
        <f t="shared" si="1760"/>
        <v>-1.8343144660689656E-17</v>
      </c>
      <c r="Q716" s="342">
        <f t="shared" si="1761"/>
        <v>1.0123097384578767E-17</v>
      </c>
      <c r="R716" s="342">
        <f t="shared" si="1762"/>
        <v>7.0949615150285559E-18</v>
      </c>
      <c r="S716" s="342">
        <f t="shared" si="1763"/>
        <v>-1.8006596228917814E-17</v>
      </c>
      <c r="T716" s="342">
        <f t="shared" si="1764"/>
        <v>1.2912896210550956E-17</v>
      </c>
      <c r="U716" s="342">
        <f t="shared" si="1765"/>
        <v>3.6585547156103546E-18</v>
      </c>
      <c r="V716" s="342">
        <f t="shared" si="1766"/>
        <v>-1.6978064402284173E-17</v>
      </c>
      <c r="W716" s="342">
        <f t="shared" si="1767"/>
        <v>1.5206459676787298E-17</v>
      </c>
      <c r="X716" s="342">
        <f t="shared" si="1768"/>
        <v>8.1551710212370891E-20</v>
      </c>
      <c r="Y716" s="342">
        <f t="shared" si="1769"/>
        <v>-1.5297075082078965E-17</v>
      </c>
      <c r="Z716" s="342">
        <f t="shared" si="1770"/>
        <v>1.6915647425525547E-17</v>
      </c>
      <c r="AA716" s="342">
        <f t="shared" si="1771"/>
        <v>-3.4985852816743499E-18</v>
      </c>
      <c r="AB716" s="342">
        <f t="shared" si="1772"/>
        <v>-1.3028227745168009E-17</v>
      </c>
      <c r="AC716" s="342">
        <f t="shared" si="1773"/>
        <v>1.7974776330105219E-17</v>
      </c>
      <c r="AD716" s="342">
        <f t="shared" si="1774"/>
        <v>-6.9442736032155553E-18</v>
      </c>
      <c r="AE716" s="342">
        <f t="shared" si="1775"/>
        <v>-1.0258712922324545E-17</v>
      </c>
      <c r="AF716" s="342">
        <f t="shared" si="1776"/>
        <v>1.8343144660689656E-17</v>
      </c>
      <c r="AG716" s="342">
        <f t="shared" si="1777"/>
        <v>-1.0123097384578693E-17</v>
      </c>
      <c r="AH716" s="342">
        <f t="shared" si="1778"/>
        <v>-7.0949615150286391E-18</v>
      </c>
      <c r="AI716" s="342">
        <f t="shared" si="1779"/>
        <v>1.8006596228917833E-17</v>
      </c>
      <c r="AJ716" s="342">
        <f t="shared" si="1780"/>
        <v>-1.2912896210550893E-17</v>
      </c>
      <c r="AK716" s="342">
        <f t="shared" si="1781"/>
        <v>-3.658554715610444E-18</v>
      </c>
      <c r="AL716" s="342">
        <f t="shared" si="1782"/>
        <v>1.6978064402284207E-17</v>
      </c>
      <c r="AM716" s="342">
        <f t="shared" si="1783"/>
        <v>-1.5206459676787251E-17</v>
      </c>
      <c r="AN716" s="342">
        <f t="shared" si="1784"/>
        <v>-8.1551710212460255E-20</v>
      </c>
      <c r="AO716" s="342">
        <f t="shared" si="1785"/>
        <v>1.5297075082079017E-17</v>
      </c>
      <c r="AP716" s="342">
        <f t="shared" si="1786"/>
        <v>-1.6915647425525513E-17</v>
      </c>
      <c r="AQ716" s="342">
        <f t="shared" si="1787"/>
        <v>3.4985852816742605E-18</v>
      </c>
      <c r="AR716" s="342">
        <f t="shared" si="1788"/>
        <v>1.3028227745168073E-17</v>
      </c>
      <c r="AS716" s="342">
        <f t="shared" si="1789"/>
        <v>-1.79747763301052E-17</v>
      </c>
      <c r="AT716" s="342">
        <f t="shared" si="1790"/>
        <v>6.9442736032154721E-18</v>
      </c>
      <c r="AU716" s="342">
        <f t="shared" si="1791"/>
        <v>1.025871292232462E-17</v>
      </c>
      <c r="AV716" s="342">
        <f t="shared" si="1792"/>
        <v>-1.8343144660689653E-17</v>
      </c>
      <c r="AW716" s="342">
        <f t="shared" si="1793"/>
        <v>1.0123097384578616E-17</v>
      </c>
      <c r="AX716" s="342">
        <f t="shared" si="1794"/>
        <v>7.0949615150287223E-18</v>
      </c>
      <c r="AY716" s="342">
        <f t="shared" si="1795"/>
        <v>-1.8006596228917848E-17</v>
      </c>
      <c r="AZ716" s="342">
        <f t="shared" si="1796"/>
        <v>1.2912896210550828E-17</v>
      </c>
      <c r="BA716" s="342">
        <f t="shared" si="1797"/>
        <v>3.658554715610531E-18</v>
      </c>
      <c r="BB716" s="342">
        <f t="shared" si="1798"/>
        <v>-1.6978064402284241E-17</v>
      </c>
      <c r="BC716" s="342">
        <f t="shared" si="1799"/>
        <v>1.5206459676787199E-17</v>
      </c>
      <c r="BD716" s="342">
        <f t="shared" si="1800"/>
        <v>8.1551710212550388E-20</v>
      </c>
      <c r="BE716" s="342">
        <f t="shared" si="1801"/>
        <v>-1.5297075082079067E-17</v>
      </c>
      <c r="BF716" s="342">
        <f t="shared" si="1802"/>
        <v>1.6915647425525479E-17</v>
      </c>
      <c r="BG716" s="342">
        <f t="shared" si="1803"/>
        <v>-3.4985852816741727E-18</v>
      </c>
      <c r="BH716" s="342">
        <f t="shared" si="1804"/>
        <v>-1.3028227745168137E-17</v>
      </c>
      <c r="BI716" s="342">
        <f t="shared" si="1805"/>
        <v>1.7974776330105185E-17</v>
      </c>
      <c r="BJ716" s="342">
        <f t="shared" si="1806"/>
        <v>-6.9442736032153889E-18</v>
      </c>
      <c r="BK716" s="342">
        <f t="shared" si="1807"/>
        <v>-1.0258712922324694E-17</v>
      </c>
      <c r="BL716" s="342">
        <f t="shared" si="1808"/>
        <v>1.8343144660689656E-17</v>
      </c>
      <c r="BM716" s="342">
        <f t="shared" si="1809"/>
        <v>-1.0123097384578542E-17</v>
      </c>
      <c r="BN716" s="342">
        <f t="shared" si="1810"/>
        <v>-7.0949615150288055E-18</v>
      </c>
      <c r="BO716" s="342">
        <f t="shared" si="1811"/>
        <v>1.8006596228917866E-17</v>
      </c>
      <c r="BP716" s="342">
        <f t="shared" si="1812"/>
        <v>-1.2912896210550766E-17</v>
      </c>
      <c r="BQ716" s="342">
        <f t="shared" si="1813"/>
        <v>-3.6585547156106196E-18</v>
      </c>
      <c r="BR716" s="342">
        <f t="shared" si="1814"/>
        <v>1.6978064402284274E-17</v>
      </c>
    </row>
    <row r="717" spans="2:70">
      <c r="B717" s="339">
        <v>23</v>
      </c>
      <c r="C717" s="339">
        <f t="shared" si="1815"/>
        <v>7.187500000000002E-3</v>
      </c>
      <c r="D717" s="340">
        <f t="shared" si="1751"/>
        <v>53.999531433976429</v>
      </c>
      <c r="E717" s="341" t="str">
        <f>AC694</f>
        <v>-0.000468566023570335</v>
      </c>
      <c r="F717" s="291">
        <v>23</v>
      </c>
      <c r="G717" s="342">
        <f t="shared" si="1816"/>
        <v>-3.574178437537423E-16</v>
      </c>
      <c r="H717" s="342">
        <f t="shared" si="1752"/>
        <v>-6.1013321475644544E-16</v>
      </c>
      <c r="I717" s="342">
        <f t="shared" si="1753"/>
        <v>1.1315466715270705E-15</v>
      </c>
      <c r="J717" s="342">
        <f t="shared" si="1754"/>
        <v>-8.2555800351255436E-16</v>
      </c>
      <c r="K717" s="342">
        <f t="shared" si="1755"/>
        <v>-8.4089765295247755E-17</v>
      </c>
      <c r="L717" s="342">
        <f t="shared" si="1756"/>
        <v>9.3224996825295799E-16</v>
      </c>
      <c r="M717" s="342">
        <f t="shared" si="1757"/>
        <v>-1.0987364727476497E-15</v>
      </c>
      <c r="N717" s="342">
        <f t="shared" si="1758"/>
        <v>4.6181211050056362E-16</v>
      </c>
      <c r="O717" s="342">
        <f t="shared" si="1759"/>
        <v>5.1279546985365644E-16</v>
      </c>
      <c r="P717" s="342">
        <f t="shared" si="1760"/>
        <v>-1.1124401149499645E-15</v>
      </c>
      <c r="Q717" s="342">
        <f t="shared" si="1761"/>
        <v>8.986536060633252E-16</v>
      </c>
      <c r="R717" s="342">
        <f t="shared" si="1762"/>
        <v>-2.7759510002070238E-17</v>
      </c>
      <c r="S717" s="342">
        <f t="shared" si="1763"/>
        <v>-8.6343271262935407E-16</v>
      </c>
      <c r="T717" s="342">
        <f t="shared" si="1764"/>
        <v>1.1232713384405916E-15</v>
      </c>
      <c r="U717" s="342">
        <f t="shared" si="1765"/>
        <v>-5.617588741710824E-16</v>
      </c>
      <c r="V717" s="342">
        <f t="shared" si="1766"/>
        <v>-4.1051922425365742E-16</v>
      </c>
      <c r="W717" s="342">
        <f t="shared" si="1767"/>
        <v>1.0826201519442639E-15</v>
      </c>
      <c r="X717" s="342">
        <f t="shared" si="1768"/>
        <v>-9.6309468313367597E-16</v>
      </c>
      <c r="Y717" s="342">
        <f t="shared" si="1769"/>
        <v>1.3934144604317442E-16</v>
      </c>
      <c r="Z717" s="342">
        <f t="shared" si="1770"/>
        <v>7.8630012798279959E-16</v>
      </c>
      <c r="AA717" s="342">
        <f t="shared" si="1771"/>
        <v>-1.136988487101776E-15</v>
      </c>
      <c r="AB717" s="342">
        <f t="shared" si="1772"/>
        <v>6.5629559279469964E-16</v>
      </c>
      <c r="AC717" s="342">
        <f t="shared" si="1773"/>
        <v>3.0428945411146037E-16</v>
      </c>
      <c r="AD717" s="342">
        <f t="shared" si="1774"/>
        <v>-1.0423739650549656E-15</v>
      </c>
      <c r="AE717" s="342">
        <f t="shared" si="1775"/>
        <v>1.0182606319243418E-15</v>
      </c>
      <c r="AF717" s="342">
        <f t="shared" si="1776"/>
        <v>-2.4958144778710035E-16</v>
      </c>
      <c r="AG717" s="342">
        <f t="shared" si="1777"/>
        <v>-7.015950432683952E-16</v>
      </c>
      <c r="AH717" s="342">
        <f t="shared" si="1778"/>
        <v>1.1397558150910398E-15</v>
      </c>
      <c r="AI717" s="342">
        <f t="shared" si="1779"/>
        <v>-7.445118260920389E-16</v>
      </c>
      <c r="AJ717" s="342">
        <f t="shared" si="1780"/>
        <v>-1.9512921018464201E-16</v>
      </c>
      <c r="AK717" s="342">
        <f t="shared" si="1781"/>
        <v>9.9208914706261614E-16</v>
      </c>
      <c r="AL717" s="342">
        <f t="shared" si="1782"/>
        <v>-1.0636201741916934E-15</v>
      </c>
      <c r="AM717" s="342">
        <f t="shared" si="1783"/>
        <v>3.5741784375373116E-16</v>
      </c>
      <c r="AN717" s="342">
        <f t="shared" si="1784"/>
        <v>6.1013321475644563E-16</v>
      </c>
      <c r="AO717" s="342">
        <f t="shared" si="1785"/>
        <v>-1.1315466715270712E-15</v>
      </c>
      <c r="AP717" s="342">
        <f t="shared" si="1786"/>
        <v>8.2555800351254795E-16</v>
      </c>
      <c r="AQ717" s="342">
        <f t="shared" si="1787"/>
        <v>8.4089765295261116E-17</v>
      </c>
      <c r="AR717" s="342">
        <f t="shared" si="1788"/>
        <v>-9.3224996825295976E-16</v>
      </c>
      <c r="AS717" s="342">
        <f t="shared" si="1789"/>
        <v>1.0987364727476479E-15</v>
      </c>
      <c r="AT717" s="342">
        <f t="shared" si="1790"/>
        <v>-4.6181211050055327E-16</v>
      </c>
      <c r="AU717" s="342">
        <f t="shared" si="1791"/>
        <v>-5.1279546985365565E-16</v>
      </c>
      <c r="AV717" s="342">
        <f t="shared" si="1792"/>
        <v>1.1124401149499653E-15</v>
      </c>
      <c r="AW717" s="342">
        <f t="shared" si="1793"/>
        <v>-8.9865360606332086E-16</v>
      </c>
      <c r="AX717" s="342">
        <f t="shared" si="1794"/>
        <v>2.7759510002054806E-17</v>
      </c>
      <c r="AY717" s="342">
        <f t="shared" si="1795"/>
        <v>8.6343271262935614E-16</v>
      </c>
      <c r="AZ717" s="342">
        <f t="shared" si="1796"/>
        <v>-1.1232713384405902E-15</v>
      </c>
      <c r="BA717" s="342">
        <f t="shared" si="1797"/>
        <v>5.6175887417107599E-16</v>
      </c>
      <c r="BB717" s="342">
        <f t="shared" si="1798"/>
        <v>4.1051922425365663E-16</v>
      </c>
      <c r="BC717" s="342">
        <f t="shared" si="1799"/>
        <v>-1.0826201519442662E-15</v>
      </c>
      <c r="BD717" s="342">
        <f t="shared" si="1800"/>
        <v>9.6309468313367223E-16</v>
      </c>
      <c r="BE717" s="342">
        <f t="shared" si="1801"/>
        <v>-1.3934144604315919E-16</v>
      </c>
      <c r="BF717" s="342">
        <f t="shared" si="1802"/>
        <v>-7.86300127982799E-16</v>
      </c>
      <c r="BG717" s="342">
        <f t="shared" si="1803"/>
        <v>1.1369884871017754E-15</v>
      </c>
      <c r="BH717" s="342">
        <f t="shared" si="1804"/>
        <v>-6.5629559279469362E-16</v>
      </c>
      <c r="BI717" s="342">
        <f t="shared" si="1805"/>
        <v>-3.0428945411147516E-16</v>
      </c>
      <c r="BJ717" s="342">
        <f t="shared" si="1806"/>
        <v>1.0423739650549683E-15</v>
      </c>
      <c r="BK717" s="342">
        <f t="shared" si="1807"/>
        <v>-1.0182606319243459E-15</v>
      </c>
      <c r="BL717" s="342">
        <f t="shared" si="1808"/>
        <v>2.4958144778708536E-16</v>
      </c>
      <c r="BM717" s="342">
        <f t="shared" si="1809"/>
        <v>7.0159504326839461E-16</v>
      </c>
      <c r="BN717" s="342">
        <f t="shared" si="1810"/>
        <v>-1.1397558150910402E-15</v>
      </c>
      <c r="BO717" s="342">
        <f t="shared" si="1811"/>
        <v>7.4451182609203318E-16</v>
      </c>
      <c r="BP717" s="342">
        <f t="shared" si="1812"/>
        <v>1.9512921018463319E-16</v>
      </c>
      <c r="BQ717" s="342">
        <f t="shared" si="1813"/>
        <v>-9.9208914706262778E-16</v>
      </c>
      <c r="BR717" s="342">
        <f t="shared" si="1814"/>
        <v>1.0636201741916906E-15</v>
      </c>
    </row>
    <row r="718" spans="2:70">
      <c r="B718" s="339">
        <v>24</v>
      </c>
      <c r="C718" s="339">
        <f t="shared" si="1815"/>
        <v>7.5000000000000023E-3</v>
      </c>
      <c r="D718" s="340">
        <f t="shared" si="1751"/>
        <v>53.999475908432771</v>
      </c>
      <c r="E718" s="341" t="str">
        <f>AD694</f>
        <v>-0.00052409156722868</v>
      </c>
      <c r="F718" s="291">
        <v>24</v>
      </c>
      <c r="G718" s="342">
        <f t="shared" si="1816"/>
        <v>-3.8270697746842058E-16</v>
      </c>
      <c r="H718" s="342">
        <f t="shared" si="1752"/>
        <v>6.4002610501260203E-16</v>
      </c>
      <c r="I718" s="342">
        <f t="shared" si="1753"/>
        <v>-5.2242662051322798E-16</v>
      </c>
      <c r="J718" s="342">
        <f t="shared" si="1754"/>
        <v>9.8796707061946968E-17</v>
      </c>
      <c r="K718" s="342">
        <f t="shared" si="1755"/>
        <v>3.8270697746842127E-16</v>
      </c>
      <c r="L718" s="342">
        <f t="shared" si="1756"/>
        <v>-6.4002610501260213E-16</v>
      </c>
      <c r="M718" s="342">
        <f t="shared" si="1757"/>
        <v>5.2242662051322808E-16</v>
      </c>
      <c r="N718" s="342">
        <f t="shared" si="1758"/>
        <v>-9.8796707061946734E-17</v>
      </c>
      <c r="O718" s="342">
        <f t="shared" si="1759"/>
        <v>-3.8270697746842137E-16</v>
      </c>
      <c r="P718" s="342">
        <f t="shared" si="1760"/>
        <v>6.4002610501260233E-16</v>
      </c>
      <c r="Q718" s="342">
        <f t="shared" si="1761"/>
        <v>-5.2242662051322798E-16</v>
      </c>
      <c r="R718" s="342">
        <f t="shared" si="1762"/>
        <v>9.87967070619465E-17</v>
      </c>
      <c r="S718" s="342">
        <f t="shared" si="1763"/>
        <v>3.8270697746842161E-16</v>
      </c>
      <c r="T718" s="342">
        <f t="shared" si="1764"/>
        <v>-6.4002610501260203E-16</v>
      </c>
      <c r="U718" s="342">
        <f t="shared" si="1765"/>
        <v>5.2242662051322779E-16</v>
      </c>
      <c r="V718" s="342">
        <f t="shared" si="1766"/>
        <v>-9.8796707061946266E-17</v>
      </c>
      <c r="W718" s="342">
        <f t="shared" si="1767"/>
        <v>-3.8270697746842181E-16</v>
      </c>
      <c r="X718" s="342">
        <f t="shared" si="1768"/>
        <v>6.4002610501260233E-16</v>
      </c>
      <c r="Y718" s="342">
        <f t="shared" si="1769"/>
        <v>-5.2242662051322631E-16</v>
      </c>
      <c r="Z718" s="342">
        <f t="shared" si="1770"/>
        <v>9.8796707061943751E-17</v>
      </c>
      <c r="AA718" s="342">
        <f t="shared" si="1771"/>
        <v>3.8270697746842014E-16</v>
      </c>
      <c r="AB718" s="342">
        <f t="shared" si="1772"/>
        <v>-6.4002610501260203E-16</v>
      </c>
      <c r="AC718" s="342">
        <f t="shared" si="1773"/>
        <v>5.2242662051322749E-16</v>
      </c>
      <c r="AD718" s="342">
        <f t="shared" si="1774"/>
        <v>-9.8796707061945785E-17</v>
      </c>
      <c r="AE718" s="342">
        <f t="shared" si="1775"/>
        <v>-3.8270697746842221E-16</v>
      </c>
      <c r="AF718" s="342">
        <f t="shared" si="1776"/>
        <v>6.4002610501260243E-16</v>
      </c>
      <c r="AG718" s="342">
        <f t="shared" si="1777"/>
        <v>-5.2242662051322601E-16</v>
      </c>
      <c r="AH718" s="342">
        <f t="shared" si="1778"/>
        <v>9.8796707061947831E-17</v>
      </c>
      <c r="AI718" s="342">
        <f t="shared" si="1779"/>
        <v>3.8270697746842423E-16</v>
      </c>
      <c r="AJ718" s="342">
        <f t="shared" si="1780"/>
        <v>-6.4002610501260213E-16</v>
      </c>
      <c r="AK718" s="342">
        <f t="shared" si="1781"/>
        <v>5.2242662051322453E-16</v>
      </c>
      <c r="AL718" s="342">
        <f t="shared" si="1782"/>
        <v>-9.8796707061945317E-17</v>
      </c>
      <c r="AM718" s="342">
        <f t="shared" si="1783"/>
        <v>-3.8270697746841885E-16</v>
      </c>
      <c r="AN718" s="342">
        <f t="shared" si="1784"/>
        <v>6.4002610501260253E-16</v>
      </c>
      <c r="AO718" s="342">
        <f t="shared" si="1785"/>
        <v>-5.2242662051322848E-16</v>
      </c>
      <c r="AP718" s="342">
        <f t="shared" si="1786"/>
        <v>9.8796707061942815E-17</v>
      </c>
      <c r="AQ718" s="342">
        <f t="shared" si="1787"/>
        <v>3.8270697746842092E-16</v>
      </c>
      <c r="AR718" s="342">
        <f t="shared" si="1788"/>
        <v>-6.4002610501260292E-16</v>
      </c>
      <c r="AS718" s="342">
        <f t="shared" si="1789"/>
        <v>5.224266205132269E-16</v>
      </c>
      <c r="AT718" s="342">
        <f t="shared" si="1790"/>
        <v>-9.87967070619403E-17</v>
      </c>
      <c r="AU718" s="342">
        <f t="shared" si="1791"/>
        <v>-3.8270697746842299E-16</v>
      </c>
      <c r="AV718" s="342">
        <f t="shared" si="1792"/>
        <v>6.4002610501260193E-16</v>
      </c>
      <c r="AW718" s="342">
        <f t="shared" si="1793"/>
        <v>-5.2242662051322542E-16</v>
      </c>
      <c r="AX718" s="342">
        <f t="shared" si="1794"/>
        <v>9.8796707061946894E-17</v>
      </c>
      <c r="AY718" s="342">
        <f t="shared" si="1795"/>
        <v>3.8270697746842502E-16</v>
      </c>
      <c r="AZ718" s="342">
        <f t="shared" si="1796"/>
        <v>-6.4002610501260223E-16</v>
      </c>
      <c r="BA718" s="342">
        <f t="shared" si="1797"/>
        <v>5.2242662051322394E-16</v>
      </c>
      <c r="BB718" s="342">
        <f t="shared" si="1798"/>
        <v>-9.879670706194438E-17</v>
      </c>
      <c r="BC718" s="342">
        <f t="shared" si="1799"/>
        <v>-3.8270697746841964E-16</v>
      </c>
      <c r="BD718" s="342">
        <f t="shared" si="1800"/>
        <v>6.4002610501260262E-16</v>
      </c>
      <c r="BE718" s="342">
        <f t="shared" si="1801"/>
        <v>-5.2242662051322798E-16</v>
      </c>
      <c r="BF718" s="342">
        <f t="shared" si="1802"/>
        <v>9.8796707061941865E-17</v>
      </c>
      <c r="BG718" s="342">
        <f t="shared" si="1803"/>
        <v>3.8270697746842171E-16</v>
      </c>
      <c r="BH718" s="342">
        <f t="shared" si="1804"/>
        <v>-6.4002610501260302E-16</v>
      </c>
      <c r="BI718" s="342">
        <f t="shared" si="1805"/>
        <v>5.2242662051322108E-16</v>
      </c>
      <c r="BJ718" s="342">
        <f t="shared" si="1806"/>
        <v>-9.879670706194846E-17</v>
      </c>
      <c r="BK718" s="342">
        <f t="shared" si="1807"/>
        <v>-3.8270697746842378E-16</v>
      </c>
      <c r="BL718" s="342">
        <f t="shared" si="1808"/>
        <v>6.4002610501260341E-16</v>
      </c>
      <c r="BM718" s="342">
        <f t="shared" si="1809"/>
        <v>-5.2242662051323035E-16</v>
      </c>
      <c r="BN718" s="342">
        <f t="shared" si="1810"/>
        <v>9.8796707061945945E-17</v>
      </c>
      <c r="BO718" s="342">
        <f t="shared" si="1811"/>
        <v>3.8270697746842581E-16</v>
      </c>
      <c r="BP718" s="342">
        <f t="shared" si="1812"/>
        <v>-6.4002610501260381E-16</v>
      </c>
      <c r="BQ718" s="342">
        <f t="shared" si="1813"/>
        <v>5.2242662051322887E-16</v>
      </c>
      <c r="BR718" s="342">
        <f t="shared" si="1814"/>
        <v>-9.8796707061943443E-17</v>
      </c>
    </row>
    <row r="719" spans="2:70">
      <c r="B719" s="339">
        <v>25</v>
      </c>
      <c r="C719" s="339">
        <f t="shared" si="1815"/>
        <v>7.8125000000000017E-3</v>
      </c>
      <c r="D719" s="340">
        <f t="shared" si="1751"/>
        <v>53.999425430177403</v>
      </c>
      <c r="E719" s="341" t="str">
        <f>AE694</f>
        <v>-0.000574569822593406</v>
      </c>
      <c r="F719" s="291">
        <v>25</v>
      </c>
      <c r="G719" s="342">
        <f t="shared" si="1816"/>
        <v>-1.7019576353142497E-17</v>
      </c>
      <c r="H719" s="342">
        <f t="shared" si="1752"/>
        <v>1.0088385133218859E-16</v>
      </c>
      <c r="I719" s="342">
        <f t="shared" si="1753"/>
        <v>-1.3894896695740563E-16</v>
      </c>
      <c r="J719" s="342">
        <f t="shared" si="1754"/>
        <v>1.1393415655186759E-16</v>
      </c>
      <c r="K719" s="342">
        <f t="shared" si="1755"/>
        <v>-3.7195621061914833E-17</v>
      </c>
      <c r="L719" s="342">
        <f t="shared" si="1756"/>
        <v>-5.642894875150907E-17</v>
      </c>
      <c r="M719" s="342">
        <f t="shared" si="1757"/>
        <v>1.2443595557628788E-16</v>
      </c>
      <c r="N719" s="342">
        <f t="shared" si="1758"/>
        <v>-1.3595164011779456E-16</v>
      </c>
      <c r="O719" s="342">
        <f t="shared" si="1759"/>
        <v>8.5748122349439936E-17</v>
      </c>
      <c r="P719" s="342">
        <f t="shared" si="1760"/>
        <v>3.3832502531061933E-18</v>
      </c>
      <c r="Q719" s="342">
        <f t="shared" si="1761"/>
        <v>-9.0978697973426739E-17</v>
      </c>
      <c r="R719" s="342">
        <f t="shared" si="1762"/>
        <v>1.3727171888047389E-16</v>
      </c>
      <c r="S719" s="342">
        <f t="shared" si="1763"/>
        <v>-1.2124624931792789E-16</v>
      </c>
      <c r="T719" s="342">
        <f t="shared" si="1764"/>
        <v>5.0177517427092205E-17</v>
      </c>
      <c r="U719" s="342">
        <f t="shared" si="1765"/>
        <v>4.3670758328062339E-17</v>
      </c>
      <c r="V719" s="342">
        <f t="shared" si="1766"/>
        <v>-1.1769342281483138E-16</v>
      </c>
      <c r="W719" s="342">
        <f t="shared" si="1767"/>
        <v>1.3828573392774819E-16</v>
      </c>
      <c r="X719" s="342">
        <f t="shared" si="1768"/>
        <v>-9.6099212939343181E-17</v>
      </c>
      <c r="Y719" s="342">
        <f t="shared" si="1769"/>
        <v>1.0285658396339939E-17</v>
      </c>
      <c r="Z719" s="342">
        <f t="shared" si="1770"/>
        <v>8.0197370019165185E-17</v>
      </c>
      <c r="AA719" s="342">
        <f t="shared" si="1771"/>
        <v>-1.3427246911036853E-16</v>
      </c>
      <c r="AB719" s="342">
        <f t="shared" si="1772"/>
        <v>1.2739067442311451E-16</v>
      </c>
      <c r="AC719" s="342">
        <f t="shared" si="1773"/>
        <v>-6.2676176869624998E-17</v>
      </c>
      <c r="AD719" s="342">
        <f t="shared" si="1774"/>
        <v>-3.0491994629051504E-17</v>
      </c>
      <c r="AE719" s="342">
        <f t="shared" si="1775"/>
        <v>1.0981743805389868E-16</v>
      </c>
      <c r="AF719" s="342">
        <f t="shared" si="1776"/>
        <v>-1.3928806052530583E-16</v>
      </c>
      <c r="AG719" s="342">
        <f t="shared" si="1777"/>
        <v>1.055248155754677E-16</v>
      </c>
      <c r="AH719" s="342">
        <f t="shared" si="1778"/>
        <v>-2.3855510532717475E-17</v>
      </c>
      <c r="AI719" s="342">
        <f t="shared" si="1779"/>
        <v>-6.8643697551278404E-17</v>
      </c>
      <c r="AJ719" s="342">
        <f t="shared" si="1780"/>
        <v>1.2998010206193235E-16</v>
      </c>
      <c r="AK719" s="342">
        <f t="shared" si="1781"/>
        <v>-1.3230825769478025E-16</v>
      </c>
      <c r="AL719" s="342">
        <f t="shared" si="1782"/>
        <v>7.4571230466619863E-17</v>
      </c>
      <c r="AM719" s="342">
        <f t="shared" si="1783"/>
        <v>1.7019576353142127E-17</v>
      </c>
      <c r="AN719" s="342">
        <f t="shared" si="1784"/>
        <v>-1.0088385133218811E-16</v>
      </c>
      <c r="AO719" s="342">
        <f t="shared" si="1785"/>
        <v>1.3894896695740555E-16</v>
      </c>
      <c r="AP719" s="342">
        <f t="shared" si="1786"/>
        <v>-1.1393415655186719E-16</v>
      </c>
      <c r="AQ719" s="342">
        <f t="shared" si="1787"/>
        <v>3.7195621061914432E-17</v>
      </c>
      <c r="AR719" s="342">
        <f t="shared" si="1788"/>
        <v>5.6428948751509021E-17</v>
      </c>
      <c r="AS719" s="342">
        <f t="shared" si="1789"/>
        <v>-1.2443595557628783E-16</v>
      </c>
      <c r="AT719" s="342">
        <f t="shared" si="1790"/>
        <v>1.3595164011779468E-16</v>
      </c>
      <c r="AU719" s="342">
        <f t="shared" si="1791"/>
        <v>-8.5748122349440774E-17</v>
      </c>
      <c r="AV719" s="342">
        <f t="shared" si="1792"/>
        <v>-3.3832502531071054E-18</v>
      </c>
      <c r="AW719" s="342">
        <f t="shared" si="1793"/>
        <v>9.0978697973427059E-17</v>
      </c>
      <c r="AX719" s="342">
        <f t="shared" si="1794"/>
        <v>-1.3727171888047389E-16</v>
      </c>
      <c r="AY719" s="342">
        <f t="shared" si="1795"/>
        <v>1.2124624931792792E-16</v>
      </c>
      <c r="AZ719" s="342">
        <f t="shared" si="1796"/>
        <v>-5.0177517427092261E-17</v>
      </c>
      <c r="BA719" s="342">
        <f t="shared" si="1797"/>
        <v>-4.3670758328061334E-17</v>
      </c>
      <c r="BB719" s="342">
        <f t="shared" si="1798"/>
        <v>1.1769342281483187E-16</v>
      </c>
      <c r="BC719" s="342">
        <f t="shared" si="1799"/>
        <v>-1.3828573392774807E-16</v>
      </c>
      <c r="BD719" s="342">
        <f t="shared" si="1800"/>
        <v>9.609921293934323E-17</v>
      </c>
      <c r="BE719" s="342">
        <f t="shared" si="1801"/>
        <v>-1.0285658396340001E-17</v>
      </c>
      <c r="BF719" s="342">
        <f t="shared" si="1802"/>
        <v>-8.0197370019165136E-17</v>
      </c>
      <c r="BG719" s="342">
        <f t="shared" si="1803"/>
        <v>1.3427246911036824E-16</v>
      </c>
      <c r="BH719" s="342">
        <f t="shared" si="1804"/>
        <v>-1.2739067442311496E-16</v>
      </c>
      <c r="BI719" s="342">
        <f t="shared" si="1805"/>
        <v>6.2676176869625947E-17</v>
      </c>
      <c r="BJ719" s="342">
        <f t="shared" si="1806"/>
        <v>3.0491994629049507E-17</v>
      </c>
      <c r="BK719" s="342">
        <f t="shared" si="1807"/>
        <v>-1.0981743805389744E-16</v>
      </c>
      <c r="BL719" s="342">
        <f t="shared" si="1808"/>
        <v>1.3928806052530578E-16</v>
      </c>
      <c r="BM719" s="342">
        <f t="shared" si="1809"/>
        <v>-1.0552481557546647E-16</v>
      </c>
      <c r="BN719" s="342">
        <f t="shared" si="1810"/>
        <v>2.3855510532715596E-17</v>
      </c>
      <c r="BO719" s="342">
        <f t="shared" si="1811"/>
        <v>6.8643697551278342E-17</v>
      </c>
      <c r="BP719" s="342">
        <f t="shared" si="1812"/>
        <v>-1.2998010206193233E-16</v>
      </c>
      <c r="BQ719" s="342">
        <f t="shared" si="1813"/>
        <v>1.3230825769478025E-16</v>
      </c>
      <c r="BR719" s="342">
        <f t="shared" si="1814"/>
        <v>-7.4571230466619913E-17</v>
      </c>
    </row>
    <row r="720" spans="2:70">
      <c r="B720" s="339">
        <v>26</v>
      </c>
      <c r="C720" s="339">
        <f t="shared" si="1815"/>
        <v>8.125000000000002E-3</v>
      </c>
      <c r="D720" s="340">
        <f t="shared" si="1751"/>
        <v>53.999380485343536</v>
      </c>
      <c r="E720" s="341" t="str">
        <f>AF694</f>
        <v>-0.000619514656460957</v>
      </c>
      <c r="F720" s="291">
        <v>26</v>
      </c>
      <c r="G720" s="342">
        <f t="shared" si="1816"/>
        <v>8.3947919152701396E-16</v>
      </c>
      <c r="H720" s="342">
        <f t="shared" si="1752"/>
        <v>-6.5722786875153495E-16</v>
      </c>
      <c r="I720" s="342">
        <f t="shared" si="1753"/>
        <v>2.5345081092351982E-16</v>
      </c>
      <c r="J720" s="342">
        <f t="shared" si="1754"/>
        <v>2.357545737588454E-16</v>
      </c>
      <c r="K720" s="342">
        <f t="shared" si="1755"/>
        <v>-6.4549633900715791E-16</v>
      </c>
      <c r="L720" s="342">
        <f t="shared" si="1756"/>
        <v>8.3766660771514247E-16</v>
      </c>
      <c r="M720" s="342">
        <f t="shared" si="1757"/>
        <v>-7.4749232010423832E-16</v>
      </c>
      <c r="N720" s="342">
        <f t="shared" si="1758"/>
        <v>4.0536769147725874E-16</v>
      </c>
      <c r="O720" s="342">
        <f t="shared" si="1759"/>
        <v>7.3390485559090875E-17</v>
      </c>
      <c r="P720" s="342">
        <f t="shared" si="1760"/>
        <v>-5.2741160862628209E-16</v>
      </c>
      <c r="Q720" s="342">
        <f t="shared" si="1761"/>
        <v>8.036629659376231E-16</v>
      </c>
      <c r="R720" s="342">
        <f t="shared" si="1762"/>
        <v>-8.0903106079385692E-16</v>
      </c>
      <c r="S720" s="342">
        <f t="shared" si="1763"/>
        <v>5.4170651898034572E-16</v>
      </c>
      <c r="T720" s="342">
        <f t="shared" si="1764"/>
        <v>-9.1793957842846874E-17</v>
      </c>
      <c r="U720" s="342">
        <f t="shared" si="1765"/>
        <v>-3.8905874590173431E-16</v>
      </c>
      <c r="V720" s="342">
        <f t="shared" si="1766"/>
        <v>7.3877500707850517E-16</v>
      </c>
      <c r="W720" s="342">
        <f t="shared" si="1767"/>
        <v>-8.3947919152701396E-16</v>
      </c>
      <c r="X720" s="342">
        <f t="shared" si="1768"/>
        <v>6.5722786875153406E-16</v>
      </c>
      <c r="Y720" s="342">
        <f t="shared" si="1769"/>
        <v>-2.5345081092352282E-16</v>
      </c>
      <c r="Z720" s="342">
        <f t="shared" si="1770"/>
        <v>-2.3575457375884387E-16</v>
      </c>
      <c r="AA720" s="342">
        <f t="shared" si="1771"/>
        <v>6.4549633900715781E-16</v>
      </c>
      <c r="AB720" s="342">
        <f t="shared" si="1772"/>
        <v>-8.3766660771514187E-16</v>
      </c>
      <c r="AC720" s="342">
        <f t="shared" si="1773"/>
        <v>7.4749232010423911E-16</v>
      </c>
      <c r="AD720" s="342">
        <f t="shared" si="1774"/>
        <v>-4.0536769147726017E-16</v>
      </c>
      <c r="AE720" s="342">
        <f t="shared" si="1775"/>
        <v>-7.3390485559089347E-17</v>
      </c>
      <c r="AF720" s="342">
        <f t="shared" si="1776"/>
        <v>5.2741160862628307E-16</v>
      </c>
      <c r="AG720" s="342">
        <f t="shared" si="1777"/>
        <v>-8.0366296593762438E-16</v>
      </c>
      <c r="AH720" s="342">
        <f t="shared" si="1778"/>
        <v>8.0903106079385909E-16</v>
      </c>
      <c r="AI720" s="342">
        <f t="shared" si="1779"/>
        <v>-5.4170651898035164E-16</v>
      </c>
      <c r="AJ720" s="342">
        <f t="shared" si="1780"/>
        <v>9.179395784284855E-17</v>
      </c>
      <c r="AK720" s="342">
        <f t="shared" si="1781"/>
        <v>3.8905874590173283E-16</v>
      </c>
      <c r="AL720" s="342">
        <f t="shared" si="1782"/>
        <v>-7.3877500707850438E-16</v>
      </c>
      <c r="AM720" s="342">
        <f t="shared" si="1783"/>
        <v>8.3947919152701396E-16</v>
      </c>
      <c r="AN720" s="342">
        <f t="shared" si="1784"/>
        <v>-6.5722786875153514E-16</v>
      </c>
      <c r="AO720" s="342">
        <f t="shared" si="1785"/>
        <v>2.5345081092351868E-16</v>
      </c>
      <c r="AP720" s="342">
        <f t="shared" si="1786"/>
        <v>2.3575457375884811E-16</v>
      </c>
      <c r="AQ720" s="342">
        <f t="shared" si="1787"/>
        <v>-6.4549633900715288E-16</v>
      </c>
      <c r="AR720" s="342">
        <f t="shared" si="1788"/>
        <v>8.3766660771514168E-16</v>
      </c>
      <c r="AS720" s="342">
        <f t="shared" si="1789"/>
        <v>-7.474923201042399E-16</v>
      </c>
      <c r="AT720" s="342">
        <f t="shared" si="1790"/>
        <v>4.053676914772616E-16</v>
      </c>
      <c r="AU720" s="342">
        <f t="shared" si="1791"/>
        <v>7.3390485559087621E-17</v>
      </c>
      <c r="AV720" s="342">
        <f t="shared" si="1792"/>
        <v>-5.2741160862628179E-16</v>
      </c>
      <c r="AW720" s="342">
        <f t="shared" si="1793"/>
        <v>8.0366296593762389E-16</v>
      </c>
      <c r="AX720" s="342">
        <f t="shared" si="1794"/>
        <v>-8.0903106079385958E-16</v>
      </c>
      <c r="AY720" s="342">
        <f t="shared" si="1795"/>
        <v>5.4170651898035282E-16</v>
      </c>
      <c r="AZ720" s="342">
        <f t="shared" si="1796"/>
        <v>-9.1793957842850177E-17</v>
      </c>
      <c r="BA720" s="342">
        <f t="shared" si="1797"/>
        <v>-3.890587459017314E-16</v>
      </c>
      <c r="BB720" s="342">
        <f t="shared" si="1798"/>
        <v>7.3877500707850359E-16</v>
      </c>
      <c r="BC720" s="342">
        <f t="shared" si="1799"/>
        <v>-8.3947919152701426E-16</v>
      </c>
      <c r="BD720" s="342">
        <f t="shared" si="1800"/>
        <v>6.5722786875153613E-16</v>
      </c>
      <c r="BE720" s="342">
        <f t="shared" si="1801"/>
        <v>-2.534508109235317E-16</v>
      </c>
      <c r="BF720" s="342">
        <f t="shared" si="1802"/>
        <v>-2.3575457375884643E-16</v>
      </c>
      <c r="BG720" s="342">
        <f t="shared" si="1803"/>
        <v>6.454963390071518E-16</v>
      </c>
      <c r="BH720" s="342">
        <f t="shared" si="1804"/>
        <v>-8.3766660771514276E-16</v>
      </c>
      <c r="BI720" s="342">
        <f t="shared" si="1805"/>
        <v>7.4749232010424059E-16</v>
      </c>
      <c r="BJ720" s="342">
        <f t="shared" si="1806"/>
        <v>-4.0536769147727358E-16</v>
      </c>
      <c r="BK720" s="342">
        <f t="shared" si="1807"/>
        <v>-7.3390485559085945E-17</v>
      </c>
      <c r="BL720" s="342">
        <f t="shared" si="1808"/>
        <v>5.2741160862627114E-16</v>
      </c>
      <c r="BM720" s="342">
        <f t="shared" si="1809"/>
        <v>-8.0366296593762339E-16</v>
      </c>
      <c r="BN720" s="342">
        <f t="shared" si="1810"/>
        <v>8.0903106079385998E-16</v>
      </c>
      <c r="BO720" s="342">
        <f t="shared" si="1811"/>
        <v>-5.4170651898034494E-16</v>
      </c>
      <c r="BP720" s="342">
        <f t="shared" si="1812"/>
        <v>9.1793957842851853E-17</v>
      </c>
      <c r="BQ720" s="342">
        <f t="shared" si="1813"/>
        <v>3.8905874590174057E-16</v>
      </c>
      <c r="BR720" s="342">
        <f t="shared" si="1814"/>
        <v>-7.387750070785028E-16</v>
      </c>
    </row>
    <row r="721" spans="2:70">
      <c r="B721" s="339">
        <v>27</v>
      </c>
      <c r="C721" s="339">
        <f t="shared" si="1815"/>
        <v>8.4375000000000023E-3</v>
      </c>
      <c r="D721" s="340">
        <f t="shared" si="1751"/>
        <v>53.999341506774449</v>
      </c>
      <c r="E721" s="341" t="str">
        <f>AG694</f>
        <v>-0.000658493225553585</v>
      </c>
      <c r="F721" s="291">
        <v>27</v>
      </c>
      <c r="G721" s="342">
        <f t="shared" si="1816"/>
        <v>-4.9499886000976172E-16</v>
      </c>
      <c r="H721" s="342">
        <f t="shared" si="1752"/>
        <v>3.5696392637332467E-16</v>
      </c>
      <c r="I721" s="342">
        <f t="shared" si="1753"/>
        <v>-1.3462929453806949E-16</v>
      </c>
      <c r="J721" s="342">
        <f t="shared" si="1754"/>
        <v>-1.1949905105864203E-16</v>
      </c>
      <c r="K721" s="342">
        <f t="shared" si="1755"/>
        <v>3.4540680293420192E-16</v>
      </c>
      <c r="L721" s="342">
        <f t="shared" si="1756"/>
        <v>-4.8974415765786673E-16</v>
      </c>
      <c r="M721" s="342">
        <f t="shared" si="1757"/>
        <v>5.1842477052348985E-16</v>
      </c>
      <c r="N721" s="342">
        <f t="shared" si="1758"/>
        <v>-4.2467550052129738E-16</v>
      </c>
      <c r="O721" s="342">
        <f t="shared" si="1759"/>
        <v>2.3063593819153685E-16</v>
      </c>
      <c r="P721" s="342">
        <f t="shared" si="1760"/>
        <v>1.7870024093200349E-17</v>
      </c>
      <c r="Q721" s="342">
        <f t="shared" si="1761"/>
        <v>-2.6215584667595847E-16</v>
      </c>
      <c r="R721" s="342">
        <f t="shared" si="1762"/>
        <v>4.4453160742034778E-16</v>
      </c>
      <c r="S721" s="342">
        <f t="shared" si="1763"/>
        <v>-5.219279078419616E-16</v>
      </c>
      <c r="T721" s="342">
        <f t="shared" si="1764"/>
        <v>4.7606703334500039E-16</v>
      </c>
      <c r="U721" s="342">
        <f t="shared" si="1765"/>
        <v>-3.1777937208242548E-16</v>
      </c>
      <c r="V721" s="342">
        <f t="shared" si="1766"/>
        <v>8.4445737876518022E-17</v>
      </c>
      <c r="W721" s="342">
        <f t="shared" si="1767"/>
        <v>1.6883038824864823E-16</v>
      </c>
      <c r="X721" s="342">
        <f t="shared" si="1768"/>
        <v>-3.8223595680586128E-16</v>
      </c>
      <c r="Y721" s="342">
        <f t="shared" si="1769"/>
        <v>5.0537364836261013E-16</v>
      </c>
      <c r="Z721" s="342">
        <f t="shared" si="1770"/>
        <v>-5.0916357705872504E-16</v>
      </c>
      <c r="AA721" s="342">
        <f t="shared" si="1771"/>
        <v>3.9271072291691446E-16</v>
      </c>
      <c r="AB721" s="342">
        <f t="shared" si="1772"/>
        <v>-1.8351629749735554E-16</v>
      </c>
      <c r="AC721" s="342">
        <f t="shared" si="1773"/>
        <v>-6.9016872682118456E-17</v>
      </c>
      <c r="AD721" s="342">
        <f t="shared" si="1774"/>
        <v>3.0525119273172238E-16</v>
      </c>
      <c r="AE721" s="342">
        <f t="shared" si="1775"/>
        <v>-4.6939816299349159E-16</v>
      </c>
      <c r="AF721" s="342">
        <f t="shared" si="1776"/>
        <v>5.2269325004830612E-16</v>
      </c>
      <c r="AG721" s="342">
        <f t="shared" si="1777"/>
        <v>-4.5255042090441498E-16</v>
      </c>
      <c r="AH721" s="342">
        <f t="shared" si="1778"/>
        <v>2.7553442872249533E-16</v>
      </c>
      <c r="AI721" s="342">
        <f t="shared" si="1779"/>
        <v>-3.3448922596480557E-17</v>
      </c>
      <c r="AJ721" s="342">
        <f t="shared" si="1780"/>
        <v>-2.1653579650774502E-16</v>
      </c>
      <c r="AK721" s="342">
        <f t="shared" si="1781"/>
        <v>4.1538396946205207E-16</v>
      </c>
      <c r="AL721" s="342">
        <f t="shared" si="1782"/>
        <v>-5.1613611456828261E-16</v>
      </c>
      <c r="AM721" s="342">
        <f t="shared" si="1783"/>
        <v>4.9499886000975965E-16</v>
      </c>
      <c r="AN721" s="342">
        <f t="shared" si="1784"/>
        <v>-3.5696392637332338E-16</v>
      </c>
      <c r="AO721" s="342">
        <f t="shared" si="1785"/>
        <v>1.346292945380651E-16</v>
      </c>
      <c r="AP721" s="342">
        <f t="shared" si="1786"/>
        <v>1.1949905105864191E-16</v>
      </c>
      <c r="AQ721" s="342">
        <f t="shared" si="1787"/>
        <v>-3.4540680293420389E-16</v>
      </c>
      <c r="AR721" s="342">
        <f t="shared" si="1788"/>
        <v>4.8974415765786871E-16</v>
      </c>
      <c r="AS721" s="342">
        <f t="shared" si="1789"/>
        <v>-5.1842477052348985E-16</v>
      </c>
      <c r="AT721" s="342">
        <f t="shared" si="1790"/>
        <v>4.2467550052129526E-16</v>
      </c>
      <c r="AU721" s="342">
        <f t="shared" si="1791"/>
        <v>-2.3063593819153029E-16</v>
      </c>
      <c r="AV721" s="342">
        <f t="shared" si="1792"/>
        <v>-1.7870024093202075E-17</v>
      </c>
      <c r="AW721" s="342">
        <f t="shared" si="1793"/>
        <v>2.6215584667596158E-16</v>
      </c>
      <c r="AX721" s="342">
        <f t="shared" si="1794"/>
        <v>-4.4453160742035163E-16</v>
      </c>
      <c r="AY721" s="342">
        <f t="shared" si="1795"/>
        <v>5.219279078419619E-16</v>
      </c>
      <c r="AZ721" s="342">
        <f t="shared" si="1796"/>
        <v>-4.7606703334499901E-16</v>
      </c>
      <c r="BA721" s="342">
        <f t="shared" si="1797"/>
        <v>3.1777937208242557E-16</v>
      </c>
      <c r="BB721" s="342">
        <f t="shared" si="1798"/>
        <v>-8.4445737876514485E-17</v>
      </c>
      <c r="BC721" s="342">
        <f t="shared" si="1799"/>
        <v>-1.6883038824865513E-16</v>
      </c>
      <c r="BD721" s="342">
        <f t="shared" si="1800"/>
        <v>3.8223595680586878E-16</v>
      </c>
      <c r="BE721" s="342">
        <f t="shared" si="1801"/>
        <v>-5.0537364836260914E-16</v>
      </c>
      <c r="BF721" s="342">
        <f t="shared" si="1802"/>
        <v>5.0916357705872504E-16</v>
      </c>
      <c r="BG721" s="342">
        <f t="shared" si="1803"/>
        <v>-3.9271072291691209E-16</v>
      </c>
      <c r="BH721" s="342">
        <f t="shared" si="1804"/>
        <v>1.8351629749735219E-16</v>
      </c>
      <c r="BI721" s="342">
        <f t="shared" si="1805"/>
        <v>6.9016872682125704E-17</v>
      </c>
      <c r="BJ721" s="342">
        <f t="shared" si="1806"/>
        <v>-3.0525119273173135E-16</v>
      </c>
      <c r="BK721" s="342">
        <f t="shared" si="1807"/>
        <v>4.6939816299348992E-16</v>
      </c>
      <c r="BL721" s="342">
        <f t="shared" si="1808"/>
        <v>-5.2269325004830602E-16</v>
      </c>
      <c r="BM721" s="342">
        <f t="shared" si="1809"/>
        <v>4.525504209044132E-16</v>
      </c>
      <c r="BN721" s="342">
        <f t="shared" si="1810"/>
        <v>-2.7553442872249228E-16</v>
      </c>
      <c r="BO721" s="342">
        <f t="shared" si="1811"/>
        <v>3.3448922596469563E-17</v>
      </c>
      <c r="BP721" s="342">
        <f t="shared" si="1812"/>
        <v>2.1653579650774152E-16</v>
      </c>
      <c r="BQ721" s="342">
        <f t="shared" si="1813"/>
        <v>-4.1538396946205438E-16</v>
      </c>
      <c r="BR721" s="342">
        <f t="shared" si="1814"/>
        <v>5.161361145682832E-16</v>
      </c>
    </row>
    <row r="722" spans="2:70">
      <c r="B722" s="339">
        <v>28</v>
      </c>
      <c r="C722" s="339">
        <f t="shared" si="1815"/>
        <v>8.7500000000000026E-3</v>
      </c>
      <c r="D722" s="340">
        <f t="shared" si="1751"/>
        <v>53.999308869855113</v>
      </c>
      <c r="E722" s="341" t="str">
        <f>AH694</f>
        <v>-0.000691130144889646</v>
      </c>
      <c r="F722" s="291">
        <v>28</v>
      </c>
      <c r="G722" s="342">
        <f t="shared" si="1816"/>
        <v>-2.882794899325813E-16</v>
      </c>
      <c r="H722" s="342">
        <f t="shared" si="1752"/>
        <v>3.1669423044547276E-16</v>
      </c>
      <c r="I722" s="342">
        <f t="shared" si="1753"/>
        <v>-2.9689514521338898E-16</v>
      </c>
      <c r="J722" s="342">
        <f t="shared" si="1754"/>
        <v>2.318964654837599E-16</v>
      </c>
      <c r="K722" s="342">
        <f t="shared" si="1755"/>
        <v>-1.3159365103092265E-16</v>
      </c>
      <c r="L722" s="342">
        <f t="shared" si="1756"/>
        <v>1.1256896108044974E-17</v>
      </c>
      <c r="M722" s="342">
        <f t="shared" si="1757"/>
        <v>1.1079361920326621E-16</v>
      </c>
      <c r="N722" s="342">
        <f t="shared" si="1758"/>
        <v>-2.1597681033753819E-16</v>
      </c>
      <c r="O722" s="342">
        <f t="shared" si="1759"/>
        <v>2.8827948993258125E-16</v>
      </c>
      <c r="P722" s="342">
        <f t="shared" si="1760"/>
        <v>-3.1669423044547286E-16</v>
      </c>
      <c r="Q722" s="342">
        <f t="shared" si="1761"/>
        <v>2.9689514521338889E-16</v>
      </c>
      <c r="R722" s="342">
        <f t="shared" si="1762"/>
        <v>-2.318964654837601E-16</v>
      </c>
      <c r="S722" s="342">
        <f t="shared" si="1763"/>
        <v>1.315936510309224E-16</v>
      </c>
      <c r="T722" s="342">
        <f t="shared" si="1764"/>
        <v>-1.1256896108043569E-17</v>
      </c>
      <c r="U722" s="342">
        <f t="shared" si="1765"/>
        <v>-1.1079361920326541E-16</v>
      </c>
      <c r="V722" s="342">
        <f t="shared" si="1766"/>
        <v>2.1597681033753839E-16</v>
      </c>
      <c r="W722" s="342">
        <f t="shared" si="1767"/>
        <v>-2.8827948993258179E-16</v>
      </c>
      <c r="X722" s="342">
        <f t="shared" si="1768"/>
        <v>3.1669423044547276E-16</v>
      </c>
      <c r="Y722" s="342">
        <f t="shared" si="1769"/>
        <v>-2.9689514521338879E-16</v>
      </c>
      <c r="Z722" s="342">
        <f t="shared" si="1770"/>
        <v>2.3189646548375917E-16</v>
      </c>
      <c r="AA722" s="342">
        <f t="shared" si="1771"/>
        <v>-1.3159365103092314E-16</v>
      </c>
      <c r="AB722" s="342">
        <f t="shared" si="1772"/>
        <v>1.1256896108044432E-17</v>
      </c>
      <c r="AC722" s="342">
        <f t="shared" si="1773"/>
        <v>1.1079361920326673E-16</v>
      </c>
      <c r="AD722" s="342">
        <f t="shared" si="1774"/>
        <v>-2.1597681033753777E-16</v>
      </c>
      <c r="AE722" s="342">
        <f t="shared" si="1775"/>
        <v>2.8827948993258238E-16</v>
      </c>
      <c r="AF722" s="342">
        <f t="shared" si="1776"/>
        <v>-3.1669423044547286E-16</v>
      </c>
      <c r="AG722" s="342">
        <f t="shared" si="1777"/>
        <v>2.9689514521338908E-16</v>
      </c>
      <c r="AH722" s="342">
        <f t="shared" si="1778"/>
        <v>-2.3189646548375823E-16</v>
      </c>
      <c r="AI722" s="342">
        <f t="shared" si="1779"/>
        <v>1.3159365103092186E-16</v>
      </c>
      <c r="AJ722" s="342">
        <f t="shared" si="1780"/>
        <v>-1.125689610804527E-17</v>
      </c>
      <c r="AK722" s="342">
        <f t="shared" si="1781"/>
        <v>-1.1079361920326802E-16</v>
      </c>
      <c r="AL722" s="342">
        <f t="shared" si="1782"/>
        <v>2.1597681033753878E-16</v>
      </c>
      <c r="AM722" s="342">
        <f t="shared" si="1783"/>
        <v>-2.882794899325811E-16</v>
      </c>
      <c r="AN722" s="342">
        <f t="shared" si="1784"/>
        <v>3.1669423044547291E-16</v>
      </c>
      <c r="AO722" s="342">
        <f t="shared" si="1785"/>
        <v>-2.9689514521338859E-16</v>
      </c>
      <c r="AP722" s="342">
        <f t="shared" si="1786"/>
        <v>2.318964654837603E-16</v>
      </c>
      <c r="AQ722" s="342">
        <f t="shared" si="1787"/>
        <v>-1.3159365103092062E-16</v>
      </c>
      <c r="AR722" s="342">
        <f t="shared" si="1788"/>
        <v>1.1256896108043865E-17</v>
      </c>
      <c r="AS722" s="342">
        <f t="shared" si="1789"/>
        <v>1.1079361920326514E-16</v>
      </c>
      <c r="AT722" s="342">
        <f t="shared" si="1790"/>
        <v>-2.1597681033753982E-16</v>
      </c>
      <c r="AU722" s="342">
        <f t="shared" si="1791"/>
        <v>2.8827948993258169E-16</v>
      </c>
      <c r="AV722" s="342">
        <f t="shared" si="1792"/>
        <v>-3.1669423044547276E-16</v>
      </c>
      <c r="AW722" s="342">
        <f t="shared" si="1793"/>
        <v>2.968951452133881E-16</v>
      </c>
      <c r="AX722" s="342">
        <f t="shared" si="1794"/>
        <v>-2.3189646548375936E-16</v>
      </c>
      <c r="AY722" s="342">
        <f t="shared" si="1795"/>
        <v>1.3159365103092341E-16</v>
      </c>
      <c r="AZ722" s="342">
        <f t="shared" si="1796"/>
        <v>-1.1256896108042485E-17</v>
      </c>
      <c r="BA722" s="342">
        <f t="shared" si="1797"/>
        <v>-1.1079361920326645E-16</v>
      </c>
      <c r="BB722" s="342">
        <f t="shared" si="1798"/>
        <v>2.1597681033753755E-16</v>
      </c>
      <c r="BC722" s="342">
        <f t="shared" si="1799"/>
        <v>-2.8827948993258041E-16</v>
      </c>
      <c r="BD722" s="342">
        <f t="shared" si="1800"/>
        <v>3.1669423044547296E-16</v>
      </c>
      <c r="BE722" s="342">
        <f t="shared" si="1801"/>
        <v>-2.9689514521338765E-16</v>
      </c>
      <c r="BF722" s="342">
        <f t="shared" si="1802"/>
        <v>2.3189646548375843E-16</v>
      </c>
      <c r="BG722" s="342">
        <f t="shared" si="1803"/>
        <v>-1.3159365103092213E-16</v>
      </c>
      <c r="BH722" s="342">
        <f t="shared" si="1804"/>
        <v>1.1256896108045591E-17</v>
      </c>
      <c r="BI722" s="342">
        <f t="shared" si="1805"/>
        <v>1.1079361920326354E-16</v>
      </c>
      <c r="BJ722" s="342">
        <f t="shared" si="1806"/>
        <v>-2.1597681033754187E-16</v>
      </c>
      <c r="BK722" s="342">
        <f t="shared" si="1807"/>
        <v>2.8827948993258288E-16</v>
      </c>
      <c r="BL722" s="342">
        <f t="shared" si="1808"/>
        <v>-3.1669423044547286E-16</v>
      </c>
      <c r="BM722" s="342">
        <f t="shared" si="1809"/>
        <v>2.9689514521338869E-16</v>
      </c>
      <c r="BN722" s="342">
        <f t="shared" si="1810"/>
        <v>-2.3189646548376055E-16</v>
      </c>
      <c r="BO722" s="342">
        <f t="shared" si="1811"/>
        <v>1.3159365103092496E-16</v>
      </c>
      <c r="BP722" s="342">
        <f t="shared" si="1812"/>
        <v>-1.1256896108039699E-17</v>
      </c>
      <c r="BQ722" s="342">
        <f t="shared" si="1813"/>
        <v>-1.1079361920326905E-16</v>
      </c>
      <c r="BR722" s="342">
        <f t="shared" si="1814"/>
        <v>2.159768103375396E-16</v>
      </c>
    </row>
    <row r="723" spans="2:70">
      <c r="B723" s="339">
        <v>29</v>
      </c>
      <c r="C723" s="339">
        <f t="shared" si="1815"/>
        <v>9.0625000000000028E-3</v>
      </c>
      <c r="D723" s="340">
        <f t="shared" si="1751"/>
        <v>53.999282888896865</v>
      </c>
      <c r="E723" s="341" t="str">
        <f>AI694</f>
        <v>-0.000717111103138812</v>
      </c>
      <c r="F723" s="291">
        <v>29</v>
      </c>
      <c r="G723" s="342">
        <f t="shared" si="1816"/>
        <v>1.0193951399303163E-16</v>
      </c>
      <c r="H723" s="342">
        <f t="shared" si="1752"/>
        <v>5.0442721103484189E-17</v>
      </c>
      <c r="I723" s="342">
        <f t="shared" si="1753"/>
        <v>-1.9848086292906075E-16</v>
      </c>
      <c r="J723" s="342">
        <f t="shared" si="1754"/>
        <v>3.294259661120228E-16</v>
      </c>
      <c r="K723" s="342">
        <f t="shared" si="1755"/>
        <v>-4.3200112629123219E-16</v>
      </c>
      <c r="L723" s="342">
        <f t="shared" si="1756"/>
        <v>4.9737263954762609E-16</v>
      </c>
      <c r="M723" s="342">
        <f t="shared" si="1757"/>
        <v>-5.1991075505420753E-16</v>
      </c>
      <c r="N723" s="342">
        <f t="shared" si="1758"/>
        <v>4.9767450543709337E-16</v>
      </c>
      <c r="O723" s="342">
        <f t="shared" si="1759"/>
        <v>-4.325788615824588E-16</v>
      </c>
      <c r="P723" s="342">
        <f t="shared" si="1760"/>
        <v>3.3022981662965664E-16</v>
      </c>
      <c r="Q723" s="342">
        <f t="shared" si="1761"/>
        <v>-1.9944160160627845E-16</v>
      </c>
      <c r="R723" s="342">
        <f t="shared" si="1762"/>
        <v>5.1477609770506101E-17</v>
      </c>
      <c r="S723" s="342">
        <f t="shared" si="1763"/>
        <v>1.0091959925331719E-16</v>
      </c>
      <c r="T723" s="342">
        <f t="shared" si="1764"/>
        <v>-2.4462568015336485E-16</v>
      </c>
      <c r="U723" s="342">
        <f t="shared" si="1765"/>
        <v>3.6726476173604472E-16</v>
      </c>
      <c r="V723" s="342">
        <f t="shared" si="1766"/>
        <v>-4.5827524864323595E-16</v>
      </c>
      <c r="W723" s="342">
        <f t="shared" si="1767"/>
        <v>5.0981937885279497E-16</v>
      </c>
      <c r="X723" s="342">
        <f t="shared" si="1768"/>
        <v>-5.1745820648112388E-16</v>
      </c>
      <c r="Y723" s="342">
        <f t="shared" si="1769"/>
        <v>4.8053388082207208E-16</v>
      </c>
      <c r="Z723" s="342">
        <f t="shared" si="1770"/>
        <v>-4.0222630000802607E-16</v>
      </c>
      <c r="AA723" s="342">
        <f t="shared" si="1771"/>
        <v>2.8927926031793439E-16</v>
      </c>
      <c r="AB723" s="342">
        <f t="shared" si="1772"/>
        <v>-1.5141968496999475E-16</v>
      </c>
      <c r="AC723" s="342">
        <f t="shared" si="1773"/>
        <v>5.1994802537351485E-19</v>
      </c>
      <c r="AD723" s="342">
        <f t="shared" si="1774"/>
        <v>1.5042456649407687E-16</v>
      </c>
      <c r="AE723" s="342">
        <f t="shared" si="1775"/>
        <v>-2.88414618351794E-16</v>
      </c>
      <c r="AF723" s="342">
        <f t="shared" si="1776"/>
        <v>4.0156659693720864E-16</v>
      </c>
      <c r="AG723" s="342">
        <f t="shared" si="1777"/>
        <v>-4.8013592983207211E-16</v>
      </c>
      <c r="AH723" s="342">
        <f t="shared" si="1778"/>
        <v>5.1735627884399048E-16</v>
      </c>
      <c r="AI723" s="342">
        <f t="shared" si="1779"/>
        <v>-5.10022252508197E-16</v>
      </c>
      <c r="AJ723" s="342">
        <f t="shared" si="1780"/>
        <v>4.5876545224819283E-16</v>
      </c>
      <c r="AK723" s="342">
        <f t="shared" si="1781"/>
        <v>-3.6800007928525184E-16</v>
      </c>
      <c r="AL723" s="342">
        <f t="shared" si="1782"/>
        <v>2.45542786593224E-16</v>
      </c>
      <c r="AM723" s="342">
        <f t="shared" si="1783"/>
        <v>-1.0193951399303212E-16</v>
      </c>
      <c r="AN723" s="342">
        <f t="shared" si="1784"/>
        <v>-5.0442721103483252E-17</v>
      </c>
      <c r="AO723" s="342">
        <f t="shared" si="1785"/>
        <v>1.98480862929059E-16</v>
      </c>
      <c r="AP723" s="342">
        <f t="shared" si="1786"/>
        <v>-3.2942596611202142E-16</v>
      </c>
      <c r="AQ723" s="342">
        <f t="shared" si="1787"/>
        <v>4.3200112629123116E-16</v>
      </c>
      <c r="AR723" s="342">
        <f t="shared" si="1788"/>
        <v>-4.973726395476251E-16</v>
      </c>
      <c r="AS723" s="342">
        <f t="shared" si="1789"/>
        <v>5.1991075505420753E-16</v>
      </c>
      <c r="AT723" s="342">
        <f t="shared" si="1790"/>
        <v>-4.9767450543709435E-16</v>
      </c>
      <c r="AU723" s="342">
        <f t="shared" si="1791"/>
        <v>4.3257886158245678E-16</v>
      </c>
      <c r="AV723" s="342">
        <f t="shared" si="1792"/>
        <v>-3.3022981662965378E-16</v>
      </c>
      <c r="AW723" s="342">
        <f t="shared" si="1793"/>
        <v>1.9944160160627675E-16</v>
      </c>
      <c r="AX723" s="342">
        <f t="shared" si="1794"/>
        <v>-5.1477609770506101E-17</v>
      </c>
      <c r="AY723" s="342">
        <f t="shared" si="1795"/>
        <v>-1.0091959925331719E-16</v>
      </c>
      <c r="AZ723" s="342">
        <f t="shared" si="1796"/>
        <v>2.4462568015335829E-16</v>
      </c>
      <c r="BA723" s="342">
        <f t="shared" si="1797"/>
        <v>-3.6726476173604472E-16</v>
      </c>
      <c r="BB723" s="342">
        <f t="shared" si="1798"/>
        <v>4.582752486432394E-16</v>
      </c>
      <c r="BC723" s="342">
        <f t="shared" si="1799"/>
        <v>-5.0981937885279497E-16</v>
      </c>
      <c r="BD723" s="342">
        <f t="shared" si="1800"/>
        <v>5.1745820648112319E-16</v>
      </c>
      <c r="BE723" s="342">
        <f t="shared" si="1801"/>
        <v>-4.8053388082207208E-16</v>
      </c>
      <c r="BF723" s="342">
        <f t="shared" si="1802"/>
        <v>4.0222630000802139E-16</v>
      </c>
      <c r="BG723" s="342">
        <f t="shared" si="1803"/>
        <v>-2.8927926031793744E-16</v>
      </c>
      <c r="BH723" s="342">
        <f t="shared" si="1804"/>
        <v>1.514196849699912E-16</v>
      </c>
      <c r="BI723" s="342">
        <f t="shared" si="1805"/>
        <v>-5.1994802537351485E-19</v>
      </c>
      <c r="BJ723" s="342">
        <f t="shared" si="1806"/>
        <v>-1.5042456649407687E-16</v>
      </c>
      <c r="BK723" s="342">
        <f t="shared" si="1807"/>
        <v>2.8841461835178789E-16</v>
      </c>
      <c r="BL723" s="342">
        <f t="shared" si="1808"/>
        <v>-4.0156659693720864E-16</v>
      </c>
      <c r="BM723" s="342">
        <f t="shared" si="1809"/>
        <v>4.8013592983206935E-16</v>
      </c>
      <c r="BN723" s="342">
        <f t="shared" si="1810"/>
        <v>-5.1735627884399048E-16</v>
      </c>
      <c r="BO723" s="342">
        <f t="shared" si="1811"/>
        <v>5.1002225250819857E-16</v>
      </c>
      <c r="BP723" s="342">
        <f t="shared" si="1812"/>
        <v>-4.5876545224819283E-16</v>
      </c>
      <c r="BQ723" s="342">
        <f t="shared" si="1813"/>
        <v>3.6800007928525701E-16</v>
      </c>
      <c r="BR723" s="342">
        <f t="shared" si="1814"/>
        <v>-2.45542786593224E-16</v>
      </c>
    </row>
    <row r="724" spans="2:70">
      <c r="B724" s="339">
        <v>30</v>
      </c>
      <c r="C724" s="339">
        <f t="shared" si="1815"/>
        <v>9.3750000000000031E-3</v>
      </c>
      <c r="D724" s="340">
        <f t="shared" si="1751"/>
        <v>53.99926381411057</v>
      </c>
      <c r="E724" s="341" t="str">
        <f>AJ694</f>
        <v>-0.000736185889429991</v>
      </c>
      <c r="F724" s="291">
        <v>30</v>
      </c>
      <c r="G724" s="342">
        <f t="shared" si="1816"/>
        <v>-1.5181418697006546E-16</v>
      </c>
      <c r="H724" s="342">
        <f t="shared" si="1752"/>
        <v>1.0316519151086942E-16</v>
      </c>
      <c r="I724" s="342">
        <f t="shared" si="1753"/>
        <v>-5.0551615597616329E-17</v>
      </c>
      <c r="J724" s="342">
        <f t="shared" si="1754"/>
        <v>-4.0046305533800535E-18</v>
      </c>
      <c r="K724" s="342">
        <f t="shared" si="1755"/>
        <v>5.8406980998032746E-17</v>
      </c>
      <c r="L724" s="342">
        <f t="shared" si="1756"/>
        <v>-1.1056478391794423E-16</v>
      </c>
      <c r="M724" s="342">
        <f t="shared" si="1757"/>
        <v>1.5847364419733336E-16</v>
      </c>
      <c r="N724" s="342">
        <f t="shared" si="1758"/>
        <v>-2.0029245120326253E-16</v>
      </c>
      <c r="O724" s="342">
        <f t="shared" si="1759"/>
        <v>2.3441413163475107E-16</v>
      </c>
      <c r="P724" s="342">
        <f t="shared" si="1760"/>
        <v>-2.5952740844847574E-16</v>
      </c>
      <c r="Q724" s="342">
        <f t="shared" si="1761"/>
        <v>2.7466719250017315E-16</v>
      </c>
      <c r="R724" s="342">
        <f t="shared" si="1762"/>
        <v>-2.7925167037922476E-16</v>
      </c>
      <c r="S724" s="342">
        <f t="shared" si="1763"/>
        <v>2.7310466317174374E-16</v>
      </c>
      <c r="T724" s="342">
        <f t="shared" si="1764"/>
        <v>-2.5646239691743198E-16</v>
      </c>
      <c r="U724" s="342">
        <f t="shared" si="1765"/>
        <v>2.2996442457535325E-16</v>
      </c>
      <c r="V724" s="342">
        <f t="shared" si="1766"/>
        <v>-1.9462904836237771E-16</v>
      </c>
      <c r="W724" s="342">
        <f t="shared" si="1767"/>
        <v>1.5181418697006356E-16</v>
      </c>
      <c r="X724" s="342">
        <f t="shared" si="1768"/>
        <v>-1.0316519151086845E-16</v>
      </c>
      <c r="Y724" s="342">
        <f t="shared" si="1769"/>
        <v>5.0551615597614849E-17</v>
      </c>
      <c r="Z724" s="342">
        <f t="shared" si="1770"/>
        <v>4.0046305533805712E-18</v>
      </c>
      <c r="AA724" s="342">
        <f t="shared" si="1771"/>
        <v>-5.8406980998034201E-17</v>
      </c>
      <c r="AB724" s="342">
        <f t="shared" si="1772"/>
        <v>1.1056478391794562E-16</v>
      </c>
      <c r="AC724" s="342">
        <f t="shared" si="1773"/>
        <v>-1.5847364419733541E-16</v>
      </c>
      <c r="AD724" s="342">
        <f t="shared" si="1774"/>
        <v>2.0029245120326497E-16</v>
      </c>
      <c r="AE724" s="342">
        <f t="shared" si="1775"/>
        <v>-2.3441413163475137E-16</v>
      </c>
      <c r="AF724" s="342">
        <f t="shared" si="1776"/>
        <v>2.5952740844847633E-16</v>
      </c>
      <c r="AG724" s="342">
        <f t="shared" si="1777"/>
        <v>-2.7466719250017345E-16</v>
      </c>
      <c r="AH724" s="342">
        <f t="shared" si="1778"/>
        <v>2.7925167037922471E-16</v>
      </c>
      <c r="AI724" s="342">
        <f t="shared" si="1779"/>
        <v>-2.7310466317174305E-16</v>
      </c>
      <c r="AJ724" s="342">
        <f t="shared" si="1780"/>
        <v>2.5646239691743218E-16</v>
      </c>
      <c r="AK724" s="342">
        <f t="shared" si="1781"/>
        <v>-2.2996442457535241E-16</v>
      </c>
      <c r="AL724" s="342">
        <f t="shared" si="1782"/>
        <v>1.9462904836237662E-16</v>
      </c>
      <c r="AM724" s="342">
        <f t="shared" si="1783"/>
        <v>-1.5181418697006231E-16</v>
      </c>
      <c r="AN724" s="342">
        <f t="shared" si="1784"/>
        <v>1.0316519151086521E-16</v>
      </c>
      <c r="AO724" s="342">
        <f t="shared" si="1785"/>
        <v>-5.0551615597615318E-17</v>
      </c>
      <c r="AP724" s="342">
        <f t="shared" si="1786"/>
        <v>-4.0046305533820749E-18</v>
      </c>
      <c r="AQ724" s="342">
        <f t="shared" si="1787"/>
        <v>5.8406980998035655E-17</v>
      </c>
      <c r="AR724" s="342">
        <f t="shared" si="1788"/>
        <v>-1.1056478391794699E-16</v>
      </c>
      <c r="AS724" s="342">
        <f t="shared" si="1789"/>
        <v>1.5847364419733664E-16</v>
      </c>
      <c r="AT724" s="342">
        <f t="shared" si="1790"/>
        <v>-2.0029245120326324E-16</v>
      </c>
      <c r="AU724" s="342">
        <f t="shared" si="1791"/>
        <v>2.3441413163475221E-16</v>
      </c>
      <c r="AV724" s="342">
        <f t="shared" si="1792"/>
        <v>-2.5952740844847687E-16</v>
      </c>
      <c r="AW724" s="342">
        <f t="shared" si="1793"/>
        <v>2.7466719250017374E-16</v>
      </c>
      <c r="AX724" s="342">
        <f t="shared" si="1794"/>
        <v>-2.7925167037922476E-16</v>
      </c>
      <c r="AY724" s="342">
        <f t="shared" si="1795"/>
        <v>2.7310466317174276E-16</v>
      </c>
      <c r="AZ724" s="342">
        <f t="shared" si="1796"/>
        <v>-2.5646239691743001E-16</v>
      </c>
      <c r="BA724" s="342">
        <f t="shared" si="1797"/>
        <v>2.2996442457534926E-16</v>
      </c>
      <c r="BB724" s="342">
        <f t="shared" si="1798"/>
        <v>-1.946290483623727E-16</v>
      </c>
      <c r="BC724" s="342">
        <f t="shared" si="1799"/>
        <v>1.5181418697006438E-16</v>
      </c>
      <c r="BD724" s="342">
        <f t="shared" si="1800"/>
        <v>-1.0316519151086752E-16</v>
      </c>
      <c r="BE724" s="342">
        <f t="shared" si="1801"/>
        <v>5.0551615597613814E-17</v>
      </c>
      <c r="BF724" s="342">
        <f t="shared" si="1802"/>
        <v>4.0046305533835787E-18</v>
      </c>
      <c r="BG724" s="342">
        <f t="shared" si="1803"/>
        <v>-5.8406980998037159E-17</v>
      </c>
      <c r="BH724" s="342">
        <f t="shared" si="1804"/>
        <v>1.1056478391794838E-16</v>
      </c>
      <c r="BI724" s="342">
        <f t="shared" si="1805"/>
        <v>-1.584736441973379E-16</v>
      </c>
      <c r="BJ724" s="342">
        <f t="shared" si="1806"/>
        <v>2.0029245120326707E-16</v>
      </c>
      <c r="BK724" s="342">
        <f t="shared" si="1807"/>
        <v>-2.3441413163475516E-16</v>
      </c>
      <c r="BL724" s="342">
        <f t="shared" si="1808"/>
        <v>2.5952740844847889E-16</v>
      </c>
      <c r="BM724" s="342">
        <f t="shared" si="1809"/>
        <v>-2.7466719250017325E-16</v>
      </c>
      <c r="BN724" s="342">
        <f t="shared" si="1810"/>
        <v>2.7925167037922476E-16</v>
      </c>
      <c r="BO724" s="342">
        <f t="shared" si="1811"/>
        <v>-2.7310466317174325E-16</v>
      </c>
      <c r="BP724" s="342">
        <f t="shared" si="1812"/>
        <v>2.56462396917431E-16</v>
      </c>
      <c r="BQ724" s="342">
        <f t="shared" si="1813"/>
        <v>-2.2996442457535069E-16</v>
      </c>
      <c r="BR724" s="342">
        <f t="shared" si="1814"/>
        <v>1.9462904836237448E-16</v>
      </c>
    </row>
    <row r="725" spans="2:70">
      <c r="B725" s="339">
        <v>31</v>
      </c>
      <c r="C725" s="339">
        <f t="shared" si="1815"/>
        <v>9.6875000000000034E-3</v>
      </c>
      <c r="D725" s="340">
        <f t="shared" si="1751"/>
        <v>53.999251829196808</v>
      </c>
      <c r="E725" s="341" t="str">
        <f>AK694</f>
        <v>-0.000748170803190916</v>
      </c>
      <c r="F725" s="291">
        <v>31</v>
      </c>
      <c r="G725" s="342">
        <f t="shared" si="1816"/>
        <v>2.3051592920443633E-16</v>
      </c>
      <c r="H725" s="342">
        <f t="shared" si="1752"/>
        <v>-1.93360297695953E-16</v>
      </c>
      <c r="I725" s="342">
        <f t="shared" si="1753"/>
        <v>1.5434250081916668E-16</v>
      </c>
      <c r="J725" s="342">
        <f t="shared" si="1754"/>
        <v>-1.1383830128729875E-16</v>
      </c>
      <c r="K725" s="342">
        <f t="shared" si="1755"/>
        <v>7.2237776683688581E-17</v>
      </c>
      <c r="L725" s="342">
        <f t="shared" si="1756"/>
        <v>-2.9941562801428055E-17</v>
      </c>
      <c r="M725" s="342">
        <f t="shared" si="1757"/>
        <v>-1.2643004698332584E-17</v>
      </c>
      <c r="N725" s="342">
        <f t="shared" si="1758"/>
        <v>5.5105813151478892E-17</v>
      </c>
      <c r="O725" s="342">
        <f t="shared" si="1759"/>
        <v>-9.7037922500074793E-17</v>
      </c>
      <c r="P725" s="342">
        <f t="shared" si="1760"/>
        <v>1.3803550360867061E-16</v>
      </c>
      <c r="Q725" s="342">
        <f t="shared" si="1761"/>
        <v>-1.7770372735963443E-16</v>
      </c>
      <c r="R725" s="342">
        <f t="shared" si="1762"/>
        <v>2.156605670733847E-16</v>
      </c>
      <c r="S725" s="342">
        <f t="shared" si="1763"/>
        <v>-2.5154047763416025E-16</v>
      </c>
      <c r="T725" s="342">
        <f t="shared" si="1764"/>
        <v>2.8499791588930654E-16</v>
      </c>
      <c r="U725" s="342">
        <f t="shared" si="1765"/>
        <v>-3.1571066841873042E-16</v>
      </c>
      <c r="V725" s="342">
        <f t="shared" si="1766"/>
        <v>3.4338295462627501E-16</v>
      </c>
      <c r="W725" s="342">
        <f t="shared" si="1767"/>
        <v>-3.677482752685514E-16</v>
      </c>
      <c r="X725" s="342">
        <f t="shared" si="1768"/>
        <v>3.8857197898833525E-16</v>
      </c>
      <c r="Y725" s="342">
        <f t="shared" si="1769"/>
        <v>-4.0565352213541078E-16</v>
      </c>
      <c r="Z725" s="342">
        <f t="shared" si="1770"/>
        <v>4.1882840011155019E-16</v>
      </c>
      <c r="AA725" s="342">
        <f t="shared" si="1771"/>
        <v>-4.2796973163972251E-16</v>
      </c>
      <c r="AB725" s="342">
        <f t="shared" si="1772"/>
        <v>4.3298948070015138E-16</v>
      </c>
      <c r="AC725" s="342">
        <f t="shared" si="1773"/>
        <v>-4.3383930436531027E-16</v>
      </c>
      <c r="AD725" s="342">
        <f t="shared" si="1774"/>
        <v>4.3051101836874321E-16</v>
      </c>
      <c r="AE725" s="342">
        <f t="shared" si="1775"/>
        <v>-4.2303667592402421E-16</v>
      </c>
      <c r="AF725" s="342">
        <f t="shared" si="1776"/>
        <v>4.1148825903478492E-16</v>
      </c>
      <c r="AG725" s="342">
        <f t="shared" si="1777"/>
        <v>-3.9597698526867895E-16</v>
      </c>
      <c r="AH725" s="342">
        <f t="shared" si="1778"/>
        <v>3.7665223667139417E-16</v>
      </c>
      <c r="AI725" s="342">
        <f t="shared" si="1779"/>
        <v>-3.5370012113591019E-16</v>
      </c>
      <c r="AJ725" s="342">
        <f t="shared" si="1780"/>
        <v>3.2734168008172974E-16</v>
      </c>
      <c r="AK725" s="342">
        <f t="shared" si="1781"/>
        <v>-2.9783075970520161E-16</v>
      </c>
      <c r="AL725" s="342">
        <f t="shared" si="1782"/>
        <v>2.6545156630185347E-16</v>
      </c>
      <c r="AM725" s="342">
        <f t="shared" si="1783"/>
        <v>-2.305159292044312E-16</v>
      </c>
      <c r="AN725" s="342">
        <f t="shared" si="1784"/>
        <v>1.9336029769595048E-16</v>
      </c>
      <c r="AO725" s="342">
        <f t="shared" si="1785"/>
        <v>-1.543425008191615E-16</v>
      </c>
      <c r="AP725" s="342">
        <f t="shared" si="1786"/>
        <v>1.1383830128729643E-16</v>
      </c>
      <c r="AQ725" s="342">
        <f t="shared" si="1787"/>
        <v>-7.2237776683683084E-17</v>
      </c>
      <c r="AR725" s="342">
        <f t="shared" si="1788"/>
        <v>2.9941562801426404E-17</v>
      </c>
      <c r="AS725" s="342">
        <f t="shared" si="1789"/>
        <v>1.2643004698337318E-17</v>
      </c>
      <c r="AT725" s="342">
        <f t="shared" si="1790"/>
        <v>-5.5105813151480544E-17</v>
      </c>
      <c r="AU725" s="342">
        <f t="shared" si="1791"/>
        <v>9.7037922500079403E-17</v>
      </c>
      <c r="AV725" s="342">
        <f t="shared" si="1792"/>
        <v>-1.3803550360867218E-16</v>
      </c>
      <c r="AW725" s="342">
        <f t="shared" si="1793"/>
        <v>1.7770372735963167E-16</v>
      </c>
      <c r="AX725" s="342">
        <f t="shared" si="1794"/>
        <v>-2.1566056707339017E-16</v>
      </c>
      <c r="AY725" s="342">
        <f t="shared" si="1795"/>
        <v>2.5154047763416286E-16</v>
      </c>
      <c r="AZ725" s="342">
        <f t="shared" si="1796"/>
        <v>-2.8499791588930664E-16</v>
      </c>
      <c r="BA725" s="342">
        <f t="shared" si="1797"/>
        <v>3.1571066841872835E-16</v>
      </c>
      <c r="BB725" s="342">
        <f t="shared" si="1798"/>
        <v>-3.4338295462627885E-16</v>
      </c>
      <c r="BC725" s="342">
        <f t="shared" si="1799"/>
        <v>3.6774827526855308E-16</v>
      </c>
      <c r="BD725" s="342">
        <f t="shared" si="1800"/>
        <v>-3.8857197898833535E-16</v>
      </c>
      <c r="BE725" s="342">
        <f t="shared" si="1801"/>
        <v>4.0565352213541408E-16</v>
      </c>
      <c r="BF725" s="342">
        <f t="shared" si="1802"/>
        <v>-4.1882840011155187E-16</v>
      </c>
      <c r="BG725" s="342">
        <f t="shared" si="1803"/>
        <v>4.27969731639723E-16</v>
      </c>
      <c r="BH725" s="342">
        <f t="shared" si="1804"/>
        <v>-4.3298948070015119E-16</v>
      </c>
      <c r="BI725" s="342">
        <f t="shared" si="1805"/>
        <v>4.3383930436531002E-16</v>
      </c>
      <c r="BJ725" s="342">
        <f t="shared" si="1806"/>
        <v>-4.3051101836874282E-16</v>
      </c>
      <c r="BK725" s="342">
        <f t="shared" si="1807"/>
        <v>4.2303667592402352E-16</v>
      </c>
      <c r="BL725" s="342">
        <f t="shared" si="1808"/>
        <v>-4.1148825903478591E-16</v>
      </c>
      <c r="BM725" s="342">
        <f t="shared" si="1809"/>
        <v>3.9597698526867511E-16</v>
      </c>
      <c r="BN725" s="342">
        <f t="shared" si="1810"/>
        <v>-3.7665223667139264E-16</v>
      </c>
      <c r="BO725" s="342">
        <f t="shared" si="1811"/>
        <v>3.5370012113590837E-16</v>
      </c>
      <c r="BP725" s="342">
        <f t="shared" si="1812"/>
        <v>-3.2734168008173161E-16</v>
      </c>
      <c r="BQ725" s="342">
        <f t="shared" si="1813"/>
        <v>2.978307597051948E-16</v>
      </c>
      <c r="BR725" s="342">
        <f t="shared" si="1814"/>
        <v>-2.6545156630185096E-16</v>
      </c>
    </row>
    <row r="726" spans="2:70">
      <c r="B726" s="339">
        <v>32</v>
      </c>
      <c r="C726" s="339">
        <f t="shared" si="1815"/>
        <v>1.0000000000000004E-2</v>
      </c>
      <c r="D726" s="340">
        <f t="shared" si="1751"/>
        <v>53.999247049576887</v>
      </c>
      <c r="E726" s="341" t="str">
        <f>AL694</f>
        <v>-0.000752950423113415</v>
      </c>
      <c r="F726" s="291">
        <v>32</v>
      </c>
      <c r="G726" s="342">
        <f t="shared" si="1816"/>
        <v>-1.802313012179304E-16</v>
      </c>
      <c r="H726" s="342">
        <f t="shared" si="1752"/>
        <v>1.8023130121793037E-16</v>
      </c>
      <c r="I726" s="342">
        <f t="shared" si="1753"/>
        <v>-1.8023130121793037E-16</v>
      </c>
      <c r="J726" s="342">
        <f t="shared" si="1754"/>
        <v>1.8023130121793035E-16</v>
      </c>
      <c r="K726" s="342">
        <f t="shared" si="1755"/>
        <v>-1.8023130121793035E-16</v>
      </c>
      <c r="L726" s="342">
        <f t="shared" si="1756"/>
        <v>1.8023130121793032E-16</v>
      </c>
      <c r="M726" s="342">
        <f t="shared" si="1757"/>
        <v>-1.8023130121793032E-16</v>
      </c>
      <c r="N726" s="342">
        <f t="shared" si="1758"/>
        <v>1.802313012179303E-16</v>
      </c>
      <c r="O726" s="342">
        <f t="shared" si="1759"/>
        <v>-1.802313012179303E-16</v>
      </c>
      <c r="P726" s="342">
        <f t="shared" si="1760"/>
        <v>1.802313012179303E-16</v>
      </c>
      <c r="Q726" s="342">
        <f t="shared" si="1761"/>
        <v>-1.8023130121792995E-16</v>
      </c>
      <c r="R726" s="342">
        <f t="shared" si="1762"/>
        <v>1.8023130121793027E-16</v>
      </c>
      <c r="S726" s="342">
        <f t="shared" si="1763"/>
        <v>-1.8023130121793057E-16</v>
      </c>
      <c r="T726" s="342">
        <f t="shared" si="1764"/>
        <v>1.8023130121793025E-16</v>
      </c>
      <c r="U726" s="342">
        <f t="shared" si="1765"/>
        <v>-1.8023130121792993E-16</v>
      </c>
      <c r="V726" s="342">
        <f t="shared" si="1766"/>
        <v>1.8023130121793023E-16</v>
      </c>
      <c r="W726" s="342">
        <f t="shared" si="1767"/>
        <v>-1.8023130121793052E-16</v>
      </c>
      <c r="X726" s="342">
        <f t="shared" si="1768"/>
        <v>1.802313012179302E-16</v>
      </c>
      <c r="Y726" s="342">
        <f t="shared" si="1769"/>
        <v>-1.8023130121792988E-16</v>
      </c>
      <c r="Z726" s="342">
        <f t="shared" si="1770"/>
        <v>1.8023130121793018E-16</v>
      </c>
      <c r="AA726" s="342">
        <f t="shared" si="1771"/>
        <v>-1.802313012179305E-16</v>
      </c>
      <c r="AB726" s="342">
        <f t="shared" si="1772"/>
        <v>1.8023130121792953E-16</v>
      </c>
      <c r="AC726" s="342">
        <f t="shared" si="1773"/>
        <v>-1.8023130121792983E-16</v>
      </c>
      <c r="AD726" s="342">
        <f t="shared" si="1774"/>
        <v>1.8023130121793013E-16</v>
      </c>
      <c r="AE726" s="342">
        <f t="shared" si="1775"/>
        <v>-1.8023130121793045E-16</v>
      </c>
      <c r="AF726" s="342">
        <f t="shared" si="1776"/>
        <v>1.8023130121793074E-16</v>
      </c>
      <c r="AG726" s="342">
        <f t="shared" si="1777"/>
        <v>-1.8023130121792978E-16</v>
      </c>
      <c r="AH726" s="342">
        <f t="shared" si="1778"/>
        <v>1.802313012179301E-16</v>
      </c>
      <c r="AI726" s="342">
        <f t="shared" si="1779"/>
        <v>-1.802313012179304E-16</v>
      </c>
      <c r="AJ726" s="342">
        <f t="shared" si="1780"/>
        <v>1.8023130121792944E-16</v>
      </c>
      <c r="AK726" s="342">
        <f t="shared" si="1781"/>
        <v>-1.8023130121792973E-16</v>
      </c>
      <c r="AL726" s="342">
        <f t="shared" si="1782"/>
        <v>1.8023130121793005E-16</v>
      </c>
      <c r="AM726" s="342">
        <f t="shared" si="1783"/>
        <v>-1.8023130121793035E-16</v>
      </c>
      <c r="AN726" s="342">
        <f t="shared" si="1784"/>
        <v>1.8023130121793067E-16</v>
      </c>
      <c r="AO726" s="342">
        <f t="shared" si="1785"/>
        <v>-1.8023130121792971E-16</v>
      </c>
      <c r="AP726" s="342">
        <f t="shared" si="1786"/>
        <v>1.8023130121793E-16</v>
      </c>
      <c r="AQ726" s="342">
        <f t="shared" si="1787"/>
        <v>-1.802313012179303E-16</v>
      </c>
      <c r="AR726" s="342">
        <f t="shared" si="1788"/>
        <v>1.8023130121792936E-16</v>
      </c>
      <c r="AS726" s="342">
        <f t="shared" si="1789"/>
        <v>-1.8023130121792966E-16</v>
      </c>
      <c r="AT726" s="342">
        <f t="shared" si="1790"/>
        <v>1.8023130121792995E-16</v>
      </c>
      <c r="AU726" s="342">
        <f t="shared" si="1791"/>
        <v>-1.8023130121792899E-16</v>
      </c>
      <c r="AV726" s="342">
        <f t="shared" si="1792"/>
        <v>1.8023130121793057E-16</v>
      </c>
      <c r="AW726" s="342">
        <f t="shared" si="1793"/>
        <v>-1.8023130121792961E-16</v>
      </c>
      <c r="AX726" s="342">
        <f t="shared" si="1794"/>
        <v>1.8023130121792865E-16</v>
      </c>
      <c r="AY726" s="342">
        <f t="shared" si="1795"/>
        <v>-1.8023130121793023E-16</v>
      </c>
      <c r="AZ726" s="342">
        <f t="shared" si="1796"/>
        <v>1.8023130121792926E-16</v>
      </c>
      <c r="BA726" s="342">
        <f t="shared" si="1797"/>
        <v>-1.8023130121793084E-16</v>
      </c>
      <c r="BB726" s="342">
        <f t="shared" si="1798"/>
        <v>1.8023130121792988E-16</v>
      </c>
      <c r="BC726" s="342">
        <f t="shared" si="1799"/>
        <v>-1.8023130121792892E-16</v>
      </c>
      <c r="BD726" s="342">
        <f t="shared" si="1800"/>
        <v>1.802313012179305E-16</v>
      </c>
      <c r="BE726" s="342">
        <f t="shared" si="1801"/>
        <v>-1.8023130121792953E-16</v>
      </c>
      <c r="BF726" s="342">
        <f t="shared" si="1802"/>
        <v>1.8023130121793109E-16</v>
      </c>
      <c r="BG726" s="342">
        <f t="shared" si="1803"/>
        <v>-1.8023130121793013E-16</v>
      </c>
      <c r="BH726" s="342">
        <f t="shared" si="1804"/>
        <v>1.8023130121792919E-16</v>
      </c>
      <c r="BI726" s="342">
        <f t="shared" si="1805"/>
        <v>-1.8023130121793074E-16</v>
      </c>
      <c r="BJ726" s="342">
        <f t="shared" si="1806"/>
        <v>1.8023130121792978E-16</v>
      </c>
      <c r="BK726" s="342">
        <f t="shared" si="1807"/>
        <v>-1.8023130121792882E-16</v>
      </c>
      <c r="BL726" s="342">
        <f t="shared" si="1808"/>
        <v>1.802313012179304E-16</v>
      </c>
      <c r="BM726" s="342">
        <f t="shared" si="1809"/>
        <v>-1.8023130121792944E-16</v>
      </c>
      <c r="BN726" s="342">
        <f t="shared" si="1810"/>
        <v>1.8023130121792847E-16</v>
      </c>
      <c r="BO726" s="342">
        <f t="shared" si="1811"/>
        <v>-1.8023130121793005E-16</v>
      </c>
      <c r="BP726" s="342">
        <f t="shared" si="1812"/>
        <v>1.8023130121792909E-16</v>
      </c>
      <c r="BQ726" s="342">
        <f t="shared" si="1813"/>
        <v>-1.8023130121793067E-16</v>
      </c>
      <c r="BR726" s="342">
        <f t="shared" si="1814"/>
        <v>1.8023130121792971E-16</v>
      </c>
    </row>
    <row r="727" spans="2:70">
      <c r="B727" s="339">
        <v>33</v>
      </c>
      <c r="C727" s="339">
        <f t="shared" si="1815"/>
        <v>1.0312500000000004E-2</v>
      </c>
      <c r="D727" s="340">
        <f t="shared" ref="D727:D758" si="1817">Vo_set2+E727</f>
        <v>53.999249521281151</v>
      </c>
      <c r="E727" s="341" t="str">
        <f>AM694</f>
        <v>-0.000750478718850817</v>
      </c>
      <c r="F727" s="291">
        <v>33</v>
      </c>
      <c r="G727" s="342">
        <f t="shared" ref="G727:G744" si="1818">2*IMREAL(K658)*COS(2*PI()*B658*1/Nt_input)-2*IMAGINARY(K658)*SIN(2*PI()*B658*1/Nt_input)</f>
        <v>1.040716953474415E-15</v>
      </c>
      <c r="H727" s="342">
        <f t="shared" ref="H727:H744" si="1819">2*IMREAL(K658)*COS(2*PI()*B658*2/Nt_input)-2*IMAGINARY(K658)*SIN(2*PI()*B658*2/Nt_input)</f>
        <v>-8.2498185274314005E-16</v>
      </c>
      <c r="I727" s="342">
        <f t="shared" ref="I727:I744" si="1820">2*IMREAL(K658)*COS(2*PI()*B658*3/Nt_input)-2*IMAGINARY(K658)*SIN(2*PI()*B658*3/Nt_input)</f>
        <v>6.0130172578899315E-16</v>
      </c>
      <c r="J727" s="342">
        <f t="shared" ref="J727:J744" si="1821">2*IMREAL(K658)*COS(2*PI()*B658*4/Nt_input)-2*IMAGINARY(K658)*SIN(2*PI()*B658*4/Nt_input)</f>
        <v>-3.7183073451054064E-16</v>
      </c>
      <c r="K727" s="342">
        <f t="shared" ref="K727:K744" si="1822">2*IMREAL(K658)*COS(2*PI()*B658*5/Nt_input)-2*IMAGINARY(K658)*SIN(2*PI()*B658*5/Nt_input)</f>
        <v>1.3877880999539194E-16</v>
      </c>
      <c r="L727" s="342">
        <f t="shared" ref="L727:L744" si="1823">2*IMREAL(K658)*COS(2*PI()*B658*6/Nt_input)-2*IMAGINARY(K658)*SIN(2*PI()*B658*6/Nt_input)</f>
        <v>9.560963032422248E-17</v>
      </c>
      <c r="M727" s="342">
        <f t="shared" ref="M727:M744" si="1824">2*IMREAL(K658)*COS(2*PI()*B658*7/Nt_input)-2*IMAGINARY(K658)*SIN(2*PI()*B658*7/Nt_input)</f>
        <v>-3.2907729763827441E-16</v>
      </c>
      <c r="N727" s="342">
        <f t="shared" ref="N727:N744" si="1825">2*IMREAL(K658)*COS(2*PI()*B658*8/Nt_input)-2*IMAGINARY(K658)*SIN(2*PI()*B658*8/Nt_input)</f>
        <v>5.5937577068412049E-16</v>
      </c>
      <c r="O727" s="342">
        <f t="shared" ref="O727:O744" si="1826">2*IMREAL(K658)*COS(2*PI()*B658*9/Nt_input)-2*IMAGINARY(K658)*SIN(2*PI()*B658*9/Nt_input)</f>
        <v>-7.8428714927237708E-16</v>
      </c>
      <c r="P727" s="342">
        <f t="shared" ref="P727:P744" si="1827">2*IMREAL(K658)*COS(2*PI()*B658*10/Nt_input)-2*IMAGINARY(K658)*SIN(2*PI()*B658*10/Nt_input)</f>
        <v>1.0016454138781815E-15</v>
      </c>
      <c r="Q727" s="342">
        <f t="shared" ref="Q727:Q744" si="1828">2*IMREAL(K658)*COS(2*PI()*B658*11/Nt_input)-2*IMAGINARY(K658)*SIN(2*PI()*B658*11/Nt_input)</f>
        <v>-1.2093572855932503E-15</v>
      </c>
      <c r="R727" s="342">
        <f t="shared" ref="R727:R744" si="1829">2*IMREAL(K658)*COS(2*PI()*B658*12/Nt_input)-2*IMAGINARY(K658)*SIN(2*PI()*B658*12/Nt_input)</f>
        <v>1.4054223855461162E-15</v>
      </c>
      <c r="S727" s="342">
        <f t="shared" ref="S727:S744" si="1830">2*IMREAL(K658)*COS(2*PI()*B658*13/Nt_input)-2*IMAGINARY(K658)*SIN(2*PI()*B658*13/Nt_input)</f>
        <v>-1.5879524996441465E-15</v>
      </c>
      <c r="T727" s="342">
        <f t="shared" ref="T727:T744" si="1831">2*IMREAL(K658)*COS(2*PI()*B658*14/Nt_input)-2*IMAGINARY(K658)*SIN(2*PI()*B658*14/Nt_input)</f>
        <v>1.7551897631074677E-15</v>
      </c>
      <c r="U727" s="342">
        <f t="shared" ref="U727:U744" si="1832">2*IMREAL(K658)*COS(2*PI()*B658*15/Nt_input)-2*IMAGINARY(K658)*SIN(2*PI()*B658*15/Nt_input)</f>
        <v>-1.9055235896677401E-15</v>
      </c>
      <c r="V727" s="342">
        <f t="shared" ref="V727:V744" si="1833">2*IMREAL(K658)*COS(2*PI()*B658*16/Nt_input)-2*IMAGINARY(K658)*SIN(2*PI()*B658*16/Nt_input)</f>
        <v>2.0375061823943594E-15</v>
      </c>
      <c r="W727" s="342">
        <f t="shared" ref="W727:W744" si="1834">2*IMREAL(K658)*COS(2*PI()*B658*17/Nt_input)-2*IMAGINARY(K658)*SIN(2*PI()*B658*17/Nt_input)</f>
        <v>-2.1498664767703437E-15</v>
      </c>
      <c r="X727" s="342">
        <f t="shared" ref="X727:X744" si="1835">2*IMREAL(K658)*COS(2*PI()*B658*18/Nt_input)-2*IMAGINARY(K658)*SIN(2*PI()*B658*18/Nt_input)</f>
        <v>2.2415223817384678E-15</v>
      </c>
      <c r="Y727" s="342">
        <f t="shared" ref="Y727:Y744" si="1836">2*IMREAL(K658)*COS(2*PI()*B658*19/Nt_input)-2*IMAGINARY(K658)*SIN(2*PI()*B658*19/Nt_input)</f>
        <v>-2.3115912008296741E-15</v>
      </c>
      <c r="Z727" s="342">
        <f t="shared" ref="Z727:Z744" si="1837">2*IMREAL(K658)*COS(2*PI()*B658*20/Nt_input)-2*IMAGINARY(K658)*SIN(2*PI()*B658*20/Nt_input)</f>
        <v>2.3593981330126046E-15</v>
      </c>
      <c r="AA727" s="342">
        <f t="shared" ref="AA727:AA744" si="1838">2*IMREAL(K658)*COS(2*PI()*B658*21/Nt_input)-2*IMAGINARY(K658)*SIN(2*PI()*B658*21/Nt_input)</f>
        <v>-2.3844827713964025E-15</v>
      </c>
      <c r="AB727" s="342">
        <f t="shared" ref="AB727:AB744" si="1839">2*IMREAL(K658)*COS(2*PI()*B658*22/Nt_input)-2*IMAGINARY(K658)*SIN(2*PI()*B658*22/Nt_input)</f>
        <v>2.3866035372007783E-15</v>
      </c>
      <c r="AC727" s="342">
        <f t="shared" ref="AC727:AC744" si="1840">2*IMREAL(K658)*COS(2*PI()*B658*23/Nt_input)-2*IMAGINARY(K658)*SIN(2*PI()*B658*23/Nt_input)</f>
        <v>-2.3657400062917073E-15</v>
      </c>
      <c r="AD727" s="342">
        <f t="shared" ref="AD727:AD744" si="1841">2*IMREAL(K658)*COS(2*PI()*B658*24/Nt_input)-2*IMAGINARY(K658)*SIN(2*PI()*B658*24/Nt_input)</f>
        <v>2.3220931058770103E-15</v>
      </c>
      <c r="AE727" s="342">
        <f t="shared" ref="AE727:AE744" si="1842">2*IMREAL(K658)*COS(2*PI()*B658*25/Nt_input)-2*IMAGINARY(K658)*SIN(2*PI()*B658*25/Nt_input)</f>
        <v>-2.2560831794675035E-15</v>
      </c>
      <c r="AF727" s="342">
        <f t="shared" ref="AF727:AF744" si="1843">2*IMREAL(K658)*COS(2*PI()*B658*26/Nt_input)-2*IMAGINARY(K658)*SIN(2*PI()*B658*26/Nt_input)</f>
        <v>2.168345938739206E-15</v>
      </c>
      <c r="AG727" s="342">
        <f t="shared" ref="AG727:AG744" si="1844">2*IMREAL(K658)*COS(2*PI()*B658*27/Nt_input)-2*IMAGINARY(K658)*SIN(2*PI()*B658*27/Nt_input)</f>
        <v>-2.0597263412823872E-15</v>
      </c>
      <c r="AH727" s="342">
        <f t="shared" ref="AH727:AH744" si="1845">2*IMREAL(K658)*COS(2*PI()*B658*28/Nt_input)-2*IMAGINARY(K658)*SIN(2*PI()*B658*28/Nt_input)</f>
        <v>1.9312704531980672E-15</v>
      </c>
      <c r="AI727" s="342">
        <f t="shared" ref="AI727:AI744" si="1846">2*IMREAL(K658)*COS(2*PI()*B658*29/Nt_input)-2*IMAGINARY(K658)*SIN(2*PI()*B658*29/Nt_input)</f>
        <v>-1.7842153749096297E-15</v>
      </c>
      <c r="AJ727" s="342">
        <f t="shared" ref="AJ727:AJ744" si="1847">2*IMREAL(K658)*COS(2*PI()*B658*30/Nt_input)-2*IMAGINARY(K658)*SIN(2*PI()*B658*30/Nt_input)</f>
        <v>1.6199773272094752E-15</v>
      </c>
      <c r="AK727" s="342">
        <f t="shared" ref="AK727:AK744" si="1848">2*IMREAL(K658)*COS(2*PI()*B658*31/Nt_input)-2*IMAGINARY(K658)*SIN(2*PI()*B658*31/Nt_input)</f>
        <v>-1.4401380122786055E-15</v>
      </c>
      <c r="AL727" s="342">
        <f t="shared" ref="AL727:AL744" si="1849">2*IMREAL(K658)*COS(2*PI()*B658*32/Nt_input)-2*IMAGINARY(K658)*SIN(2*PI()*B658*32/Nt_input)</f>
        <v>1.246429381029975E-15</v>
      </c>
      <c r="AM727" s="342">
        <f t="shared" ref="AM727:AM744" si="1850">2*IMREAL(K658)*COS(2*PI()*B658*33/Nt_input)-2*IMAGINARY(K658)*SIN(2*PI()*B658*33/Nt_input)</f>
        <v>-1.040716953474417E-15</v>
      </c>
      <c r="AN727" s="342">
        <f t="shared" ref="AN727:AN744" si="1851">2*IMREAL(K658)*COS(2*PI()*B658*34/Nt_input)-2*IMAGINARY(K658)*SIN(2*PI()*B658*34/Nt_input)</f>
        <v>8.2498185274314351E-16</v>
      </c>
      <c r="AO727" s="342">
        <f t="shared" ref="AO727:AO744" si="1852">2*IMREAL(K658)*COS(2*PI()*B658*35/Nt_input)-2*IMAGINARY(K658)*SIN(2*PI()*B658*35/Nt_input)</f>
        <v>-6.0130172578899848E-16</v>
      </c>
      <c r="AP727" s="342">
        <f t="shared" ref="AP727:AP744" si="1853">2*IMREAL(K658)*COS(2*PI()*B658*36/Nt_input)-2*IMAGINARY(K658)*SIN(2*PI()*B658*36/Nt_input)</f>
        <v>3.7183073451054616E-16</v>
      </c>
      <c r="AQ727" s="342">
        <f t="shared" ref="AQ727:AQ744" si="1854">2*IMREAL(K658)*COS(2*PI()*B658*37/Nt_input)-2*IMAGINARY(K658)*SIN(2*PI()*B658*37/Nt_input)</f>
        <v>-1.3877880999540161E-16</v>
      </c>
      <c r="AR727" s="342">
        <f t="shared" ref="AR727:AR744" si="1855">2*IMREAL(K658)*COS(2*PI()*B658*38/Nt_input)-2*IMAGINARY(K658)*SIN(2*PI()*B658*38/Nt_input)</f>
        <v>-9.5609630324213014E-17</v>
      </c>
      <c r="AS727" s="342">
        <f t="shared" ref="AS727:AS744" si="1856">2*IMREAL(K658)*COS(2*PI()*B658*39/Nt_input)-2*IMAGINARY(K658)*SIN(2*PI()*B658*39/Nt_input)</f>
        <v>3.2907729763826494E-16</v>
      </c>
      <c r="AT727" s="342">
        <f t="shared" ref="AT727:AT744" si="1857">2*IMREAL(K658)*COS(2*PI()*B658*40/Nt_input)-2*IMAGINARY(K658)*SIN(2*PI()*B658*40/Nt_input)</f>
        <v>-5.5937577068414416E-16</v>
      </c>
      <c r="AU727" s="342">
        <f t="shared" ref="AU727:AU744" si="1858">2*IMREAL(K658)*COS(2*PI()*B658*41/Nt_input)-2*IMAGINARY(K658)*SIN(2*PI()*B658*41/Nt_input)</f>
        <v>7.8428714927239995E-16</v>
      </c>
      <c r="AV727" s="342">
        <f t="shared" ref="AV727:AV744" si="1859">2*IMREAL(K658)*COS(2*PI()*B658*42/Nt_input)-2*IMAGINARY(K658)*SIN(2*PI()*B658*42/Nt_input)</f>
        <v>-1.0016454138781961E-15</v>
      </c>
      <c r="AW727" s="342">
        <f t="shared" ref="AW727:AW744" si="1860">2*IMREAL(K658)*COS(2*PI()*B658*43/Nt_input)-2*IMAGINARY(K658)*SIN(2*PI()*B658*43/Nt_input)</f>
        <v>1.2093572855932641E-15</v>
      </c>
      <c r="AX727" s="342">
        <f t="shared" ref="AX727:AX744" si="1861">2*IMREAL(K658)*COS(2*PI()*B658*44/Nt_input)-2*IMAGINARY(K658)*SIN(2*PI()*B658*44/Nt_input)</f>
        <v>-1.4054223855461286E-15</v>
      </c>
      <c r="AY727" s="342">
        <f t="shared" ref="AY727:AY744" si="1862">2*IMREAL(K658)*COS(2*PI()*B658*45/Nt_input)-2*IMAGINARY(K658)*SIN(2*PI()*B658*45/Nt_input)</f>
        <v>1.5879524996441583E-15</v>
      </c>
      <c r="AZ727" s="342">
        <f t="shared" ref="AZ727:AZ744" si="1863">2*IMREAL(K658)*COS(2*PI()*B658*46/Nt_input)-2*IMAGINARY(K658)*SIN(2*PI()*B658*46/Nt_input)</f>
        <v>-1.7551897631074786E-15</v>
      </c>
      <c r="BA727" s="342">
        <f t="shared" ref="BA727:BA744" si="1864">2*IMREAL(K658)*COS(2*PI()*B658*47/Nt_input)-2*IMAGINARY(K658)*SIN(2*PI()*B658*47/Nt_input)</f>
        <v>1.9055235896677499E-15</v>
      </c>
      <c r="BB727" s="342">
        <f t="shared" ref="BB727:BB744" si="1865">2*IMREAL(K658)*COS(2*PI()*B658*48/Nt_input)-2*IMAGINARY(K658)*SIN(2*PI()*B658*48/Nt_input)</f>
        <v>-2.0375061823943677E-15</v>
      </c>
      <c r="BC727" s="342">
        <f t="shared" ref="BC727:BC744" si="1866">2*IMREAL(K658)*COS(2*PI()*B658*49/Nt_input)-2*IMAGINARY(K658)*SIN(2*PI()*B658*49/Nt_input)</f>
        <v>2.1498664767703508E-15</v>
      </c>
      <c r="BD727" s="342">
        <f t="shared" ref="BD727:BD744" si="1867">2*IMREAL(K658)*COS(2*PI()*B658*50/Nt_input)-2*IMAGINARY(K658)*SIN(2*PI()*B658*50/Nt_input)</f>
        <v>-2.2415223817384733E-15</v>
      </c>
      <c r="BE727" s="342">
        <f t="shared" ref="BE727:BE744" si="1868">2*IMREAL(K658)*COS(2*PI()*B658*51/Nt_input)-2*IMAGINARY(K658)*SIN(2*PI()*B658*51/Nt_input)</f>
        <v>2.3115912008296781E-15</v>
      </c>
      <c r="BF727" s="342">
        <f t="shared" ref="BF727:BF744" si="1869">2*IMREAL(K658)*COS(2*PI()*B658*52/Nt_input)-2*IMAGINARY(K658)*SIN(2*PI()*B658*52/Nt_input)</f>
        <v>-2.3593981330126046E-15</v>
      </c>
      <c r="BG727" s="342">
        <f t="shared" ref="BG727:BG744" si="1870">2*IMREAL(K658)*COS(2*PI()*B658*53/Nt_input)-2*IMAGINARY(K658)*SIN(2*PI()*B658*53/Nt_input)</f>
        <v>2.3844827713964025E-15</v>
      </c>
      <c r="BH727" s="342">
        <f t="shared" ref="BH727:BH744" si="1871">2*IMREAL(K658)*COS(2*PI()*B658*54/Nt_input)-2*IMAGINARY(K658)*SIN(2*PI()*B658*54/Nt_input)</f>
        <v>-2.3866035372007783E-15</v>
      </c>
      <c r="BI727" s="342">
        <f t="shared" ref="BI727:BI744" si="1872">2*IMREAL(K658)*COS(2*PI()*B658*55/Nt_input)-2*IMAGINARY(K658)*SIN(2*PI()*B658*55/Nt_input)</f>
        <v>2.3657400062917077E-15</v>
      </c>
      <c r="BJ727" s="342">
        <f t="shared" ref="BJ727:BJ744" si="1873">2*IMREAL(K658)*COS(2*PI()*B658*56/Nt_input)-2*IMAGINARY(K658)*SIN(2*PI()*B658*56/Nt_input)</f>
        <v>-2.3220931058770107E-15</v>
      </c>
      <c r="BK727" s="342">
        <f t="shared" ref="BK727:BK744" si="1874">2*IMREAL(K658)*COS(2*PI()*B658*57/Nt_input)-2*IMAGINARY(K658)*SIN(2*PI()*B658*57/Nt_input)</f>
        <v>2.2560831794675039E-15</v>
      </c>
      <c r="BL727" s="342">
        <f t="shared" ref="BL727:BL744" si="1875">2*IMREAL(K658)*COS(2*PI()*B658*58/Nt_input)-2*IMAGINARY(K658)*SIN(2*PI()*B658*58/Nt_input)</f>
        <v>-2.1683459387392068E-15</v>
      </c>
      <c r="BM727" s="342">
        <f t="shared" ref="BM727:BM744" si="1876">2*IMREAL(K658)*COS(2*PI()*B658*59/Nt_input)-2*IMAGINARY(K658)*SIN(2*PI()*B658*59/Nt_input)</f>
        <v>2.059726341282388E-15</v>
      </c>
      <c r="BN727" s="342">
        <f t="shared" ref="BN727:BN744" si="1877">2*IMREAL(K658)*COS(2*PI()*B658*60/Nt_input)-2*IMAGINARY(K658)*SIN(2*PI()*B658*60/Nt_input)</f>
        <v>-1.931270453198068E-15</v>
      </c>
      <c r="BO727" s="342">
        <f t="shared" ref="BO727:BO744" si="1878">2*IMREAL(K658)*COS(2*PI()*B658*61/Nt_input)-2*IMAGINARY(K658)*SIN(2*PI()*B658*61/Nt_input)</f>
        <v>1.7842153749096305E-15</v>
      </c>
      <c r="BP727" s="342">
        <f t="shared" ref="BP727:BP744" si="1879">2*IMREAL(K658)*COS(2*PI()*B658*62/Nt_input)-2*IMAGINARY(K658)*SIN(2*PI()*B658*62/Nt_input)</f>
        <v>-1.619977327209476E-15</v>
      </c>
      <c r="BQ727" s="342">
        <f t="shared" ref="BQ727:BQ744" si="1880">2*IMREAL(K658)*COS(2*PI()*B658*63/Nt_input)-2*IMAGINARY(K658)*SIN(2*PI()*B658*63/Nt_input)</f>
        <v>1.4401380122786063E-15</v>
      </c>
      <c r="BR727" s="342">
        <f t="shared" ref="BR727:BR744" si="1881">2*IMREAL(K658)*COS(2*PI()*B658*64/Nt_input)-2*IMAGINARY(K658)*SIN(2*PI()*B658*64/Nt_input)</f>
        <v>-1.246429381029976E-15</v>
      </c>
    </row>
    <row r="728" spans="2:70">
      <c r="B728" s="339">
        <v>34</v>
      </c>
      <c r="C728" s="339">
        <f t="shared" ref="C728:C758" si="1882">C727+Div_Nt_input</f>
        <v>1.0625000000000004E-2</v>
      </c>
      <c r="D728" s="340">
        <f t="shared" si="1817"/>
        <v>53.999259220505721</v>
      </c>
      <c r="E728" s="341" t="str">
        <f>AN694</f>
        <v>-0.000740779494278711</v>
      </c>
      <c r="F728" s="291">
        <v>34</v>
      </c>
      <c r="G728" s="342">
        <f t="shared" si="1818"/>
        <v>4.1595510702661784E-16</v>
      </c>
      <c r="H728" s="342">
        <f t="shared" si="1819"/>
        <v>-5.4981338549806423E-16</v>
      </c>
      <c r="I728" s="342">
        <f t="shared" si="1820"/>
        <v>6.6254264390371914E-16</v>
      </c>
      <c r="J728" s="342">
        <f t="shared" si="1821"/>
        <v>-7.4981076006234862E-16</v>
      </c>
      <c r="K728" s="342">
        <f t="shared" si="1822"/>
        <v>8.08264069210501E-16</v>
      </c>
      <c r="L728" s="342">
        <f t="shared" si="1823"/>
        <v>-8.3565624345860646E-16</v>
      </c>
      <c r="M728" s="342">
        <f t="shared" si="1824"/>
        <v>8.3093461691201753E-16</v>
      </c>
      <c r="N728" s="342">
        <f t="shared" si="1825"/>
        <v>-7.9428063903100176E-16</v>
      </c>
      <c r="O728" s="342">
        <f t="shared" si="1826"/>
        <v>7.27102901629739E-16</v>
      </c>
      <c r="P728" s="342">
        <f t="shared" si="1827"/>
        <v>-6.3198300748285048E-16</v>
      </c>
      <c r="Q728" s="342">
        <f t="shared" si="1828"/>
        <v>5.1257636077854774E-16</v>
      </c>
      <c r="R728" s="342">
        <f t="shared" si="1829"/>
        <v>-3.7347169198565966E-16</v>
      </c>
      <c r="S728" s="342">
        <f t="shared" si="1830"/>
        <v>2.200147155151058E-16</v>
      </c>
      <c r="T728" s="342">
        <f t="shared" si="1831"/>
        <v>-5.8102696912974832E-17</v>
      </c>
      <c r="U728" s="342">
        <f t="shared" si="1832"/>
        <v>-1.0604217574714808E-16</v>
      </c>
      <c r="V728" s="342">
        <f t="shared" si="1833"/>
        <v>2.661119070624512E-16</v>
      </c>
      <c r="W728" s="342">
        <f t="shared" si="1834"/>
        <v>-4.1595510702662084E-16</v>
      </c>
      <c r="X728" s="342">
        <f t="shared" si="1835"/>
        <v>5.4981338549806403E-16</v>
      </c>
      <c r="Y728" s="342">
        <f t="shared" si="1836"/>
        <v>-6.6254264390371993E-16</v>
      </c>
      <c r="Z728" s="342">
        <f t="shared" si="1837"/>
        <v>7.4981076006234793E-16</v>
      </c>
      <c r="AA728" s="342">
        <f t="shared" si="1838"/>
        <v>-8.0826406921050298E-16</v>
      </c>
      <c r="AB728" s="342">
        <f t="shared" si="1839"/>
        <v>8.3565624345860656E-16</v>
      </c>
      <c r="AC728" s="342">
        <f t="shared" si="1840"/>
        <v>-8.3093461691201782E-16</v>
      </c>
      <c r="AD728" s="342">
        <f t="shared" si="1841"/>
        <v>7.942806390309995E-16</v>
      </c>
      <c r="AE728" s="342">
        <f t="shared" si="1842"/>
        <v>-7.2710290162973683E-16</v>
      </c>
      <c r="AF728" s="342">
        <f t="shared" si="1843"/>
        <v>6.3198300748284969E-16</v>
      </c>
      <c r="AG728" s="342">
        <f t="shared" si="1844"/>
        <v>-5.1257636077855148E-16</v>
      </c>
      <c r="AH728" s="342">
        <f t="shared" si="1845"/>
        <v>3.7347169198565857E-16</v>
      </c>
      <c r="AI728" s="342">
        <f t="shared" si="1846"/>
        <v>-2.2001471551510461E-16</v>
      </c>
      <c r="AJ728" s="342">
        <f t="shared" si="1847"/>
        <v>5.8102696912979565E-17</v>
      </c>
      <c r="AK728" s="342">
        <f t="shared" si="1848"/>
        <v>1.0604217574715521E-16</v>
      </c>
      <c r="AL728" s="342">
        <f t="shared" si="1849"/>
        <v>-2.6611190706245233E-16</v>
      </c>
      <c r="AM728" s="342">
        <f t="shared" si="1850"/>
        <v>4.1595510702661675E-16</v>
      </c>
      <c r="AN728" s="342">
        <f t="shared" si="1851"/>
        <v>-5.4981338549806936E-16</v>
      </c>
      <c r="AO728" s="342">
        <f t="shared" si="1852"/>
        <v>6.6254264390372062E-16</v>
      </c>
      <c r="AP728" s="342">
        <f t="shared" si="1853"/>
        <v>-7.4981076006234852E-16</v>
      </c>
      <c r="AQ728" s="342">
        <f t="shared" si="1854"/>
        <v>8.0826406921050327E-16</v>
      </c>
      <c r="AR728" s="342">
        <f t="shared" si="1855"/>
        <v>-8.3565624345860665E-16</v>
      </c>
      <c r="AS728" s="342">
        <f t="shared" si="1856"/>
        <v>8.3093461691201615E-16</v>
      </c>
      <c r="AT728" s="342">
        <f t="shared" si="1857"/>
        <v>-7.9428063903100285E-16</v>
      </c>
      <c r="AU728" s="342">
        <f t="shared" si="1858"/>
        <v>7.2710290162973633E-16</v>
      </c>
      <c r="AV728" s="342">
        <f t="shared" si="1859"/>
        <v>-6.3198300748284111E-16</v>
      </c>
      <c r="AW728" s="342">
        <f t="shared" si="1860"/>
        <v>5.125763607785505E-16</v>
      </c>
      <c r="AX728" s="342">
        <f t="shared" si="1861"/>
        <v>-3.7347169198565744E-16</v>
      </c>
      <c r="AY728" s="342">
        <f t="shared" si="1862"/>
        <v>2.2001471551509199E-16</v>
      </c>
      <c r="AZ728" s="342">
        <f t="shared" si="1863"/>
        <v>-5.8102696912978333E-17</v>
      </c>
      <c r="BA728" s="342">
        <f t="shared" si="1864"/>
        <v>-1.0604217574715644E-16</v>
      </c>
      <c r="BB728" s="342">
        <f t="shared" si="1865"/>
        <v>2.6611190706246481E-16</v>
      </c>
      <c r="BC728" s="342">
        <f t="shared" si="1866"/>
        <v>-4.1595510702661784E-16</v>
      </c>
      <c r="BD728" s="342">
        <f t="shared" si="1867"/>
        <v>5.4981338549807034E-16</v>
      </c>
      <c r="BE728" s="342">
        <f t="shared" si="1868"/>
        <v>-6.6254264390371421E-16</v>
      </c>
      <c r="BF728" s="342">
        <f t="shared" si="1869"/>
        <v>7.4981076006234901E-16</v>
      </c>
      <c r="BG728" s="342">
        <f t="shared" si="1870"/>
        <v>-8.0826406921050357E-16</v>
      </c>
      <c r="BH728" s="342">
        <f t="shared" si="1871"/>
        <v>8.3565624345860587E-16</v>
      </c>
      <c r="BI728" s="342">
        <f t="shared" si="1872"/>
        <v>-8.3093461691201743E-16</v>
      </c>
      <c r="BJ728" s="342">
        <f t="shared" si="1873"/>
        <v>7.9428063903099871E-16</v>
      </c>
      <c r="BK728" s="342">
        <f t="shared" si="1874"/>
        <v>-7.2710290162974156E-16</v>
      </c>
      <c r="BL728" s="342">
        <f t="shared" si="1875"/>
        <v>6.3198300748284811E-16</v>
      </c>
      <c r="BM728" s="342">
        <f t="shared" si="1876"/>
        <v>-5.1257636077854004E-16</v>
      </c>
      <c r="BN728" s="342">
        <f t="shared" si="1877"/>
        <v>3.7347169198566695E-16</v>
      </c>
      <c r="BO728" s="342">
        <f t="shared" si="1878"/>
        <v>-2.2001471551510225E-16</v>
      </c>
      <c r="BP728" s="342">
        <f t="shared" si="1879"/>
        <v>5.8102696912965267E-17</v>
      </c>
      <c r="BQ728" s="342">
        <f t="shared" si="1880"/>
        <v>1.0604217574714584E-16</v>
      </c>
      <c r="BR728" s="342">
        <f t="shared" si="1881"/>
        <v>-2.661119070624547E-16</v>
      </c>
    </row>
    <row r="729" spans="2:70">
      <c r="B729" s="339">
        <v>35</v>
      </c>
      <c r="C729" s="339">
        <f t="shared" si="1882"/>
        <v>1.0937500000000005E-2</v>
      </c>
      <c r="D729" s="340">
        <f t="shared" si="1817"/>
        <v>53.999276053841768</v>
      </c>
      <c r="E729" s="341" t="str">
        <f>AO694</f>
        <v>-0.000723946158230232</v>
      </c>
      <c r="F729" s="291">
        <v>35</v>
      </c>
      <c r="G729" s="342">
        <f t="shared" si="1818"/>
        <v>5.8316828842771073E-17</v>
      </c>
      <c r="H729" s="342">
        <f t="shared" si="1819"/>
        <v>-6.1433455883040039E-17</v>
      </c>
      <c r="I729" s="342">
        <f t="shared" si="1820"/>
        <v>5.9259474953041276E-17</v>
      </c>
      <c r="J729" s="342">
        <f t="shared" si="1821"/>
        <v>-5.1982107830715475E-17</v>
      </c>
      <c r="K729" s="342">
        <f t="shared" si="1822"/>
        <v>4.0228076486144258E-17</v>
      </c>
      <c r="L729" s="342">
        <f t="shared" si="1823"/>
        <v>-2.5009630206308078E-17</v>
      </c>
      <c r="M729" s="342">
        <f t="shared" si="1824"/>
        <v>7.6373713661816111E-18</v>
      </c>
      <c r="N729" s="342">
        <f t="shared" si="1825"/>
        <v>1.0392612767777289E-17</v>
      </c>
      <c r="O729" s="342">
        <f t="shared" si="1826"/>
        <v>-2.7527592068444902E-17</v>
      </c>
      <c r="P729" s="342">
        <f t="shared" si="1827"/>
        <v>4.2291913623976635E-17</v>
      </c>
      <c r="Q729" s="342">
        <f t="shared" si="1828"/>
        <v>-5.3414083975726681E-17</v>
      </c>
      <c r="R729" s="342">
        <f t="shared" si="1829"/>
        <v>5.9936269281144078E-17</v>
      </c>
      <c r="S729" s="342">
        <f t="shared" si="1830"/>
        <v>-6.129678332114132E-17</v>
      </c>
      <c r="T729" s="342">
        <f t="shared" si="1831"/>
        <v>5.7378459540130837E-17</v>
      </c>
      <c r="U729" s="342">
        <f t="shared" si="1832"/>
        <v>-4.8518741351118252E-17</v>
      </c>
      <c r="V729" s="342">
        <f t="shared" si="1833"/>
        <v>3.5480621735555798E-17</v>
      </c>
      <c r="W729" s="342">
        <f t="shared" si="1834"/>
        <v>-1.938693480010232E-17</v>
      </c>
      <c r="X729" s="342">
        <f t="shared" si="1835"/>
        <v>1.6236580573009277E-18</v>
      </c>
      <c r="Y729" s="342">
        <f t="shared" si="1836"/>
        <v>1.627944702716702E-17</v>
      </c>
      <c r="Z729" s="342">
        <f t="shared" si="1837"/>
        <v>-3.2780577064723976E-17</v>
      </c>
      <c r="AA729" s="342">
        <f t="shared" si="1838"/>
        <v>4.6458665816458724E-17</v>
      </c>
      <c r="AB729" s="342">
        <f t="shared" si="1839"/>
        <v>-5.6135765463420514E-17</v>
      </c>
      <c r="AC729" s="342">
        <f t="shared" si="1840"/>
        <v>6.0978490681841984E-17</v>
      </c>
      <c r="AD729" s="342">
        <f t="shared" si="1841"/>
        <v>-6.0569789227629756E-17</v>
      </c>
      <c r="AE729" s="342">
        <f t="shared" si="1842"/>
        <v>5.4944858195592475E-17</v>
      </c>
      <c r="AF729" s="342">
        <f t="shared" si="1843"/>
        <v>-4.4588112869267659E-17</v>
      </c>
      <c r="AG729" s="342">
        <f t="shared" si="1844"/>
        <v>3.039146920197335E-17</v>
      </c>
      <c r="AH729" s="342">
        <f t="shared" si="1845"/>
        <v>-1.3577532613794573E-17</v>
      </c>
      <c r="AI729" s="342">
        <f t="shared" si="1846"/>
        <v>-4.4056919662533398E-18</v>
      </c>
      <c r="AJ729" s="342">
        <f t="shared" si="1847"/>
        <v>2.2009501312433746E-17</v>
      </c>
      <c r="AK729" s="342">
        <f t="shared" si="1848"/>
        <v>-3.7717867184183575E-17</v>
      </c>
      <c r="AL729" s="342">
        <f t="shared" si="1849"/>
        <v>5.0177995660237923E-17</v>
      </c>
      <c r="AM729" s="342">
        <f t="shared" si="1850"/>
        <v>-5.8316828842771049E-17</v>
      </c>
      <c r="AN729" s="342">
        <f t="shared" si="1851"/>
        <v>6.1433455883040027E-17</v>
      </c>
      <c r="AO729" s="342">
        <f t="shared" si="1852"/>
        <v>-5.925947495304135E-17</v>
      </c>
      <c r="AP729" s="342">
        <f t="shared" si="1853"/>
        <v>5.1982107830715857E-17</v>
      </c>
      <c r="AQ729" s="342">
        <f t="shared" si="1854"/>
        <v>-4.0228076486144456E-17</v>
      </c>
      <c r="AR729" s="342">
        <f t="shared" si="1855"/>
        <v>2.5009630206308121E-17</v>
      </c>
      <c r="AS729" s="342">
        <f t="shared" si="1856"/>
        <v>-7.6373713661820949E-18</v>
      </c>
      <c r="AT729" s="342">
        <f t="shared" si="1857"/>
        <v>-1.0392612767776387E-17</v>
      </c>
      <c r="AU729" s="342">
        <f t="shared" si="1858"/>
        <v>2.7527592068445251E-17</v>
      </c>
      <c r="AV729" s="342">
        <f t="shared" si="1859"/>
        <v>-4.2291913623976598E-17</v>
      </c>
      <c r="AW729" s="342">
        <f t="shared" si="1860"/>
        <v>5.341408397572644E-17</v>
      </c>
      <c r="AX729" s="342">
        <f t="shared" si="1861"/>
        <v>-5.9936269281143782E-17</v>
      </c>
      <c r="AY729" s="342">
        <f t="shared" si="1862"/>
        <v>6.1296783321141333E-17</v>
      </c>
      <c r="AZ729" s="342">
        <f t="shared" si="1863"/>
        <v>-5.737845954013101E-17</v>
      </c>
      <c r="BA729" s="342">
        <f t="shared" si="1864"/>
        <v>4.8518741351118812E-17</v>
      </c>
      <c r="BB729" s="342">
        <f t="shared" si="1865"/>
        <v>-3.5480621735555478E-17</v>
      </c>
      <c r="BC729" s="342">
        <f t="shared" si="1866"/>
        <v>1.9386934800102366E-17</v>
      </c>
      <c r="BD729" s="342">
        <f t="shared" si="1867"/>
        <v>-1.6236580573014084E-18</v>
      </c>
      <c r="BE729" s="342">
        <f t="shared" si="1868"/>
        <v>-1.6279447027165716E-17</v>
      </c>
      <c r="BF729" s="342">
        <f t="shared" si="1869"/>
        <v>3.2780577064724309E-17</v>
      </c>
      <c r="BG729" s="342">
        <f t="shared" si="1870"/>
        <v>-4.645866581645841E-17</v>
      </c>
      <c r="BH729" s="342">
        <f t="shared" si="1871"/>
        <v>5.6135765463420317E-17</v>
      </c>
      <c r="BI729" s="342">
        <f t="shared" si="1872"/>
        <v>-6.0978490681841824E-17</v>
      </c>
      <c r="BJ729" s="342">
        <f t="shared" si="1873"/>
        <v>6.056978922762983E-17</v>
      </c>
      <c r="BK729" s="342">
        <f t="shared" si="1874"/>
        <v>-5.494485819559269E-17</v>
      </c>
      <c r="BL729" s="342">
        <f t="shared" si="1875"/>
        <v>4.4588112869268589E-17</v>
      </c>
      <c r="BM729" s="342">
        <f t="shared" si="1876"/>
        <v>-3.0391469201973018E-17</v>
      </c>
      <c r="BN729" s="342">
        <f t="shared" si="1877"/>
        <v>1.3577532613795044E-17</v>
      </c>
      <c r="BO729" s="342">
        <f t="shared" si="1878"/>
        <v>4.4056919662528652E-18</v>
      </c>
      <c r="BP729" s="342">
        <f t="shared" si="1879"/>
        <v>-2.2009501312432485E-17</v>
      </c>
      <c r="BQ729" s="342">
        <f t="shared" si="1880"/>
        <v>3.7717867184183883E-17</v>
      </c>
      <c r="BR729" s="342">
        <f t="shared" si="1881"/>
        <v>-5.0177995660237646E-17</v>
      </c>
    </row>
    <row r="730" spans="2:70">
      <c r="B730" s="339">
        <v>36</v>
      </c>
      <c r="C730" s="339">
        <f t="shared" si="1882"/>
        <v>1.1250000000000005E-2</v>
      </c>
      <c r="D730" s="340">
        <f t="shared" si="1817"/>
        <v>53.999299859175075</v>
      </c>
      <c r="E730" s="341" t="str">
        <f>AP694</f>
        <v>-0.000700140824922357</v>
      </c>
      <c r="F730" s="291">
        <v>36</v>
      </c>
      <c r="G730" s="342">
        <f t="shared" si="1818"/>
        <v>-4.2652866963413755E-16</v>
      </c>
      <c r="H730" s="342">
        <f t="shared" si="1819"/>
        <v>1.7439372245985214E-16</v>
      </c>
      <c r="I730" s="342">
        <f t="shared" si="1820"/>
        <v>1.0429108807591462E-16</v>
      </c>
      <c r="J730" s="342">
        <f t="shared" si="1821"/>
        <v>-3.6709852585319163E-16</v>
      </c>
      <c r="K730" s="342">
        <f t="shared" si="1822"/>
        <v>5.7401854082574378E-16</v>
      </c>
      <c r="L730" s="342">
        <f t="shared" si="1823"/>
        <v>-6.9354943644860599E-16</v>
      </c>
      <c r="M730" s="342">
        <f t="shared" si="1824"/>
        <v>7.0749371741346561E-16</v>
      </c>
      <c r="N730" s="342">
        <f t="shared" si="1825"/>
        <v>-6.1372849334864442E-16</v>
      </c>
      <c r="O730" s="342">
        <f t="shared" si="1826"/>
        <v>4.2652866963413893E-16</v>
      </c>
      <c r="P730" s="342">
        <f t="shared" si="1827"/>
        <v>-1.7439372245985229E-16</v>
      </c>
      <c r="Q730" s="342">
        <f t="shared" si="1828"/>
        <v>-1.042910880759164E-16</v>
      </c>
      <c r="R730" s="342">
        <f t="shared" si="1829"/>
        <v>3.6709852585318986E-16</v>
      </c>
      <c r="S730" s="342">
        <f t="shared" si="1830"/>
        <v>-5.7401854082574318E-16</v>
      </c>
      <c r="T730" s="342">
        <f t="shared" si="1831"/>
        <v>6.9354943644860648E-16</v>
      </c>
      <c r="U730" s="342">
        <f t="shared" si="1832"/>
        <v>-7.074937174134662E-16</v>
      </c>
      <c r="V730" s="342">
        <f t="shared" si="1833"/>
        <v>6.1372849334864482E-16</v>
      </c>
      <c r="W730" s="342">
        <f t="shared" si="1834"/>
        <v>-4.2652866963413755E-16</v>
      </c>
      <c r="X730" s="342">
        <f t="shared" si="1835"/>
        <v>1.7439372245985549E-16</v>
      </c>
      <c r="Y730" s="342">
        <f t="shared" si="1836"/>
        <v>1.042910880759131E-16</v>
      </c>
      <c r="Z730" s="342">
        <f t="shared" si="1837"/>
        <v>-3.6709852585319139E-16</v>
      </c>
      <c r="AA730" s="342">
        <f t="shared" si="1838"/>
        <v>5.7401854082574427E-16</v>
      </c>
      <c r="AB730" s="342">
        <f t="shared" si="1839"/>
        <v>-6.9354943644860688E-16</v>
      </c>
      <c r="AC730" s="342">
        <f t="shared" si="1840"/>
        <v>7.074937174134666E-16</v>
      </c>
      <c r="AD730" s="342">
        <f t="shared" si="1841"/>
        <v>-6.1372849334864659E-16</v>
      </c>
      <c r="AE730" s="342">
        <f t="shared" si="1842"/>
        <v>4.2652866963414021E-16</v>
      </c>
      <c r="AF730" s="342">
        <f t="shared" si="1843"/>
        <v>-1.7439372245985386E-16</v>
      </c>
      <c r="AG730" s="342">
        <f t="shared" si="1844"/>
        <v>-1.0429108807591482E-16</v>
      </c>
      <c r="AH730" s="342">
        <f t="shared" si="1845"/>
        <v>3.6709852585319287E-16</v>
      </c>
      <c r="AI730" s="342">
        <f t="shared" si="1846"/>
        <v>-5.7401854082573924E-16</v>
      </c>
      <c r="AJ730" s="342">
        <f t="shared" si="1847"/>
        <v>6.9354943644860481E-16</v>
      </c>
      <c r="AK730" s="342">
        <f t="shared" si="1848"/>
        <v>-7.074937174134664E-16</v>
      </c>
      <c r="AL730" s="342">
        <f t="shared" si="1849"/>
        <v>6.1372849334864561E-16</v>
      </c>
      <c r="AM730" s="342">
        <f t="shared" si="1850"/>
        <v>-4.2652866963413873E-16</v>
      </c>
      <c r="AN730" s="342">
        <f t="shared" si="1851"/>
        <v>1.7439372245985214E-16</v>
      </c>
      <c r="AO730" s="342">
        <f t="shared" si="1852"/>
        <v>1.0429108807591655E-16</v>
      </c>
      <c r="AP730" s="342">
        <f t="shared" si="1853"/>
        <v>-3.6709852585318567E-16</v>
      </c>
      <c r="AQ730" s="342">
        <f t="shared" si="1854"/>
        <v>5.7401854082574023E-16</v>
      </c>
      <c r="AR730" s="342">
        <f t="shared" si="1855"/>
        <v>-6.935494364486053E-16</v>
      </c>
      <c r="AS730" s="342">
        <f t="shared" si="1856"/>
        <v>7.074937174134662E-16</v>
      </c>
      <c r="AT730" s="342">
        <f t="shared" si="1857"/>
        <v>-6.1372849334864472E-16</v>
      </c>
      <c r="AU730" s="342">
        <f t="shared" si="1858"/>
        <v>4.2652866963413745E-16</v>
      </c>
      <c r="AV730" s="342">
        <f t="shared" si="1859"/>
        <v>-1.7439372245985041E-16</v>
      </c>
      <c r="AW730" s="342">
        <f t="shared" si="1860"/>
        <v>-1.0429108807591827E-16</v>
      </c>
      <c r="AX730" s="342">
        <f t="shared" si="1861"/>
        <v>3.6709852585319587E-16</v>
      </c>
      <c r="AY730" s="342">
        <f t="shared" si="1862"/>
        <v>-5.7401854082573529E-16</v>
      </c>
      <c r="AZ730" s="342">
        <f t="shared" si="1863"/>
        <v>6.9354943644860313E-16</v>
      </c>
      <c r="BA730" s="342">
        <f t="shared" si="1864"/>
        <v>-7.0749371741346739E-16</v>
      </c>
      <c r="BB730" s="342">
        <f t="shared" si="1865"/>
        <v>6.1372849334864906E-16</v>
      </c>
      <c r="BC730" s="342">
        <f t="shared" si="1866"/>
        <v>-4.2652866963414406E-16</v>
      </c>
      <c r="BD730" s="342">
        <f t="shared" si="1867"/>
        <v>1.743937224598585E-16</v>
      </c>
      <c r="BE730" s="342">
        <f t="shared" si="1868"/>
        <v>1.0429108807590994E-16</v>
      </c>
      <c r="BF730" s="342">
        <f t="shared" si="1869"/>
        <v>-3.6709852585318867E-16</v>
      </c>
      <c r="BG730" s="342">
        <f t="shared" si="1870"/>
        <v>5.7401854082574239E-16</v>
      </c>
      <c r="BH730" s="342">
        <f t="shared" si="1871"/>
        <v>-6.9354943644860609E-16</v>
      </c>
      <c r="BI730" s="342">
        <f t="shared" si="1872"/>
        <v>7.0749371741346571E-16</v>
      </c>
      <c r="BJ730" s="342">
        <f t="shared" si="1873"/>
        <v>-6.1372849334864294E-16</v>
      </c>
      <c r="BK730" s="342">
        <f t="shared" si="1874"/>
        <v>4.2652866963413459E-16</v>
      </c>
      <c r="BL730" s="342">
        <f t="shared" si="1875"/>
        <v>-1.7439372245986668E-16</v>
      </c>
      <c r="BM730" s="342">
        <f t="shared" si="1876"/>
        <v>-1.0429108807590166E-16</v>
      </c>
      <c r="BN730" s="342">
        <f t="shared" si="1877"/>
        <v>3.6709852585318143E-16</v>
      </c>
      <c r="BO730" s="342">
        <f t="shared" si="1878"/>
        <v>-5.7401854082573737E-16</v>
      </c>
      <c r="BP730" s="342">
        <f t="shared" si="1879"/>
        <v>6.9354943644860412E-16</v>
      </c>
      <c r="BQ730" s="342">
        <f t="shared" si="1880"/>
        <v>-7.0749371741346689E-16</v>
      </c>
      <c r="BR730" s="342">
        <f t="shared" si="1881"/>
        <v>6.1372849334864728E-16</v>
      </c>
    </row>
    <row r="731" spans="2:70">
      <c r="B731" s="339">
        <v>37</v>
      </c>
      <c r="C731" s="339">
        <f t="shared" si="1882"/>
        <v>1.1562500000000005E-2</v>
      </c>
      <c r="D731" s="340">
        <f t="shared" si="1817"/>
        <v>53.999330407247264</v>
      </c>
      <c r="E731" s="341" t="str">
        <f>AQ694</f>
        <v>-0.000669592752733109</v>
      </c>
      <c r="F731" s="291">
        <v>37</v>
      </c>
      <c r="G731" s="342">
        <f t="shared" si="1818"/>
        <v>-2.5192869503267222E-16</v>
      </c>
      <c r="H731" s="342">
        <f t="shared" si="1819"/>
        <v>7.4518349092056496E-16</v>
      </c>
      <c r="I731" s="342">
        <f t="shared" si="1820"/>
        <v>-1.0624576379356989E-15</v>
      </c>
      <c r="J731" s="342">
        <f t="shared" si="1821"/>
        <v>1.128824475809072E-15</v>
      </c>
      <c r="K731" s="342">
        <f t="shared" si="1822"/>
        <v>-9.2861097993011376E-16</v>
      </c>
      <c r="L731" s="342">
        <f t="shared" si="1823"/>
        <v>5.0909906320638796E-16</v>
      </c>
      <c r="M731" s="342">
        <f t="shared" si="1824"/>
        <v>3.0640400927033115E-17</v>
      </c>
      <c r="N731" s="342">
        <f t="shared" si="1825"/>
        <v>-5.631439054578034E-16</v>
      </c>
      <c r="O731" s="342">
        <f t="shared" si="1826"/>
        <v>9.6265676929580097E-16</v>
      </c>
      <c r="P731" s="342">
        <f t="shared" si="1827"/>
        <v>-1.1348310447639091E-15</v>
      </c>
      <c r="Q731" s="342">
        <f t="shared" si="1828"/>
        <v>1.0390064903441005E-15</v>
      </c>
      <c r="R731" s="342">
        <f t="shared" si="1829"/>
        <v>-6.9781279049692427E-16</v>
      </c>
      <c r="S731" s="342">
        <f t="shared" si="1830"/>
        <v>1.9182538660290311E-16</v>
      </c>
      <c r="T731" s="342">
        <f t="shared" si="1831"/>
        <v>3.5946301552304306E-16</v>
      </c>
      <c r="U731" s="342">
        <f t="shared" si="1832"/>
        <v>-8.2586154087600469E-16</v>
      </c>
      <c r="V731" s="342">
        <f t="shared" si="1833"/>
        <v>1.0972266930890518E-15</v>
      </c>
      <c r="W731" s="342">
        <f t="shared" si="1834"/>
        <v>-1.1094735640157195E-15</v>
      </c>
      <c r="X731" s="342">
        <f t="shared" si="1835"/>
        <v>8.5970996358658779E-16</v>
      </c>
      <c r="Y731" s="342">
        <f t="shared" si="1836"/>
        <v>-4.0691943210260562E-16</v>
      </c>
      <c r="Z731" s="342">
        <f t="shared" si="1837"/>
        <v>-1.41968163490898E-16</v>
      </c>
      <c r="AA731" s="342">
        <f t="shared" si="1838"/>
        <v>6.5732891658883249E-16</v>
      </c>
      <c r="AB731" s="342">
        <f t="shared" si="1839"/>
        <v>-1.0174565349306023E-15</v>
      </c>
      <c r="AC731" s="342">
        <f t="shared" si="1840"/>
        <v>1.1373041908221554E-15</v>
      </c>
      <c r="AD731" s="342">
        <f t="shared" si="1841"/>
        <v>-9.8856896490651544E-16</v>
      </c>
      <c r="AE731" s="342">
        <f t="shared" si="1842"/>
        <v>6.0637579202964402E-16</v>
      </c>
      <c r="AF731" s="342">
        <f t="shared" si="1843"/>
        <v>-8.0982445447523346E-17</v>
      </c>
      <c r="AG731" s="342">
        <f t="shared" si="1844"/>
        <v>-4.6353551067144099E-16</v>
      </c>
      <c r="AH731" s="342">
        <f t="shared" si="1845"/>
        <v>8.9858609273096959E-16</v>
      </c>
      <c r="AI731" s="342">
        <f t="shared" si="1846"/>
        <v>-1.1214288553828354E-15</v>
      </c>
      <c r="AJ731" s="342">
        <f t="shared" si="1847"/>
        <v>1.0794378153009499E-15</v>
      </c>
      <c r="AK731" s="342">
        <f t="shared" si="1848"/>
        <v>-7.825294703284461E-16</v>
      </c>
      <c r="AL731" s="342">
        <f t="shared" si="1849"/>
        <v>3.0082094442287508E-16</v>
      </c>
      <c r="AM731" s="342">
        <f t="shared" si="1850"/>
        <v>2.5192869503266917E-16</v>
      </c>
      <c r="AN731" s="342">
        <f t="shared" si="1851"/>
        <v>-7.4518349092056091E-16</v>
      </c>
      <c r="AO731" s="342">
        <f t="shared" si="1852"/>
        <v>1.0624576379356963E-15</v>
      </c>
      <c r="AP731" s="342">
        <f t="shared" si="1853"/>
        <v>-1.1288244758090728E-15</v>
      </c>
      <c r="AQ731" s="342">
        <f t="shared" si="1854"/>
        <v>9.2861097993010982E-16</v>
      </c>
      <c r="AR731" s="342">
        <f t="shared" si="1855"/>
        <v>-5.090990632063998E-16</v>
      </c>
      <c r="AS731" s="342">
        <f t="shared" si="1856"/>
        <v>-3.0640400927031981E-17</v>
      </c>
      <c r="AT731" s="342">
        <f t="shared" si="1857"/>
        <v>5.6314390545778841E-16</v>
      </c>
      <c r="AU731" s="342">
        <f t="shared" si="1858"/>
        <v>-9.6265676929580018E-16</v>
      </c>
      <c r="AV731" s="342">
        <f t="shared" si="1859"/>
        <v>1.1348310447639103E-15</v>
      </c>
      <c r="AW731" s="342">
        <f t="shared" si="1860"/>
        <v>-1.0390064903441044E-15</v>
      </c>
      <c r="AX731" s="342">
        <f t="shared" si="1861"/>
        <v>6.9781279049691875E-16</v>
      </c>
      <c r="AY731" s="342">
        <f t="shared" si="1862"/>
        <v>-1.9182538660291218E-16</v>
      </c>
      <c r="AZ731" s="342">
        <f t="shared" si="1863"/>
        <v>-3.5946301552304192E-16</v>
      </c>
      <c r="BA731" s="342">
        <f t="shared" si="1864"/>
        <v>8.2586154087599275E-16</v>
      </c>
      <c r="BB731" s="342">
        <f t="shared" si="1865"/>
        <v>-1.0972266930890516E-15</v>
      </c>
      <c r="BC731" s="342">
        <f t="shared" si="1866"/>
        <v>1.1094735640157162E-15</v>
      </c>
      <c r="BD731" s="342">
        <f t="shared" si="1867"/>
        <v>-8.5970996358658858E-16</v>
      </c>
      <c r="BE731" s="342">
        <f t="shared" si="1868"/>
        <v>4.0691943210259157E-16</v>
      </c>
      <c r="BF731" s="342">
        <f t="shared" si="1869"/>
        <v>1.4196816349089691E-16</v>
      </c>
      <c r="BG731" s="342">
        <f t="shared" si="1870"/>
        <v>-6.5732891658883161E-16</v>
      </c>
      <c r="BH731" s="342">
        <f t="shared" si="1871"/>
        <v>1.0174565349305946E-15</v>
      </c>
      <c r="BI731" s="342">
        <f t="shared" si="1872"/>
        <v>-1.1373041908221552E-15</v>
      </c>
      <c r="BJ731" s="342">
        <f t="shared" si="1873"/>
        <v>9.8856896490650815E-16</v>
      </c>
      <c r="BK731" s="342">
        <f t="shared" si="1874"/>
        <v>-6.0637579202964501E-16</v>
      </c>
      <c r="BL731" s="342">
        <f t="shared" si="1875"/>
        <v>8.0982445447508308E-17</v>
      </c>
      <c r="BM731" s="342">
        <f t="shared" si="1876"/>
        <v>4.6353551067144E-16</v>
      </c>
      <c r="BN731" s="342">
        <f t="shared" si="1877"/>
        <v>-8.985860927309688E-16</v>
      </c>
      <c r="BO731" s="342">
        <f t="shared" si="1878"/>
        <v>1.1214288553828324E-15</v>
      </c>
      <c r="BP731" s="342">
        <f t="shared" si="1879"/>
        <v>-1.0794378153009503E-15</v>
      </c>
      <c r="BQ731" s="342">
        <f t="shared" si="1880"/>
        <v>7.8252947032845862E-16</v>
      </c>
      <c r="BR731" s="342">
        <f t="shared" si="1881"/>
        <v>-3.0082094442287617E-16</v>
      </c>
    </row>
    <row r="732" spans="2:70">
      <c r="B732" s="339">
        <v>38</v>
      </c>
      <c r="C732" s="339">
        <f t="shared" si="1882"/>
        <v>1.1875000000000005E-2</v>
      </c>
      <c r="D732" s="340">
        <f t="shared" si="1817"/>
        <v>53.999367403863694</v>
      </c>
      <c r="E732" s="341" t="str">
        <f>AR694</f>
        <v>-0.00063259613630455</v>
      </c>
      <c r="F732" s="291">
        <v>38</v>
      </c>
      <c r="G732" s="342">
        <f t="shared" si="1818"/>
        <v>1.2295282421976175E-16</v>
      </c>
      <c r="H732" s="342">
        <f t="shared" si="1819"/>
        <v>1.1000366212379339E-16</v>
      </c>
      <c r="I732" s="342">
        <f t="shared" si="1820"/>
        <v>-3.0588222881562312E-16</v>
      </c>
      <c r="J732" s="342">
        <f t="shared" si="1821"/>
        <v>3.9865989428333591E-16</v>
      </c>
      <c r="K732" s="342">
        <f t="shared" si="1822"/>
        <v>-3.5706494666505465E-16</v>
      </c>
      <c r="L732" s="342">
        <f t="shared" si="1823"/>
        <v>1.951174112575088E-16</v>
      </c>
      <c r="M732" s="342">
        <f t="shared" si="1824"/>
        <v>3.2596550081539974E-17</v>
      </c>
      <c r="N732" s="342">
        <f t="shared" si="1825"/>
        <v>-2.4932349297490707E-16</v>
      </c>
      <c r="O732" s="342">
        <f t="shared" si="1826"/>
        <v>3.8201326600198437E-16</v>
      </c>
      <c r="P732" s="342">
        <f t="shared" si="1827"/>
        <v>-3.8594135137929033E-16</v>
      </c>
      <c r="Q732" s="342">
        <f t="shared" si="1828"/>
        <v>2.5978374560373504E-16</v>
      </c>
      <c r="R732" s="342">
        <f t="shared" si="1829"/>
        <v>-4.606322909998974E-17</v>
      </c>
      <c r="S732" s="342">
        <f t="shared" si="1830"/>
        <v>-1.8318339512139157E-16</v>
      </c>
      <c r="T732" s="342">
        <f t="shared" si="1831"/>
        <v>3.5068608214368287E-16</v>
      </c>
      <c r="U732" s="342">
        <f t="shared" si="1832"/>
        <v>-3.9998624639842349E-16</v>
      </c>
      <c r="V732" s="342">
        <f t="shared" si="1833"/>
        <v>3.144667362948115E-16</v>
      </c>
      <c r="W732" s="342">
        <f t="shared" si="1834"/>
        <v>-1.2295282421976331E-16</v>
      </c>
      <c r="X732" s="342">
        <f t="shared" si="1835"/>
        <v>-1.1000366212379245E-16</v>
      </c>
      <c r="Y732" s="342">
        <f t="shared" si="1836"/>
        <v>3.0588222881562114E-16</v>
      </c>
      <c r="Z732" s="342">
        <f t="shared" si="1837"/>
        <v>-3.9865989428333596E-16</v>
      </c>
      <c r="AA732" s="342">
        <f t="shared" si="1838"/>
        <v>3.5706494666505579E-16</v>
      </c>
      <c r="AB732" s="342">
        <f t="shared" si="1839"/>
        <v>-1.951174112575121E-16</v>
      </c>
      <c r="AC732" s="342">
        <f t="shared" si="1840"/>
        <v>-3.2596550081540467E-17</v>
      </c>
      <c r="AD732" s="342">
        <f t="shared" si="1841"/>
        <v>2.4932349297490525E-16</v>
      </c>
      <c r="AE732" s="342">
        <f t="shared" si="1842"/>
        <v>-3.8201326600198279E-16</v>
      </c>
      <c r="AF732" s="342">
        <f t="shared" si="1843"/>
        <v>3.8594135137929097E-16</v>
      </c>
      <c r="AG732" s="342">
        <f t="shared" si="1844"/>
        <v>-2.5978374560373686E-16</v>
      </c>
      <c r="AH732" s="342">
        <f t="shared" si="1845"/>
        <v>4.6063229099994868E-17</v>
      </c>
      <c r="AI732" s="342">
        <f t="shared" si="1846"/>
        <v>1.8318339512138945E-16</v>
      </c>
      <c r="AJ732" s="342">
        <f t="shared" si="1847"/>
        <v>-3.5068608214368169E-16</v>
      </c>
      <c r="AK732" s="342">
        <f t="shared" si="1848"/>
        <v>3.9998624639842339E-16</v>
      </c>
      <c r="AL732" s="342">
        <f t="shared" si="1849"/>
        <v>-3.1446673629481293E-16</v>
      </c>
      <c r="AM732" s="342">
        <f t="shared" si="1850"/>
        <v>1.2295282421976826E-16</v>
      </c>
      <c r="AN732" s="342">
        <f t="shared" si="1851"/>
        <v>1.1000366212379016E-16</v>
      </c>
      <c r="AO732" s="342">
        <f t="shared" si="1852"/>
        <v>-3.0588222881562326E-16</v>
      </c>
      <c r="AP732" s="342">
        <f t="shared" si="1853"/>
        <v>3.9865989428333572E-16</v>
      </c>
      <c r="AQ732" s="342">
        <f t="shared" si="1854"/>
        <v>-3.5706494666505682E-16</v>
      </c>
      <c r="AR732" s="342">
        <f t="shared" si="1855"/>
        <v>1.9511741125751422E-16</v>
      </c>
      <c r="AS732" s="342">
        <f t="shared" si="1856"/>
        <v>3.259655008153243E-17</v>
      </c>
      <c r="AT732" s="342">
        <f t="shared" si="1857"/>
        <v>-2.4932349297490786E-16</v>
      </c>
      <c r="AU732" s="342">
        <f t="shared" si="1858"/>
        <v>3.8201326600198378E-16</v>
      </c>
      <c r="AV732" s="342">
        <f t="shared" si="1859"/>
        <v>-3.8594135137929161E-16</v>
      </c>
      <c r="AW732" s="342">
        <f t="shared" si="1860"/>
        <v>2.5978374560373864E-16</v>
      </c>
      <c r="AX732" s="342">
        <f t="shared" si="1861"/>
        <v>-4.6063229099997259E-17</v>
      </c>
      <c r="AY732" s="342">
        <f t="shared" si="1862"/>
        <v>-1.8318339512138225E-16</v>
      </c>
      <c r="AZ732" s="342">
        <f t="shared" si="1863"/>
        <v>3.5068608214368336E-16</v>
      </c>
      <c r="BA732" s="342">
        <f t="shared" si="1864"/>
        <v>-3.9998624639842359E-16</v>
      </c>
      <c r="BB732" s="342">
        <f t="shared" si="1865"/>
        <v>3.1446673629481441E-16</v>
      </c>
      <c r="BC732" s="342">
        <f t="shared" si="1866"/>
        <v>-1.2295282421977051E-16</v>
      </c>
      <c r="BD732" s="342">
        <f t="shared" si="1867"/>
        <v>-1.1000366212378247E-16</v>
      </c>
      <c r="BE732" s="342">
        <f t="shared" si="1868"/>
        <v>3.0588222881562174E-16</v>
      </c>
      <c r="BF732" s="342">
        <f t="shared" si="1869"/>
        <v>-3.9865989428333542E-16</v>
      </c>
      <c r="BG732" s="342">
        <f t="shared" si="1870"/>
        <v>3.5706494666505791E-16</v>
      </c>
      <c r="BH732" s="342">
        <f t="shared" si="1871"/>
        <v>-1.9511741125751624E-16</v>
      </c>
      <c r="BI732" s="342">
        <f t="shared" si="1872"/>
        <v>-3.2596550081530088E-17</v>
      </c>
      <c r="BJ732" s="342">
        <f t="shared" si="1873"/>
        <v>2.4932349297489706E-16</v>
      </c>
      <c r="BK732" s="342">
        <f t="shared" si="1874"/>
        <v>-3.8201326600198304E-16</v>
      </c>
      <c r="BL732" s="342">
        <f t="shared" si="1875"/>
        <v>3.8594135137929225E-16</v>
      </c>
      <c r="BM732" s="342">
        <f t="shared" si="1876"/>
        <v>-2.5978374560374041E-16</v>
      </c>
      <c r="BN732" s="342">
        <f t="shared" si="1877"/>
        <v>4.6063229099999552E-17</v>
      </c>
      <c r="BO732" s="342">
        <f t="shared" si="1878"/>
        <v>1.8318339512138021E-16</v>
      </c>
      <c r="BP732" s="342">
        <f t="shared" si="1879"/>
        <v>-3.5068608214368218E-16</v>
      </c>
      <c r="BQ732" s="342">
        <f t="shared" si="1880"/>
        <v>3.9998624639842384E-16</v>
      </c>
      <c r="BR732" s="342">
        <f t="shared" si="1881"/>
        <v>-3.1446673629481588E-16</v>
      </c>
    </row>
    <row r="733" spans="2:70">
      <c r="B733" s="339">
        <v>39</v>
      </c>
      <c r="C733" s="339">
        <f t="shared" si="1882"/>
        <v>1.2187500000000006E-2</v>
      </c>
      <c r="D733" s="340">
        <f t="shared" si="1817"/>
        <v>53.999410492726739</v>
      </c>
      <c r="E733" s="341" t="str">
        <f>AS694</f>
        <v>-0.000589507273263319</v>
      </c>
      <c r="F733" s="291">
        <v>39</v>
      </c>
      <c r="G733" s="342">
        <f t="shared" si="1818"/>
        <v>-5.0613566387657329E-16</v>
      </c>
      <c r="H733" s="342">
        <f t="shared" si="1819"/>
        <v>4.7329696949914558E-16</v>
      </c>
      <c r="I733" s="342">
        <f t="shared" si="1820"/>
        <v>-2.2559134605891475E-16</v>
      </c>
      <c r="J733" s="342">
        <f t="shared" si="1821"/>
        <v>-1.245280321157216E-16</v>
      </c>
      <c r="K733" s="342">
        <f t="shared" si="1822"/>
        <v>4.1811428718320176E-16</v>
      </c>
      <c r="L733" s="342">
        <f t="shared" si="1823"/>
        <v>-5.2188539727012754E-16</v>
      </c>
      <c r="M733" s="342">
        <f t="shared" si="1824"/>
        <v>3.8873144791114547E-16</v>
      </c>
      <c r="N733" s="342">
        <f t="shared" si="1825"/>
        <v>-7.9101548302167372E-17</v>
      </c>
      <c r="O733" s="342">
        <f t="shared" si="1826"/>
        <v>-2.6643880048163998E-16</v>
      </c>
      <c r="P733" s="342">
        <f t="shared" si="1827"/>
        <v>4.9102150420963904E-16</v>
      </c>
      <c r="Q733" s="342">
        <f t="shared" si="1828"/>
        <v>-4.9269071067825383E-16</v>
      </c>
      <c r="R733" s="342">
        <f t="shared" si="1829"/>
        <v>2.7068863504837144E-16</v>
      </c>
      <c r="S733" s="342">
        <f t="shared" si="1830"/>
        <v>7.4200421680487658E-17</v>
      </c>
      <c r="T733" s="342">
        <f t="shared" si="1831"/>
        <v>-3.8540403825425158E-16</v>
      </c>
      <c r="U733" s="342">
        <f t="shared" si="1832"/>
        <v>5.216422789970111E-16</v>
      </c>
      <c r="V733" s="342">
        <f t="shared" si="1833"/>
        <v>-4.210658309070493E-16</v>
      </c>
      <c r="W733" s="342">
        <f t="shared" si="1834"/>
        <v>1.2933429869302165E-16</v>
      </c>
      <c r="X733" s="342">
        <f t="shared" si="1835"/>
        <v>2.2111230117096367E-16</v>
      </c>
      <c r="Y733" s="342">
        <f t="shared" si="1836"/>
        <v>-4.7117853903750643E-16</v>
      </c>
      <c r="Z733" s="342">
        <f t="shared" si="1837"/>
        <v>5.0733957098139006E-16</v>
      </c>
      <c r="AA733" s="342">
        <f t="shared" si="1838"/>
        <v>-3.1317904450885231E-16</v>
      </c>
      <c r="AB733" s="342">
        <f t="shared" si="1839"/>
        <v>-2.3158220622391178E-17</v>
      </c>
      <c r="AC733" s="342">
        <f t="shared" si="1840"/>
        <v>3.489821377536359E-16</v>
      </c>
      <c r="AD733" s="342">
        <f t="shared" si="1841"/>
        <v>-5.1637546041847715E-16</v>
      </c>
      <c r="AE733" s="342">
        <f t="shared" si="1842"/>
        <v>4.4934511977332297E-16</v>
      </c>
      <c r="AF733" s="342">
        <f t="shared" si="1843"/>
        <v>-1.7832148908614081E-16</v>
      </c>
      <c r="AG733" s="342">
        <f t="shared" si="1844"/>
        <v>-1.7365636952773186E-16</v>
      </c>
      <c r="AH733" s="342">
        <f t="shared" si="1845"/>
        <v>4.4679786696205403E-16</v>
      </c>
      <c r="AI733" s="342">
        <f t="shared" si="1846"/>
        <v>-5.1710247387595487E-16</v>
      </c>
      <c r="AJ733" s="342">
        <f t="shared" si="1847"/>
        <v>3.5265336856963238E-16</v>
      </c>
      <c r="AK733" s="342">
        <f t="shared" si="1848"/>
        <v>-2.8107006759866267E-17</v>
      </c>
      <c r="AL733" s="342">
        <f t="shared" si="1849"/>
        <v>-3.0919934849341051E-16</v>
      </c>
      <c r="AM733" s="342">
        <f t="shared" si="1850"/>
        <v>5.061356638765728E-16</v>
      </c>
      <c r="AN733" s="342">
        <f t="shared" si="1851"/>
        <v>-4.7329696949914844E-16</v>
      </c>
      <c r="AO733" s="342">
        <f t="shared" si="1852"/>
        <v>2.2559134605891875E-16</v>
      </c>
      <c r="AP733" s="342">
        <f t="shared" si="1853"/>
        <v>1.245280321157201E-16</v>
      </c>
      <c r="AQ733" s="342">
        <f t="shared" si="1854"/>
        <v>-4.181142871832025E-16</v>
      </c>
      <c r="AR733" s="342">
        <f t="shared" si="1855"/>
        <v>5.2188539727012803E-16</v>
      </c>
      <c r="AS733" s="342">
        <f t="shared" si="1856"/>
        <v>-3.8873144791115085E-16</v>
      </c>
      <c r="AT733" s="342">
        <f t="shared" si="1857"/>
        <v>7.9101548302173486E-17</v>
      </c>
      <c r="AU733" s="342">
        <f t="shared" si="1858"/>
        <v>2.6643880048163623E-16</v>
      </c>
      <c r="AV733" s="342">
        <f t="shared" si="1859"/>
        <v>-4.9102150420963875E-16</v>
      </c>
      <c r="AW733" s="342">
        <f t="shared" si="1860"/>
        <v>4.9269071067825274E-16</v>
      </c>
      <c r="AX733" s="342">
        <f t="shared" si="1861"/>
        <v>-2.7068863504838155E-16</v>
      </c>
      <c r="AY733" s="342">
        <f t="shared" si="1862"/>
        <v>-7.4200421680479646E-17</v>
      </c>
      <c r="AZ733" s="342">
        <f t="shared" si="1863"/>
        <v>3.8540403825424872E-16</v>
      </c>
      <c r="BA733" s="342">
        <f t="shared" si="1864"/>
        <v>-5.216422789970109E-16</v>
      </c>
      <c r="BB733" s="342">
        <f t="shared" si="1865"/>
        <v>4.2106583090704969E-16</v>
      </c>
      <c r="BC733" s="342">
        <f t="shared" si="1866"/>
        <v>-1.2933429869301867E-16</v>
      </c>
      <c r="BD733" s="342">
        <f t="shared" si="1867"/>
        <v>-2.2111230117095302E-16</v>
      </c>
      <c r="BE733" s="342">
        <f t="shared" si="1868"/>
        <v>4.7117853903750456E-16</v>
      </c>
      <c r="BF733" s="342">
        <f t="shared" si="1869"/>
        <v>-5.0733957098139114E-16</v>
      </c>
      <c r="BG733" s="342">
        <f t="shared" si="1870"/>
        <v>3.1317904450885576E-16</v>
      </c>
      <c r="BH733" s="342">
        <f t="shared" si="1871"/>
        <v>2.3158220622394284E-17</v>
      </c>
      <c r="BI733" s="342">
        <f t="shared" si="1872"/>
        <v>-3.4898213775363822E-16</v>
      </c>
      <c r="BJ733" s="342">
        <f t="shared" si="1873"/>
        <v>5.1637546041847538E-16</v>
      </c>
      <c r="BK733" s="342">
        <f t="shared" si="1874"/>
        <v>-4.4934511977332514E-16</v>
      </c>
      <c r="BL733" s="342">
        <f t="shared" si="1875"/>
        <v>1.7832148908614491E-16</v>
      </c>
      <c r="BM733" s="342">
        <f t="shared" si="1876"/>
        <v>1.7365636952772782E-16</v>
      </c>
      <c r="BN733" s="342">
        <f t="shared" si="1877"/>
        <v>-4.4679786696205551E-16</v>
      </c>
      <c r="BO733" s="342">
        <f t="shared" si="1878"/>
        <v>5.1710247387595447E-16</v>
      </c>
      <c r="BP733" s="342">
        <f t="shared" si="1879"/>
        <v>-3.5265336856964111E-16</v>
      </c>
      <c r="BQ733" s="342">
        <f t="shared" si="1880"/>
        <v>2.8107006759870655E-17</v>
      </c>
      <c r="BR733" s="342">
        <f t="shared" si="1881"/>
        <v>3.0919934849340701E-16</v>
      </c>
    </row>
    <row r="734" spans="2:70">
      <c r="B734" s="339">
        <v>40</v>
      </c>
      <c r="C734" s="339">
        <f t="shared" si="1882"/>
        <v>1.2500000000000006E-2</v>
      </c>
      <c r="D734" s="340">
        <f t="shared" si="1817"/>
        <v>53.99945925886707</v>
      </c>
      <c r="E734" s="341" t="str">
        <f>AT694</f>
        <v>-0.000540741132932684</v>
      </c>
      <c r="F734" s="291">
        <v>40</v>
      </c>
      <c r="G734" s="342">
        <f t="shared" si="1818"/>
        <v>1.932433152214661E-16</v>
      </c>
      <c r="H734" s="342">
        <f t="shared" si="1819"/>
        <v>-3.5629562055528594E-16</v>
      </c>
      <c r="I734" s="342">
        <f t="shared" si="1820"/>
        <v>3.1063478358195765E-16</v>
      </c>
      <c r="J734" s="342">
        <f t="shared" si="1821"/>
        <v>-8.300830333114962E-17</v>
      </c>
      <c r="K734" s="342">
        <f t="shared" si="1822"/>
        <v>-1.932433152214662E-16</v>
      </c>
      <c r="L734" s="342">
        <f t="shared" si="1823"/>
        <v>3.5629562055528574E-16</v>
      </c>
      <c r="M734" s="342">
        <f t="shared" si="1824"/>
        <v>-3.1063478358195774E-16</v>
      </c>
      <c r="N734" s="342">
        <f t="shared" si="1825"/>
        <v>8.300830333114983E-17</v>
      </c>
      <c r="O734" s="342">
        <f t="shared" si="1826"/>
        <v>1.93243315221466E-16</v>
      </c>
      <c r="P734" s="342">
        <f t="shared" si="1827"/>
        <v>-3.5629562055528599E-16</v>
      </c>
      <c r="Q734" s="342">
        <f t="shared" si="1828"/>
        <v>3.1063478358195715E-16</v>
      </c>
      <c r="R734" s="342">
        <f t="shared" si="1829"/>
        <v>-8.3008303331151321E-17</v>
      </c>
      <c r="S734" s="342">
        <f t="shared" si="1830"/>
        <v>-1.9324331522146472E-16</v>
      </c>
      <c r="T734" s="342">
        <f t="shared" si="1831"/>
        <v>3.5629562055528564E-16</v>
      </c>
      <c r="U734" s="342">
        <f t="shared" si="1832"/>
        <v>-3.1063478358195804E-16</v>
      </c>
      <c r="V734" s="342">
        <f t="shared" si="1833"/>
        <v>8.3008303331150273E-17</v>
      </c>
      <c r="W734" s="342">
        <f t="shared" si="1834"/>
        <v>1.9324331522146565E-16</v>
      </c>
      <c r="X734" s="342">
        <f t="shared" si="1835"/>
        <v>-3.5629562055528589E-16</v>
      </c>
      <c r="Y734" s="342">
        <f t="shared" si="1836"/>
        <v>3.1063478358195745E-16</v>
      </c>
      <c r="Z734" s="342">
        <f t="shared" si="1837"/>
        <v>-8.3008303331149226E-17</v>
      </c>
      <c r="AA734" s="342">
        <f t="shared" si="1838"/>
        <v>-1.9324331522146649E-16</v>
      </c>
      <c r="AB734" s="342">
        <f t="shared" si="1839"/>
        <v>3.5629562055528613E-16</v>
      </c>
      <c r="AC734" s="342">
        <f t="shared" si="1840"/>
        <v>-3.1063478358195686E-16</v>
      </c>
      <c r="AD734" s="342">
        <f t="shared" si="1841"/>
        <v>8.3008303331153244E-17</v>
      </c>
      <c r="AE734" s="342">
        <f t="shared" si="1842"/>
        <v>1.9324331522146302E-16</v>
      </c>
      <c r="AF734" s="342">
        <f t="shared" si="1843"/>
        <v>-3.562956205552852E-16</v>
      </c>
      <c r="AG734" s="342">
        <f t="shared" si="1844"/>
        <v>3.1063478358195903E-16</v>
      </c>
      <c r="AH734" s="342">
        <f t="shared" si="1845"/>
        <v>-8.3008303331152196E-17</v>
      </c>
      <c r="AI734" s="342">
        <f t="shared" si="1846"/>
        <v>-1.9324331522146393E-16</v>
      </c>
      <c r="AJ734" s="342">
        <f t="shared" si="1847"/>
        <v>3.5629562055528544E-16</v>
      </c>
      <c r="AK734" s="342">
        <f t="shared" si="1848"/>
        <v>-3.1063478358195848E-16</v>
      </c>
      <c r="AL734" s="342">
        <f t="shared" si="1849"/>
        <v>8.3008303331151149E-17</v>
      </c>
      <c r="AM734" s="342">
        <f t="shared" si="1850"/>
        <v>1.9324331522146048E-16</v>
      </c>
      <c r="AN734" s="342">
        <f t="shared" si="1851"/>
        <v>-3.5629562055528569E-16</v>
      </c>
      <c r="AO734" s="342">
        <f t="shared" si="1852"/>
        <v>3.1063478358196065E-16</v>
      </c>
      <c r="AP734" s="342">
        <f t="shared" si="1853"/>
        <v>-8.3008303331150101E-17</v>
      </c>
      <c r="AQ734" s="342">
        <f t="shared" si="1854"/>
        <v>-1.9324331522146131E-16</v>
      </c>
      <c r="AR734" s="342">
        <f t="shared" si="1855"/>
        <v>3.5629562055528594E-16</v>
      </c>
      <c r="AS734" s="342">
        <f t="shared" si="1856"/>
        <v>-3.1063478358196011E-16</v>
      </c>
      <c r="AT734" s="342">
        <f t="shared" si="1857"/>
        <v>8.3008303331149053E-17</v>
      </c>
      <c r="AU734" s="342">
        <f t="shared" si="1858"/>
        <v>1.932433152214623E-16</v>
      </c>
      <c r="AV734" s="342">
        <f t="shared" si="1859"/>
        <v>-3.5629562055528618E-16</v>
      </c>
      <c r="AW734" s="342">
        <f t="shared" si="1860"/>
        <v>3.1063478358195952E-16</v>
      </c>
      <c r="AX734" s="342">
        <f t="shared" si="1861"/>
        <v>-8.3008303331148005E-17</v>
      </c>
      <c r="AY734" s="342">
        <f t="shared" si="1862"/>
        <v>-1.9324331522146319E-16</v>
      </c>
      <c r="AZ734" s="342">
        <f t="shared" si="1863"/>
        <v>3.5629562055528643E-16</v>
      </c>
      <c r="BA734" s="342">
        <f t="shared" si="1864"/>
        <v>-3.1063478358195898E-16</v>
      </c>
      <c r="BB734" s="342">
        <f t="shared" si="1865"/>
        <v>8.3008303331157077E-17</v>
      </c>
      <c r="BC734" s="342">
        <f t="shared" si="1866"/>
        <v>1.9324331522146408E-16</v>
      </c>
      <c r="BD734" s="342">
        <f t="shared" si="1867"/>
        <v>-3.5629562055528431E-16</v>
      </c>
      <c r="BE734" s="342">
        <f t="shared" si="1868"/>
        <v>3.1063478358195839E-16</v>
      </c>
      <c r="BF734" s="342">
        <f t="shared" si="1869"/>
        <v>-8.300830333115603E-17</v>
      </c>
      <c r="BG734" s="342">
        <f t="shared" si="1870"/>
        <v>-1.9324331522146501E-16</v>
      </c>
      <c r="BH734" s="342">
        <f t="shared" si="1871"/>
        <v>3.5629562055528456E-16</v>
      </c>
      <c r="BI734" s="342">
        <f t="shared" si="1872"/>
        <v>-3.1063478358195784E-16</v>
      </c>
      <c r="BJ734" s="342">
        <f t="shared" si="1873"/>
        <v>8.3008303331154982E-17</v>
      </c>
      <c r="BK734" s="342">
        <f t="shared" si="1874"/>
        <v>1.9324331522146595E-16</v>
      </c>
      <c r="BL734" s="342">
        <f t="shared" si="1875"/>
        <v>-3.562956205552848E-16</v>
      </c>
      <c r="BM734" s="342">
        <f t="shared" si="1876"/>
        <v>3.1063478358195725E-16</v>
      </c>
      <c r="BN734" s="342">
        <f t="shared" si="1877"/>
        <v>-8.3008303331153934E-17</v>
      </c>
      <c r="BO734" s="342">
        <f t="shared" si="1878"/>
        <v>-1.9324331522146684E-16</v>
      </c>
      <c r="BP734" s="342">
        <f t="shared" si="1879"/>
        <v>3.5629562055528505E-16</v>
      </c>
      <c r="BQ734" s="342">
        <f t="shared" si="1880"/>
        <v>-3.1063478358195671E-16</v>
      </c>
      <c r="BR734" s="342">
        <f t="shared" si="1881"/>
        <v>8.3008303331152886E-17</v>
      </c>
    </row>
    <row r="735" spans="2:70">
      <c r="B735" s="339">
        <v>41</v>
      </c>
      <c r="C735" s="339">
        <f t="shared" si="1882"/>
        <v>1.2812500000000006E-2</v>
      </c>
      <c r="D735" s="340">
        <f t="shared" si="1817"/>
        <v>53.999513232640112</v>
      </c>
      <c r="E735" s="341" t="str">
        <f>AU694</f>
        <v>-0.000486767359886391</v>
      </c>
      <c r="F735" s="291">
        <v>41</v>
      </c>
      <c r="G735" s="342">
        <f t="shared" si="1818"/>
        <v>-1.2245240950768545E-16</v>
      </c>
      <c r="H735" s="342">
        <f t="shared" si="1819"/>
        <v>-1.5845163494432554E-16</v>
      </c>
      <c r="I735" s="342">
        <f t="shared" si="1820"/>
        <v>3.2349371565454499E-16</v>
      </c>
      <c r="J735" s="342">
        <f t="shared" si="1821"/>
        <v>-2.5199284641644936E-16</v>
      </c>
      <c r="K735" s="342">
        <f t="shared" si="1822"/>
        <v>-3.7685768067922709E-18</v>
      </c>
      <c r="L735" s="342">
        <f t="shared" si="1823"/>
        <v>2.5677436605061642E-16</v>
      </c>
      <c r="M735" s="342">
        <f t="shared" si="1824"/>
        <v>-3.2202328992898601E-16</v>
      </c>
      <c r="N735" s="342">
        <f t="shared" si="1825"/>
        <v>1.5180445889984581E-16</v>
      </c>
      <c r="O735" s="342">
        <f t="shared" si="1826"/>
        <v>1.2941583146466836E-16</v>
      </c>
      <c r="P735" s="342">
        <f t="shared" si="1827"/>
        <v>-3.1600552759112665E-16</v>
      </c>
      <c r="Q735" s="342">
        <f t="shared" si="1828"/>
        <v>2.7152773746013172E-16</v>
      </c>
      <c r="R735" s="342">
        <f t="shared" si="1829"/>
        <v>-2.8505218626588792E-17</v>
      </c>
      <c r="S735" s="342">
        <f t="shared" si="1830"/>
        <v>-2.3536069893948445E-16</v>
      </c>
      <c r="T735" s="342">
        <f t="shared" si="1831"/>
        <v>3.2712771215312876E-16</v>
      </c>
      <c r="U735" s="342">
        <f t="shared" si="1832"/>
        <v>-1.7969454836804128E-16</v>
      </c>
      <c r="V735" s="342">
        <f t="shared" si="1833"/>
        <v>-9.913368278211813E-17</v>
      </c>
      <c r="W735" s="342">
        <f t="shared" si="1834"/>
        <v>3.0547403355081171E-16</v>
      </c>
      <c r="X735" s="342">
        <f t="shared" si="1835"/>
        <v>-2.8844766795991351E-16</v>
      </c>
      <c r="Y735" s="342">
        <f t="shared" si="1836"/>
        <v>6.050449322205362E-17</v>
      </c>
      <c r="Z735" s="342">
        <f t="shared" si="1837"/>
        <v>2.1168037963631969E-16</v>
      </c>
      <c r="AA735" s="342">
        <f t="shared" si="1838"/>
        <v>-3.2908171568303886E-16</v>
      </c>
      <c r="AB735" s="342">
        <f t="shared" si="1839"/>
        <v>2.0585408110442207E-16</v>
      </c>
      <c r="AC735" s="342">
        <f t="shared" si="1840"/>
        <v>6.7896822542390349E-17</v>
      </c>
      <c r="AD735" s="342">
        <f t="shared" si="1841"/>
        <v>-2.9200065757830888E-16</v>
      </c>
      <c r="AE735" s="342">
        <f t="shared" si="1842"/>
        <v>3.0258968973570414E-16</v>
      </c>
      <c r="AF735" s="342">
        <f t="shared" si="1843"/>
        <v>-9.1921076472674234E-17</v>
      </c>
      <c r="AG735" s="342">
        <f t="shared" si="1844"/>
        <v>-1.8596146256098891E-16</v>
      </c>
      <c r="AH735" s="342">
        <f t="shared" si="1845"/>
        <v>3.2786648239655626E-16</v>
      </c>
      <c r="AI735" s="342">
        <f t="shared" si="1846"/>
        <v>-2.3003112650847945E-16</v>
      </c>
      <c r="AJ735" s="342">
        <f t="shared" si="1847"/>
        <v>-3.6006078785405195E-17</v>
      </c>
      <c r="AK735" s="342">
        <f t="shared" si="1848"/>
        <v>2.7571515564953264E-16</v>
      </c>
      <c r="AL735" s="342">
        <f t="shared" si="1849"/>
        <v>-3.1381760738699156E-16</v>
      </c>
      <c r="AM735" s="342">
        <f t="shared" si="1850"/>
        <v>1.2245240950769102E-16</v>
      </c>
      <c r="AN735" s="342">
        <f t="shared" si="1851"/>
        <v>1.584516349443195E-16</v>
      </c>
      <c r="AO735" s="342">
        <f t="shared" si="1852"/>
        <v>-3.2349371565454361E-16</v>
      </c>
      <c r="AP735" s="342">
        <f t="shared" si="1853"/>
        <v>2.5199284641645494E-16</v>
      </c>
      <c r="AQ735" s="342">
        <f t="shared" si="1854"/>
        <v>3.7685768067824471E-18</v>
      </c>
      <c r="AR735" s="342">
        <f t="shared" si="1855"/>
        <v>-2.5677436605061613E-16</v>
      </c>
      <c r="AS735" s="342">
        <f t="shared" si="1856"/>
        <v>3.220232899289863E-16</v>
      </c>
      <c r="AT735" s="342">
        <f t="shared" si="1857"/>
        <v>-1.5180445889984828E-16</v>
      </c>
      <c r="AU735" s="342">
        <f t="shared" si="1858"/>
        <v>-1.2941583146466577E-16</v>
      </c>
      <c r="AV735" s="342">
        <f t="shared" si="1859"/>
        <v>3.1600552759112527E-16</v>
      </c>
      <c r="AW735" s="342">
        <f t="shared" si="1860"/>
        <v>-2.7152773746013463E-16</v>
      </c>
      <c r="AX735" s="342">
        <f t="shared" si="1861"/>
        <v>2.850521862659392E-17</v>
      </c>
      <c r="AY735" s="342">
        <f t="shared" si="1862"/>
        <v>2.3536069893947923E-16</v>
      </c>
      <c r="AZ735" s="342">
        <f t="shared" si="1863"/>
        <v>-3.271277121531296E-16</v>
      </c>
      <c r="BA735" s="342">
        <f t="shared" si="1864"/>
        <v>1.7969454836804951E-16</v>
      </c>
      <c r="BB735" s="342">
        <f t="shared" si="1865"/>
        <v>9.913368278210875E-17</v>
      </c>
      <c r="BC735" s="342">
        <f t="shared" si="1866"/>
        <v>-3.0547403355081151E-16</v>
      </c>
      <c r="BD735" s="342">
        <f t="shared" si="1867"/>
        <v>2.8844766795991376E-16</v>
      </c>
      <c r="BE735" s="342">
        <f t="shared" si="1868"/>
        <v>-6.0504493222058699E-17</v>
      </c>
      <c r="BF735" s="342">
        <f t="shared" si="1869"/>
        <v>-2.1168037963631572E-16</v>
      </c>
      <c r="BG735" s="342">
        <f t="shared" si="1870"/>
        <v>3.2908171568303891E-16</v>
      </c>
      <c r="BH735" s="342">
        <f t="shared" si="1871"/>
        <v>-2.0585408110442606E-16</v>
      </c>
      <c r="BI735" s="342">
        <f t="shared" si="1872"/>
        <v>-6.7896822542385296E-17</v>
      </c>
      <c r="BJ735" s="342">
        <f t="shared" si="1873"/>
        <v>2.9200065757830652E-16</v>
      </c>
      <c r="BK735" s="342">
        <f t="shared" si="1874"/>
        <v>-3.0258968973570804E-16</v>
      </c>
      <c r="BL735" s="342">
        <f t="shared" si="1875"/>
        <v>9.1921076472683639E-17</v>
      </c>
      <c r="BM735" s="342">
        <f t="shared" si="1876"/>
        <v>1.8596146256098851E-16</v>
      </c>
      <c r="BN735" s="342">
        <f t="shared" si="1877"/>
        <v>-3.2786648239655626E-16</v>
      </c>
      <c r="BO735" s="342">
        <f t="shared" si="1878"/>
        <v>2.300311265084798E-16</v>
      </c>
      <c r="BP735" s="342">
        <f t="shared" si="1879"/>
        <v>3.6006078785400067E-17</v>
      </c>
      <c r="BQ735" s="342">
        <f t="shared" si="1880"/>
        <v>-2.7571515564952978E-16</v>
      </c>
      <c r="BR735" s="342">
        <f t="shared" si="1881"/>
        <v>3.1381760738699309E-16</v>
      </c>
    </row>
    <row r="736" spans="2:70">
      <c r="B736" s="339">
        <v>42</v>
      </c>
      <c r="C736" s="339">
        <f t="shared" si="1882"/>
        <v>1.3125000000000006E-2</v>
      </c>
      <c r="D736" s="340">
        <f t="shared" si="1817"/>
        <v>53.99957189424893</v>
      </c>
      <c r="E736" s="341" t="str">
        <f>AV694</f>
        <v>-0.0004281057510713</v>
      </c>
      <c r="F736" s="291">
        <v>42</v>
      </c>
      <c r="G736" s="342">
        <f t="shared" si="1818"/>
        <v>-4.736001867212597E-16</v>
      </c>
      <c r="H736" s="342">
        <f t="shared" si="1819"/>
        <v>5.0983290306898261E-16</v>
      </c>
      <c r="I736" s="342">
        <f t="shared" si="1820"/>
        <v>-9.2895782796930152E-17</v>
      </c>
      <c r="J736" s="342">
        <f t="shared" si="1821"/>
        <v>-4.0661263967892497E-16</v>
      </c>
      <c r="K736" s="342">
        <f t="shared" si="1822"/>
        <v>5.4469954074720189E-16</v>
      </c>
      <c r="L736" s="342">
        <f t="shared" si="1823"/>
        <v>-1.9862506187826156E-16</v>
      </c>
      <c r="M736" s="342">
        <f t="shared" si="1824"/>
        <v>-3.2399919692472465E-16</v>
      </c>
      <c r="N736" s="342">
        <f t="shared" si="1825"/>
        <v>5.5863368054552798E-16</v>
      </c>
      <c r="O736" s="342">
        <f t="shared" si="1826"/>
        <v>-2.9672129122182932E-16</v>
      </c>
      <c r="P736" s="342">
        <f t="shared" si="1827"/>
        <v>-2.2893464673355E-16</v>
      </c>
      <c r="Q736" s="342">
        <f t="shared" si="1828"/>
        <v>5.510998412858667E-16</v>
      </c>
      <c r="R736" s="342">
        <f t="shared" si="1829"/>
        <v>-3.8341468774695951E-16</v>
      </c>
      <c r="S736" s="342">
        <f t="shared" si="1830"/>
        <v>-1.2507226645643414E-16</v>
      </c>
      <c r="T736" s="342">
        <f t="shared" si="1831"/>
        <v>5.2238754418594124E-16</v>
      </c>
      <c r="U736" s="342">
        <f t="shared" si="1832"/>
        <v>-4.5537367284340808E-16</v>
      </c>
      <c r="V736" s="342">
        <f t="shared" si="1833"/>
        <v>-1.6403429120732628E-17</v>
      </c>
      <c r="W736" s="342">
        <f t="shared" si="1834"/>
        <v>4.7360018672126206E-16</v>
      </c>
      <c r="X736" s="342">
        <f t="shared" si="1835"/>
        <v>-5.0983290306898241E-16</v>
      </c>
      <c r="Y736" s="342">
        <f t="shared" si="1836"/>
        <v>9.2895782796933542E-17</v>
      </c>
      <c r="Z736" s="342">
        <f t="shared" si="1837"/>
        <v>4.0661263967892531E-16</v>
      </c>
      <c r="AA736" s="342">
        <f t="shared" si="1838"/>
        <v>-5.446995407472009E-16</v>
      </c>
      <c r="AB736" s="342">
        <f t="shared" si="1839"/>
        <v>1.9862506187826104E-16</v>
      </c>
      <c r="AC736" s="342">
        <f t="shared" si="1840"/>
        <v>3.2399919692472184E-16</v>
      </c>
      <c r="AD736" s="342">
        <f t="shared" si="1841"/>
        <v>-5.5863368054552798E-16</v>
      </c>
      <c r="AE736" s="342">
        <f t="shared" si="1842"/>
        <v>2.9672129122182557E-16</v>
      </c>
      <c r="AF736" s="342">
        <f t="shared" si="1843"/>
        <v>2.2893464673355049E-16</v>
      </c>
      <c r="AG736" s="342">
        <f t="shared" si="1844"/>
        <v>-5.510998412858662E-16</v>
      </c>
      <c r="AH736" s="342">
        <f t="shared" si="1845"/>
        <v>3.8341468774695911E-16</v>
      </c>
      <c r="AI736" s="342">
        <f t="shared" si="1846"/>
        <v>1.2507226645643855E-16</v>
      </c>
      <c r="AJ736" s="342">
        <f t="shared" si="1847"/>
        <v>-5.2238754418594144E-16</v>
      </c>
      <c r="AK736" s="342">
        <f t="shared" si="1848"/>
        <v>4.5537367284341006E-16</v>
      </c>
      <c r="AL736" s="342">
        <f t="shared" si="1849"/>
        <v>1.6403429120733174E-17</v>
      </c>
      <c r="AM736" s="342">
        <f t="shared" si="1850"/>
        <v>-4.7360018672126246E-16</v>
      </c>
      <c r="AN736" s="342">
        <f t="shared" si="1851"/>
        <v>5.0983290306897896E-16</v>
      </c>
      <c r="AO736" s="342">
        <f t="shared" si="1852"/>
        <v>-9.2895782796932999E-17</v>
      </c>
      <c r="AP736" s="342">
        <f t="shared" si="1853"/>
        <v>-4.0661263967892575E-16</v>
      </c>
      <c r="AQ736" s="342">
        <f t="shared" si="1854"/>
        <v>5.4469954074720081E-16</v>
      </c>
      <c r="AR736" s="342">
        <f t="shared" si="1855"/>
        <v>-1.9862506187826797E-16</v>
      </c>
      <c r="AS736" s="342">
        <f t="shared" si="1856"/>
        <v>-3.2399919692472223E-16</v>
      </c>
      <c r="AT736" s="342">
        <f t="shared" si="1857"/>
        <v>5.5863368054552798E-16</v>
      </c>
      <c r="AU736" s="342">
        <f t="shared" si="1858"/>
        <v>-2.9672129122182503E-16</v>
      </c>
      <c r="AV736" s="342">
        <f t="shared" si="1859"/>
        <v>-2.2893464673355823E-16</v>
      </c>
      <c r="AW736" s="342">
        <f t="shared" si="1860"/>
        <v>5.510998412858662E-16</v>
      </c>
      <c r="AX736" s="342">
        <f t="shared" si="1861"/>
        <v>-3.8341468774695867E-16</v>
      </c>
      <c r="AY736" s="342">
        <f t="shared" si="1862"/>
        <v>-1.2507226645643907E-16</v>
      </c>
      <c r="AZ736" s="342">
        <f t="shared" si="1863"/>
        <v>5.2238754418593888E-16</v>
      </c>
      <c r="BA736" s="342">
        <f t="shared" si="1864"/>
        <v>-4.5537367284340976E-16</v>
      </c>
      <c r="BB736" s="342">
        <f t="shared" si="1865"/>
        <v>-1.6403429120733722E-17</v>
      </c>
      <c r="BC736" s="342">
        <f t="shared" si="1866"/>
        <v>4.7360018672126275E-16</v>
      </c>
      <c r="BD736" s="342">
        <f t="shared" si="1867"/>
        <v>-5.0983290306897876E-16</v>
      </c>
      <c r="BE736" s="342">
        <f t="shared" si="1868"/>
        <v>9.2895782796932445E-17</v>
      </c>
      <c r="BF736" s="342">
        <f t="shared" si="1869"/>
        <v>4.066126396789261E-16</v>
      </c>
      <c r="BG736" s="342">
        <f t="shared" si="1870"/>
        <v>-5.4469954074720071E-16</v>
      </c>
      <c r="BH736" s="342">
        <f t="shared" si="1871"/>
        <v>1.9862506187826742E-16</v>
      </c>
      <c r="BI736" s="342">
        <f t="shared" si="1872"/>
        <v>3.2399919692472263E-16</v>
      </c>
      <c r="BJ736" s="342">
        <f t="shared" si="1873"/>
        <v>-5.5863368054552788E-16</v>
      </c>
      <c r="BK736" s="342">
        <f t="shared" si="1874"/>
        <v>2.9672129122182458E-16</v>
      </c>
      <c r="BL736" s="342">
        <f t="shared" si="1875"/>
        <v>2.2893464673355877E-16</v>
      </c>
      <c r="BM736" s="342">
        <f t="shared" si="1876"/>
        <v>-5.510998412858663E-16</v>
      </c>
      <c r="BN736" s="342">
        <f t="shared" si="1877"/>
        <v>3.8341468774695828E-16</v>
      </c>
      <c r="BO736" s="342">
        <f t="shared" si="1878"/>
        <v>1.2507226645643961E-16</v>
      </c>
      <c r="BP736" s="342">
        <f t="shared" si="1879"/>
        <v>-5.2238754418593898E-16</v>
      </c>
      <c r="BQ736" s="342">
        <f t="shared" si="1880"/>
        <v>4.553736728434002E-16</v>
      </c>
      <c r="BR736" s="342">
        <f t="shared" si="1881"/>
        <v>1.6403429120734271E-17</v>
      </c>
    </row>
    <row r="737" spans="2:70">
      <c r="B737" s="339">
        <v>43</v>
      </c>
      <c r="C737" s="339">
        <f t="shared" si="1882"/>
        <v>1.3437500000000007E-2</v>
      </c>
      <c r="D737" s="340">
        <f t="shared" si="1817"/>
        <v>53.999634678750155</v>
      </c>
      <c r="E737" s="341" t="str">
        <f>AW694</f>
        <v>-0.00036532124984169</v>
      </c>
      <c r="F737" s="291">
        <v>43</v>
      </c>
      <c r="G737" s="342">
        <f t="shared" si="1818"/>
        <v>3.798404467033125E-16</v>
      </c>
      <c r="H737" s="342">
        <f t="shared" si="1819"/>
        <v>-2.8429717131691815E-16</v>
      </c>
      <c r="I737" s="342">
        <f t="shared" si="1820"/>
        <v>-1.1180692900799868E-16</v>
      </c>
      <c r="J737" s="342">
        <f t="shared" si="1821"/>
        <v>3.8970801429473132E-16</v>
      </c>
      <c r="K737" s="342">
        <f t="shared" si="1822"/>
        <v>-2.5560724349895269E-16</v>
      </c>
      <c r="L737" s="342">
        <f t="shared" si="1823"/>
        <v>-1.4872317330574221E-16</v>
      </c>
      <c r="M737" s="342">
        <f t="shared" si="1824"/>
        <v>3.9582248067242118E-16</v>
      </c>
      <c r="N737" s="342">
        <f t="shared" si="1825"/>
        <v>-2.2445567819695974E-16</v>
      </c>
      <c r="O737" s="342">
        <f t="shared" si="1826"/>
        <v>-1.8420713214419626E-16</v>
      </c>
      <c r="P737" s="342">
        <f t="shared" si="1827"/>
        <v>3.9812496018265748E-16</v>
      </c>
      <c r="Q737" s="342">
        <f t="shared" si="1828"/>
        <v>-1.9114248201397644E-16</v>
      </c>
      <c r="R737" s="342">
        <f t="shared" si="1829"/>
        <v>-2.1791707560223772E-16</v>
      </c>
      <c r="S737" s="342">
        <f t="shared" si="1830"/>
        <v>3.9659327868909333E-16</v>
      </c>
      <c r="T737" s="342">
        <f t="shared" si="1831"/>
        <v>-1.5598847924008671E-16</v>
      </c>
      <c r="U737" s="342">
        <f t="shared" si="1832"/>
        <v>-2.4952835849663872E-16</v>
      </c>
      <c r="V737" s="342">
        <f t="shared" si="1833"/>
        <v>3.9124218712181434E-16</v>
      </c>
      <c r="W737" s="342">
        <f t="shared" si="1834"/>
        <v>-1.1933222213913824E-16</v>
      </c>
      <c r="X737" s="342">
        <f t="shared" si="1835"/>
        <v>-2.7873654689264529E-16</v>
      </c>
      <c r="Y737" s="342">
        <f t="shared" si="1836"/>
        <v>3.8212321941781754E-16</v>
      </c>
      <c r="Z737" s="342">
        <f t="shared" si="1837"/>
        <v>-8.1526730505364363E-17</v>
      </c>
      <c r="AA737" s="342">
        <f t="shared" si="1838"/>
        <v>-3.0526034996917555E-16</v>
      </c>
      <c r="AB737" s="342">
        <f t="shared" si="1839"/>
        <v>3.6932419622102739E-16</v>
      </c>
      <c r="AC737" s="342">
        <f t="shared" si="1840"/>
        <v>-4.2936091889779533E-17</v>
      </c>
      <c r="AD737" s="342">
        <f t="shared" si="1841"/>
        <v>-3.2884432900322119E-16</v>
      </c>
      <c r="AE737" s="342">
        <f t="shared" si="1842"/>
        <v>3.5296837912148411E-16</v>
      </c>
      <c r="AF737" s="342">
        <f t="shared" si="1843"/>
        <v>-3.9319552380352182E-18</v>
      </c>
      <c r="AG737" s="342">
        <f t="shared" si="1844"/>
        <v>-3.4926135738437008E-16</v>
      </c>
      <c r="AH737" s="342">
        <f t="shared" si="1845"/>
        <v>3.3321328357886002E-16</v>
      </c>
      <c r="AI737" s="342">
        <f t="shared" si="1846"/>
        <v>3.5110048292071153E-17</v>
      </c>
      <c r="AJ737" s="342">
        <f t="shared" si="1847"/>
        <v>-3.6631480796822869E-16</v>
      </c>
      <c r="AK737" s="342">
        <f t="shared" si="1848"/>
        <v>3.1024916196245876E-16</v>
      </c>
      <c r="AL737" s="342">
        <f t="shared" si="1849"/>
        <v>7.3813922864020155E-17</v>
      </c>
      <c r="AM737" s="342">
        <f t="shared" si="1850"/>
        <v>-3.7984044670331019E-16</v>
      </c>
      <c r="AN737" s="342">
        <f t="shared" si="1851"/>
        <v>2.842971713169186E-16</v>
      </c>
      <c r="AO737" s="342">
        <f t="shared" si="1852"/>
        <v>1.1180692900799395E-16</v>
      </c>
      <c r="AP737" s="342">
        <f t="shared" si="1853"/>
        <v>-3.8970801429473176E-16</v>
      </c>
      <c r="AQ737" s="342">
        <f t="shared" si="1854"/>
        <v>2.5560724349895432E-16</v>
      </c>
      <c r="AR737" s="342">
        <f t="shared" si="1855"/>
        <v>1.4872317330573632E-16</v>
      </c>
      <c r="AS737" s="342">
        <f t="shared" si="1856"/>
        <v>-3.9582248067242123E-16</v>
      </c>
      <c r="AT737" s="342">
        <f t="shared" si="1857"/>
        <v>2.244556781969626E-16</v>
      </c>
      <c r="AU737" s="342">
        <f t="shared" si="1858"/>
        <v>1.8420713214418812E-16</v>
      </c>
      <c r="AV737" s="342">
        <f t="shared" si="1859"/>
        <v>-3.9812496018265748E-16</v>
      </c>
      <c r="AW737" s="342">
        <f t="shared" si="1860"/>
        <v>1.9114248201397948E-16</v>
      </c>
      <c r="AX737" s="342">
        <f t="shared" si="1861"/>
        <v>2.1791707560223003E-16</v>
      </c>
      <c r="AY737" s="342">
        <f t="shared" si="1862"/>
        <v>-3.9659327868909363E-16</v>
      </c>
      <c r="AZ737" s="342">
        <f t="shared" si="1863"/>
        <v>1.5598847924009258E-16</v>
      </c>
      <c r="BA737" s="342">
        <f t="shared" si="1864"/>
        <v>2.4952835849664044E-16</v>
      </c>
      <c r="BB737" s="342">
        <f t="shared" si="1865"/>
        <v>-3.9124218712181498E-16</v>
      </c>
      <c r="BC737" s="342">
        <f t="shared" si="1866"/>
        <v>1.1933222213914702E-16</v>
      </c>
      <c r="BD737" s="342">
        <f t="shared" si="1867"/>
        <v>2.7873654689264278E-16</v>
      </c>
      <c r="BE737" s="342">
        <f t="shared" si="1868"/>
        <v>-3.8212321941781853E-16</v>
      </c>
      <c r="BF737" s="342">
        <f t="shared" si="1869"/>
        <v>8.152673050536223E-17</v>
      </c>
      <c r="BG737" s="342">
        <f t="shared" si="1870"/>
        <v>3.0526034996917323E-16</v>
      </c>
      <c r="BH737" s="342">
        <f t="shared" si="1871"/>
        <v>-3.6932419622102878E-16</v>
      </c>
      <c r="BI737" s="342">
        <f t="shared" si="1872"/>
        <v>4.2936091889777413E-17</v>
      </c>
      <c r="BJ737" s="342">
        <f t="shared" si="1873"/>
        <v>3.2884432900321917E-16</v>
      </c>
      <c r="BK737" s="342">
        <f t="shared" si="1874"/>
        <v>-3.5296837912148835E-16</v>
      </c>
      <c r="BL737" s="342">
        <f t="shared" si="1875"/>
        <v>3.9319552380387188E-18</v>
      </c>
      <c r="BM737" s="342">
        <f t="shared" si="1876"/>
        <v>3.4926135738436836E-16</v>
      </c>
      <c r="BN737" s="342">
        <f t="shared" si="1877"/>
        <v>-3.3321328357886505E-16</v>
      </c>
      <c r="BO737" s="342">
        <f t="shared" si="1878"/>
        <v>-3.511004829205638E-17</v>
      </c>
      <c r="BP737" s="342">
        <f t="shared" si="1879"/>
        <v>3.6631480796823175E-16</v>
      </c>
      <c r="BQ737" s="342">
        <f t="shared" si="1880"/>
        <v>-3.1024916196246093E-16</v>
      </c>
      <c r="BR737" s="342">
        <f t="shared" si="1881"/>
        <v>-7.3813922864016703E-17</v>
      </c>
    </row>
    <row r="738" spans="2:70">
      <c r="B738" s="339">
        <v>44</v>
      </c>
      <c r="C738" s="339">
        <f t="shared" si="1882"/>
        <v>1.3750000000000007E-2</v>
      </c>
      <c r="D738" s="340">
        <f t="shared" si="1817"/>
        <v>53.999700981494712</v>
      </c>
      <c r="E738" s="341" t="str">
        <f>AX694</f>
        <v>-0.000299018505286359</v>
      </c>
      <c r="F738" s="291">
        <v>44</v>
      </c>
      <c r="G738" s="342">
        <f t="shared" si="1818"/>
        <v>3.8288452089779066E-16</v>
      </c>
      <c r="H738" s="342">
        <f t="shared" si="1819"/>
        <v>1.4351387963830664E-16</v>
      </c>
      <c r="I738" s="342">
        <f t="shared" si="1820"/>
        <v>-4.9272528900182588E-16</v>
      </c>
      <c r="J738" s="342">
        <f t="shared" si="1821"/>
        <v>2.3360172997829309E-16</v>
      </c>
      <c r="K738" s="342">
        <f t="shared" si="1822"/>
        <v>3.1393426533279352E-16</v>
      </c>
      <c r="L738" s="342">
        <f t="shared" si="1823"/>
        <v>-4.7387661436742589E-16</v>
      </c>
      <c r="M738" s="342">
        <f t="shared" si="1824"/>
        <v>4.8755193274556151E-17</v>
      </c>
      <c r="N738" s="342">
        <f t="shared" si="1825"/>
        <v>4.3656100495156488E-16</v>
      </c>
      <c r="O738" s="342">
        <f t="shared" si="1826"/>
        <v>-3.8288452089779224E-16</v>
      </c>
      <c r="P738" s="342">
        <f t="shared" si="1827"/>
        <v>-1.4351387963830432E-16</v>
      </c>
      <c r="Q738" s="342">
        <f t="shared" si="1828"/>
        <v>4.9272528900182568E-16</v>
      </c>
      <c r="R738" s="342">
        <f t="shared" si="1829"/>
        <v>-2.3360172997829521E-16</v>
      </c>
      <c r="S738" s="342">
        <f t="shared" si="1830"/>
        <v>-3.1393426533279165E-16</v>
      </c>
      <c r="T738" s="342">
        <f t="shared" si="1831"/>
        <v>4.7387661436742658E-16</v>
      </c>
      <c r="U738" s="342">
        <f t="shared" si="1832"/>
        <v>-4.8755193274558566E-17</v>
      </c>
      <c r="V738" s="342">
        <f t="shared" si="1833"/>
        <v>-4.3656100495156375E-16</v>
      </c>
      <c r="W738" s="342">
        <f t="shared" si="1834"/>
        <v>3.8288452089779372E-16</v>
      </c>
      <c r="X738" s="342">
        <f t="shared" si="1835"/>
        <v>1.4351387963830193E-16</v>
      </c>
      <c r="Y738" s="342">
        <f t="shared" si="1836"/>
        <v>-4.9272528900182549E-16</v>
      </c>
      <c r="Z738" s="342">
        <f t="shared" si="1837"/>
        <v>2.3360172997829733E-16</v>
      </c>
      <c r="AA738" s="342">
        <f t="shared" si="1838"/>
        <v>3.1393426533278973E-16</v>
      </c>
      <c r="AB738" s="342">
        <f t="shared" si="1839"/>
        <v>-4.7387661436742727E-16</v>
      </c>
      <c r="AC738" s="342">
        <f t="shared" si="1840"/>
        <v>4.8755193274560982E-17</v>
      </c>
      <c r="AD738" s="342">
        <f t="shared" si="1841"/>
        <v>4.3656100495156256E-16</v>
      </c>
      <c r="AE738" s="342">
        <f t="shared" si="1842"/>
        <v>-3.828845208977953E-16</v>
      </c>
      <c r="AF738" s="342">
        <f t="shared" si="1843"/>
        <v>-1.4351387963829966E-16</v>
      </c>
      <c r="AG738" s="342">
        <f t="shared" si="1844"/>
        <v>4.9272528900182519E-16</v>
      </c>
      <c r="AH738" s="342">
        <f t="shared" si="1845"/>
        <v>-2.336017299782995E-16</v>
      </c>
      <c r="AI738" s="342">
        <f t="shared" si="1846"/>
        <v>-3.139342653327879E-16</v>
      </c>
      <c r="AJ738" s="342">
        <f t="shared" si="1847"/>
        <v>4.7387661436742806E-16</v>
      </c>
      <c r="AK738" s="342">
        <f t="shared" si="1848"/>
        <v>-4.8755193274563398E-17</v>
      </c>
      <c r="AL738" s="342">
        <f t="shared" si="1849"/>
        <v>-4.3656100495156143E-16</v>
      </c>
      <c r="AM738" s="342">
        <f t="shared" si="1850"/>
        <v>3.8288452089779682E-16</v>
      </c>
      <c r="AN738" s="342">
        <f t="shared" si="1851"/>
        <v>1.4351387963829732E-16</v>
      </c>
      <c r="AO738" s="342">
        <f t="shared" si="1852"/>
        <v>-4.9272528900182499E-16</v>
      </c>
      <c r="AP738" s="342">
        <f t="shared" si="1853"/>
        <v>2.3360172997830162E-16</v>
      </c>
      <c r="AQ738" s="342">
        <f t="shared" si="1854"/>
        <v>3.1393426533278598E-16</v>
      </c>
      <c r="AR738" s="342">
        <f t="shared" si="1855"/>
        <v>-4.7387661436742875E-16</v>
      </c>
      <c r="AS738" s="342">
        <f t="shared" si="1856"/>
        <v>4.8755193274565789E-17</v>
      </c>
      <c r="AT738" s="342">
        <f t="shared" si="1857"/>
        <v>4.365610049515603E-16</v>
      </c>
      <c r="AU738" s="342">
        <f t="shared" si="1858"/>
        <v>-3.828845208977984E-16</v>
      </c>
      <c r="AV738" s="342">
        <f t="shared" si="1859"/>
        <v>-1.4351387963829505E-16</v>
      </c>
      <c r="AW738" s="342">
        <f t="shared" si="1860"/>
        <v>4.927252890018247E-16</v>
      </c>
      <c r="AX738" s="342">
        <f t="shared" si="1861"/>
        <v>-2.3360172997830378E-16</v>
      </c>
      <c r="AY738" s="342">
        <f t="shared" si="1862"/>
        <v>-3.1393426533278411E-16</v>
      </c>
      <c r="AZ738" s="342">
        <f t="shared" si="1863"/>
        <v>4.7387661436742944E-16</v>
      </c>
      <c r="BA738" s="342">
        <f t="shared" si="1864"/>
        <v>-4.8755193274568181E-17</v>
      </c>
      <c r="BB738" s="342">
        <f t="shared" si="1865"/>
        <v>-4.3656100495155916E-16</v>
      </c>
      <c r="BC738" s="342">
        <f t="shared" si="1866"/>
        <v>3.8288452089779993E-16</v>
      </c>
      <c r="BD738" s="342">
        <f t="shared" si="1867"/>
        <v>1.4351387963829264E-16</v>
      </c>
      <c r="BE738" s="342">
        <f t="shared" si="1868"/>
        <v>-4.927252890018245E-16</v>
      </c>
      <c r="BF738" s="342">
        <f t="shared" si="1869"/>
        <v>2.336017299783059E-16</v>
      </c>
      <c r="BG738" s="342">
        <f t="shared" si="1870"/>
        <v>3.1393426533278223E-16</v>
      </c>
      <c r="BH738" s="342">
        <f t="shared" si="1871"/>
        <v>-4.7387661436743013E-16</v>
      </c>
      <c r="BI738" s="342">
        <f t="shared" si="1872"/>
        <v>4.8755193274570621E-17</v>
      </c>
      <c r="BJ738" s="342">
        <f t="shared" si="1873"/>
        <v>4.3656100495155798E-16</v>
      </c>
      <c r="BK738" s="342">
        <f t="shared" si="1874"/>
        <v>-3.8288452089780146E-16</v>
      </c>
      <c r="BL738" s="342">
        <f t="shared" si="1875"/>
        <v>-1.4351387963829034E-16</v>
      </c>
      <c r="BM738" s="342">
        <f t="shared" si="1876"/>
        <v>4.927252890018242E-16</v>
      </c>
      <c r="BN738" s="342">
        <f t="shared" si="1877"/>
        <v>-2.3360172997830802E-16</v>
      </c>
      <c r="BO738" s="342">
        <f t="shared" si="1878"/>
        <v>-3.1393426533278036E-16</v>
      </c>
      <c r="BP738" s="342">
        <f t="shared" si="1879"/>
        <v>4.7387661436743082E-16</v>
      </c>
      <c r="BQ738" s="342">
        <f t="shared" si="1880"/>
        <v>-4.8755193274573012E-17</v>
      </c>
      <c r="BR738" s="342">
        <f t="shared" si="1881"/>
        <v>-4.3656100495155685E-16</v>
      </c>
    </row>
    <row r="739" spans="2:70">
      <c r="B739" s="339">
        <v>45</v>
      </c>
      <c r="C739" s="339">
        <f t="shared" si="1882"/>
        <v>1.4062500000000007E-2</v>
      </c>
      <c r="D739" s="340">
        <f t="shared" si="1817"/>
        <v>53.999770163950949</v>
      </c>
      <c r="E739" s="341" t="str">
        <f>AY694</f>
        <v>-0.000229836049049877</v>
      </c>
      <c r="F739" s="291">
        <v>45</v>
      </c>
      <c r="G739" s="342">
        <f t="shared" si="1818"/>
        <v>-1.4693698258276254E-15</v>
      </c>
      <c r="H739" s="342">
        <f t="shared" si="1819"/>
        <v>7.8099740438160399E-16</v>
      </c>
      <c r="I739" s="342">
        <f t="shared" si="1820"/>
        <v>1.0159466668926527E-15</v>
      </c>
      <c r="J739" s="342">
        <f t="shared" si="1821"/>
        <v>-1.3708249049949645E-15</v>
      </c>
      <c r="K739" s="342">
        <f t="shared" si="1822"/>
        <v>-2.2008773665496565E-16</v>
      </c>
      <c r="L739" s="342">
        <f t="shared" si="1823"/>
        <v>1.4986011002000695E-15</v>
      </c>
      <c r="M739" s="342">
        <f t="shared" si="1824"/>
        <v>-6.4995413675455039E-16</v>
      </c>
      <c r="N739" s="342">
        <f t="shared" si="1825"/>
        <v>-1.1212576465640734E-15</v>
      </c>
      <c r="O739" s="342">
        <f t="shared" si="1826"/>
        <v>1.3009219648584498E-15</v>
      </c>
      <c r="P739" s="342">
        <f t="shared" si="1827"/>
        <v>3.6598222115971712E-16</v>
      </c>
      <c r="Q739" s="342">
        <f t="shared" si="1828"/>
        <v>-1.5134000267588933E-15</v>
      </c>
      <c r="R739" s="342">
        <f t="shared" si="1829"/>
        <v>5.1265145548947537E-16</v>
      </c>
      <c r="S739" s="342">
        <f t="shared" si="1830"/>
        <v>1.2157703021573038E-15</v>
      </c>
      <c r="T739" s="342">
        <f t="shared" si="1831"/>
        <v>-1.2184904350440657E-15</v>
      </c>
      <c r="U739" s="342">
        <f t="shared" si="1832"/>
        <v>-5.0835209680847771E-16</v>
      </c>
      <c r="V739" s="342">
        <f t="shared" si="1833"/>
        <v>1.5136240837514199E-15</v>
      </c>
      <c r="W739" s="342">
        <f t="shared" si="1834"/>
        <v>-3.7041166046425976E-16</v>
      </c>
      <c r="X739" s="342">
        <f t="shared" si="1835"/>
        <v>-1.2985744251331137E-15</v>
      </c>
      <c r="Y739" s="342">
        <f t="shared" si="1836"/>
        <v>1.1243241762455797E-15</v>
      </c>
      <c r="Z739" s="342">
        <f t="shared" si="1837"/>
        <v>6.4582626387142913E-16</v>
      </c>
      <c r="AA739" s="342">
        <f t="shared" si="1838"/>
        <v>-1.4992711133863282E-15</v>
      </c>
      <c r="AB739" s="342">
        <f t="shared" si="1839"/>
        <v>2.2460459866114197E-16</v>
      </c>
      <c r="AC739" s="342">
        <f t="shared" si="1840"/>
        <v>1.3688725665218912E-15</v>
      </c>
      <c r="AD739" s="342">
        <f t="shared" si="1841"/>
        <v>-1.0193300610117275E-15</v>
      </c>
      <c r="AE739" s="342">
        <f t="shared" si="1842"/>
        <v>-7.7708077096877026E-16</v>
      </c>
      <c r="AF739" s="342">
        <f t="shared" si="1843"/>
        <v>1.4704793426143705E-15</v>
      </c>
      <c r="AG739" s="342">
        <f t="shared" si="1844"/>
        <v>-7.6634471791575502E-17</v>
      </c>
      <c r="AH739" s="342">
        <f t="shared" si="1845"/>
        <v>-1.4259877167932096E-15</v>
      </c>
      <c r="AI739" s="342">
        <f t="shared" si="1846"/>
        <v>9.0451924006785554E-16</v>
      </c>
      <c r="AJ739" s="342">
        <f t="shared" si="1847"/>
        <v>9.008515654461213E-16</v>
      </c>
      <c r="AK739" s="342">
        <f t="shared" si="1848"/>
        <v>-1.4275260519272622E-15</v>
      </c>
      <c r="AL739" s="342">
        <f t="shared" si="1849"/>
        <v>-7.207368693402883E-17</v>
      </c>
      <c r="AM739" s="342">
        <f t="shared" si="1850"/>
        <v>1.4693698258276284E-15</v>
      </c>
      <c r="AN739" s="342">
        <f t="shared" si="1851"/>
        <v>-7.8099740438161819E-16</v>
      </c>
      <c r="AO739" s="342">
        <f t="shared" si="1852"/>
        <v>-1.0159466668926503E-15</v>
      </c>
      <c r="AP739" s="342">
        <f t="shared" si="1853"/>
        <v>1.3708249049949589E-15</v>
      </c>
      <c r="AQ739" s="342">
        <f t="shared" si="1854"/>
        <v>2.2008773665495206E-16</v>
      </c>
      <c r="AR739" s="342">
        <f t="shared" si="1855"/>
        <v>-1.4986011002000689E-15</v>
      </c>
      <c r="AS739" s="342">
        <f t="shared" si="1856"/>
        <v>6.4995413675453856E-16</v>
      </c>
      <c r="AT739" s="342">
        <f t="shared" si="1857"/>
        <v>1.1212576465640641E-15</v>
      </c>
      <c r="AU739" s="342">
        <f t="shared" si="1858"/>
        <v>-1.3009219648584514E-15</v>
      </c>
      <c r="AV739" s="342">
        <f t="shared" si="1859"/>
        <v>-3.6598222115973511E-16</v>
      </c>
      <c r="AW739" s="342">
        <f t="shared" si="1860"/>
        <v>1.5134000267588925E-15</v>
      </c>
      <c r="AX739" s="342">
        <f t="shared" si="1861"/>
        <v>-5.1265145548947822E-16</v>
      </c>
      <c r="AY739" s="342">
        <f t="shared" si="1862"/>
        <v>-1.2157703021573149E-15</v>
      </c>
      <c r="AZ739" s="342">
        <f t="shared" si="1863"/>
        <v>1.218490435044074E-15</v>
      </c>
      <c r="BA739" s="342">
        <f t="shared" si="1864"/>
        <v>5.0835209680847505E-16</v>
      </c>
      <c r="BB739" s="342">
        <f t="shared" si="1865"/>
        <v>-1.5136240837514191E-15</v>
      </c>
      <c r="BC739" s="342">
        <f t="shared" si="1866"/>
        <v>3.7041166046426267E-16</v>
      </c>
      <c r="BD739" s="342">
        <f t="shared" si="1867"/>
        <v>1.2985744251331119E-15</v>
      </c>
      <c r="BE739" s="342">
        <f t="shared" si="1868"/>
        <v>-1.1243241762455963E-15</v>
      </c>
      <c r="BF739" s="342">
        <f t="shared" si="1869"/>
        <v>-6.4582626387142637E-16</v>
      </c>
      <c r="BG739" s="342">
        <f t="shared" si="1870"/>
        <v>1.4992711133863288E-15</v>
      </c>
      <c r="BH739" s="342">
        <f t="shared" si="1871"/>
        <v>-2.2460459866116618E-16</v>
      </c>
      <c r="BI739" s="342">
        <f t="shared" si="1872"/>
        <v>-1.36887256652189E-15</v>
      </c>
      <c r="BJ739" s="342">
        <f t="shared" si="1873"/>
        <v>1.0193300610117294E-15</v>
      </c>
      <c r="BK739" s="342">
        <f t="shared" si="1874"/>
        <v>7.7708077096874925E-16</v>
      </c>
      <c r="BL739" s="342">
        <f t="shared" si="1875"/>
        <v>-1.4704793426143713E-15</v>
      </c>
      <c r="BM739" s="342">
        <f t="shared" si="1876"/>
        <v>7.6634471791556964E-17</v>
      </c>
      <c r="BN739" s="342">
        <f t="shared" si="1877"/>
        <v>1.4259877167932161E-15</v>
      </c>
      <c r="BO739" s="342">
        <f t="shared" si="1878"/>
        <v>-9.045192400678232E-16</v>
      </c>
      <c r="BP739" s="342">
        <f t="shared" si="1879"/>
        <v>-9.0085156544608442E-16</v>
      </c>
      <c r="BQ739" s="342">
        <f t="shared" si="1880"/>
        <v>1.4275260519272632E-15</v>
      </c>
      <c r="BR739" s="342">
        <f t="shared" si="1881"/>
        <v>7.2073686934025871E-17</v>
      </c>
    </row>
    <row r="740" spans="2:70">
      <c r="B740" s="339">
        <v>46</v>
      </c>
      <c r="C740" s="339">
        <f t="shared" si="1882"/>
        <v>1.4375000000000008E-2</v>
      </c>
      <c r="D740" s="340">
        <f t="shared" si="1817"/>
        <v>53.999841559853969</v>
      </c>
      <c r="E740" s="341" t="str">
        <f>AZ694</f>
        <v>-0.000158440146027937</v>
      </c>
      <c r="F740" s="291">
        <v>46</v>
      </c>
      <c r="G740" s="342">
        <f t="shared" si="1818"/>
        <v>4.8921657286872396E-16</v>
      </c>
      <c r="H740" s="342">
        <f t="shared" si="1819"/>
        <v>4.6680336087608545E-16</v>
      </c>
      <c r="I740" s="342">
        <f t="shared" si="1820"/>
        <v>-6.7135420885177704E-16</v>
      </c>
      <c r="J740" s="342">
        <f t="shared" si="1821"/>
        <v>-2.0485394329253241E-16</v>
      </c>
      <c r="K740" s="342">
        <f t="shared" si="1822"/>
        <v>7.5128425237820508E-16</v>
      </c>
      <c r="L740" s="342">
        <f t="shared" si="1823"/>
        <v>-8.8282630151687151E-17</v>
      </c>
      <c r="M740" s="342">
        <f t="shared" si="1824"/>
        <v>-7.1683807888875795E-16</v>
      </c>
      <c r="N740" s="342">
        <f t="shared" si="1825"/>
        <v>3.6797897343935008E-16</v>
      </c>
      <c r="O740" s="342">
        <f t="shared" si="1826"/>
        <v>5.732598060418627E-16</v>
      </c>
      <c r="P740" s="342">
        <f t="shared" si="1827"/>
        <v>-5.9165385375857202E-16</v>
      </c>
      <c r="Q740" s="342">
        <f t="shared" si="1828"/>
        <v>-3.4240792433817514E-16</v>
      </c>
      <c r="R740" s="342">
        <f t="shared" si="1829"/>
        <v>7.2525479819858882E-16</v>
      </c>
      <c r="S740" s="342">
        <f t="shared" si="1830"/>
        <v>5.9427540089568461E-17</v>
      </c>
      <c r="T740" s="342">
        <f t="shared" si="1831"/>
        <v>-7.4844227406398949E-16</v>
      </c>
      <c r="U740" s="342">
        <f t="shared" si="1832"/>
        <v>2.3260014842569262E-16</v>
      </c>
      <c r="V740" s="342">
        <f t="shared" si="1833"/>
        <v>6.5768619834925564E-16</v>
      </c>
      <c r="W740" s="342">
        <f t="shared" si="1834"/>
        <v>-4.8921657286872415E-16</v>
      </c>
      <c r="X740" s="342">
        <f t="shared" si="1835"/>
        <v>-4.6680336087608062E-16</v>
      </c>
      <c r="Y740" s="342">
        <f t="shared" si="1836"/>
        <v>6.7135420885177793E-16</v>
      </c>
      <c r="Z740" s="342">
        <f t="shared" si="1837"/>
        <v>2.0485394329252531E-16</v>
      </c>
      <c r="AA740" s="342">
        <f t="shared" si="1838"/>
        <v>-7.5128425237820537E-16</v>
      </c>
      <c r="AB740" s="342">
        <f t="shared" si="1839"/>
        <v>8.8282630151697308E-17</v>
      </c>
      <c r="AC740" s="342">
        <f t="shared" si="1840"/>
        <v>7.1683807888875647E-16</v>
      </c>
      <c r="AD740" s="342">
        <f t="shared" si="1841"/>
        <v>-3.6797897343934964E-16</v>
      </c>
      <c r="AE740" s="342">
        <f t="shared" si="1842"/>
        <v>-5.7325980604185965E-16</v>
      </c>
      <c r="AF740" s="342">
        <f t="shared" si="1843"/>
        <v>5.9165385375857172E-16</v>
      </c>
      <c r="AG740" s="342">
        <f t="shared" si="1844"/>
        <v>3.424079243381708E-16</v>
      </c>
      <c r="AH740" s="342">
        <f t="shared" si="1845"/>
        <v>-7.2525479819859E-16</v>
      </c>
      <c r="AI740" s="342">
        <f t="shared" si="1846"/>
        <v>-5.9427540089558304E-17</v>
      </c>
      <c r="AJ740" s="342">
        <f t="shared" si="1847"/>
        <v>7.4844227406398762E-16</v>
      </c>
      <c r="AK740" s="342">
        <f t="shared" si="1848"/>
        <v>-2.32600148425687E-16</v>
      </c>
      <c r="AL740" s="342">
        <f t="shared" si="1849"/>
        <v>-6.5768619834925327E-16</v>
      </c>
      <c r="AM740" s="342">
        <f t="shared" si="1850"/>
        <v>4.8921657286873589E-16</v>
      </c>
      <c r="AN740" s="342">
        <f t="shared" si="1851"/>
        <v>4.6680336087608525E-16</v>
      </c>
      <c r="AO740" s="342">
        <f t="shared" si="1852"/>
        <v>-6.713542088517802E-16</v>
      </c>
      <c r="AP740" s="342">
        <f t="shared" si="1853"/>
        <v>-2.0485394329252072E-16</v>
      </c>
      <c r="AQ740" s="342">
        <f t="shared" si="1854"/>
        <v>7.5128425237820666E-16</v>
      </c>
      <c r="AR740" s="342">
        <f t="shared" si="1855"/>
        <v>-8.8282630151691441E-17</v>
      </c>
      <c r="AS740" s="342">
        <f t="shared" si="1856"/>
        <v>-7.1683807888875499E-16</v>
      </c>
      <c r="AT740" s="342">
        <f t="shared" si="1857"/>
        <v>3.6797897343936314E-16</v>
      </c>
      <c r="AU740" s="342">
        <f t="shared" si="1858"/>
        <v>5.7325980604186349E-16</v>
      </c>
      <c r="AV740" s="342">
        <f t="shared" si="1859"/>
        <v>-5.9165385375857468E-16</v>
      </c>
      <c r="AW740" s="342">
        <f t="shared" si="1860"/>
        <v>-3.4240792433816656E-16</v>
      </c>
      <c r="AX740" s="342">
        <f t="shared" si="1861"/>
        <v>7.2525479819859434E-16</v>
      </c>
      <c r="AY740" s="342">
        <f t="shared" si="1862"/>
        <v>5.9427540089564171E-17</v>
      </c>
      <c r="AZ740" s="342">
        <f t="shared" si="1863"/>
        <v>-7.4844227406398831E-16</v>
      </c>
      <c r="BA740" s="342">
        <f t="shared" si="1864"/>
        <v>2.3260014842570174E-16</v>
      </c>
      <c r="BB740" s="342">
        <f t="shared" si="1865"/>
        <v>6.5768619834925623E-16</v>
      </c>
      <c r="BC740" s="342">
        <f t="shared" si="1866"/>
        <v>-4.8921657286873135E-16</v>
      </c>
      <c r="BD740" s="342">
        <f t="shared" si="1867"/>
        <v>-4.6680336087607322E-16</v>
      </c>
      <c r="BE740" s="342">
        <f t="shared" si="1868"/>
        <v>6.713542088517872E-16</v>
      </c>
      <c r="BF740" s="342">
        <f t="shared" si="1869"/>
        <v>2.0485394329252634E-16</v>
      </c>
      <c r="BG740" s="342">
        <f t="shared" si="1870"/>
        <v>-7.5128425237820606E-16</v>
      </c>
      <c r="BH740" s="342">
        <f t="shared" si="1871"/>
        <v>8.8282630151706873E-17</v>
      </c>
      <c r="BI740" s="342">
        <f t="shared" si="1872"/>
        <v>7.1683807888875016E-16</v>
      </c>
      <c r="BJ740" s="342">
        <f t="shared" si="1873"/>
        <v>-3.6797897343935802E-16</v>
      </c>
      <c r="BK740" s="342">
        <f t="shared" si="1874"/>
        <v>-5.7325980604186734E-16</v>
      </c>
      <c r="BL740" s="342">
        <f t="shared" si="1875"/>
        <v>5.9165385375858434E-16</v>
      </c>
      <c r="BM740" s="342">
        <f t="shared" si="1876"/>
        <v>3.4240792433817184E-16</v>
      </c>
      <c r="BN740" s="342">
        <f t="shared" si="1877"/>
        <v>-7.2525479819859848E-16</v>
      </c>
      <c r="BO740" s="342">
        <f t="shared" si="1878"/>
        <v>-5.942754008954869E-17</v>
      </c>
      <c r="BP740" s="342">
        <f t="shared" si="1879"/>
        <v>7.48442274063989E-16</v>
      </c>
      <c r="BQ740" s="342">
        <f t="shared" si="1880"/>
        <v>-2.3260014842571648E-16</v>
      </c>
      <c r="BR740" s="342">
        <f t="shared" si="1881"/>
        <v>-6.5768619834924864E-16</v>
      </c>
    </row>
    <row r="741" spans="2:70">
      <c r="B741" s="339">
        <v>47</v>
      </c>
      <c r="C741" s="339">
        <f t="shared" si="1882"/>
        <v>1.4687500000000008E-2</v>
      </c>
      <c r="D741" s="340">
        <f t="shared" si="1817"/>
        <v>53.99991448162222</v>
      </c>
      <c r="E741" s="341" t="str">
        <f>BA694</f>
        <v>-0.0000855183777798954</v>
      </c>
      <c r="F741" s="291">
        <v>47</v>
      </c>
      <c r="G741" s="342">
        <f t="shared" si="1818"/>
        <v>-3.7591783748897764E-16</v>
      </c>
      <c r="H741" s="342">
        <f t="shared" si="1819"/>
        <v>-2.8617553536912198E-16</v>
      </c>
      <c r="I741" s="342">
        <f t="shared" si="1820"/>
        <v>4.3201805270730227E-16</v>
      </c>
      <c r="J741" s="342">
        <f t="shared" si="1821"/>
        <v>2.0148518717489176E-16</v>
      </c>
      <c r="K741" s="342">
        <f t="shared" si="1822"/>
        <v>-4.7151605643860021E-16</v>
      </c>
      <c r="L741" s="342">
        <f t="shared" si="1823"/>
        <v>-1.090518762317253E-16</v>
      </c>
      <c r="M741" s="342">
        <f t="shared" si="1824"/>
        <v>4.9289396255021443E-16</v>
      </c>
      <c r="N741" s="342">
        <f t="shared" si="1825"/>
        <v>1.242776284197036E-17</v>
      </c>
      <c r="O741" s="342">
        <f t="shared" si="1826"/>
        <v>-4.9533023009914213E-16</v>
      </c>
      <c r="P741" s="342">
        <f t="shared" si="1827"/>
        <v>8.4673942504230078E-17</v>
      </c>
      <c r="Q741" s="342">
        <f t="shared" si="1828"/>
        <v>4.78731234689753E-16</v>
      </c>
      <c r="R741" s="342">
        <f t="shared" si="1829"/>
        <v>-1.7852167572569036E-16</v>
      </c>
      <c r="S741" s="342">
        <f t="shared" si="1830"/>
        <v>-4.4373486640680708E-16</v>
      </c>
      <c r="T741" s="342">
        <f t="shared" si="1831"/>
        <v>2.6550892106512132E-16</v>
      </c>
      <c r="U741" s="342">
        <f t="shared" si="1832"/>
        <v>3.9168601605722605E-16</v>
      </c>
      <c r="V741" s="342">
        <f t="shared" si="1833"/>
        <v>-3.4229280746713509E-16</v>
      </c>
      <c r="W741" s="342">
        <f t="shared" si="1834"/>
        <v>-3.2458489177061644E-16</v>
      </c>
      <c r="X741" s="342">
        <f t="shared" si="1835"/>
        <v>4.0592257323820536E-16</v>
      </c>
      <c r="Y741" s="342">
        <f t="shared" si="1836"/>
        <v>2.4501015212256702E-16</v>
      </c>
      <c r="Z741" s="342">
        <f t="shared" si="1837"/>
        <v>-4.5395296216373371E-16</v>
      </c>
      <c r="AA741" s="342">
        <f t="shared" si="1838"/>
        <v>-1.5601980973171724E-16</v>
      </c>
      <c r="AB741" s="342">
        <f t="shared" si="1839"/>
        <v>4.8453819333306612E-16</v>
      </c>
      <c r="AC741" s="342">
        <f t="shared" si="1840"/>
        <v>6.1033713549801301E-17</v>
      </c>
      <c r="AD741" s="342">
        <f t="shared" si="1841"/>
        <v>-4.9650289346475604E-16</v>
      </c>
      <c r="AE741" s="342">
        <f t="shared" si="1842"/>
        <v>3.6297874015732585E-17</v>
      </c>
      <c r="AF741" s="342">
        <f t="shared" si="1843"/>
        <v>4.8938726584262666E-16</v>
      </c>
      <c r="AG741" s="342">
        <f t="shared" si="1844"/>
        <v>-1.3223455463892411E-16</v>
      </c>
      <c r="AH741" s="342">
        <f t="shared" si="1845"/>
        <v>-4.6346476004570391E-16</v>
      </c>
      <c r="AI741" s="342">
        <f t="shared" si="1846"/>
        <v>2.2308953548534093E-16</v>
      </c>
      <c r="AJ741" s="342">
        <f t="shared" si="1847"/>
        <v>4.1973156343425841E-16</v>
      </c>
      <c r="AK741" s="342">
        <f t="shared" si="1848"/>
        <v>-3.0537131059310244E-16</v>
      </c>
      <c r="AL741" s="342">
        <f t="shared" si="1849"/>
        <v>-3.5986831822820768E-16</v>
      </c>
      <c r="AM741" s="342">
        <f t="shared" si="1850"/>
        <v>3.7591783748897547E-16</v>
      </c>
      <c r="AN741" s="342">
        <f t="shared" si="1851"/>
        <v>2.8617553536912539E-16</v>
      </c>
      <c r="AO741" s="342">
        <f t="shared" si="1852"/>
        <v>-4.3201805270729975E-16</v>
      </c>
      <c r="AP741" s="342">
        <f t="shared" si="1853"/>
        <v>-2.0148518717489723E-16</v>
      </c>
      <c r="AQ741" s="342">
        <f t="shared" si="1854"/>
        <v>4.7151605643859844E-16</v>
      </c>
      <c r="AR741" s="342">
        <f t="shared" si="1855"/>
        <v>1.0905187623173279E-16</v>
      </c>
      <c r="AS741" s="342">
        <f t="shared" si="1856"/>
        <v>-4.9289396255021325E-16</v>
      </c>
      <c r="AT741" s="342">
        <f t="shared" si="1857"/>
        <v>-1.2427762841979875E-17</v>
      </c>
      <c r="AU741" s="342">
        <f t="shared" si="1858"/>
        <v>4.9533023009914173E-16</v>
      </c>
      <c r="AV741" s="342">
        <f t="shared" si="1859"/>
        <v>-8.4673942504234614E-17</v>
      </c>
      <c r="AW741" s="342">
        <f t="shared" si="1860"/>
        <v>-4.7873123468975271E-16</v>
      </c>
      <c r="AX741" s="342">
        <f t="shared" si="1861"/>
        <v>1.7852167572569137E-16</v>
      </c>
      <c r="AY741" s="342">
        <f t="shared" si="1862"/>
        <v>4.4373486640680659E-16</v>
      </c>
      <c r="AZ741" s="342">
        <f t="shared" si="1863"/>
        <v>-2.6550892106511925E-16</v>
      </c>
      <c r="BA741" s="342">
        <f t="shared" si="1864"/>
        <v>-3.9168601605722758E-16</v>
      </c>
      <c r="BB741" s="342">
        <f t="shared" si="1865"/>
        <v>3.4229280746713332E-16</v>
      </c>
      <c r="BC741" s="342">
        <f t="shared" si="1866"/>
        <v>3.2458489177061832E-16</v>
      </c>
      <c r="BD741" s="342">
        <f t="shared" si="1867"/>
        <v>-4.0592257323820398E-16</v>
      </c>
      <c r="BE741" s="342">
        <f t="shared" si="1868"/>
        <v>-2.4501015212256914E-16</v>
      </c>
      <c r="BF741" s="342">
        <f t="shared" si="1869"/>
        <v>4.5395296216373273E-16</v>
      </c>
      <c r="BG741" s="342">
        <f t="shared" si="1870"/>
        <v>1.5601980973172628E-16</v>
      </c>
      <c r="BH741" s="342">
        <f t="shared" si="1871"/>
        <v>-4.8453819333306405E-16</v>
      </c>
      <c r="BI741" s="342">
        <f t="shared" si="1872"/>
        <v>-6.1033713549810694E-17</v>
      </c>
      <c r="BJ741" s="342">
        <f t="shared" si="1873"/>
        <v>4.9650289346475613E-16</v>
      </c>
      <c r="BK741" s="342">
        <f t="shared" si="1874"/>
        <v>-3.6297874015723069E-17</v>
      </c>
      <c r="BL741" s="342">
        <f t="shared" si="1875"/>
        <v>-4.8938726584262587E-16</v>
      </c>
      <c r="BM741" s="342">
        <f t="shared" si="1876"/>
        <v>1.3223455463891492E-16</v>
      </c>
      <c r="BN741" s="342">
        <f t="shared" si="1877"/>
        <v>4.634647600457048E-16</v>
      </c>
      <c r="BO741" s="342">
        <f t="shared" si="1878"/>
        <v>-2.2308953548532614E-16</v>
      </c>
      <c r="BP741" s="342">
        <f t="shared" si="1879"/>
        <v>-4.1973156343425974E-16</v>
      </c>
      <c r="BQ741" s="342">
        <f t="shared" si="1880"/>
        <v>3.0537131059308942E-16</v>
      </c>
      <c r="BR741" s="342">
        <f t="shared" si="1881"/>
        <v>3.5986831822820936E-16</v>
      </c>
    </row>
    <row r="742" spans="2:70">
      <c r="B742" s="339">
        <v>48</v>
      </c>
      <c r="C742" s="339">
        <f t="shared" si="1882"/>
        <v>1.5000000000000008E-2</v>
      </c>
      <c r="D742" s="340">
        <f t="shared" si="1817"/>
        <v>53.999988226979184</v>
      </c>
      <c r="E742" s="341" t="str">
        <f>BB694</f>
        <v>-0.0000117730208141145</v>
      </c>
      <c r="F742" s="291">
        <v>48</v>
      </c>
      <c r="G742" s="342">
        <f t="shared" si="1818"/>
        <v>-3.7652357050663187E-16</v>
      </c>
      <c r="H742" s="342">
        <f t="shared" si="1819"/>
        <v>8.7052725181829211E-16</v>
      </c>
      <c r="I742" s="342">
        <f t="shared" si="1820"/>
        <v>3.7652357050663152E-16</v>
      </c>
      <c r="J742" s="342">
        <f t="shared" si="1821"/>
        <v>-8.7052725181829231E-16</v>
      </c>
      <c r="K742" s="342">
        <f t="shared" si="1822"/>
        <v>-3.7652357050662965E-16</v>
      </c>
      <c r="L742" s="342">
        <f t="shared" si="1823"/>
        <v>8.7052725181829241E-16</v>
      </c>
      <c r="M742" s="342">
        <f t="shared" si="1824"/>
        <v>3.7652357050663246E-16</v>
      </c>
      <c r="N742" s="342">
        <f t="shared" si="1825"/>
        <v>-8.705272518182926E-16</v>
      </c>
      <c r="O742" s="342">
        <f t="shared" si="1826"/>
        <v>-3.7652357050662901E-16</v>
      </c>
      <c r="P742" s="342">
        <f t="shared" si="1827"/>
        <v>8.7052725181829408E-16</v>
      </c>
      <c r="Q742" s="342">
        <f t="shared" si="1828"/>
        <v>3.7652357050663182E-16</v>
      </c>
      <c r="R742" s="342">
        <f t="shared" si="1829"/>
        <v>-8.705272518182928E-16</v>
      </c>
      <c r="S742" s="342">
        <f t="shared" si="1830"/>
        <v>-3.7652357050662836E-16</v>
      </c>
      <c r="T742" s="342">
        <f t="shared" si="1831"/>
        <v>8.7052725181829162E-16</v>
      </c>
      <c r="U742" s="342">
        <f t="shared" si="1832"/>
        <v>3.7652357050663118E-16</v>
      </c>
      <c r="V742" s="342">
        <f t="shared" si="1833"/>
        <v>-8.705272518182931E-16</v>
      </c>
      <c r="W742" s="342">
        <f t="shared" si="1834"/>
        <v>-3.7652357050662772E-16</v>
      </c>
      <c r="X742" s="342">
        <f t="shared" si="1835"/>
        <v>8.7052725181829458E-16</v>
      </c>
      <c r="Y742" s="342">
        <f t="shared" si="1836"/>
        <v>3.7652357050662432E-16</v>
      </c>
      <c r="Z742" s="342">
        <f t="shared" si="1837"/>
        <v>-8.7052725181829606E-16</v>
      </c>
      <c r="AA742" s="342">
        <f t="shared" si="1838"/>
        <v>-3.765235705066333E-16</v>
      </c>
      <c r="AB742" s="342">
        <f t="shared" si="1839"/>
        <v>8.7052725181829221E-16</v>
      </c>
      <c r="AC742" s="342">
        <f t="shared" si="1840"/>
        <v>3.7652357050662989E-16</v>
      </c>
      <c r="AD742" s="342">
        <f t="shared" si="1841"/>
        <v>-8.7052725181829369E-16</v>
      </c>
      <c r="AE742" s="342">
        <f t="shared" si="1842"/>
        <v>-3.7652357050662649E-16</v>
      </c>
      <c r="AF742" s="342">
        <f t="shared" si="1843"/>
        <v>8.7052725181829517E-16</v>
      </c>
      <c r="AG742" s="342">
        <f t="shared" si="1844"/>
        <v>3.7652357050662304E-16</v>
      </c>
      <c r="AH742" s="342">
        <f t="shared" si="1845"/>
        <v>-8.7052725181829132E-16</v>
      </c>
      <c r="AI742" s="342">
        <f t="shared" si="1846"/>
        <v>-3.7652357050661964E-16</v>
      </c>
      <c r="AJ742" s="342">
        <f t="shared" si="1847"/>
        <v>8.705272518182927E-16</v>
      </c>
      <c r="AK742" s="342">
        <f t="shared" si="1848"/>
        <v>3.7652357050661624E-16</v>
      </c>
      <c r="AL742" s="342">
        <f t="shared" si="1849"/>
        <v>-8.7052725181829418E-16</v>
      </c>
      <c r="AM742" s="342">
        <f t="shared" si="1850"/>
        <v>-3.7652357050663754E-16</v>
      </c>
      <c r="AN742" s="342">
        <f t="shared" si="1851"/>
        <v>8.7052725181829566E-16</v>
      </c>
      <c r="AO742" s="342">
        <f t="shared" si="1852"/>
        <v>3.7652357050663413E-16</v>
      </c>
      <c r="AP742" s="342">
        <f t="shared" si="1853"/>
        <v>-8.7052725181829714E-16</v>
      </c>
      <c r="AQ742" s="342">
        <f t="shared" si="1854"/>
        <v>-3.7652357050663073E-16</v>
      </c>
      <c r="AR742" s="342">
        <f t="shared" si="1855"/>
        <v>8.7052725181829862E-16</v>
      </c>
      <c r="AS742" s="342">
        <f t="shared" si="1856"/>
        <v>3.7652357050662733E-16</v>
      </c>
      <c r="AT742" s="342">
        <f t="shared" si="1857"/>
        <v>-8.705272518183001E-16</v>
      </c>
      <c r="AU742" s="342">
        <f t="shared" si="1858"/>
        <v>-3.7652357050662393E-16</v>
      </c>
      <c r="AV742" s="342">
        <f t="shared" si="1859"/>
        <v>8.7052725181829093E-16</v>
      </c>
      <c r="AW742" s="342">
        <f t="shared" si="1860"/>
        <v>3.7652357050662048E-16</v>
      </c>
      <c r="AX742" s="342">
        <f t="shared" si="1861"/>
        <v>-8.7052725181829241E-16</v>
      </c>
      <c r="AY742" s="342">
        <f t="shared" si="1862"/>
        <v>-3.7652357050661707E-16</v>
      </c>
      <c r="AZ742" s="342">
        <f t="shared" si="1863"/>
        <v>8.7052725181829389E-16</v>
      </c>
      <c r="BA742" s="342">
        <f t="shared" si="1864"/>
        <v>3.7652357050661367E-16</v>
      </c>
      <c r="BB742" s="342">
        <f t="shared" si="1865"/>
        <v>-8.7052725181829537E-16</v>
      </c>
      <c r="BC742" s="342">
        <f t="shared" si="1866"/>
        <v>-3.7652357050663502E-16</v>
      </c>
      <c r="BD742" s="342">
        <f t="shared" si="1867"/>
        <v>8.7052725181829684E-16</v>
      </c>
      <c r="BE742" s="342">
        <f t="shared" si="1868"/>
        <v>3.7652357050663157E-16</v>
      </c>
      <c r="BF742" s="342">
        <f t="shared" si="1869"/>
        <v>-8.7052725181829832E-16</v>
      </c>
      <c r="BG742" s="342">
        <f t="shared" si="1870"/>
        <v>-3.7652357050662817E-16</v>
      </c>
      <c r="BH742" s="342">
        <f t="shared" si="1871"/>
        <v>8.705272518182998E-16</v>
      </c>
      <c r="BI742" s="342">
        <f t="shared" si="1872"/>
        <v>3.7652357050660002E-16</v>
      </c>
      <c r="BJ742" s="342">
        <f t="shared" si="1873"/>
        <v>-8.7052725181829053E-16</v>
      </c>
      <c r="BK742" s="342">
        <f t="shared" si="1874"/>
        <v>-3.7652357050662136E-16</v>
      </c>
      <c r="BL742" s="342">
        <f t="shared" si="1875"/>
        <v>8.7052725181830276E-16</v>
      </c>
      <c r="BM742" s="342">
        <f t="shared" si="1876"/>
        <v>3.7652357050664266E-16</v>
      </c>
      <c r="BN742" s="342">
        <f t="shared" si="1877"/>
        <v>-8.7052725181829349E-16</v>
      </c>
      <c r="BO742" s="342">
        <f t="shared" si="1878"/>
        <v>-3.7652357050661451E-16</v>
      </c>
      <c r="BP742" s="342">
        <f t="shared" si="1879"/>
        <v>8.7052725181830562E-16</v>
      </c>
      <c r="BQ742" s="342">
        <f t="shared" si="1880"/>
        <v>3.7652357050663586E-16</v>
      </c>
      <c r="BR742" s="342">
        <f t="shared" si="1881"/>
        <v>-8.7052725181829645E-16</v>
      </c>
    </row>
    <row r="743" spans="2:70">
      <c r="B743" s="339">
        <v>49</v>
      </c>
      <c r="C743" s="339">
        <f t="shared" si="1882"/>
        <v>1.5312500000000008E-2</v>
      </c>
      <c r="D743" s="340">
        <f t="shared" si="1817"/>
        <v>54.000062085716785</v>
      </c>
      <c r="E743" s="341" t="str">
        <f>BC694</f>
        <v>0.0000620857167810465</v>
      </c>
      <c r="F743" s="291">
        <v>49</v>
      </c>
      <c r="G743" s="342">
        <f t="shared" si="1818"/>
        <v>4.5164883138765432E-16</v>
      </c>
      <c r="H743" s="342">
        <f t="shared" si="1819"/>
        <v>-8.111088400081509E-16</v>
      </c>
      <c r="I743" s="342">
        <f t="shared" si="1820"/>
        <v>-6.1065396937490568E-16</v>
      </c>
      <c r="J743" s="342">
        <f t="shared" si="1821"/>
        <v>6.913997283901048E-16</v>
      </c>
      <c r="K743" s="342">
        <f t="shared" si="1822"/>
        <v>7.4619201777777196E-16</v>
      </c>
      <c r="L743" s="342">
        <f t="shared" si="1823"/>
        <v>-5.4512051295146221E-16</v>
      </c>
      <c r="M743" s="342">
        <f t="shared" si="1824"/>
        <v>-8.5305432540674057E-16</v>
      </c>
      <c r="N743" s="342">
        <f t="shared" si="1825"/>
        <v>3.7789262190720055E-16</v>
      </c>
      <c r="O743" s="342">
        <f t="shared" si="1826"/>
        <v>9.2713423370870882E-16</v>
      </c>
      <c r="P743" s="342">
        <f t="shared" si="1827"/>
        <v>-1.9614252932766599E-16</v>
      </c>
      <c r="Q743" s="342">
        <f t="shared" si="1828"/>
        <v>-9.6558489335211819E-16</v>
      </c>
      <c r="R743" s="342">
        <f t="shared" si="1829"/>
        <v>6.8547893440735251E-18</v>
      </c>
      <c r="S743" s="342">
        <f t="shared" si="1830"/>
        <v>9.669286670502534E-16</v>
      </c>
      <c r="T743" s="342">
        <f t="shared" si="1831"/>
        <v>1.8269637634980141E-16</v>
      </c>
      <c r="U743" s="342">
        <f t="shared" si="1832"/>
        <v>-9.3111391433349018E-16</v>
      </c>
      <c r="V743" s="342">
        <f t="shared" si="1833"/>
        <v>-3.6522662275786851E-16</v>
      </c>
      <c r="W743" s="342">
        <f t="shared" si="1834"/>
        <v>8.5951697606359558E-16</v>
      </c>
      <c r="X743" s="342">
        <f t="shared" si="1835"/>
        <v>5.3372141487480005E-16</v>
      </c>
      <c r="Y743" s="342">
        <f t="shared" si="1836"/>
        <v>-7.5488928242624551E-16</v>
      </c>
      <c r="Z743" s="342">
        <f t="shared" si="1837"/>
        <v>-6.8170559233251033E-16</v>
      </c>
      <c r="AA743" s="342">
        <f t="shared" si="1838"/>
        <v>6.2125161701204101E-16</v>
      </c>
      <c r="AB743" s="342">
        <f t="shared" si="1839"/>
        <v>8.0349220618177434E-16</v>
      </c>
      <c r="AC743" s="342">
        <f t="shared" si="1840"/>
        <v>-4.6373960035798369E-16</v>
      </c>
      <c r="AD743" s="342">
        <f t="shared" si="1841"/>
        <v>-8.9440106515110246E-16</v>
      </c>
      <c r="AE743" s="342">
        <f t="shared" si="1842"/>
        <v>2.8840633093034602E-16</v>
      </c>
      <c r="AF743" s="342">
        <f t="shared" si="1843"/>
        <v>9.5093859277256868E-16</v>
      </c>
      <c r="AG743" s="342">
        <f t="shared" si="1844"/>
        <v>-1.0198976794517639E-16</v>
      </c>
      <c r="AH743" s="342">
        <f t="shared" si="1845"/>
        <v>-9.7093208356629086E-16</v>
      </c>
      <c r="AI743" s="342">
        <f t="shared" si="1846"/>
        <v>-8.8346204625591911E-17</v>
      </c>
      <c r="AJ743" s="342">
        <f t="shared" si="1847"/>
        <v>9.5361319889354522E-16</v>
      </c>
      <c r="AK743" s="342">
        <f t="shared" si="1848"/>
        <v>2.7528708209774791E-16</v>
      </c>
      <c r="AL743" s="342">
        <f t="shared" si="1849"/>
        <v>-8.9964749377976805E-16</v>
      </c>
      <c r="AM743" s="342">
        <f t="shared" si="1850"/>
        <v>-4.5164883138763549E-16</v>
      </c>
      <c r="AN743" s="342">
        <f t="shared" si="1851"/>
        <v>8.1110884000816549E-16</v>
      </c>
      <c r="AO743" s="342">
        <f t="shared" si="1852"/>
        <v>6.1065396937490252E-16</v>
      </c>
      <c r="AP743" s="342">
        <f t="shared" si="1853"/>
        <v>-6.913997283901114E-16</v>
      </c>
      <c r="AQ743" s="342">
        <f t="shared" si="1854"/>
        <v>-7.4619201777776161E-16</v>
      </c>
      <c r="AR743" s="342">
        <f t="shared" si="1855"/>
        <v>5.4512051295147839E-16</v>
      </c>
      <c r="AS743" s="342">
        <f t="shared" si="1856"/>
        <v>8.5305432540672952E-16</v>
      </c>
      <c r="AT743" s="342">
        <f t="shared" si="1857"/>
        <v>-3.7789262190720286E-16</v>
      </c>
      <c r="AU743" s="342">
        <f t="shared" si="1858"/>
        <v>-9.2713423370870606E-16</v>
      </c>
      <c r="AV743" s="342">
        <f t="shared" si="1859"/>
        <v>1.9614252932768191E-16</v>
      </c>
      <c r="AW743" s="342">
        <f t="shared" si="1860"/>
        <v>9.6558489335211642E-16</v>
      </c>
      <c r="AX743" s="342">
        <f t="shared" si="1861"/>
        <v>-6.8547893440965993E-18</v>
      </c>
      <c r="AY743" s="342">
        <f t="shared" si="1862"/>
        <v>-9.6692866705025616E-16</v>
      </c>
      <c r="AZ743" s="342">
        <f t="shared" si="1863"/>
        <v>-1.8269637634979912E-16</v>
      </c>
      <c r="BA743" s="342">
        <f t="shared" si="1864"/>
        <v>9.3111391433349491E-16</v>
      </c>
      <c r="BB743" s="342">
        <f t="shared" si="1865"/>
        <v>3.6522662275785352E-16</v>
      </c>
      <c r="BC743" s="342">
        <f t="shared" si="1866"/>
        <v>-8.5951697606360298E-16</v>
      </c>
      <c r="BD743" s="342">
        <f t="shared" si="1867"/>
        <v>-5.337214148747751E-16</v>
      </c>
      <c r="BE743" s="342">
        <f t="shared" si="1868"/>
        <v>7.5488928242624698E-16</v>
      </c>
      <c r="BF743" s="342">
        <f t="shared" si="1869"/>
        <v>6.8170559233249879E-16</v>
      </c>
      <c r="BG743" s="342">
        <f t="shared" si="1870"/>
        <v>-6.2125161701205333E-16</v>
      </c>
      <c r="BH743" s="342">
        <f t="shared" si="1871"/>
        <v>-8.0349220618176527E-16</v>
      </c>
      <c r="BI743" s="342">
        <f t="shared" si="1872"/>
        <v>4.6373960035801012E-16</v>
      </c>
      <c r="BJ743" s="342">
        <f t="shared" si="1873"/>
        <v>8.9440106515109083E-16</v>
      </c>
      <c r="BK743" s="342">
        <f t="shared" si="1874"/>
        <v>-2.8840633093037462E-16</v>
      </c>
      <c r="BL743" s="342">
        <f t="shared" si="1875"/>
        <v>-9.5093859277255981E-16</v>
      </c>
      <c r="BM743" s="342">
        <f t="shared" si="1876"/>
        <v>1.0198976794516501E-16</v>
      </c>
      <c r="BN743" s="342">
        <f t="shared" si="1877"/>
        <v>9.7093208356629106E-16</v>
      </c>
      <c r="BO743" s="342">
        <f t="shared" si="1878"/>
        <v>8.8346204625603251E-17</v>
      </c>
      <c r="BP743" s="342">
        <f t="shared" si="1879"/>
        <v>-9.5361319889354837E-16</v>
      </c>
      <c r="BQ743" s="342">
        <f t="shared" si="1880"/>
        <v>-2.7528708209773238E-16</v>
      </c>
      <c r="BR743" s="342">
        <f t="shared" si="1881"/>
        <v>8.9964749377977417E-16</v>
      </c>
    </row>
    <row r="744" spans="2:70">
      <c r="B744" s="339">
        <v>50</v>
      </c>
      <c r="C744" s="339">
        <f t="shared" si="1882"/>
        <v>1.5625000000000007E-2</v>
      </c>
      <c r="D744" s="340">
        <f t="shared" si="1817"/>
        <v>54.000135346534989</v>
      </c>
      <c r="E744" s="341" t="str">
        <f>BD694</f>
        <v>0.000135346534987167</v>
      </c>
      <c r="F744" s="291">
        <v>50</v>
      </c>
      <c r="G744" s="342">
        <f t="shared" si="1818"/>
        <v>7.1859456857617792E-16</v>
      </c>
      <c r="H744" s="342">
        <f t="shared" si="1819"/>
        <v>4.3561738292970145E-16</v>
      </c>
      <c r="I744" s="342">
        <f t="shared" si="1820"/>
        <v>-5.4862509755302131E-16</v>
      </c>
      <c r="J744" s="342">
        <f t="shared" si="1821"/>
        <v>-6.4968027682519871E-16</v>
      </c>
      <c r="K744" s="342">
        <f t="shared" si="1822"/>
        <v>2.9513242872630945E-16</v>
      </c>
      <c r="L744" s="342">
        <f t="shared" si="1823"/>
        <v>7.6483523794043425E-16</v>
      </c>
      <c r="M744" s="342">
        <f t="shared" si="1824"/>
        <v>3.2914769918549575E-18</v>
      </c>
      <c r="N744" s="342">
        <f t="shared" si="1825"/>
        <v>-7.63550967327936E-16</v>
      </c>
      <c r="O744" s="342">
        <f t="shared" si="1826"/>
        <v>-3.0121428517531752E-16</v>
      </c>
      <c r="P744" s="342">
        <f t="shared" si="1827"/>
        <v>6.4602298354651318E-16</v>
      </c>
      <c r="Q744" s="342">
        <f t="shared" si="1828"/>
        <v>5.5327994895513776E-16</v>
      </c>
      <c r="R744" s="342">
        <f t="shared" si="1829"/>
        <v>-4.3014385673306644E-16</v>
      </c>
      <c r="S744" s="342">
        <f t="shared" si="1830"/>
        <v>-7.2111375600176412E-16</v>
      </c>
      <c r="T744" s="342">
        <f t="shared" si="1831"/>
        <v>1.4877922699577228E-16</v>
      </c>
      <c r="U744" s="342">
        <f t="shared" si="1832"/>
        <v>7.7916453060959719E-16</v>
      </c>
      <c r="V744" s="342">
        <f t="shared" si="1833"/>
        <v>1.5523569136456718E-16</v>
      </c>
      <c r="W744" s="342">
        <f t="shared" si="1834"/>
        <v>-7.1859456857617635E-16</v>
      </c>
      <c r="X744" s="342">
        <f t="shared" si="1835"/>
        <v>-4.356173829296984E-16</v>
      </c>
      <c r="Y744" s="342">
        <f t="shared" si="1836"/>
        <v>5.4862509755302111E-16</v>
      </c>
      <c r="Z744" s="342">
        <f t="shared" si="1837"/>
        <v>6.4968027682520058E-16</v>
      </c>
      <c r="AA744" s="342">
        <f t="shared" si="1838"/>
        <v>-2.9513242872631414E-16</v>
      </c>
      <c r="AB744" s="342">
        <f t="shared" si="1839"/>
        <v>-7.6483523794043425E-16</v>
      </c>
      <c r="AC744" s="342">
        <f t="shared" si="1840"/>
        <v>-3.2914769918553519E-18</v>
      </c>
      <c r="AD744" s="342">
        <f t="shared" si="1841"/>
        <v>7.6355096732793699E-16</v>
      </c>
      <c r="AE744" s="342">
        <f t="shared" si="1842"/>
        <v>3.0121428517531791E-16</v>
      </c>
      <c r="AF744" s="342">
        <f t="shared" si="1843"/>
        <v>-6.4602298354651308E-16</v>
      </c>
      <c r="AG744" s="342">
        <f t="shared" si="1844"/>
        <v>-5.532799489551419E-16</v>
      </c>
      <c r="AH744" s="342">
        <f t="shared" si="1845"/>
        <v>4.3014385673305692E-16</v>
      </c>
      <c r="AI744" s="342">
        <f t="shared" si="1846"/>
        <v>7.2111375600176008E-16</v>
      </c>
      <c r="AJ744" s="342">
        <f t="shared" si="1847"/>
        <v>-1.4877922699578275E-16</v>
      </c>
      <c r="AK744" s="342">
        <f t="shared" si="1848"/>
        <v>-7.7916453060959719E-16</v>
      </c>
      <c r="AL744" s="342">
        <f t="shared" si="1849"/>
        <v>-1.5523569136456755E-16</v>
      </c>
      <c r="AM744" s="342">
        <f t="shared" si="1850"/>
        <v>7.1859456857617635E-16</v>
      </c>
      <c r="AN744" s="342">
        <f t="shared" si="1851"/>
        <v>4.3561738292970786E-16</v>
      </c>
      <c r="AO744" s="342">
        <f t="shared" si="1852"/>
        <v>-5.4862509755301293E-16</v>
      </c>
      <c r="AP744" s="342">
        <f t="shared" si="1853"/>
        <v>-6.4968027682519466E-16</v>
      </c>
      <c r="AQ744" s="342">
        <f t="shared" si="1854"/>
        <v>2.9513242872631384E-16</v>
      </c>
      <c r="AR744" s="342">
        <f t="shared" si="1855"/>
        <v>7.6483523794043434E-16</v>
      </c>
      <c r="AS744" s="342">
        <f t="shared" si="1856"/>
        <v>3.2914769918557217E-18</v>
      </c>
      <c r="AT744" s="342">
        <f t="shared" si="1857"/>
        <v>-7.6355096732793472E-16</v>
      </c>
      <c r="AU744" s="342">
        <f t="shared" si="1858"/>
        <v>-3.0121428517532846E-16</v>
      </c>
      <c r="AV744" s="342">
        <f t="shared" si="1859"/>
        <v>6.460229835465191E-16</v>
      </c>
      <c r="AW744" s="342">
        <f t="shared" si="1860"/>
        <v>5.532799489551343E-16</v>
      </c>
      <c r="AX744" s="342">
        <f t="shared" si="1861"/>
        <v>-4.301438567330658E-16</v>
      </c>
      <c r="AY744" s="342">
        <f t="shared" si="1862"/>
        <v>-7.2111375600176442E-16</v>
      </c>
      <c r="AZ744" s="342">
        <f t="shared" si="1863"/>
        <v>1.4877922699577154E-16</v>
      </c>
      <c r="BA744" s="342">
        <f t="shared" si="1864"/>
        <v>7.7916453060959719E-16</v>
      </c>
      <c r="BB744" s="342">
        <f t="shared" si="1865"/>
        <v>1.5523569136455707E-16</v>
      </c>
      <c r="BC744" s="342">
        <f t="shared" si="1866"/>
        <v>-7.1859456857618049E-16</v>
      </c>
      <c r="BD744" s="342">
        <f t="shared" si="1867"/>
        <v>-4.3561738292969899E-16</v>
      </c>
      <c r="BE744" s="342">
        <f t="shared" si="1868"/>
        <v>5.4862509755302052E-16</v>
      </c>
      <c r="BF744" s="342">
        <f t="shared" si="1869"/>
        <v>6.4968027682520097E-16</v>
      </c>
      <c r="BG744" s="342">
        <f t="shared" si="1870"/>
        <v>-2.9513242872630319E-16</v>
      </c>
      <c r="BH744" s="342">
        <f t="shared" si="1871"/>
        <v>-7.6483523794043651E-16</v>
      </c>
      <c r="BI744" s="342">
        <f t="shared" si="1872"/>
        <v>-3.2914769918672094E-18</v>
      </c>
      <c r="BJ744" s="342">
        <f t="shared" si="1873"/>
        <v>7.6355096732793245E-16</v>
      </c>
      <c r="BK744" s="342">
        <f t="shared" si="1874"/>
        <v>3.0121428517533906E-16</v>
      </c>
      <c r="BL744" s="342">
        <f t="shared" si="1875"/>
        <v>-6.4602298354652501E-16</v>
      </c>
      <c r="BM744" s="342">
        <f t="shared" si="1876"/>
        <v>-5.5327994895512681E-16</v>
      </c>
      <c r="BN744" s="342">
        <f t="shared" si="1877"/>
        <v>4.3014385673307472E-16</v>
      </c>
      <c r="BO744" s="342">
        <f t="shared" si="1878"/>
        <v>7.2111375600176047E-16</v>
      </c>
      <c r="BP744" s="342">
        <f t="shared" si="1879"/>
        <v>-1.4877922699578201E-16</v>
      </c>
      <c r="BQ744" s="342">
        <f t="shared" si="1880"/>
        <v>-7.7916453060959719E-16</v>
      </c>
      <c r="BR744" s="342">
        <f t="shared" si="1881"/>
        <v>-1.5523569136456831E-16</v>
      </c>
    </row>
    <row r="745" spans="2:70" s="335" customFormat="1">
      <c r="B745" s="339">
        <v>51</v>
      </c>
      <c r="C745" s="339">
        <f t="shared" si="1882"/>
        <v>1.5937500000000007E-2</v>
      </c>
      <c r="D745" s="340">
        <f t="shared" si="1817"/>
        <v>54.000207303892076</v>
      </c>
      <c r="E745" s="341" t="str">
        <f>BE694</f>
        <v>0.000207303892073141</v>
      </c>
      <c r="F745" s="336">
        <v>51</v>
      </c>
    </row>
    <row r="746" spans="2:70">
      <c r="B746" s="339">
        <v>52</v>
      </c>
      <c r="C746" s="339">
        <f t="shared" si="1882"/>
        <v>1.6250000000000007E-2</v>
      </c>
      <c r="D746" s="340">
        <f t="shared" si="1817"/>
        <v>54.000277264799351</v>
      </c>
      <c r="E746" s="341" t="str">
        <f>BF694</f>
        <v>0.000277264799349247</v>
      </c>
      <c r="F746" s="291">
        <v>52</v>
      </c>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c r="BA746" s="342"/>
      <c r="BB746" s="342"/>
      <c r="BC746" s="342"/>
      <c r="BD746" s="342"/>
      <c r="BE746" s="342"/>
      <c r="BF746" s="342"/>
      <c r="BG746" s="342"/>
      <c r="BH746" s="342"/>
      <c r="BI746" s="342"/>
      <c r="BJ746" s="342"/>
      <c r="BK746" s="342"/>
      <c r="BL746" s="342"/>
      <c r="BM746" s="342"/>
      <c r="BN746" s="342"/>
      <c r="BO746" s="342"/>
      <c r="BP746" s="342"/>
      <c r="BQ746" s="342"/>
      <c r="BR746" s="342"/>
    </row>
    <row r="747" spans="2:70">
      <c r="B747" s="339">
        <v>53</v>
      </c>
      <c r="C747" s="339">
        <f t="shared" si="1882"/>
        <v>1.6562500000000008E-2</v>
      </c>
      <c r="D747" s="340">
        <f t="shared" si="1817"/>
        <v>54.000344555495047</v>
      </c>
      <c r="E747" s="341" t="str">
        <f>BG694</f>
        <v>0.000344555495048253</v>
      </c>
      <c r="F747" s="291">
        <v>53</v>
      </c>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c r="BA747" s="342"/>
      <c r="BB747" s="342"/>
      <c r="BC747" s="342"/>
      <c r="BD747" s="342"/>
      <c r="BE747" s="342"/>
      <c r="BF747" s="342"/>
      <c r="BG747" s="342"/>
      <c r="BH747" s="342"/>
      <c r="BI747" s="342"/>
      <c r="BJ747" s="342"/>
      <c r="BK747" s="342"/>
      <c r="BL747" s="342"/>
      <c r="BM747" s="342"/>
      <c r="BN747" s="342"/>
      <c r="BO747" s="342"/>
      <c r="BP747" s="342"/>
      <c r="BQ747" s="342"/>
      <c r="BR747" s="342"/>
    </row>
    <row r="748" spans="2:70">
      <c r="B748" s="339">
        <v>54</v>
      </c>
      <c r="C748" s="339">
        <f t="shared" si="1882"/>
        <v>1.6875000000000008E-2</v>
      </c>
      <c r="D748" s="340">
        <f t="shared" si="1817"/>
        <v>54.000408527932962</v>
      </c>
      <c r="E748" s="341" t="str">
        <f>BH694</f>
        <v>0.000408527932963215</v>
      </c>
      <c r="F748" s="291">
        <v>54</v>
      </c>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c r="BA748" s="342"/>
      <c r="BB748" s="342"/>
      <c r="BC748" s="342"/>
      <c r="BD748" s="342"/>
      <c r="BE748" s="342"/>
      <c r="BF748" s="342"/>
      <c r="BG748" s="342"/>
      <c r="BH748" s="342"/>
      <c r="BI748" s="342"/>
      <c r="BJ748" s="342"/>
      <c r="BK748" s="342"/>
      <c r="BL748" s="342"/>
      <c r="BM748" s="342"/>
      <c r="BN748" s="342"/>
      <c r="BO748" s="342"/>
      <c r="BP748" s="342"/>
      <c r="BQ748" s="342"/>
      <c r="BR748" s="342"/>
    </row>
    <row r="749" spans="2:70">
      <c r="B749" s="339">
        <v>55</v>
      </c>
      <c r="C749" s="339">
        <f t="shared" si="1882"/>
        <v>1.7187500000000008E-2</v>
      </c>
      <c r="D749" s="340">
        <f t="shared" si="1817"/>
        <v>54.000468566023578</v>
      </c>
      <c r="E749" s="341" t="str">
        <f>BI694</f>
        <v>0.0004685660235748</v>
      </c>
      <c r="F749" s="291">
        <v>55</v>
      </c>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c r="BA749" s="342"/>
      <c r="BB749" s="342"/>
      <c r="BC749" s="342"/>
      <c r="BD749" s="342"/>
      <c r="BE749" s="342"/>
      <c r="BF749" s="342"/>
      <c r="BG749" s="342"/>
      <c r="BH749" s="342"/>
      <c r="BI749" s="342"/>
      <c r="BJ749" s="342"/>
      <c r="BK749" s="342"/>
      <c r="BL749" s="342"/>
      <c r="BM749" s="342"/>
      <c r="BN749" s="342"/>
      <c r="BO749" s="342"/>
      <c r="BP749" s="342"/>
      <c r="BQ749" s="342"/>
      <c r="BR749" s="342"/>
    </row>
    <row r="750" spans="2:70">
      <c r="B750" s="339">
        <v>56</v>
      </c>
      <c r="C750" s="339">
        <f t="shared" si="1882"/>
        <v>1.7500000000000009E-2</v>
      </c>
      <c r="D750" s="340">
        <f t="shared" si="1817"/>
        <v>54.000524091567229</v>
      </c>
      <c r="E750" s="341" t="str">
        <f>BJ694</f>
        <v>0.000524091567228114</v>
      </c>
      <c r="F750" s="291">
        <v>56</v>
      </c>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342"/>
      <c r="BH750" s="342"/>
      <c r="BI750" s="342"/>
      <c r="BJ750" s="342"/>
      <c r="BK750" s="342"/>
      <c r="BL750" s="342"/>
      <c r="BM750" s="342"/>
      <c r="BN750" s="342"/>
      <c r="BO750" s="342"/>
      <c r="BP750" s="342"/>
      <c r="BQ750" s="342"/>
      <c r="BR750" s="342"/>
    </row>
    <row r="751" spans="2:70">
      <c r="B751" s="339">
        <v>57</v>
      </c>
      <c r="C751" s="339">
        <f t="shared" si="1882"/>
        <v>1.7812500000000009E-2</v>
      </c>
      <c r="D751" s="340">
        <f t="shared" si="1817"/>
        <v>54.000574569822589</v>
      </c>
      <c r="E751" s="341" t="str">
        <f>BK694</f>
        <v>0.000574569822589056</v>
      </c>
      <c r="F751" s="291">
        <v>57</v>
      </c>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42"/>
      <c r="BC751" s="342"/>
      <c r="BD751" s="342"/>
      <c r="BE751" s="342"/>
      <c r="BF751" s="342"/>
      <c r="BG751" s="342"/>
      <c r="BH751" s="342"/>
      <c r="BI751" s="342"/>
      <c r="BJ751" s="342"/>
      <c r="BK751" s="342"/>
      <c r="BL751" s="342"/>
      <c r="BM751" s="342"/>
      <c r="BN751" s="342"/>
      <c r="BO751" s="342"/>
      <c r="BP751" s="342"/>
      <c r="BQ751" s="342"/>
      <c r="BR751" s="342"/>
    </row>
    <row r="752" spans="2:70">
      <c r="B752" s="339">
        <v>58</v>
      </c>
      <c r="C752" s="339">
        <f t="shared" si="1882"/>
        <v>1.8125000000000009E-2</v>
      </c>
      <c r="D752" s="340">
        <f t="shared" si="1817"/>
        <v>54.000619514656464</v>
      </c>
      <c r="E752" s="341" t="str">
        <f>BL694</f>
        <v>0.00061951465646653</v>
      </c>
      <c r="F752" s="291">
        <v>58</v>
      </c>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c r="BA752" s="342"/>
      <c r="BB752" s="342"/>
      <c r="BC752" s="342"/>
      <c r="BD752" s="342"/>
      <c r="BE752" s="342"/>
      <c r="BF752" s="342"/>
      <c r="BG752" s="342"/>
      <c r="BH752" s="342"/>
      <c r="BI752" s="342"/>
      <c r="BJ752" s="342"/>
      <c r="BK752" s="342"/>
      <c r="BL752" s="342"/>
      <c r="BM752" s="342"/>
      <c r="BN752" s="342"/>
      <c r="BO752" s="342"/>
      <c r="BP752" s="342"/>
      <c r="BQ752" s="342"/>
      <c r="BR752" s="342"/>
    </row>
    <row r="753" spans="2:70">
      <c r="B753" s="339">
        <v>59</v>
      </c>
      <c r="C753" s="339">
        <f t="shared" si="1882"/>
        <v>1.8437500000000009E-2</v>
      </c>
      <c r="D753" s="340">
        <f t="shared" si="1817"/>
        <v>54.000658493225551</v>
      </c>
      <c r="E753" s="341" t="str">
        <f>BM694</f>
        <v>0.000658493225550449</v>
      </c>
      <c r="F753" s="291">
        <v>59</v>
      </c>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c r="BA753" s="342"/>
      <c r="BB753" s="342"/>
      <c r="BC753" s="342"/>
      <c r="BD753" s="342"/>
      <c r="BE753" s="342"/>
      <c r="BF753" s="342"/>
      <c r="BG753" s="342"/>
      <c r="BH753" s="342"/>
      <c r="BI753" s="342"/>
      <c r="BJ753" s="342"/>
      <c r="BK753" s="342"/>
      <c r="BL753" s="342"/>
      <c r="BM753" s="342"/>
      <c r="BN753" s="342"/>
      <c r="BO753" s="342"/>
      <c r="BP753" s="342"/>
      <c r="BQ753" s="342"/>
      <c r="BR753" s="342"/>
    </row>
    <row r="754" spans="2:70">
      <c r="B754" s="339">
        <v>60</v>
      </c>
      <c r="C754" s="339">
        <f t="shared" si="1882"/>
        <v>1.875000000000001E-2</v>
      </c>
      <c r="D754" s="340">
        <f t="shared" si="1817"/>
        <v>54.000691130144894</v>
      </c>
      <c r="E754" s="341" t="str">
        <f>BN694</f>
        <v>0.000691130144890776</v>
      </c>
      <c r="F754" s="291">
        <v>60</v>
      </c>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c r="BA754" s="342"/>
      <c r="BB754" s="342"/>
      <c r="BC754" s="342"/>
      <c r="BD754" s="342"/>
      <c r="BE754" s="342"/>
      <c r="BF754" s="342"/>
      <c r="BG754" s="342"/>
      <c r="BH754" s="342"/>
      <c r="BI754" s="342"/>
      <c r="BJ754" s="342"/>
      <c r="BK754" s="342"/>
      <c r="BL754" s="342"/>
      <c r="BM754" s="342"/>
      <c r="BN754" s="342"/>
      <c r="BO754" s="342"/>
      <c r="BP754" s="342"/>
      <c r="BQ754" s="342"/>
      <c r="BR754" s="342"/>
    </row>
    <row r="755" spans="2:70">
      <c r="B755" s="339">
        <v>61</v>
      </c>
      <c r="C755" s="339">
        <f t="shared" si="1882"/>
        <v>1.906250000000001E-2</v>
      </c>
      <c r="D755" s="340">
        <f t="shared" si="1817"/>
        <v>54.000717111103135</v>
      </c>
      <c r="E755" s="341" t="str">
        <f>BO694</f>
        <v>0.000717111103136061</v>
      </c>
      <c r="F755" s="291">
        <v>61</v>
      </c>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c r="BA755" s="342"/>
      <c r="BB755" s="342"/>
      <c r="BC755" s="342"/>
      <c r="BD755" s="342"/>
      <c r="BE755" s="342"/>
      <c r="BF755" s="342"/>
      <c r="BG755" s="342"/>
      <c r="BH755" s="342"/>
      <c r="BI755" s="342"/>
      <c r="BJ755" s="342"/>
      <c r="BK755" s="342"/>
      <c r="BL755" s="342"/>
      <c r="BM755" s="342"/>
      <c r="BN755" s="342"/>
      <c r="BO755" s="342"/>
      <c r="BP755" s="342"/>
      <c r="BQ755" s="342"/>
      <c r="BR755" s="342"/>
    </row>
    <row r="756" spans="2:70">
      <c r="B756" s="339">
        <v>62</v>
      </c>
      <c r="C756" s="339">
        <f t="shared" si="1882"/>
        <v>1.937500000000001E-2</v>
      </c>
      <c r="D756" s="340">
        <f t="shared" si="1817"/>
        <v>54.000736185889437</v>
      </c>
      <c r="E756" s="341" t="str">
        <f>BP694</f>
        <v>0.000736185889434769</v>
      </c>
      <c r="F756" s="291">
        <v>62</v>
      </c>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c r="BA756" s="342"/>
      <c r="BB756" s="342"/>
      <c r="BC756" s="342"/>
      <c r="BD756" s="342"/>
      <c r="BE756" s="342"/>
      <c r="BF756" s="342"/>
      <c r="BG756" s="342"/>
      <c r="BH756" s="342"/>
      <c r="BI756" s="342"/>
      <c r="BJ756" s="342"/>
      <c r="BK756" s="342"/>
      <c r="BL756" s="342"/>
      <c r="BM756" s="342"/>
      <c r="BN756" s="342"/>
      <c r="BO756" s="342"/>
      <c r="BP756" s="342"/>
      <c r="BQ756" s="342"/>
      <c r="BR756" s="342"/>
    </row>
    <row r="757" spans="2:70">
      <c r="B757" s="339">
        <v>63</v>
      </c>
      <c r="C757" s="339">
        <f t="shared" si="1882"/>
        <v>1.9687500000000011E-2</v>
      </c>
      <c r="D757" s="340">
        <f t="shared" si="1817"/>
        <v>54.000748170803192</v>
      </c>
      <c r="E757" s="341" t="str">
        <f>BQ694</f>
        <v>0.000748170803190169</v>
      </c>
      <c r="F757" s="291">
        <v>63</v>
      </c>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42"/>
      <c r="BC757" s="342"/>
      <c r="BD757" s="342"/>
      <c r="BE757" s="342"/>
      <c r="BF757" s="342"/>
      <c r="BG757" s="342"/>
      <c r="BH757" s="342"/>
      <c r="BI757" s="342"/>
      <c r="BJ757" s="342"/>
      <c r="BK757" s="342"/>
      <c r="BL757" s="342"/>
      <c r="BM757" s="342"/>
      <c r="BN757" s="342"/>
      <c r="BO757" s="342"/>
      <c r="BP757" s="342"/>
      <c r="BQ757" s="342"/>
      <c r="BR757" s="342"/>
    </row>
    <row r="758" spans="2:70">
      <c r="B758" s="339">
        <v>64</v>
      </c>
      <c r="C758" s="339">
        <f t="shared" si="1882"/>
        <v>2.0000000000000011E-2</v>
      </c>
      <c r="D758" s="340">
        <f t="shared" si="1817"/>
        <v>54.000752950423106</v>
      </c>
      <c r="E758" s="341" t="str">
        <f>BR694</f>
        <v>0.000752950423108346</v>
      </c>
      <c r="F758" s="291">
        <v>64</v>
      </c>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42"/>
      <c r="BC758" s="342"/>
      <c r="BD758" s="342"/>
      <c r="BE758" s="342"/>
      <c r="BF758" s="342"/>
      <c r="BG758" s="342"/>
      <c r="BH758" s="342"/>
      <c r="BI758" s="342"/>
      <c r="BJ758" s="342"/>
      <c r="BK758" s="342"/>
      <c r="BL758" s="342"/>
      <c r="BM758" s="342"/>
      <c r="BN758" s="342"/>
      <c r="BO758" s="342"/>
      <c r="BP758" s="342"/>
      <c r="BQ758" s="342"/>
      <c r="BR758" s="342"/>
    </row>
    <row r="759" spans="2:70" s="343"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D33" sqref="D33"/>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opLeftCell="A150" zoomScaleNormal="115" workbookViewId="0">
      <selection activeCell="C170" sqref="C170"/>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6" t="s">
        <v>324</v>
      </c>
      <c r="B1" s="367"/>
      <c r="C1" s="367"/>
      <c r="D1" s="368"/>
    </row>
    <row r="2" spans="1:4" ht="15.75" thickBot="1">
      <c r="A2" s="90" t="s">
        <v>326</v>
      </c>
      <c r="B2" s="369" t="s">
        <v>325</v>
      </c>
      <c r="C2" s="369"/>
      <c r="D2" s="370"/>
    </row>
    <row r="3" spans="1:4" ht="16.5" thickBot="1">
      <c r="A3" s="371" t="s">
        <v>405</v>
      </c>
      <c r="B3" s="372"/>
      <c r="C3" s="372"/>
      <c r="D3" s="373"/>
    </row>
    <row r="4" spans="1:4" ht="15.75">
      <c r="A4" s="1" t="s">
        <v>0</v>
      </c>
      <c r="B4" s="2" t="s">
        <v>1</v>
      </c>
      <c r="C4" s="374" t="s">
        <v>2</v>
      </c>
      <c r="D4" s="375"/>
    </row>
    <row r="5" spans="1:4" ht="15.75">
      <c r="A5" s="376" t="s">
        <v>124</v>
      </c>
      <c r="B5" s="377"/>
      <c r="C5" s="377"/>
      <c r="D5" s="378"/>
    </row>
    <row r="6" spans="1:4" ht="18.75">
      <c r="A6" s="379" t="s">
        <v>3</v>
      </c>
      <c r="B6" s="380"/>
      <c r="C6" s="380"/>
      <c r="D6" s="381"/>
    </row>
    <row r="7" spans="1:4">
      <c r="A7" s="386" t="s">
        <v>377</v>
      </c>
      <c r="B7" s="387"/>
      <c r="C7" s="387"/>
      <c r="D7" s="388"/>
    </row>
    <row r="8" spans="1:4">
      <c r="A8" s="386"/>
      <c r="B8" s="387"/>
      <c r="C8" s="387"/>
      <c r="D8" s="388"/>
    </row>
    <row r="9" spans="1:4">
      <c r="A9" s="386"/>
      <c r="B9" s="387"/>
      <c r="C9" s="387"/>
      <c r="D9" s="388"/>
    </row>
    <row r="10" spans="1:4">
      <c r="A10" s="386"/>
      <c r="B10" s="387"/>
      <c r="C10" s="387"/>
      <c r="D10" s="388"/>
    </row>
    <row r="11" spans="1:4" ht="15.75" thickBot="1">
      <c r="A11" s="386"/>
      <c r="B11" s="387"/>
      <c r="C11" s="387"/>
      <c r="D11" s="388"/>
    </row>
    <row r="12" spans="1:4">
      <c r="A12" s="389" t="s">
        <v>4</v>
      </c>
      <c r="B12" s="390"/>
      <c r="C12" s="390"/>
      <c r="D12" s="391"/>
    </row>
    <row r="13" spans="1:4">
      <c r="A13" s="392"/>
      <c r="B13" s="393"/>
      <c r="C13" s="393"/>
      <c r="D13" s="394"/>
    </row>
    <row r="14" spans="1:4">
      <c r="A14" s="392"/>
      <c r="B14" s="393"/>
      <c r="C14" s="393"/>
      <c r="D14" s="394"/>
    </row>
    <row r="15" spans="1:4">
      <c r="A15" s="392"/>
      <c r="B15" s="393"/>
      <c r="C15" s="393"/>
      <c r="D15" s="394"/>
    </row>
    <row r="16" spans="1:4" ht="15.75" thickBot="1">
      <c r="A16" s="395"/>
      <c r="B16" s="396"/>
      <c r="C16" s="396"/>
      <c r="D16" s="397"/>
    </row>
    <row r="17" spans="1:5">
      <c r="A17" s="404" t="s">
        <v>6</v>
      </c>
      <c r="B17" s="405"/>
      <c r="C17" s="405"/>
      <c r="D17" s="406"/>
    </row>
    <row r="18" spans="1:5">
      <c r="A18" s="398" t="s">
        <v>5</v>
      </c>
      <c r="B18" s="399"/>
      <c r="C18" s="399"/>
      <c r="D18" s="400"/>
    </row>
    <row r="19" spans="1:5">
      <c r="A19" s="398"/>
      <c r="B19" s="399"/>
      <c r="C19" s="399"/>
      <c r="D19" s="400"/>
    </row>
    <row r="20" spans="1:5" ht="15.75" thickBot="1">
      <c r="A20" s="401"/>
      <c r="B20" s="402"/>
      <c r="C20" s="402"/>
      <c r="D20" s="403"/>
    </row>
    <row r="21" spans="1:5">
      <c r="A21" s="3"/>
      <c r="B21" s="3"/>
      <c r="C21" s="3"/>
      <c r="D21" s="3"/>
    </row>
    <row r="22" spans="1:5" ht="15.75">
      <c r="A22" s="107" t="s">
        <v>317</v>
      </c>
      <c r="B22" s="108"/>
      <c r="C22" s="114" t="s">
        <v>419</v>
      </c>
      <c r="D22" s="108"/>
      <c r="E22" s="108" t="s">
        <v>331</v>
      </c>
    </row>
    <row r="23" spans="1:5" ht="15.75" thickBot="1">
      <c r="A23" s="382"/>
      <c r="B23" s="382"/>
      <c r="C23" s="382"/>
      <c r="D23" s="382"/>
    </row>
    <row r="24" spans="1:5" ht="15.75">
      <c r="A24" s="383" t="s">
        <v>211</v>
      </c>
      <c r="B24" s="384"/>
      <c r="C24" s="384"/>
      <c r="D24" s="385"/>
      <c r="E24" s="141"/>
    </row>
    <row r="25" spans="1:5" ht="18">
      <c r="A25" s="22" t="s">
        <v>207</v>
      </c>
      <c r="B25" s="28" t="s">
        <v>14</v>
      </c>
      <c r="C25" s="31">
        <v>54</v>
      </c>
      <c r="D25" s="27" t="s">
        <v>7</v>
      </c>
      <c r="E25" s="27" t="s">
        <v>111</v>
      </c>
    </row>
    <row r="26" spans="1:5" ht="18">
      <c r="A26" s="22" t="s">
        <v>208</v>
      </c>
      <c r="B26" s="28" t="s">
        <v>18</v>
      </c>
      <c r="C26" s="31">
        <v>810</v>
      </c>
      <c r="D26" s="27" t="s">
        <v>8</v>
      </c>
      <c r="E26" s="27" t="s">
        <v>112</v>
      </c>
    </row>
    <row r="27" spans="1:5" ht="18">
      <c r="A27" s="22" t="s">
        <v>209</v>
      </c>
      <c r="B27" s="28" t="s">
        <v>15</v>
      </c>
      <c r="C27" s="28">
        <f>Pout/Vout</f>
        <v>15</v>
      </c>
      <c r="D27" s="27" t="s">
        <v>10</v>
      </c>
      <c r="E27" s="27"/>
    </row>
    <row r="28" spans="1:5" ht="18">
      <c r="A28" s="22" t="s">
        <v>210</v>
      </c>
      <c r="B28" s="28" t="s">
        <v>16</v>
      </c>
      <c r="C28" s="31">
        <v>120</v>
      </c>
      <c r="D28" s="27" t="s">
        <v>17</v>
      </c>
      <c r="E28" s="27" t="s">
        <v>113</v>
      </c>
    </row>
    <row r="29" spans="1:5" ht="15.75" thickBot="1">
      <c r="A29" s="29" t="s">
        <v>318</v>
      </c>
      <c r="B29" s="32" t="s">
        <v>9</v>
      </c>
      <c r="C29" s="100">
        <v>0.92</v>
      </c>
      <c r="D29" s="30"/>
      <c r="E29" s="145" t="s">
        <v>127</v>
      </c>
    </row>
    <row r="30" spans="1:5" ht="15.75" thickBot="1">
      <c r="A30" s="364"/>
      <c r="B30" s="365"/>
      <c r="C30" s="365"/>
      <c r="D30" s="365"/>
      <c r="E30" s="12"/>
    </row>
    <row r="31" spans="1:5" ht="15.75" customHeight="1">
      <c r="A31" s="419" t="s">
        <v>212</v>
      </c>
      <c r="B31" s="420"/>
      <c r="C31" s="420"/>
      <c r="D31" s="421"/>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370</v>
      </c>
      <c r="D34" s="27" t="s">
        <v>7</v>
      </c>
      <c r="E34" s="145" t="s">
        <v>200</v>
      </c>
    </row>
    <row r="35" spans="1:5" ht="15.75" thickBot="1">
      <c r="E35" s="12"/>
    </row>
    <row r="36" spans="1:5" ht="16.5" thickBot="1">
      <c r="A36" s="431" t="s">
        <v>216</v>
      </c>
      <c r="B36" s="432"/>
      <c r="C36" s="432"/>
      <c r="D36" s="433"/>
      <c r="E36" s="147"/>
    </row>
    <row r="37" spans="1:5" ht="18" customHeight="1" thickBot="1">
      <c r="A37" s="36" t="s">
        <v>217</v>
      </c>
      <c r="B37" s="37" t="s">
        <v>19</v>
      </c>
      <c r="C37" s="38">
        <v>100</v>
      </c>
      <c r="D37" s="39" t="s">
        <v>11</v>
      </c>
      <c r="E37" s="146" t="s">
        <v>178</v>
      </c>
    </row>
    <row r="38" spans="1:5">
      <c r="A38" s="361" t="s">
        <v>93</v>
      </c>
      <c r="B38" s="362"/>
      <c r="C38" s="362"/>
      <c r="D38" s="363"/>
      <c r="E38" s="142"/>
    </row>
    <row r="39" spans="1:5" ht="18">
      <c r="A39" s="104" t="s">
        <v>307</v>
      </c>
      <c r="B39" s="28" t="s">
        <v>308</v>
      </c>
      <c r="C39" s="106">
        <f>Vblk/2/Vout</f>
        <v>3.6111111111111112</v>
      </c>
      <c r="D39" s="105"/>
      <c r="E39" s="27"/>
    </row>
    <row r="40" spans="1:5" ht="18" customHeight="1">
      <c r="A40" s="22" t="s">
        <v>309</v>
      </c>
      <c r="B40" s="28" t="s">
        <v>20</v>
      </c>
      <c r="C40" s="115">
        <v>4.1399999999999997</v>
      </c>
      <c r="D40" s="41"/>
      <c r="E40" s="27" t="s">
        <v>310</v>
      </c>
    </row>
    <row r="41" spans="1:5" ht="18" customHeight="1">
      <c r="A41" s="104" t="s">
        <v>311</v>
      </c>
      <c r="B41" s="28" t="s">
        <v>315</v>
      </c>
      <c r="C41" s="93">
        <f>Vblk/2/15</f>
        <v>13</v>
      </c>
      <c r="D41" s="41"/>
      <c r="E41" s="27"/>
    </row>
    <row r="42" spans="1:5" ht="18" customHeight="1">
      <c r="A42" s="22" t="s">
        <v>312</v>
      </c>
      <c r="B42" s="28" t="s">
        <v>314</v>
      </c>
      <c r="C42" s="115">
        <v>9.66</v>
      </c>
      <c r="D42" s="41"/>
      <c r="E42" s="27" t="s">
        <v>313</v>
      </c>
    </row>
    <row r="43" spans="1:5" ht="18" customHeight="1">
      <c r="A43" s="22" t="s">
        <v>218</v>
      </c>
      <c r="B43" s="28" t="s">
        <v>21</v>
      </c>
      <c r="C43" s="86">
        <f>(8*Nps^2*Vout)/(PI()^2*Iout*1.1)</f>
        <v>45.467464821544468</v>
      </c>
      <c r="D43" s="13" t="s">
        <v>22</v>
      </c>
      <c r="E43" s="27"/>
    </row>
    <row r="44" spans="1:5" ht="18.75" thickBot="1">
      <c r="A44" s="29" t="s">
        <v>219</v>
      </c>
      <c r="B44" s="43" t="s">
        <v>81</v>
      </c>
      <c r="C44" s="103">
        <f>(8*Nps^2*Vout)/(PI()^2*Iout)</f>
        <v>50.014211303698922</v>
      </c>
      <c r="D44" s="14" t="s">
        <v>22</v>
      </c>
      <c r="E44" s="145"/>
    </row>
    <row r="45" spans="1:5" ht="15.75" thickBot="1">
      <c r="A45" s="422" t="s">
        <v>220</v>
      </c>
      <c r="B45" s="423"/>
      <c r="C45" s="423"/>
      <c r="D45" s="424"/>
      <c r="E45" s="142"/>
    </row>
    <row r="46" spans="1:5" ht="18">
      <c r="A46" s="33" t="s">
        <v>221</v>
      </c>
      <c r="B46" s="34" t="s">
        <v>23</v>
      </c>
      <c r="C46" s="132">
        <f>Nps*(Vout+0.5)/(Vblk_max/2)</f>
        <v>1.1006341463414633</v>
      </c>
      <c r="D46" s="35"/>
      <c r="E46" s="104"/>
    </row>
    <row r="47" spans="1:5" ht="18" customHeight="1">
      <c r="A47" s="22" t="s">
        <v>222</v>
      </c>
      <c r="B47" s="28" t="s">
        <v>129</v>
      </c>
      <c r="C47" s="40">
        <f>1*Nps*(Vout+0.5+Vloss)/(Vblk_hu/2)</f>
        <v>1.242</v>
      </c>
      <c r="D47" s="27"/>
      <c r="E47" s="104"/>
    </row>
    <row r="48" spans="1:5" ht="18.75" thickBot="1">
      <c r="A48" s="45" t="s">
        <v>223</v>
      </c>
      <c r="B48" s="46" t="s">
        <v>24</v>
      </c>
      <c r="C48" s="94">
        <v>1</v>
      </c>
      <c r="D48" s="47" t="s">
        <v>7</v>
      </c>
      <c r="E48" s="104" t="s">
        <v>201</v>
      </c>
    </row>
    <row r="49" spans="1:5" ht="18.75" thickBot="1">
      <c r="A49" s="425" t="s">
        <v>33</v>
      </c>
      <c r="B49" s="426"/>
      <c r="C49" s="426"/>
      <c r="D49" s="427"/>
      <c r="E49" s="142"/>
    </row>
    <row r="50" spans="1:5" ht="49.5" customHeight="1" thickBot="1">
      <c r="A50" s="410" t="s">
        <v>130</v>
      </c>
      <c r="B50" s="411"/>
      <c r="C50" s="411"/>
      <c r="D50" s="412"/>
      <c r="E50" s="27"/>
    </row>
    <row r="51" spans="1:5" ht="15.75" customHeight="1">
      <c r="A51" s="413" t="s">
        <v>131</v>
      </c>
      <c r="B51" s="414"/>
      <c r="C51" s="414"/>
      <c r="D51" s="415"/>
      <c r="E51" s="27"/>
    </row>
    <row r="52" spans="1:5" ht="15" customHeight="1">
      <c r="A52" s="428"/>
      <c r="B52" s="429"/>
      <c r="C52" s="429"/>
      <c r="D52" s="430"/>
      <c r="E52" s="27"/>
    </row>
    <row r="53" spans="1:5" ht="15" customHeight="1">
      <c r="A53" s="428"/>
      <c r="B53" s="429"/>
      <c r="C53" s="429"/>
      <c r="D53" s="430"/>
      <c r="E53" s="27"/>
    </row>
    <row r="54" spans="1:5" ht="15" customHeight="1">
      <c r="A54" s="428"/>
      <c r="B54" s="429"/>
      <c r="C54" s="429"/>
      <c r="D54" s="430"/>
      <c r="E54" s="27"/>
    </row>
    <row r="55" spans="1:5" ht="15" customHeight="1" thickBot="1">
      <c r="A55" s="22" t="s">
        <v>224</v>
      </c>
      <c r="B55" s="28" t="s">
        <v>79</v>
      </c>
      <c r="C55" s="154">
        <v>14.84</v>
      </c>
      <c r="D55" s="27"/>
      <c r="E55" s="145"/>
    </row>
    <row r="56" spans="1:5" ht="18">
      <c r="A56" s="22" t="s">
        <v>225</v>
      </c>
      <c r="B56" s="28" t="s">
        <v>80</v>
      </c>
      <c r="C56" s="154">
        <v>0.21</v>
      </c>
      <c r="D56" s="27"/>
      <c r="E56" s="150"/>
    </row>
    <row r="57" spans="1:5" ht="18">
      <c r="A57" s="22" t="s">
        <v>226</v>
      </c>
      <c r="B57" s="28" t="s">
        <v>35</v>
      </c>
      <c r="C57" s="48">
        <f>Ln_selected/(Ln_selected+1)</f>
        <v>0.93686868686868685</v>
      </c>
      <c r="D57" s="27"/>
      <c r="E57" s="151"/>
    </row>
    <row r="58" spans="1:5" ht="18.75" thickBot="1">
      <c r="A58" s="45" t="s">
        <v>227</v>
      </c>
      <c r="B58" s="46" t="s">
        <v>46</v>
      </c>
      <c r="C58" s="49">
        <f>350/fllc</f>
        <v>3.5</v>
      </c>
      <c r="D58" s="47"/>
      <c r="E58" s="151"/>
    </row>
    <row r="59" spans="1:5" ht="16.5" customHeight="1">
      <c r="A59" s="413" t="s">
        <v>132</v>
      </c>
      <c r="B59" s="414"/>
      <c r="C59" s="414"/>
      <c r="D59" s="415"/>
      <c r="E59" s="151"/>
    </row>
    <row r="60" spans="1:5" ht="37.5" customHeight="1" thickBot="1">
      <c r="A60" s="416"/>
      <c r="B60" s="417"/>
      <c r="C60" s="417"/>
      <c r="D60" s="418"/>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1" t="s">
        <v>47</v>
      </c>
      <c r="B89" s="362"/>
      <c r="C89" s="362"/>
      <c r="D89" s="363"/>
      <c r="E89" s="142"/>
    </row>
    <row r="90" spans="1:5" ht="18">
      <c r="A90" s="302" t="s">
        <v>591</v>
      </c>
      <c r="B90" s="303"/>
      <c r="C90" s="314" t="s">
        <v>593</v>
      </c>
      <c r="D90" s="27"/>
      <c r="E90" s="27"/>
    </row>
    <row r="91" spans="1:5">
      <c r="A91" s="302" t="str">
        <f>IF(C90="Integrated leakage","Transformer Coupling Coefficient","")</f>
        <v/>
      </c>
      <c r="B91" s="303" t="str">
        <f>IF(C90="Integrated leakage","k","")</f>
        <v/>
      </c>
      <c r="C91" s="354"/>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0.15153306662938956</v>
      </c>
      <c r="D92" s="27" t="s">
        <v>198</v>
      </c>
      <c r="E92" s="27"/>
    </row>
    <row r="93" spans="1:5">
      <c r="A93" s="22" t="s">
        <v>229</v>
      </c>
      <c r="B93" s="28" t="s">
        <v>611</v>
      </c>
      <c r="C93" s="31">
        <v>0.13600000000000001</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18.625217581312086</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15.5</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5">
        <f>IF(C90="Integrated Leakage",'Integrated Leakage'!G16,Ln_selected*Lr)</f>
        <v>230.02</v>
      </c>
      <c r="D96" s="27" t="s">
        <v>73</v>
      </c>
      <c r="E96" s="27"/>
    </row>
    <row r="97" spans="1:8">
      <c r="A97" s="22" t="s">
        <v>230</v>
      </c>
      <c r="B97" s="28" t="str">
        <f>IF(C90="Integrated Leakage","",'tables and calculations'!P78)</f>
        <v>LM</v>
      </c>
      <c r="C97" s="31">
        <v>230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109.61874569296131</v>
      </c>
      <c r="D98" s="27" t="s">
        <v>11</v>
      </c>
      <c r="E98" s="27"/>
    </row>
    <row r="99" spans="1:8" ht="18">
      <c r="A99" s="22" t="s">
        <v>232</v>
      </c>
      <c r="B99" s="28" t="s">
        <v>26</v>
      </c>
      <c r="C99" s="87">
        <f>IF(C90="Integrated Leakage",(1/(2*PI()*SQRT(((Lr*uH)+(Lm_rec*uH))*(Cr*uF))))/kHz,(1/(2*PI()*SQRT(((Lr*uH)+(Lm*uH))*(Cr*uF))))/kHz)</f>
        <v>27.543868051949811</v>
      </c>
      <c r="D99" s="27" t="s">
        <v>11</v>
      </c>
      <c r="E99" s="27"/>
    </row>
    <row r="100" spans="1:8" ht="18" customHeight="1">
      <c r="A100" s="22" t="s">
        <v>233</v>
      </c>
      <c r="B100" s="28" t="s">
        <v>32</v>
      </c>
      <c r="C100" s="101">
        <f>Lm/Lr</f>
        <v>14.838709677419354</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0.21345334761516552</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0.45</v>
      </c>
      <c r="D103" s="27"/>
      <c r="E103" s="27" t="s">
        <v>400</v>
      </c>
    </row>
    <row r="104" spans="1:8" ht="18">
      <c r="A104" s="22" t="s">
        <v>236</v>
      </c>
      <c r="B104" s="28" t="s">
        <v>85</v>
      </c>
      <c r="C104" s="31">
        <v>0.62</v>
      </c>
      <c r="D104" s="27"/>
      <c r="E104" s="27" t="s">
        <v>401</v>
      </c>
    </row>
    <row r="105" spans="1:8" ht="18">
      <c r="A105" s="22" t="s">
        <v>237</v>
      </c>
      <c r="B105" s="28" t="s">
        <v>86</v>
      </c>
      <c r="C105" s="86">
        <f>fn_Mgmin*f0</f>
        <v>67.96362232963601</v>
      </c>
      <c r="D105" s="27" t="s">
        <v>11</v>
      </c>
      <c r="E105" s="27"/>
    </row>
    <row r="106" spans="1:8" ht="18.75" thickBot="1">
      <c r="A106" s="22" t="s">
        <v>238</v>
      </c>
      <c r="B106" s="28" t="s">
        <v>87</v>
      </c>
      <c r="C106" s="86">
        <f>fn_Mgmax*f0</f>
        <v>49.328435561832592</v>
      </c>
      <c r="D106" s="27" t="s">
        <v>11</v>
      </c>
      <c r="E106" s="27"/>
    </row>
    <row r="107" spans="1:8">
      <c r="A107" s="434" t="s">
        <v>83</v>
      </c>
      <c r="B107" s="435"/>
      <c r="C107" s="435"/>
      <c r="D107" s="436"/>
      <c r="E107" s="142"/>
    </row>
    <row r="108" spans="1:8" ht="18">
      <c r="A108" s="22" t="s">
        <v>239</v>
      </c>
      <c r="B108" s="28" t="s">
        <v>82</v>
      </c>
      <c r="C108" s="42">
        <f>PI()*Iout*1.1/(2*SQRT(2)*Nps)</f>
        <v>4.4267855362085164</v>
      </c>
      <c r="D108" s="27" t="s">
        <v>10</v>
      </c>
      <c r="E108" s="27"/>
    </row>
    <row r="109" spans="1:8" ht="18">
      <c r="A109" s="22" t="s">
        <v>240</v>
      </c>
      <c r="B109" s="28" t="s">
        <v>88</v>
      </c>
      <c r="C109" s="42">
        <f>(2*SQRT(2)*Nps*Vout)/(PI()*2*PI()*fsw_min*kHz*Lm*uH)</f>
        <v>2.8234764856945631</v>
      </c>
      <c r="D109" s="27" t="s">
        <v>10</v>
      </c>
      <c r="E109" s="27"/>
    </row>
    <row r="110" spans="1:8" ht="18.75" thickBot="1">
      <c r="A110" s="22" t="s">
        <v>241</v>
      </c>
      <c r="B110" s="28" t="s">
        <v>89</v>
      </c>
      <c r="C110" s="42">
        <f>SQRT(Im^2 +Ioe^2)</f>
        <v>5.2505666026491884</v>
      </c>
      <c r="D110" s="27" t="s">
        <v>10</v>
      </c>
      <c r="E110" s="145"/>
    </row>
    <row r="111" spans="1:8">
      <c r="A111" s="434" t="s">
        <v>90</v>
      </c>
      <c r="B111" s="435"/>
      <c r="C111" s="435"/>
      <c r="D111" s="436"/>
      <c r="E111" s="142"/>
    </row>
    <row r="112" spans="1:8" ht="18">
      <c r="A112" s="22" t="s">
        <v>242</v>
      </c>
      <c r="B112" s="28" t="s">
        <v>91</v>
      </c>
      <c r="C112" s="42">
        <f>Nps*Ioe</f>
        <v>18.326892119903256</v>
      </c>
      <c r="D112" s="27" t="s">
        <v>10</v>
      </c>
      <c r="E112" s="27"/>
    </row>
    <row r="113" spans="1:5" ht="18.75" thickBot="1">
      <c r="A113" s="29" t="s">
        <v>243</v>
      </c>
      <c r="B113" s="43" t="s">
        <v>92</v>
      </c>
      <c r="C113" s="44">
        <f>SQRT(2)*$C112/2</f>
        <v>12.959069696057895</v>
      </c>
      <c r="D113" s="30" t="s">
        <v>10</v>
      </c>
      <c r="E113" s="145"/>
    </row>
    <row r="114" spans="1:5" ht="15.75" thickBot="1">
      <c r="A114" s="364"/>
      <c r="B114" s="365"/>
      <c r="C114" s="365"/>
      <c r="D114" s="365"/>
      <c r="E114" s="143"/>
    </row>
    <row r="115" spans="1:5">
      <c r="A115" s="361" t="s">
        <v>94</v>
      </c>
      <c r="B115" s="362"/>
      <c r="C115" s="362"/>
      <c r="D115" s="363"/>
      <c r="E115" s="142"/>
    </row>
    <row r="116" spans="1:5" ht="18">
      <c r="A116" s="22" t="s">
        <v>244</v>
      </c>
      <c r="B116" s="28" t="s">
        <v>133</v>
      </c>
      <c r="C116" s="81">
        <f>2*PI()*fsw_min*kHz*Lr*uH*Ir</f>
        <v>25.224065209657567</v>
      </c>
      <c r="D116" s="27" t="s">
        <v>7</v>
      </c>
      <c r="E116" s="27"/>
    </row>
    <row r="117" spans="1:5" ht="18">
      <c r="A117" s="22" t="s">
        <v>245</v>
      </c>
      <c r="B117" s="28" t="s">
        <v>74</v>
      </c>
      <c r="C117" s="81">
        <f>Lr</f>
        <v>15.5</v>
      </c>
      <c r="D117" s="27" t="str">
        <f>D95</f>
        <v>uH</v>
      </c>
      <c r="E117" s="27"/>
    </row>
    <row r="118" spans="1:5" ht="18.75" thickBot="1">
      <c r="A118" s="29" t="s">
        <v>246</v>
      </c>
      <c r="B118" s="43" t="s">
        <v>89</v>
      </c>
      <c r="C118" s="82">
        <f>Ir</f>
        <v>5.2505666026491884</v>
      </c>
      <c r="D118" s="30" t="str">
        <f>D113</f>
        <v>A</v>
      </c>
      <c r="E118" s="145"/>
    </row>
    <row r="119" spans="1:5" ht="15.75" thickBot="1">
      <c r="A119" s="50"/>
    </row>
    <row r="120" spans="1:5" s="51" customFormat="1">
      <c r="A120" s="361" t="s">
        <v>95</v>
      </c>
      <c r="B120" s="362"/>
      <c r="C120" s="362"/>
      <c r="D120" s="363"/>
      <c r="E120" s="142"/>
    </row>
    <row r="121" spans="1:5" ht="18">
      <c r="A121" s="22" t="s">
        <v>247</v>
      </c>
      <c r="B121" s="28" t="s">
        <v>134</v>
      </c>
      <c r="C121" s="85">
        <f>IF($D92="uF",Ir/(2*PI()*fsw_min*kHz*Cr*uF),Ir/(2*PI()*fsw_min*kHz*Cr*picoF))</f>
        <v>124.56328498596326</v>
      </c>
      <c r="D121" s="27" t="s">
        <v>7</v>
      </c>
      <c r="E121" s="27"/>
    </row>
    <row r="122" spans="1:5" ht="18">
      <c r="A122" s="22" t="s">
        <v>248</v>
      </c>
      <c r="B122" s="28" t="s">
        <v>135</v>
      </c>
      <c r="C122" s="85">
        <f>SQRT((Vblk_max/2)^2+Vcr^2)</f>
        <v>239.87707678411937</v>
      </c>
      <c r="D122" s="27" t="s">
        <v>7</v>
      </c>
      <c r="E122" s="27"/>
    </row>
    <row r="123" spans="1:5" ht="18">
      <c r="A123" s="22" t="s">
        <v>249</v>
      </c>
      <c r="B123" s="28" t="s">
        <v>136</v>
      </c>
      <c r="C123" s="85">
        <f>(Vblk_max/2)+(SQRT(2)*Vcr)</f>
        <v>381.15908700089415</v>
      </c>
      <c r="D123" s="27" t="s">
        <v>7</v>
      </c>
      <c r="E123" s="27"/>
    </row>
    <row r="124" spans="1:5" ht="18">
      <c r="A124" s="58" t="s">
        <v>250</v>
      </c>
      <c r="B124" s="58" t="s">
        <v>165</v>
      </c>
      <c r="C124" s="83">
        <f>Vblk_max/2-(Vcr*SQRT(2))</f>
        <v>28.840912999105825</v>
      </c>
      <c r="D124" s="27" t="s">
        <v>7</v>
      </c>
      <c r="E124" s="27"/>
    </row>
    <row r="125" spans="1:5" ht="18.75" thickBot="1">
      <c r="A125" s="22" t="s">
        <v>251</v>
      </c>
      <c r="B125" s="28" t="s">
        <v>89</v>
      </c>
      <c r="C125" s="81">
        <f>Ir</f>
        <v>5.2505666026491884</v>
      </c>
      <c r="D125" s="27" t="s">
        <v>10</v>
      </c>
      <c r="E125" s="145"/>
    </row>
    <row r="126" spans="1:5">
      <c r="A126" s="407" t="s">
        <v>96</v>
      </c>
      <c r="B126" s="408"/>
      <c r="C126" s="408"/>
      <c r="D126" s="409"/>
      <c r="E126" s="142"/>
    </row>
    <row r="127" spans="1:5" ht="18.75" thickBot="1">
      <c r="A127" s="29" t="s">
        <v>320</v>
      </c>
      <c r="B127" s="43" t="s">
        <v>137</v>
      </c>
      <c r="C127" s="82">
        <f>Cr/2</f>
        <v>6.8000000000000005E-2</v>
      </c>
      <c r="D127" s="30" t="str">
        <f>IF(D93="uF", "uF","pF")</f>
        <v>uF</v>
      </c>
      <c r="E127" s="29"/>
    </row>
    <row r="128" spans="1:5" ht="15.75" thickBot="1">
      <c r="A128" s="50"/>
      <c r="D128" s="144"/>
    </row>
    <row r="129" spans="1:5">
      <c r="A129" s="361" t="s">
        <v>97</v>
      </c>
      <c r="B129" s="362"/>
      <c r="C129" s="362"/>
      <c r="D129" s="363"/>
      <c r="E129" s="142"/>
    </row>
    <row r="130" spans="1:5" ht="18">
      <c r="A130" s="22" t="s">
        <v>252</v>
      </c>
      <c r="B130" s="28" t="s">
        <v>98</v>
      </c>
      <c r="C130" s="85">
        <f>Vblk_max*1.5</f>
        <v>615</v>
      </c>
      <c r="D130" s="27" t="s">
        <v>7</v>
      </c>
      <c r="E130" s="27"/>
    </row>
    <row r="131" spans="1:5" ht="18.75" thickBot="1">
      <c r="A131" s="29" t="s">
        <v>253</v>
      </c>
      <c r="B131" s="43" t="s">
        <v>99</v>
      </c>
      <c r="C131" s="82">
        <f>1.1*Ir</f>
        <v>5.7756232629141078</v>
      </c>
      <c r="D131" s="30" t="s">
        <v>10</v>
      </c>
      <c r="E131" s="145"/>
    </row>
    <row r="132" spans="1:5" ht="15.75" thickBot="1">
      <c r="A132" s="24"/>
      <c r="B132" s="23"/>
      <c r="C132" s="23"/>
      <c r="D132" s="23"/>
    </row>
    <row r="133" spans="1:5">
      <c r="A133" s="361" t="s">
        <v>321</v>
      </c>
      <c r="B133" s="362"/>
      <c r="C133" s="362"/>
      <c r="D133" s="363"/>
      <c r="E133" s="142"/>
    </row>
    <row r="134" spans="1:5" ht="18">
      <c r="A134" s="22" t="s">
        <v>254</v>
      </c>
      <c r="B134" s="28" t="s">
        <v>100</v>
      </c>
      <c r="C134" s="81">
        <f>(Vblk_max/Nps)*1.2</f>
        <v>118.84057971014492</v>
      </c>
      <c r="D134" s="27" t="s">
        <v>7</v>
      </c>
      <c r="E134" s="27"/>
    </row>
    <row r="135" spans="1:5" ht="18.75" thickBot="1">
      <c r="A135" s="29" t="s">
        <v>255</v>
      </c>
      <c r="B135" s="43" t="s">
        <v>101</v>
      </c>
      <c r="C135" s="82">
        <f>SQRT(2)*C112/PI()</f>
        <v>8.25</v>
      </c>
      <c r="D135" s="30" t="s">
        <v>10</v>
      </c>
      <c r="E135" s="145"/>
    </row>
    <row r="136" spans="1:5" ht="15.75" thickBot="1">
      <c r="A136" s="50"/>
      <c r="D136" s="144"/>
    </row>
    <row r="137" spans="1:5" ht="18">
      <c r="A137" s="361" t="s">
        <v>107</v>
      </c>
      <c r="B137" s="362"/>
      <c r="C137" s="362"/>
      <c r="D137" s="363"/>
      <c r="E137" s="142"/>
    </row>
    <row r="138" spans="1:5" ht="18">
      <c r="A138" s="22" t="s">
        <v>323</v>
      </c>
      <c r="B138" s="28" t="s">
        <v>104</v>
      </c>
      <c r="C138" s="81">
        <f>PI()*Iout/(2*SQRT(2))</f>
        <v>16.66081101809387</v>
      </c>
      <c r="D138" s="27" t="s">
        <v>10</v>
      </c>
      <c r="E138" s="27"/>
    </row>
    <row r="139" spans="1:5" ht="18">
      <c r="A139" s="22" t="s">
        <v>256</v>
      </c>
      <c r="B139" s="28" t="s">
        <v>102</v>
      </c>
      <c r="C139" s="80">
        <f>MROUND(Vout*1.25,10)</f>
        <v>70</v>
      </c>
      <c r="D139" s="27" t="s">
        <v>7</v>
      </c>
      <c r="E139" s="27"/>
    </row>
    <row r="140" spans="1:5" ht="18">
      <c r="A140" s="22" t="s">
        <v>322</v>
      </c>
      <c r="B140" s="28" t="s">
        <v>103</v>
      </c>
      <c r="C140" s="81">
        <f>SQRT((PI()*Iout/(2*SQRT(2)))^2-Iout^2)</f>
        <v>7.251387714130181</v>
      </c>
      <c r="D140" s="27" t="s">
        <v>10</v>
      </c>
      <c r="E140" s="27" t="s">
        <v>123</v>
      </c>
    </row>
    <row r="141" spans="1:5" ht="18.75" thickBot="1">
      <c r="A141" s="29" t="s">
        <v>257</v>
      </c>
      <c r="B141" s="43" t="s">
        <v>105</v>
      </c>
      <c r="C141" s="82">
        <f>Vout_pp*mV/((2*PI()*Iout)/4)/mOhm</f>
        <v>5.0929581789406511</v>
      </c>
      <c r="D141" s="30" t="s">
        <v>106</v>
      </c>
      <c r="E141" s="145"/>
    </row>
    <row r="142" spans="1:5" ht="15.75" thickBot="1">
      <c r="A142" s="50"/>
      <c r="C142" s="53"/>
    </row>
    <row r="143" spans="1:5">
      <c r="A143" s="361" t="s">
        <v>138</v>
      </c>
      <c r="B143" s="362"/>
      <c r="C143" s="362"/>
      <c r="D143" s="363"/>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370</v>
      </c>
      <c r="D146" s="63" t="s">
        <v>7</v>
      </c>
      <c r="E146" s="27"/>
    </row>
    <row r="147" spans="1:5" ht="18">
      <c r="A147" s="62" t="s">
        <v>262</v>
      </c>
      <c r="B147" s="54" t="s">
        <v>142</v>
      </c>
      <c r="C147" s="54">
        <f>Vblk</f>
        <v>390</v>
      </c>
      <c r="D147" s="63" t="s">
        <v>7</v>
      </c>
      <c r="E147" s="27"/>
    </row>
    <row r="148" spans="1:5" ht="18">
      <c r="A148" s="62" t="s">
        <v>263</v>
      </c>
      <c r="B148" s="54" t="s">
        <v>144</v>
      </c>
      <c r="C148" s="61">
        <f>C146/C144</f>
        <v>123.33333333333333</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123.32432432432434</v>
      </c>
      <c r="D151" s="64" t="s">
        <v>148</v>
      </c>
      <c r="E151" s="27"/>
    </row>
    <row r="152" spans="1:5" ht="18">
      <c r="A152" s="62" t="s">
        <v>268</v>
      </c>
      <c r="B152" s="54" t="s">
        <v>191</v>
      </c>
      <c r="C152" s="99">
        <v>127</v>
      </c>
      <c r="D152" s="64" t="s">
        <v>148</v>
      </c>
      <c r="E152" s="27" t="s">
        <v>181</v>
      </c>
    </row>
    <row r="153" spans="1:5" ht="18">
      <c r="A153" s="62" t="s">
        <v>266</v>
      </c>
      <c r="B153" s="54" t="s">
        <v>190</v>
      </c>
      <c r="C153" s="84">
        <f>C150-C151/1000</f>
        <v>15.086675675675677</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356.62204724409446</v>
      </c>
      <c r="D155" s="63" t="s">
        <v>7</v>
      </c>
      <c r="E155" s="27"/>
    </row>
    <row r="156" spans="1:5" ht="18">
      <c r="A156" s="62" t="s">
        <v>328</v>
      </c>
      <c r="B156" s="54" t="s">
        <v>143</v>
      </c>
      <c r="C156" s="61">
        <f>$C145*($C154*1000+$C152)/$C152</f>
        <v>261.52283464566932</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10.074849307809499</v>
      </c>
      <c r="D159" s="30" t="s">
        <v>330</v>
      </c>
      <c r="E159" s="145"/>
    </row>
    <row r="160" spans="1:5" ht="15.75" thickBot="1"/>
    <row r="161" spans="1:5">
      <c r="A161" s="358" t="s">
        <v>149</v>
      </c>
      <c r="B161" s="359"/>
      <c r="C161" s="359"/>
      <c r="D161" s="360"/>
      <c r="E161" s="142"/>
    </row>
    <row r="162" spans="1:5" ht="18">
      <c r="A162" s="67" t="s">
        <v>269</v>
      </c>
      <c r="B162" s="58" t="s">
        <v>158</v>
      </c>
      <c r="C162" s="77">
        <f>Ir/0.707</f>
        <v>7.4265439924316672</v>
      </c>
      <c r="D162" s="68" t="s">
        <v>10</v>
      </c>
      <c r="E162" s="27"/>
    </row>
    <row r="163" spans="1:5" ht="18">
      <c r="A163" s="67" t="s">
        <v>270</v>
      </c>
      <c r="B163" s="58" t="s">
        <v>505</v>
      </c>
      <c r="C163" s="65">
        <f>C123-C124</f>
        <v>352.31817400178829</v>
      </c>
      <c r="D163" s="68" t="s">
        <v>7</v>
      </c>
      <c r="E163" s="27"/>
    </row>
    <row r="164" spans="1:5" ht="18">
      <c r="A164" s="67" t="s">
        <v>271</v>
      </c>
      <c r="B164" s="58" t="s">
        <v>160</v>
      </c>
      <c r="C164" s="110">
        <v>3.02</v>
      </c>
      <c r="D164" s="68" t="s">
        <v>7</v>
      </c>
      <c r="E164" s="27"/>
    </row>
    <row r="165" spans="1:5" ht="18">
      <c r="A165" s="67" t="s">
        <v>366</v>
      </c>
      <c r="B165" s="58" t="s">
        <v>159</v>
      </c>
      <c r="C165" s="95">
        <v>4.25</v>
      </c>
      <c r="D165" s="68" t="s">
        <v>7</v>
      </c>
      <c r="E165" s="27" t="s">
        <v>387</v>
      </c>
    </row>
    <row r="166" spans="1:5" ht="18">
      <c r="A166" s="67" t="s">
        <v>369</v>
      </c>
      <c r="B166" s="58" t="s">
        <v>367</v>
      </c>
      <c r="C166" s="95">
        <v>1.75</v>
      </c>
      <c r="D166" s="68" t="s">
        <v>7</v>
      </c>
      <c r="E166" s="27" t="s">
        <v>378</v>
      </c>
    </row>
    <row r="167" spans="1:5" ht="18">
      <c r="A167" s="67" t="s">
        <v>274</v>
      </c>
      <c r="B167" s="58" t="s">
        <v>163</v>
      </c>
      <c r="C167" s="111">
        <v>2</v>
      </c>
      <c r="D167" s="68" t="s">
        <v>153</v>
      </c>
      <c r="E167" s="27"/>
    </row>
    <row r="168" spans="1:5" ht="18">
      <c r="A168" s="67" t="s">
        <v>368</v>
      </c>
      <c r="B168" s="58" t="s">
        <v>164</v>
      </c>
      <c r="C168" s="110">
        <f>C163/(C165-C166)</f>
        <v>140.92726960071531</v>
      </c>
      <c r="D168" s="68"/>
      <c r="E168" s="27"/>
    </row>
    <row r="169" spans="1:5" ht="18">
      <c r="A169" s="67" t="s">
        <v>277</v>
      </c>
      <c r="B169" s="58" t="s">
        <v>189</v>
      </c>
      <c r="C169" s="127">
        <f>(1/C166)*(C167/1000)/(2*fsw_min*kHz)*1000000000000</f>
        <v>11584.161648757188</v>
      </c>
      <c r="D169" s="68" t="s">
        <v>70</v>
      </c>
      <c r="E169" s="27"/>
    </row>
    <row r="170" spans="1:5" ht="18">
      <c r="A170" s="67" t="s">
        <v>278</v>
      </c>
      <c r="B170" s="58" t="s">
        <v>189</v>
      </c>
      <c r="C170" s="98">
        <v>4700</v>
      </c>
      <c r="D170" s="68" t="s">
        <v>70</v>
      </c>
      <c r="E170" s="27" t="s">
        <v>373</v>
      </c>
    </row>
    <row r="171" spans="1:5" ht="18">
      <c r="A171" s="67" t="s">
        <v>275</v>
      </c>
      <c r="B171" s="58" t="s">
        <v>188</v>
      </c>
      <c r="C171" s="127">
        <f>C170/(C168-1)</f>
        <v>33.588878089392615</v>
      </c>
      <c r="D171" s="68" t="s">
        <v>70</v>
      </c>
      <c r="E171" s="27"/>
    </row>
    <row r="172" spans="1:5" ht="18">
      <c r="A172" s="67" t="s">
        <v>276</v>
      </c>
      <c r="B172" s="58" t="s">
        <v>188</v>
      </c>
      <c r="C172" s="98">
        <v>33</v>
      </c>
      <c r="D172" s="68" t="s">
        <v>70</v>
      </c>
      <c r="E172" s="27" t="s">
        <v>374</v>
      </c>
    </row>
    <row r="173" spans="1:5" ht="18">
      <c r="A173" s="67" t="s">
        <v>371</v>
      </c>
      <c r="B173" s="58" t="s">
        <v>164</v>
      </c>
      <c r="C173" s="112">
        <f>C170/C172+1</f>
        <v>143.42424242424244</v>
      </c>
      <c r="D173" s="68"/>
      <c r="E173" s="27"/>
    </row>
    <row r="174" spans="1:5" ht="18">
      <c r="A174" s="67" t="s">
        <v>370</v>
      </c>
      <c r="B174" s="58" t="s">
        <v>159</v>
      </c>
      <c r="C174" s="110">
        <f>(1/C170)*(C167/1000)/(2*fsw_min*kHz)*1000000000000+C163/C173</f>
        <v>6.7697274313858316</v>
      </c>
      <c r="D174" s="68" t="s">
        <v>7</v>
      </c>
      <c r="E174" s="27"/>
    </row>
    <row r="175" spans="1:5" ht="18">
      <c r="A175" s="67" t="s">
        <v>272</v>
      </c>
      <c r="B175" s="58" t="s">
        <v>161</v>
      </c>
      <c r="C175" s="77">
        <f>C164+C174/2</f>
        <v>6.4048637156929153</v>
      </c>
      <c r="D175" s="68" t="s">
        <v>7</v>
      </c>
      <c r="E175" s="27"/>
    </row>
    <row r="176" spans="1:5" ht="18.75" thickBot="1">
      <c r="A176" s="69" t="s">
        <v>273</v>
      </c>
      <c r="B176" s="70" t="s">
        <v>162</v>
      </c>
      <c r="C176" s="78">
        <f>C164-C174/2</f>
        <v>-0.36486371569291576</v>
      </c>
      <c r="D176" s="71" t="s">
        <v>7</v>
      </c>
      <c r="E176" s="145"/>
    </row>
    <row r="177" spans="1:5" ht="15.75" thickBot="1">
      <c r="A177" s="137"/>
      <c r="B177" s="56"/>
      <c r="C177" s="138"/>
      <c r="D177" s="56"/>
    </row>
    <row r="178" spans="1:5">
      <c r="A178" s="358" t="s">
        <v>151</v>
      </c>
      <c r="B178" s="359"/>
      <c r="C178" s="359"/>
      <c r="D178" s="360"/>
      <c r="E178" s="142"/>
    </row>
    <row r="179" spans="1:5" ht="18">
      <c r="A179" s="67" t="s">
        <v>284</v>
      </c>
      <c r="B179" s="58" t="s">
        <v>169</v>
      </c>
      <c r="C179" s="95">
        <v>122.2</v>
      </c>
      <c r="D179" s="68" t="s">
        <v>157</v>
      </c>
      <c r="E179" s="27" t="s">
        <v>203</v>
      </c>
    </row>
    <row r="180" spans="1:5" ht="31.5">
      <c r="A180" s="136" t="s">
        <v>389</v>
      </c>
      <c r="B180" s="58" t="s">
        <v>388</v>
      </c>
      <c r="C180" s="95">
        <v>1</v>
      </c>
      <c r="D180" s="68" t="s">
        <v>7</v>
      </c>
      <c r="E180" s="27" t="s">
        <v>390</v>
      </c>
    </row>
    <row r="181" spans="1:5" ht="18">
      <c r="A181" s="67" t="s">
        <v>285</v>
      </c>
      <c r="B181" s="58" t="s">
        <v>170</v>
      </c>
      <c r="C181" s="113">
        <v>-4</v>
      </c>
      <c r="D181" s="68" t="s">
        <v>7</v>
      </c>
      <c r="E181" s="27"/>
    </row>
    <row r="182" spans="1:5" ht="18">
      <c r="A182" s="67" t="s">
        <v>286</v>
      </c>
      <c r="B182" s="58" t="s">
        <v>171</v>
      </c>
      <c r="C182" s="77">
        <f>C181/C179*100</f>
        <v>-3.2733224222585928</v>
      </c>
      <c r="D182" s="68" t="s">
        <v>7</v>
      </c>
      <c r="E182" s="27"/>
    </row>
    <row r="183" spans="1:5" ht="18">
      <c r="A183" s="67" t="s">
        <v>287</v>
      </c>
      <c r="B183" s="58" t="s">
        <v>172</v>
      </c>
      <c r="C183" s="66">
        <f>(Vout+C180)*Nps/C42</f>
        <v>23.571428571428569</v>
      </c>
      <c r="D183" s="68" t="s">
        <v>7</v>
      </c>
      <c r="E183" s="27"/>
    </row>
    <row r="184" spans="1:5" ht="18">
      <c r="A184" s="67" t="s">
        <v>288</v>
      </c>
      <c r="B184" s="58" t="s">
        <v>204</v>
      </c>
      <c r="C184" s="65">
        <f>-C183*C179/(100*C181)</f>
        <v>7.2010714285714279</v>
      </c>
      <c r="D184" s="68"/>
      <c r="E184" s="27"/>
    </row>
    <row r="185" spans="1:5" ht="33">
      <c r="A185" s="117" t="s">
        <v>383</v>
      </c>
      <c r="B185" s="118" t="s">
        <v>334</v>
      </c>
      <c r="C185" s="131" t="s">
        <v>338</v>
      </c>
      <c r="D185" s="68"/>
      <c r="E185" s="148" t="s">
        <v>410</v>
      </c>
    </row>
    <row r="186" spans="1:5" ht="18">
      <c r="A186" s="117" t="s">
        <v>381</v>
      </c>
      <c r="B186" s="118" t="s">
        <v>334</v>
      </c>
      <c r="C186" s="158">
        <f>IF(C185="Option 1",0.95,IF(C185="Option 2",1,IF(C185="Option 3",0.9,IF(C185="Option 4",0.8,IF(C185="Option 5",0.6,IF(C185="Option 6",0.6,IF(C185="Option 7","Burst Disabled","")))))))</f>
        <v>0.8</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9.4154999999999998</v>
      </c>
      <c r="D187" s="68" t="s">
        <v>179</v>
      </c>
      <c r="E187" s="27"/>
    </row>
    <row r="188" spans="1:5" ht="18">
      <c r="A188" s="67" t="s">
        <v>344</v>
      </c>
      <c r="B188" s="58" t="s">
        <v>173</v>
      </c>
      <c r="C188" s="120">
        <f>C187*(1+(1/(C184-1)))</f>
        <v>10.933866641709381</v>
      </c>
      <c r="D188" s="68" t="s">
        <v>179</v>
      </c>
      <c r="E188" s="27"/>
    </row>
    <row r="189" spans="1:5" ht="18">
      <c r="A189" s="67" t="s">
        <v>289</v>
      </c>
      <c r="B189" s="58" t="s">
        <v>173</v>
      </c>
      <c r="C189" s="135">
        <v>11</v>
      </c>
      <c r="D189" s="68" t="s">
        <v>179</v>
      </c>
      <c r="E189" s="27" t="s">
        <v>183</v>
      </c>
    </row>
    <row r="190" spans="1:5" ht="18">
      <c r="A190" s="67" t="s">
        <v>290</v>
      </c>
      <c r="B190" s="58" t="s">
        <v>174</v>
      </c>
      <c r="C190" s="122">
        <f>C189*(C184-1)</f>
        <v>68.21178571428571</v>
      </c>
      <c r="D190" s="68" t="s">
        <v>179</v>
      </c>
      <c r="E190" s="27"/>
    </row>
    <row r="191" spans="1:5" ht="18">
      <c r="A191" s="11" t="s">
        <v>291</v>
      </c>
      <c r="B191" s="58" t="s">
        <v>174</v>
      </c>
      <c r="C191" s="133">
        <v>68.099999999999994</v>
      </c>
      <c r="D191" s="68" t="s">
        <v>179</v>
      </c>
      <c r="E191" s="27" t="s">
        <v>372</v>
      </c>
    </row>
    <row r="192" spans="1:5" ht="18">
      <c r="A192" s="121" t="s">
        <v>345</v>
      </c>
      <c r="B192" s="58" t="s">
        <v>343</v>
      </c>
      <c r="C192" s="134">
        <f>1/((1/C189)+(1/C191))</f>
        <v>9.4702907711757263</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4</v>
      </c>
      <c r="D193" s="68"/>
      <c r="E193" s="27"/>
    </row>
    <row r="194" spans="1:6" ht="18">
      <c r="A194" s="117" t="s">
        <v>382</v>
      </c>
      <c r="B194" s="118" t="s">
        <v>334</v>
      </c>
      <c r="C194" s="124">
        <f>IF(C193="Option 1",0.95,IF(C193="Option 2",1,IF(C193="Option 3",0.9,IF(C193="Option 4",0.8,IF(C193="Option 5",0.6,IF(C193="Option 6",0.6,IF(C193="Option 7","Burst Disabled",IF(C193="Option 8",0.4,"Error"))))))))</f>
        <v>0.8</v>
      </c>
      <c r="D194" s="68"/>
      <c r="E194" s="27"/>
    </row>
    <row r="195" spans="1:6" ht="18">
      <c r="A195" s="67" t="s">
        <v>347</v>
      </c>
      <c r="B195" s="58" t="s">
        <v>169</v>
      </c>
      <c r="C195" s="66">
        <f>-C181*(C191+C189)/C189/(Vout+C180)*C42/Nps*100</f>
        <v>122.02754820936642</v>
      </c>
      <c r="D195" s="68" t="s">
        <v>157</v>
      </c>
      <c r="E195" s="27"/>
    </row>
    <row r="196" spans="1:6">
      <c r="A196" s="67" t="s">
        <v>292</v>
      </c>
      <c r="B196" s="58"/>
      <c r="C196" s="79">
        <f>1/(50*f0*10^3)/2/3.14/(C189*C191/(C189+C191))*10^9</f>
        <v>3.0677658595968933</v>
      </c>
      <c r="D196" s="68" t="s">
        <v>70</v>
      </c>
      <c r="E196" s="27"/>
    </row>
    <row r="197" spans="1:6" ht="15.75" thickBot="1">
      <c r="A197" s="74" t="s">
        <v>293</v>
      </c>
      <c r="B197" s="75"/>
      <c r="C197" s="96">
        <v>2.2000000000000002</v>
      </c>
      <c r="D197" s="76" t="s">
        <v>70</v>
      </c>
      <c r="E197" s="145" t="s">
        <v>185</v>
      </c>
    </row>
    <row r="198" spans="1:6" ht="15.75" thickBot="1">
      <c r="A198" s="50"/>
      <c r="C198" s="53"/>
    </row>
    <row r="199" spans="1:6">
      <c r="A199" s="358" t="s">
        <v>332</v>
      </c>
      <c r="B199" s="359"/>
      <c r="C199" s="359"/>
      <c r="D199" s="360"/>
      <c r="E199" s="142"/>
    </row>
    <row r="200" spans="1:6" ht="18">
      <c r="A200" s="67" t="s">
        <v>279</v>
      </c>
      <c r="B200" s="58" t="s">
        <v>166</v>
      </c>
      <c r="C200" s="112">
        <v>37.5</v>
      </c>
      <c r="D200" s="68" t="s">
        <v>152</v>
      </c>
      <c r="E200" s="27"/>
    </row>
    <row r="201" spans="1:6" ht="18">
      <c r="A201" s="72" t="s">
        <v>280</v>
      </c>
      <c r="B201" s="59" t="s">
        <v>167</v>
      </c>
      <c r="C201" s="97">
        <v>12</v>
      </c>
      <c r="D201" s="73" t="s">
        <v>154</v>
      </c>
      <c r="E201" s="27" t="s">
        <v>182</v>
      </c>
    </row>
    <row r="202" spans="1:6" ht="18">
      <c r="A202" s="72" t="s">
        <v>282</v>
      </c>
      <c r="B202" s="59" t="s">
        <v>168</v>
      </c>
      <c r="C202" s="160">
        <f>1000000000*(C200/1000000)*((C201/1000)-(0.00078)-(0.000265))/(C174-C206)</f>
        <v>64.494517924862222</v>
      </c>
      <c r="D202" s="73" t="s">
        <v>156</v>
      </c>
      <c r="E202" s="27"/>
    </row>
    <row r="203" spans="1:6" ht="16.5" customHeight="1">
      <c r="A203" s="72" t="s">
        <v>283</v>
      </c>
      <c r="B203" s="59" t="s">
        <v>168</v>
      </c>
      <c r="C203" s="157">
        <v>100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7.5067669172932311E-2</v>
      </c>
      <c r="D205" s="73" t="s">
        <v>7</v>
      </c>
      <c r="E205" s="27"/>
    </row>
    <row r="206" spans="1:6" ht="33">
      <c r="A206" s="72" t="s">
        <v>348</v>
      </c>
      <c r="B206" s="59" t="s">
        <v>349</v>
      </c>
      <c r="C206" s="156">
        <v>0.4</v>
      </c>
      <c r="D206" s="73" t="s">
        <v>7</v>
      </c>
      <c r="E206" s="148" t="s">
        <v>511</v>
      </c>
    </row>
    <row r="207" spans="1:6" ht="18">
      <c r="A207" s="72" t="s">
        <v>350</v>
      </c>
      <c r="B207" s="59" t="s">
        <v>351</v>
      </c>
      <c r="C207" s="125">
        <f>'tables and calculations'!B263/1000</f>
        <v>291.2000000000001</v>
      </c>
      <c r="D207" s="64" t="s">
        <v>148</v>
      </c>
      <c r="E207" s="356"/>
      <c r="F207"/>
    </row>
    <row r="208" spans="1:6" ht="18">
      <c r="A208" s="72" t="s">
        <v>353</v>
      </c>
      <c r="B208" s="59" t="s">
        <v>352</v>
      </c>
      <c r="C208" s="125">
        <f>'tables and calculations'!B264/1000</f>
        <v>132.06960385042584</v>
      </c>
      <c r="D208" s="64" t="s">
        <v>148</v>
      </c>
      <c r="E208" s="357"/>
    </row>
    <row r="209" spans="1:7" ht="18">
      <c r="A209" s="72" t="s">
        <v>354</v>
      </c>
      <c r="B209" s="59" t="s">
        <v>351</v>
      </c>
      <c r="C209" s="130">
        <v>287</v>
      </c>
      <c r="D209" s="64" t="s">
        <v>148</v>
      </c>
      <c r="E209" s="27" t="s">
        <v>375</v>
      </c>
    </row>
    <row r="210" spans="1:7" ht="18">
      <c r="A210" s="72" t="s">
        <v>355</v>
      </c>
      <c r="B210" s="59" t="s">
        <v>352</v>
      </c>
      <c r="C210" s="130">
        <v>133</v>
      </c>
      <c r="D210" s="64" t="s">
        <v>148</v>
      </c>
      <c r="E210" s="27" t="s">
        <v>376</v>
      </c>
    </row>
    <row r="211" spans="1:7" ht="18">
      <c r="A211" s="72" t="s">
        <v>364</v>
      </c>
      <c r="B211" s="59" t="s">
        <v>349</v>
      </c>
      <c r="C211" s="126">
        <f>IF(C193="Option 5",0,IF(AND('tables and calculations'!B271&lt;0,'tables and calculations'!B274=0),0,'tables and calculations'!B271))</f>
        <v>0.39126559514118997</v>
      </c>
      <c r="D211" s="73" t="s">
        <v>7</v>
      </c>
      <c r="E211" s="27"/>
    </row>
    <row r="212" spans="1:7" ht="18">
      <c r="A212" s="72" t="s">
        <v>512</v>
      </c>
      <c r="B212" s="59" t="s">
        <v>513</v>
      </c>
      <c r="C212" s="126">
        <f>'tables and calculations'!$B$273</f>
        <v>7.5247916666666654</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0.67852558224830328</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0.54282046579864263</v>
      </c>
      <c r="D214" s="68" t="s">
        <v>7</v>
      </c>
      <c r="E214" s="27"/>
    </row>
    <row r="215" spans="1:7" ht="18">
      <c r="A215" s="72" t="s">
        <v>534</v>
      </c>
      <c r="B215" s="59" t="s">
        <v>535</v>
      </c>
      <c r="C215" s="175">
        <f>IF($C$22="UCC256403",40,IF($C$22="UCC256404",40,IF($C$22="UCC256404B",40,16)))</f>
        <v>16</v>
      </c>
      <c r="D215" s="73"/>
      <c r="E215" s="174" t="s">
        <v>536</v>
      </c>
    </row>
    <row r="216" spans="1:7" ht="18.75" thickBot="1">
      <c r="A216" s="69" t="s">
        <v>281</v>
      </c>
      <c r="B216" s="70" t="s">
        <v>167</v>
      </c>
      <c r="C216" s="128">
        <f>C203*0.000001*(C174-C211)/(C200*0.000001)</f>
        <v>17.009231563319045</v>
      </c>
      <c r="D216" s="71" t="s">
        <v>154</v>
      </c>
      <c r="E216" s="145"/>
    </row>
    <row r="217" spans="1:7" ht="15.75" thickBot="1">
      <c r="A217" s="57"/>
      <c r="B217" s="56"/>
      <c r="C217" s="56"/>
      <c r="D217" s="56"/>
    </row>
    <row r="218" spans="1:7">
      <c r="A218" s="361" t="s">
        <v>150</v>
      </c>
      <c r="B218" s="362"/>
      <c r="C218" s="362"/>
      <c r="D218" s="363"/>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150</v>
      </c>
      <c r="D222" s="68" t="s">
        <v>157</v>
      </c>
      <c r="E222" s="27" t="s">
        <v>206</v>
      </c>
    </row>
    <row r="223" spans="1:7">
      <c r="A223" s="67" t="s">
        <v>298</v>
      </c>
      <c r="B223" s="58"/>
      <c r="C223" s="66">
        <f>C222/C219*C220</f>
        <v>209.30232558139534</v>
      </c>
      <c r="D223" s="68" t="s">
        <v>157</v>
      </c>
      <c r="E223" s="27"/>
    </row>
    <row r="224" spans="1:7">
      <c r="A224" s="67" t="s">
        <v>299</v>
      </c>
      <c r="B224" s="58"/>
      <c r="C224" s="77">
        <f>C219/C222*100</f>
        <v>0.28666666666666668</v>
      </c>
      <c r="D224" s="68" t="s">
        <v>7</v>
      </c>
      <c r="E224" s="27"/>
    </row>
    <row r="225" spans="1:5" ht="18">
      <c r="A225" s="67" t="s">
        <v>300</v>
      </c>
      <c r="B225" s="58" t="s">
        <v>205</v>
      </c>
      <c r="C225" s="77">
        <f>C224/(Pout/eff/Vblk)</f>
        <v>0.12698271604938272</v>
      </c>
      <c r="D225" s="68"/>
      <c r="E225" s="27"/>
    </row>
    <row r="226" spans="1:5" ht="18">
      <c r="A226" s="67" t="s">
        <v>301</v>
      </c>
      <c r="B226" s="58" t="s">
        <v>175</v>
      </c>
      <c r="C226" s="95">
        <v>150</v>
      </c>
      <c r="D226" s="68" t="s">
        <v>70</v>
      </c>
      <c r="E226" s="149" t="s">
        <v>402</v>
      </c>
    </row>
    <row r="227" spans="1:5" ht="18">
      <c r="A227" s="67" t="s">
        <v>302</v>
      </c>
      <c r="B227" s="58" t="s">
        <v>176</v>
      </c>
      <c r="C227" s="109">
        <f>Cr*10^-6/(C226*10^-12)*C225</f>
        <v>115.13099588477365</v>
      </c>
      <c r="D227" s="68" t="s">
        <v>155</v>
      </c>
      <c r="E227" s="27"/>
    </row>
    <row r="228" spans="1:5" ht="18">
      <c r="A228" s="67" t="s">
        <v>303</v>
      </c>
      <c r="B228" s="58" t="s">
        <v>176</v>
      </c>
      <c r="C228" s="95">
        <v>121</v>
      </c>
      <c r="D228" s="68" t="s">
        <v>155</v>
      </c>
      <c r="E228" s="27" t="s">
        <v>184</v>
      </c>
    </row>
    <row r="229" spans="1:5" ht="18">
      <c r="A229" s="67" t="s">
        <v>304</v>
      </c>
      <c r="B229" s="58"/>
      <c r="C229" s="77">
        <f>C162*C228*C226*10^-12/(Cr*10^-6)</f>
        <v>0.99111598134290246</v>
      </c>
      <c r="D229" s="68" t="s">
        <v>7</v>
      </c>
      <c r="E229" s="27"/>
    </row>
    <row r="230" spans="1:5">
      <c r="A230" s="67" t="s">
        <v>305</v>
      </c>
      <c r="B230" s="58"/>
      <c r="C230" s="77">
        <f>C221*Cr*10^-6/(C228*C226*10^-12)</f>
        <v>29.97245179063361</v>
      </c>
      <c r="D230" s="68" t="s">
        <v>10</v>
      </c>
      <c r="E230" s="27"/>
    </row>
    <row r="231" spans="1:5" ht="15.75" thickBot="1">
      <c r="A231" s="69" t="s">
        <v>306</v>
      </c>
      <c r="B231" s="70"/>
      <c r="C231" s="78">
        <f>C230*Nps</f>
        <v>124.08595041322313</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1.1570769230769231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0.21</v>
      </c>
      <c r="B66" s="20">
        <f t="shared" ref="B66:B141" si="1">Ln_selected</f>
        <v>14.84</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1.242</v>
      </c>
      <c r="V66" s="20">
        <f t="shared" ref="V66:V141" si="5">Mg_min</f>
        <v>1.1006341463414633</v>
      </c>
      <c r="X66" s="20">
        <v>1E-3</v>
      </c>
      <c r="Y66" s="20">
        <f t="shared" ref="Y66:Y141" si="6">Ln_selected</f>
        <v>14.84</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1.1570769230769231</v>
      </c>
    </row>
    <row r="67" spans="1:44" s="20" customFormat="1">
      <c r="A67" s="20">
        <f t="shared" si="0"/>
        <v>0.21</v>
      </c>
      <c r="B67" s="20">
        <f t="shared" si="1"/>
        <v>14.84</v>
      </c>
      <c r="C67" s="20">
        <f>C66+0.05</f>
        <v>0.05</v>
      </c>
      <c r="D67" s="20">
        <f t="shared" ref="D67:D134" si="7">C67^2</f>
        <v>2.5000000000000005E-3</v>
      </c>
      <c r="E67" s="20">
        <f t="shared" ref="E67:E134" si="8">B67*D67</f>
        <v>3.7100000000000008E-2</v>
      </c>
      <c r="F67" s="20">
        <f t="shared" ref="F67:F134" si="9">C67^2-1</f>
        <v>-0.99750000000000005</v>
      </c>
      <c r="G67" s="20">
        <f>1</f>
        <v>1</v>
      </c>
      <c r="H67" s="20">
        <f t="shared" ref="H67:H134" si="10">C67*B67*A67</f>
        <v>0.15581999999999999</v>
      </c>
      <c r="I67" s="20" t="str">
        <f t="shared" ref="I67:I134" si="11">COMPLEX(G67,H67,"j")</f>
        <v>1+0.15582j</v>
      </c>
      <c r="K67" s="20" t="str">
        <f t="shared" ref="K67:K134" si="12">IMPRODUCT(I67,F67)</f>
        <v>-0.9975-0.15543045j</v>
      </c>
      <c r="M67" s="20" t="str">
        <f t="shared" si="2"/>
        <v>-0.9604-0.15543045j</v>
      </c>
      <c r="O67" s="20" t="str">
        <f t="shared" si="3"/>
        <v>-0.0376437736075377+0.00609224143223418j</v>
      </c>
      <c r="S67" s="20">
        <f t="shared" ref="S67:S134" si="13">IMABS(O67)</f>
        <v>3.8133569162670612E-2</v>
      </c>
      <c r="U67" s="20">
        <f t="shared" si="4"/>
        <v>1.242</v>
      </c>
      <c r="V67" s="20">
        <f t="shared" si="5"/>
        <v>1.1006341463414633</v>
      </c>
      <c r="X67" s="20">
        <f>X66</f>
        <v>1E-3</v>
      </c>
      <c r="Y67" s="20">
        <f t="shared" si="6"/>
        <v>14.84</v>
      </c>
      <c r="Z67" s="20">
        <f>Z66+0.05</f>
        <v>0.05</v>
      </c>
      <c r="AA67" s="20">
        <f t="shared" ref="AA67:AA134" si="14">Z67^2</f>
        <v>2.5000000000000005E-3</v>
      </c>
      <c r="AB67" s="20">
        <f t="shared" ref="AB67:AB134" si="15">Y67*AA67</f>
        <v>3.7100000000000008E-2</v>
      </c>
      <c r="AC67" s="20">
        <f t="shared" ref="AC67:AC134" si="16">Z67^2-1</f>
        <v>-0.99750000000000005</v>
      </c>
      <c r="AD67" s="20">
        <v>1</v>
      </c>
      <c r="AE67" s="20">
        <f t="shared" ref="AE67:AE134" si="17">Z67*Y67*X67</f>
        <v>7.4200000000000004E-4</v>
      </c>
      <c r="AF67" s="20" t="str">
        <f t="shared" ref="AF67:AF134" si="18">COMPLEX(AD67,AE67,"j")</f>
        <v>1+0.000742j</v>
      </c>
      <c r="AH67" s="20" t="str">
        <f t="shared" ref="AH67:AH134" si="19">IMPRODUCT(AF67,AC67)</f>
        <v>-0.9975-0.000740145j</v>
      </c>
      <c r="AI67" s="20" t="str">
        <f t="shared" ref="AI67:AI134" si="20">IMSUM(AH67,AB67)</f>
        <v>-0.9604-0.000740145j</v>
      </c>
      <c r="AK67" s="20" t="str">
        <f t="shared" ref="AK67:AK134" si="21">IMDIV(AB67,AI67)</f>
        <v>-0.0386297146662971+0.0000297705020425724j</v>
      </c>
      <c r="AO67" s="20">
        <f t="shared" ref="AO67:AO134" si="22">IMABS(AK67)</f>
        <v>3.8629726137811557E-2</v>
      </c>
      <c r="AP67" s="20">
        <v>1</v>
      </c>
      <c r="AR67" s="20">
        <f>Compensation!$C$16</f>
        <v>1.1570769230769231</v>
      </c>
    </row>
    <row r="68" spans="1:44" s="20" customFormat="1">
      <c r="A68" s="20">
        <f t="shared" si="0"/>
        <v>0.21</v>
      </c>
      <c r="B68" s="20">
        <f t="shared" si="1"/>
        <v>14.84</v>
      </c>
      <c r="C68" s="20">
        <f t="shared" ref="C68:C135" si="23">C67+0.05</f>
        <v>0.1</v>
      </c>
      <c r="D68" s="20">
        <f t="shared" si="7"/>
        <v>1.0000000000000002E-2</v>
      </c>
      <c r="E68" s="20">
        <f t="shared" si="8"/>
        <v>0.14840000000000003</v>
      </c>
      <c r="F68" s="20">
        <f t="shared" si="9"/>
        <v>-0.99</v>
      </c>
      <c r="G68" s="20">
        <f>1</f>
        <v>1</v>
      </c>
      <c r="H68" s="20">
        <f t="shared" si="10"/>
        <v>0.31163999999999997</v>
      </c>
      <c r="I68" s="20" t="str">
        <f t="shared" si="11"/>
        <v>1+0.31164j</v>
      </c>
      <c r="K68" s="20" t="str">
        <f t="shared" si="12"/>
        <v>-0.99-0.3085236j</v>
      </c>
      <c r="M68" s="20" t="str">
        <f t="shared" si="2"/>
        <v>-0.8416-0.3085236j</v>
      </c>
      <c r="O68" s="20" t="str">
        <f t="shared" si="3"/>
        <v>-0.155441141704957+0.0569834370567056j</v>
      </c>
      <c r="S68" s="20">
        <f t="shared" si="13"/>
        <v>0.16555681995416574</v>
      </c>
      <c r="U68" s="20">
        <f t="shared" si="4"/>
        <v>1.242</v>
      </c>
      <c r="V68" s="20">
        <f t="shared" si="5"/>
        <v>1.1006341463414633</v>
      </c>
      <c r="X68" s="20">
        <f t="shared" ref="X68:X135" si="24">X67</f>
        <v>1E-3</v>
      </c>
      <c r="Y68" s="20">
        <f t="shared" si="6"/>
        <v>14.84</v>
      </c>
      <c r="Z68" s="20">
        <f t="shared" ref="Z68:Z135" si="25">Z67+0.05</f>
        <v>0.1</v>
      </c>
      <c r="AA68" s="20">
        <f t="shared" si="14"/>
        <v>1.0000000000000002E-2</v>
      </c>
      <c r="AB68" s="20">
        <f t="shared" si="15"/>
        <v>0.14840000000000003</v>
      </c>
      <c r="AC68" s="20">
        <f t="shared" si="16"/>
        <v>-0.99</v>
      </c>
      <c r="AD68" s="20">
        <v>1</v>
      </c>
      <c r="AE68" s="20">
        <f t="shared" si="17"/>
        <v>1.4840000000000001E-3</v>
      </c>
      <c r="AF68" s="20" t="str">
        <f t="shared" si="18"/>
        <v>1+0.001484j</v>
      </c>
      <c r="AH68" s="20" t="str">
        <f t="shared" si="19"/>
        <v>-0.99-0.00146916j</v>
      </c>
      <c r="AI68" s="20" t="str">
        <f t="shared" si="20"/>
        <v>-0.8416-0.00146916j</v>
      </c>
      <c r="AK68" s="20" t="str">
        <f t="shared" si="21"/>
        <v>-0.176330261133622+0.000307815311843004j</v>
      </c>
      <c r="AO68" s="20">
        <f t="shared" si="22"/>
        <v>0.17633052980614994</v>
      </c>
      <c r="AP68" s="20">
        <v>2</v>
      </c>
      <c r="AR68" s="20">
        <f>Compensation!$C$16</f>
        <v>1.1570769230769231</v>
      </c>
    </row>
    <row r="69" spans="1:44" s="20" customFormat="1">
      <c r="A69" s="20">
        <f t="shared" si="0"/>
        <v>0.21</v>
      </c>
      <c r="B69" s="20">
        <f t="shared" si="1"/>
        <v>14.84</v>
      </c>
      <c r="C69" s="20">
        <f t="shared" si="23"/>
        <v>0.15000000000000002</v>
      </c>
      <c r="D69" s="20">
        <f t="shared" si="7"/>
        <v>2.2500000000000006E-2</v>
      </c>
      <c r="E69" s="20">
        <f t="shared" si="8"/>
        <v>0.33390000000000009</v>
      </c>
      <c r="F69" s="20">
        <f t="shared" si="9"/>
        <v>-0.97750000000000004</v>
      </c>
      <c r="G69" s="20">
        <f>1</f>
        <v>1</v>
      </c>
      <c r="H69" s="20">
        <f t="shared" si="10"/>
        <v>0.4674600000000001</v>
      </c>
      <c r="I69" s="20" t="str">
        <f t="shared" si="11"/>
        <v>1+0.46746j</v>
      </c>
      <c r="K69" s="20" t="str">
        <f t="shared" si="12"/>
        <v>-0.9775-0.45694215j</v>
      </c>
      <c r="M69" s="20" t="str">
        <f t="shared" si="2"/>
        <v>-0.6436-0.45694215j</v>
      </c>
      <c r="O69" s="20" t="str">
        <f t="shared" si="3"/>
        <v>-0.344931212939614+0.244893738413199j</v>
      </c>
      <c r="S69" s="20">
        <f t="shared" si="13"/>
        <v>0.42302539495163366</v>
      </c>
      <c r="U69" s="20">
        <f t="shared" si="4"/>
        <v>1.242</v>
      </c>
      <c r="V69" s="20">
        <f t="shared" si="5"/>
        <v>1.1006341463414633</v>
      </c>
      <c r="X69" s="20">
        <f t="shared" si="24"/>
        <v>1E-3</v>
      </c>
      <c r="Y69" s="20">
        <f t="shared" si="6"/>
        <v>14.84</v>
      </c>
      <c r="Z69" s="20">
        <f t="shared" si="25"/>
        <v>0.15000000000000002</v>
      </c>
      <c r="AA69" s="20">
        <f t="shared" si="14"/>
        <v>2.2500000000000006E-2</v>
      </c>
      <c r="AB69" s="20">
        <f t="shared" si="15"/>
        <v>0.33390000000000009</v>
      </c>
      <c r="AC69" s="20">
        <f t="shared" si="16"/>
        <v>-0.97750000000000004</v>
      </c>
      <c r="AD69" s="20">
        <v>1</v>
      </c>
      <c r="AE69" s="20">
        <f t="shared" si="17"/>
        <v>2.2260000000000005E-3</v>
      </c>
      <c r="AF69" s="20" t="str">
        <f t="shared" si="18"/>
        <v>1+0.002226j</v>
      </c>
      <c r="AH69" s="20" t="str">
        <f t="shared" si="19"/>
        <v>-0.9775-0.002175915j</v>
      </c>
      <c r="AI69" s="20" t="str">
        <f t="shared" si="20"/>
        <v>-0.6436-0.002175915j</v>
      </c>
      <c r="AK69" s="20" t="str">
        <f t="shared" si="21"/>
        <v>-0.518794567305536+0.00175396656450998j</v>
      </c>
      <c r="AO69" s="20">
        <f t="shared" si="22"/>
        <v>0.51879753224591152</v>
      </c>
      <c r="AP69" s="20">
        <v>3</v>
      </c>
      <c r="AR69" s="20">
        <f>Compensation!$C$16</f>
        <v>1.1570769230769231</v>
      </c>
    </row>
    <row r="70" spans="1:44" s="20" customFormat="1">
      <c r="A70" s="20">
        <f t="shared" si="0"/>
        <v>0.21</v>
      </c>
      <c r="B70" s="20">
        <f t="shared" si="1"/>
        <v>14.84</v>
      </c>
      <c r="C70" s="20">
        <f t="shared" si="23"/>
        <v>0.2</v>
      </c>
      <c r="D70" s="20">
        <f t="shared" si="7"/>
        <v>4.0000000000000008E-2</v>
      </c>
      <c r="E70" s="20">
        <f t="shared" si="8"/>
        <v>0.59360000000000013</v>
      </c>
      <c r="F70" s="20">
        <f t="shared" si="9"/>
        <v>-0.96</v>
      </c>
      <c r="G70" s="20">
        <f>1</f>
        <v>1</v>
      </c>
      <c r="H70" s="20">
        <f t="shared" si="10"/>
        <v>0.62327999999999995</v>
      </c>
      <c r="I70" s="20" t="str">
        <f t="shared" si="11"/>
        <v>1+0.62328j</v>
      </c>
      <c r="K70" s="20" t="str">
        <f t="shared" si="12"/>
        <v>-0.96-0.5983488j</v>
      </c>
      <c r="M70" s="20" t="str">
        <f t="shared" si="2"/>
        <v>-0.3664-0.5983488j</v>
      </c>
      <c r="O70" s="20" t="str">
        <f t="shared" si="3"/>
        <v>-0.441820405688558+0.721513945303663j</v>
      </c>
      <c r="P70" s="303" t="s">
        <v>595</v>
      </c>
      <c r="S70" s="20">
        <f t="shared" si="13"/>
        <v>0.84604234181893001</v>
      </c>
      <c r="U70" s="20">
        <f t="shared" si="4"/>
        <v>1.242</v>
      </c>
      <c r="V70" s="20">
        <f t="shared" si="5"/>
        <v>1.1006341463414633</v>
      </c>
      <c r="X70" s="20">
        <f t="shared" si="24"/>
        <v>1E-3</v>
      </c>
      <c r="Y70" s="20">
        <f t="shared" si="6"/>
        <v>14.84</v>
      </c>
      <c r="Z70" s="20">
        <f t="shared" si="25"/>
        <v>0.2</v>
      </c>
      <c r="AA70" s="20">
        <f t="shared" si="14"/>
        <v>4.0000000000000008E-2</v>
      </c>
      <c r="AB70" s="20">
        <f t="shared" si="15"/>
        <v>0.59360000000000013</v>
      </c>
      <c r="AC70" s="20">
        <f t="shared" si="16"/>
        <v>-0.96</v>
      </c>
      <c r="AD70" s="20">
        <v>1</v>
      </c>
      <c r="AE70" s="20">
        <f t="shared" si="17"/>
        <v>2.9680000000000002E-3</v>
      </c>
      <c r="AF70" s="20" t="str">
        <f t="shared" si="18"/>
        <v>1+0.002968j</v>
      </c>
      <c r="AH70" s="20" t="str">
        <f t="shared" si="19"/>
        <v>-0.96-0.00284928j</v>
      </c>
      <c r="AI70" s="20" t="str">
        <f t="shared" si="20"/>
        <v>-0.3664-0.00284928j</v>
      </c>
      <c r="AK70" s="20" t="str">
        <f t="shared" si="21"/>
        <v>-1.61998937112012+0.0125977164720118j</v>
      </c>
      <c r="AO70" s="20">
        <f t="shared" si="22"/>
        <v>1.6200383529418283</v>
      </c>
      <c r="AP70" s="20">
        <v>4</v>
      </c>
      <c r="AR70" s="20">
        <f>Compensation!$C$16</f>
        <v>1.1570769230769231</v>
      </c>
    </row>
    <row r="71" spans="1:44" s="20" customFormat="1" ht="18">
      <c r="A71" s="20">
        <f t="shared" si="0"/>
        <v>0.21</v>
      </c>
      <c r="B71" s="20">
        <f t="shared" si="1"/>
        <v>14.84</v>
      </c>
      <c r="C71" s="20">
        <f t="shared" si="23"/>
        <v>0.25</v>
      </c>
      <c r="D71" s="20">
        <f t="shared" si="7"/>
        <v>6.25E-2</v>
      </c>
      <c r="E71" s="20">
        <f t="shared" si="8"/>
        <v>0.92749999999999999</v>
      </c>
      <c r="F71" s="20">
        <f t="shared" si="9"/>
        <v>-0.9375</v>
      </c>
      <c r="G71" s="20">
        <f>1</f>
        <v>1</v>
      </c>
      <c r="H71" s="20">
        <f t="shared" si="10"/>
        <v>0.77910000000000001</v>
      </c>
      <c r="I71" s="20" t="str">
        <f t="shared" si="11"/>
        <v>1+0.7791j</v>
      </c>
      <c r="K71" s="20" t="str">
        <f t="shared" si="12"/>
        <v>-0.9375-0.73040625j</v>
      </c>
      <c r="M71" s="20" t="str">
        <f t="shared" si="2"/>
        <v>-0.01-0.73040625j</v>
      </c>
      <c r="O71" s="20" t="str">
        <f t="shared" si="3"/>
        <v>-0.0173821526116286+1.26960329059874j</v>
      </c>
      <c r="P71" s="28" t="s">
        <v>75</v>
      </c>
      <c r="S71" s="20">
        <f t="shared" si="13"/>
        <v>1.2697222746445629</v>
      </c>
      <c r="U71" s="20">
        <f t="shared" si="4"/>
        <v>1.242</v>
      </c>
      <c r="V71" s="20">
        <f t="shared" si="5"/>
        <v>1.1006341463414633</v>
      </c>
      <c r="X71" s="20">
        <f t="shared" si="24"/>
        <v>1E-3</v>
      </c>
      <c r="Y71" s="20">
        <f t="shared" si="6"/>
        <v>14.84</v>
      </c>
      <c r="Z71" s="20">
        <f t="shared" si="25"/>
        <v>0.25</v>
      </c>
      <c r="AA71" s="20">
        <f t="shared" si="14"/>
        <v>6.25E-2</v>
      </c>
      <c r="AB71" s="20">
        <f t="shared" si="15"/>
        <v>0.92749999999999999</v>
      </c>
      <c r="AC71" s="20">
        <f t="shared" si="16"/>
        <v>-0.9375</v>
      </c>
      <c r="AD71" s="20">
        <v>1</v>
      </c>
      <c r="AE71" s="20">
        <f t="shared" si="17"/>
        <v>3.7100000000000002E-3</v>
      </c>
      <c r="AF71" s="20" t="str">
        <f t="shared" si="18"/>
        <v>1+0.00371j</v>
      </c>
      <c r="AH71" s="20" t="str">
        <f t="shared" si="19"/>
        <v>-0.9375-0.003478125j</v>
      </c>
      <c r="AI71" s="20" t="str">
        <f t="shared" si="20"/>
        <v>-0.01-0.003478125j</v>
      </c>
      <c r="AK71" s="20" t="str">
        <f t="shared" si="21"/>
        <v>-82.7405795865393+28.7782078374432j</v>
      </c>
      <c r="AO71" s="20">
        <f t="shared" si="22"/>
        <v>87.60244720697888</v>
      </c>
      <c r="AP71" s="20">
        <v>5</v>
      </c>
      <c r="AR71" s="20">
        <f>Compensation!$C$16</f>
        <v>1.1570769230769231</v>
      </c>
    </row>
    <row r="72" spans="1:44" s="20" customFormat="1" ht="18">
      <c r="A72" s="20">
        <f t="shared" si="0"/>
        <v>0.21</v>
      </c>
      <c r="B72" s="20">
        <f t="shared" si="1"/>
        <v>14.84</v>
      </c>
      <c r="C72" s="20">
        <f t="shared" si="23"/>
        <v>0.3</v>
      </c>
      <c r="D72" s="20">
        <f t="shared" si="7"/>
        <v>0.09</v>
      </c>
      <c r="E72" s="20">
        <f t="shared" si="8"/>
        <v>1.3355999999999999</v>
      </c>
      <c r="F72" s="20">
        <f t="shared" si="9"/>
        <v>-0.91</v>
      </c>
      <c r="G72" s="20">
        <f>1</f>
        <v>1</v>
      </c>
      <c r="H72" s="20">
        <f t="shared" si="10"/>
        <v>0.93491999999999997</v>
      </c>
      <c r="I72" s="20" t="str">
        <f t="shared" si="11"/>
        <v>1+0.93492j</v>
      </c>
      <c r="K72" s="20" t="str">
        <f t="shared" si="12"/>
        <v>-0.91-0.8507772j</v>
      </c>
      <c r="M72" s="20" t="str">
        <f t="shared" si="2"/>
        <v>0.4256-0.8507772j</v>
      </c>
      <c r="O72" s="20" t="str">
        <f t="shared" si="3"/>
        <v>0.6281306535408+1.25563730886657j</v>
      </c>
      <c r="P72" s="28" t="s">
        <v>72</v>
      </c>
      <c r="S72" s="20">
        <f t="shared" si="13"/>
        <v>1.4039847468314157</v>
      </c>
      <c r="U72" s="20">
        <f t="shared" si="4"/>
        <v>1.242</v>
      </c>
      <c r="V72" s="20">
        <f t="shared" si="5"/>
        <v>1.1006341463414633</v>
      </c>
      <c r="X72" s="20">
        <f t="shared" si="24"/>
        <v>1E-3</v>
      </c>
      <c r="Y72" s="20">
        <f t="shared" si="6"/>
        <v>14.84</v>
      </c>
      <c r="Z72" s="20">
        <f t="shared" si="25"/>
        <v>0.3</v>
      </c>
      <c r="AA72" s="20">
        <f t="shared" si="14"/>
        <v>0.09</v>
      </c>
      <c r="AB72" s="20">
        <f t="shared" si="15"/>
        <v>1.3355999999999999</v>
      </c>
      <c r="AC72" s="20">
        <f t="shared" si="16"/>
        <v>-0.91</v>
      </c>
      <c r="AD72" s="20">
        <v>1</v>
      </c>
      <c r="AE72" s="20">
        <f t="shared" si="17"/>
        <v>4.4520000000000002E-3</v>
      </c>
      <c r="AF72" s="20" t="str">
        <f t="shared" si="18"/>
        <v>1+0.004452j</v>
      </c>
      <c r="AH72" s="20" t="str">
        <f t="shared" si="19"/>
        <v>-0.91-0.00405132j</v>
      </c>
      <c r="AI72" s="20" t="str">
        <f t="shared" si="20"/>
        <v>0.4256-0.00405132j</v>
      </c>
      <c r="AK72" s="20" t="str">
        <f t="shared" si="21"/>
        <v>3.13787356302641+0.0298696661733086j</v>
      </c>
      <c r="AO72" s="20">
        <f t="shared" si="22"/>
        <v>3.1380157256612597</v>
      </c>
      <c r="AP72" s="20">
        <v>6</v>
      </c>
      <c r="AR72" s="20">
        <f>Compensation!$C$16</f>
        <v>1.1570769230769231</v>
      </c>
    </row>
    <row r="73" spans="1:44" s="20" customFormat="1" ht="18">
      <c r="A73" s="20">
        <f t="shared" si="0"/>
        <v>0.21</v>
      </c>
      <c r="B73" s="20">
        <f t="shared" si="1"/>
        <v>14.84</v>
      </c>
      <c r="C73" s="20">
        <f t="shared" si="23"/>
        <v>0.35</v>
      </c>
      <c r="D73" s="20">
        <f t="shared" si="7"/>
        <v>0.12249999999999998</v>
      </c>
      <c r="E73" s="20">
        <f t="shared" si="8"/>
        <v>1.8178999999999998</v>
      </c>
      <c r="F73" s="20">
        <f t="shared" si="9"/>
        <v>-0.87750000000000006</v>
      </c>
      <c r="G73" s="20">
        <f>1</f>
        <v>1</v>
      </c>
      <c r="H73" s="20">
        <f t="shared" si="10"/>
        <v>1.09074</v>
      </c>
      <c r="I73" s="20" t="str">
        <f t="shared" si="11"/>
        <v>1+1.09074j</v>
      </c>
      <c r="K73" s="20" t="str">
        <f t="shared" si="12"/>
        <v>-0.8775-0.95712435j</v>
      </c>
      <c r="M73" s="20" t="str">
        <f t="shared" si="2"/>
        <v>0.9404-0.95712435j</v>
      </c>
      <c r="O73" s="20" t="str">
        <f t="shared" si="3"/>
        <v>0.949520082486695+0.96640662671419j</v>
      </c>
      <c r="P73" s="28" t="s">
        <v>76</v>
      </c>
      <c r="S73" s="20">
        <f t="shared" si="13"/>
        <v>1.3548173881385785</v>
      </c>
      <c r="U73" s="20">
        <f t="shared" si="4"/>
        <v>1.242</v>
      </c>
      <c r="V73" s="20">
        <f t="shared" si="5"/>
        <v>1.1006341463414633</v>
      </c>
      <c r="X73" s="20">
        <f t="shared" si="24"/>
        <v>1E-3</v>
      </c>
      <c r="Y73" s="20">
        <f t="shared" si="6"/>
        <v>14.84</v>
      </c>
      <c r="Z73" s="20">
        <f t="shared" si="25"/>
        <v>0.35</v>
      </c>
      <c r="AA73" s="20">
        <f t="shared" si="14"/>
        <v>0.12249999999999998</v>
      </c>
      <c r="AB73" s="20">
        <f t="shared" si="15"/>
        <v>1.8178999999999998</v>
      </c>
      <c r="AC73" s="20">
        <f t="shared" si="16"/>
        <v>-0.87750000000000006</v>
      </c>
      <c r="AD73" s="20">
        <v>1</v>
      </c>
      <c r="AE73" s="20">
        <f t="shared" si="17"/>
        <v>5.1939999999999998E-3</v>
      </c>
      <c r="AF73" s="20" t="str">
        <f t="shared" si="18"/>
        <v>1+0.005194j</v>
      </c>
      <c r="AH73" s="20" t="str">
        <f t="shared" si="19"/>
        <v>-0.8775-0.004557735j</v>
      </c>
      <c r="AI73" s="20" t="str">
        <f t="shared" si="20"/>
        <v>0.9404-0.004557735j</v>
      </c>
      <c r="AK73" s="20" t="str">
        <f t="shared" si="21"/>
        <v>1.9330681619808+0.00936879244921903j</v>
      </c>
      <c r="AO73" s="20">
        <f t="shared" si="22"/>
        <v>1.9330908652041643</v>
      </c>
      <c r="AP73" s="20">
        <v>7</v>
      </c>
      <c r="AR73" s="20">
        <f>Compensation!$C$16</f>
        <v>1.1570769230769231</v>
      </c>
    </row>
    <row r="74" spans="1:44" s="20" customFormat="1" ht="18">
      <c r="A74" s="20">
        <f t="shared" si="0"/>
        <v>0.21</v>
      </c>
      <c r="B74" s="20">
        <f t="shared" si="1"/>
        <v>14.84</v>
      </c>
      <c r="C74" s="20">
        <f t="shared" si="23"/>
        <v>0.39999999999999997</v>
      </c>
      <c r="D74" s="20">
        <f t="shared" si="7"/>
        <v>0.15999999999999998</v>
      </c>
      <c r="E74" s="20">
        <f t="shared" si="8"/>
        <v>2.3743999999999996</v>
      </c>
      <c r="F74" s="20">
        <f t="shared" si="9"/>
        <v>-0.84000000000000008</v>
      </c>
      <c r="G74" s="20">
        <f>1</f>
        <v>1</v>
      </c>
      <c r="H74" s="20">
        <f t="shared" si="10"/>
        <v>1.2465599999999997</v>
      </c>
      <c r="I74" s="20" t="str">
        <f t="shared" si="11"/>
        <v>1+1.24656j</v>
      </c>
      <c r="K74" s="20" t="str">
        <f t="shared" si="12"/>
        <v>-0.84-1.0471104j</v>
      </c>
      <c r="M74" s="20" t="str">
        <f t="shared" si="2"/>
        <v>1.5344-1.0471104j</v>
      </c>
      <c r="O74" s="20" t="str">
        <f t="shared" si="3"/>
        <v>1.0557709797198+0.720482776904843j</v>
      </c>
      <c r="P74" s="28" t="s">
        <v>74</v>
      </c>
      <c r="S74" s="20">
        <f t="shared" si="13"/>
        <v>1.2781814399509248</v>
      </c>
      <c r="U74" s="20">
        <f t="shared" si="4"/>
        <v>1.242</v>
      </c>
      <c r="V74" s="20">
        <f t="shared" si="5"/>
        <v>1.1006341463414633</v>
      </c>
      <c r="X74" s="20">
        <f t="shared" si="24"/>
        <v>1E-3</v>
      </c>
      <c r="Y74" s="20">
        <f t="shared" si="6"/>
        <v>14.84</v>
      </c>
      <c r="Z74" s="20">
        <f t="shared" si="25"/>
        <v>0.39999999999999997</v>
      </c>
      <c r="AA74" s="20">
        <f t="shared" si="14"/>
        <v>0.15999999999999998</v>
      </c>
      <c r="AB74" s="20">
        <f t="shared" si="15"/>
        <v>2.3743999999999996</v>
      </c>
      <c r="AC74" s="20">
        <f t="shared" si="16"/>
        <v>-0.84000000000000008</v>
      </c>
      <c r="AD74" s="20">
        <v>1</v>
      </c>
      <c r="AE74" s="20">
        <f t="shared" si="17"/>
        <v>5.9359999999999994E-3</v>
      </c>
      <c r="AF74" s="20" t="str">
        <f t="shared" si="18"/>
        <v>1+0.005936j</v>
      </c>
      <c r="AH74" s="20" t="str">
        <f t="shared" si="19"/>
        <v>-0.84-0.00498624j</v>
      </c>
      <c r="AI74" s="20" t="str">
        <f t="shared" si="20"/>
        <v>1.5344-0.00498624j</v>
      </c>
      <c r="AK74" s="20" t="str">
        <f t="shared" si="21"/>
        <v>1.54742891442725+0.00502857921681029j</v>
      </c>
      <c r="AO74" s="20">
        <f t="shared" si="22"/>
        <v>1.5474370849292829</v>
      </c>
      <c r="AP74" s="20">
        <v>8</v>
      </c>
      <c r="AR74" s="20">
        <f>Compensation!$C$16</f>
        <v>1.1570769230769231</v>
      </c>
    </row>
    <row r="75" spans="1:44" s="20" customFormat="1" ht="18">
      <c r="P75" s="28" t="s">
        <v>608</v>
      </c>
    </row>
    <row r="76" spans="1:44" s="20" customFormat="1" ht="18">
      <c r="P76" s="28" t="s">
        <v>609</v>
      </c>
    </row>
    <row r="77" spans="1:44" s="20" customFormat="1" ht="18">
      <c r="A77" s="20">
        <f t="shared" si="0"/>
        <v>0.21</v>
      </c>
      <c r="B77" s="20">
        <f t="shared" si="1"/>
        <v>14.84</v>
      </c>
      <c r="C77" s="20">
        <f>C74+0.05</f>
        <v>0.44999999999999996</v>
      </c>
      <c r="D77" s="20">
        <f t="shared" si="7"/>
        <v>0.20249999999999996</v>
      </c>
      <c r="E77" s="20">
        <f t="shared" si="8"/>
        <v>3.0050999999999992</v>
      </c>
      <c r="F77" s="20">
        <f t="shared" si="9"/>
        <v>-0.7975000000000001</v>
      </c>
      <c r="G77" s="20">
        <f>1</f>
        <v>1</v>
      </c>
      <c r="H77" s="20">
        <f t="shared" si="10"/>
        <v>1.4023799999999997</v>
      </c>
      <c r="I77" s="20" t="str">
        <f t="shared" si="11"/>
        <v>1+1.40238j</v>
      </c>
      <c r="K77" s="20" t="str">
        <f t="shared" si="12"/>
        <v>-0.7975-1.11839805j</v>
      </c>
      <c r="M77" s="20" t="str">
        <f t="shared" si="2"/>
        <v>2.2076-1.11839805j</v>
      </c>
      <c r="O77" s="20" t="str">
        <f t="shared" si="3"/>
        <v>1.08323331751088+0.548779683819171j</v>
      </c>
      <c r="P77" s="28" t="s">
        <v>77</v>
      </c>
      <c r="S77" s="20">
        <f t="shared" si="13"/>
        <v>1.2143119704335852</v>
      </c>
      <c r="U77" s="20">
        <f t="shared" si="4"/>
        <v>1.242</v>
      </c>
      <c r="V77" s="20">
        <f t="shared" si="5"/>
        <v>1.1006341463414633</v>
      </c>
      <c r="X77" s="20">
        <f>X74</f>
        <v>1E-3</v>
      </c>
      <c r="Y77" s="20">
        <f t="shared" si="6"/>
        <v>14.84</v>
      </c>
      <c r="Z77" s="20">
        <f>Z74+0.05</f>
        <v>0.44999999999999996</v>
      </c>
      <c r="AA77" s="20">
        <f t="shared" si="14"/>
        <v>0.20249999999999996</v>
      </c>
      <c r="AB77" s="20">
        <f t="shared" si="15"/>
        <v>3.0050999999999992</v>
      </c>
      <c r="AC77" s="20">
        <f t="shared" si="16"/>
        <v>-0.7975000000000001</v>
      </c>
      <c r="AD77" s="20">
        <v>1</v>
      </c>
      <c r="AE77" s="20">
        <f t="shared" si="17"/>
        <v>6.677999999999999E-3</v>
      </c>
      <c r="AF77" s="20" t="str">
        <f t="shared" si="18"/>
        <v>1+0.006678j</v>
      </c>
      <c r="AH77" s="20" t="str">
        <f t="shared" si="19"/>
        <v>-0.7975-0.005325705j</v>
      </c>
      <c r="AI77" s="20" t="str">
        <f t="shared" si="20"/>
        <v>2.2076-0.005325705j</v>
      </c>
      <c r="AK77" s="20" t="str">
        <f t="shared" si="21"/>
        <v>1.36124411614607+0.00328392126996726j</v>
      </c>
      <c r="AO77" s="20">
        <f t="shared" si="22"/>
        <v>1.3612480772736477</v>
      </c>
      <c r="AP77" s="20">
        <v>9</v>
      </c>
      <c r="AR77" s="20">
        <f>Compensation!$C$16</f>
        <v>1.1570769230769231</v>
      </c>
    </row>
    <row r="78" spans="1:44" s="20" customFormat="1" ht="18">
      <c r="A78" s="20">
        <f t="shared" si="0"/>
        <v>0.21</v>
      </c>
      <c r="B78" s="20">
        <f t="shared" si="1"/>
        <v>14.84</v>
      </c>
      <c r="C78" s="20">
        <f t="shared" si="23"/>
        <v>0.49999999999999994</v>
      </c>
      <c r="D78" s="20">
        <f t="shared" si="7"/>
        <v>0.24999999999999994</v>
      </c>
      <c r="E78" s="20">
        <f t="shared" si="8"/>
        <v>3.7099999999999991</v>
      </c>
      <c r="F78" s="20">
        <f t="shared" si="9"/>
        <v>-0.75</v>
      </c>
      <c r="G78" s="20">
        <f>1</f>
        <v>1</v>
      </c>
      <c r="H78" s="20">
        <f t="shared" si="10"/>
        <v>1.5581999999999998</v>
      </c>
      <c r="I78" s="20" t="str">
        <f t="shared" si="11"/>
        <v>1+1.5582j</v>
      </c>
      <c r="K78" s="20" t="str">
        <f t="shared" si="12"/>
        <v>-0.75-1.16865j</v>
      </c>
      <c r="M78" s="20" t="str">
        <f t="shared" si="2"/>
        <v>2.96-1.16865j</v>
      </c>
      <c r="O78" s="20" t="str">
        <f t="shared" si="3"/>
        <v>1.08435156116194+0.428117382416181j</v>
      </c>
      <c r="P78" s="28" t="s">
        <v>78</v>
      </c>
      <c r="S78" s="20">
        <f t="shared" si="13"/>
        <v>1.1658056447458209</v>
      </c>
      <c r="U78" s="20">
        <f t="shared" si="4"/>
        <v>1.242</v>
      </c>
      <c r="V78" s="20">
        <f t="shared" si="5"/>
        <v>1.1006341463414633</v>
      </c>
      <c r="X78" s="20">
        <f t="shared" si="24"/>
        <v>1E-3</v>
      </c>
      <c r="Y78" s="20">
        <f t="shared" si="6"/>
        <v>14.84</v>
      </c>
      <c r="Z78" s="20">
        <f t="shared" si="25"/>
        <v>0.49999999999999994</v>
      </c>
      <c r="AA78" s="20">
        <f t="shared" si="14"/>
        <v>0.24999999999999994</v>
      </c>
      <c r="AB78" s="20">
        <f t="shared" si="15"/>
        <v>3.7099999999999991</v>
      </c>
      <c r="AC78" s="20">
        <f t="shared" si="16"/>
        <v>-0.75</v>
      </c>
      <c r="AD78" s="20">
        <v>1</v>
      </c>
      <c r="AE78" s="20">
        <f t="shared" si="17"/>
        <v>7.4199999999999995E-3</v>
      </c>
      <c r="AF78" s="20" t="str">
        <f t="shared" si="18"/>
        <v>1+0.00742j</v>
      </c>
      <c r="AH78" s="20" t="str">
        <f t="shared" si="19"/>
        <v>-0.75-0.005565j</v>
      </c>
      <c r="AI78" s="20" t="str">
        <f t="shared" si="20"/>
        <v>2.96-0.005565j</v>
      </c>
      <c r="AK78" s="20" t="str">
        <f t="shared" si="21"/>
        <v>1.25337394813507+0.00235642770992285j</v>
      </c>
      <c r="AO78" s="20">
        <f t="shared" si="22"/>
        <v>1.2533761632547689</v>
      </c>
      <c r="AP78" s="20">
        <v>10</v>
      </c>
      <c r="AR78" s="20">
        <f>Compensation!$C$16</f>
        <v>1.1570769230769231</v>
      </c>
    </row>
    <row r="79" spans="1:44" s="20" customFormat="1" ht="18">
      <c r="P79" s="28" t="s">
        <v>596</v>
      </c>
    </row>
    <row r="80" spans="1:44" s="20" customFormat="1">
      <c r="P80" s="28"/>
    </row>
    <row r="81" spans="1:44" s="20" customFormat="1" ht="18">
      <c r="A81" s="20">
        <f t="shared" si="0"/>
        <v>0.21</v>
      </c>
      <c r="B81" s="20">
        <f t="shared" si="1"/>
        <v>14.84</v>
      </c>
      <c r="C81" s="20">
        <f>C78+0.05</f>
        <v>0.54999999999999993</v>
      </c>
      <c r="D81" s="20">
        <f t="shared" si="7"/>
        <v>0.30249999999999994</v>
      </c>
      <c r="E81" s="20">
        <f t="shared" si="8"/>
        <v>4.4890999999999988</v>
      </c>
      <c r="F81" s="20">
        <f t="shared" si="9"/>
        <v>-0.69750000000000001</v>
      </c>
      <c r="G81" s="20">
        <f>1</f>
        <v>1</v>
      </c>
      <c r="H81" s="20">
        <f t="shared" si="10"/>
        <v>1.7140199999999997</v>
      </c>
      <c r="I81" s="20" t="str">
        <f t="shared" si="11"/>
        <v>1+1.71402j</v>
      </c>
      <c r="K81" s="20" t="str">
        <f t="shared" si="12"/>
        <v>-0.6975-1.19552895j</v>
      </c>
      <c r="M81" s="20" t="str">
        <f t="shared" si="2"/>
        <v>3.7916-1.19552895j</v>
      </c>
      <c r="O81" s="20" t="str">
        <f t="shared" si="3"/>
        <v>1.07689411847145+0.339555357821857j</v>
      </c>
      <c r="P81" s="28" t="s">
        <v>25</v>
      </c>
      <c r="S81" s="20">
        <f t="shared" si="13"/>
        <v>1.1291584403545549</v>
      </c>
      <c r="U81" s="20">
        <f t="shared" si="4"/>
        <v>1.242</v>
      </c>
      <c r="V81" s="20">
        <f t="shared" si="5"/>
        <v>1.1006341463414633</v>
      </c>
      <c r="X81" s="20">
        <f>X78</f>
        <v>1E-3</v>
      </c>
      <c r="Y81" s="20">
        <f t="shared" si="6"/>
        <v>14.84</v>
      </c>
      <c r="Z81" s="20">
        <f>Z78+0.05</f>
        <v>0.54999999999999993</v>
      </c>
      <c r="AA81" s="20">
        <f t="shared" si="14"/>
        <v>0.30249999999999994</v>
      </c>
      <c r="AB81" s="20">
        <f t="shared" si="15"/>
        <v>4.4890999999999988</v>
      </c>
      <c r="AC81" s="20">
        <f t="shared" si="16"/>
        <v>-0.69750000000000001</v>
      </c>
      <c r="AD81" s="20">
        <v>1</v>
      </c>
      <c r="AE81" s="20">
        <f t="shared" si="17"/>
        <v>8.1619999999999991E-3</v>
      </c>
      <c r="AF81" s="20" t="str">
        <f t="shared" si="18"/>
        <v>1+0.008162j</v>
      </c>
      <c r="AH81" s="20" t="str">
        <f t="shared" si="19"/>
        <v>-0.6975-0.005692995j</v>
      </c>
      <c r="AI81" s="20" t="str">
        <f t="shared" si="20"/>
        <v>3.7916-0.005692995j</v>
      </c>
      <c r="AK81" s="20" t="str">
        <f t="shared" si="21"/>
        <v>1.1839566092587+0.00177768199618281j</v>
      </c>
      <c r="AO81" s="20">
        <f t="shared" si="22"/>
        <v>1.1839579438310457</v>
      </c>
      <c r="AP81" s="20">
        <v>11</v>
      </c>
      <c r="AR81" s="20">
        <f>Compensation!$C$16</f>
        <v>1.1570769230769231</v>
      </c>
    </row>
    <row r="82" spans="1:44" s="20" customFormat="1" ht="18">
      <c r="A82" s="20">
        <f t="shared" si="0"/>
        <v>0.21</v>
      </c>
      <c r="B82" s="20">
        <f t="shared" si="1"/>
        <v>14.84</v>
      </c>
      <c r="C82" s="20">
        <f t="shared" si="23"/>
        <v>0.6</v>
      </c>
      <c r="D82" s="20">
        <f t="shared" si="7"/>
        <v>0.36</v>
      </c>
      <c r="E82" s="20">
        <f t="shared" si="8"/>
        <v>5.3423999999999996</v>
      </c>
      <c r="F82" s="20">
        <f t="shared" si="9"/>
        <v>-0.64</v>
      </c>
      <c r="G82" s="20">
        <f>1</f>
        <v>1</v>
      </c>
      <c r="H82" s="20">
        <f t="shared" si="10"/>
        <v>1.8698399999999999</v>
      </c>
      <c r="I82" s="20" t="str">
        <f t="shared" si="11"/>
        <v>1+1.86984j</v>
      </c>
      <c r="K82" s="20" t="str">
        <f t="shared" si="12"/>
        <v>-0.64-1.1966976j</v>
      </c>
      <c r="M82" s="20" t="str">
        <f t="shared" si="2"/>
        <v>4.7024-1.1966976j</v>
      </c>
      <c r="O82" s="20" t="str">
        <f t="shared" si="3"/>
        <v>1.06699826896829+0.271536719053781j</v>
      </c>
      <c r="P82" s="28" t="s">
        <v>26</v>
      </c>
      <c r="S82" s="20">
        <f t="shared" si="13"/>
        <v>1.1010074912441874</v>
      </c>
      <c r="U82" s="20">
        <f t="shared" si="4"/>
        <v>1.242</v>
      </c>
      <c r="V82" s="20">
        <f t="shared" si="5"/>
        <v>1.1006341463414633</v>
      </c>
      <c r="X82" s="20">
        <f t="shared" si="24"/>
        <v>1E-3</v>
      </c>
      <c r="Y82" s="20">
        <f t="shared" si="6"/>
        <v>14.84</v>
      </c>
      <c r="Z82" s="20">
        <f t="shared" si="25"/>
        <v>0.6</v>
      </c>
      <c r="AA82" s="20">
        <f t="shared" si="14"/>
        <v>0.36</v>
      </c>
      <c r="AB82" s="20">
        <f t="shared" si="15"/>
        <v>5.3423999999999996</v>
      </c>
      <c r="AC82" s="20">
        <f t="shared" si="16"/>
        <v>-0.64</v>
      </c>
      <c r="AD82" s="20">
        <v>1</v>
      </c>
      <c r="AE82" s="20">
        <f t="shared" si="17"/>
        <v>8.9040000000000005E-3</v>
      </c>
      <c r="AF82" s="20" t="str">
        <f t="shared" si="18"/>
        <v>1+0.008904j</v>
      </c>
      <c r="AH82" s="20" t="str">
        <f t="shared" si="19"/>
        <v>-0.64-0.00569856j</v>
      </c>
      <c r="AI82" s="20" t="str">
        <f t="shared" si="20"/>
        <v>4.7024-0.00569856j</v>
      </c>
      <c r="AK82" s="20" t="str">
        <f t="shared" si="21"/>
        <v>1.13609904610137+0.00137677113392128j</v>
      </c>
      <c r="AO82" s="20">
        <f t="shared" si="22"/>
        <v>1.1360998803147537</v>
      </c>
      <c r="AP82" s="20">
        <v>12</v>
      </c>
      <c r="AR82" s="20">
        <f>Compensation!$C$16</f>
        <v>1.1570769230769231</v>
      </c>
    </row>
    <row r="83" spans="1:44" s="20" customFormat="1" ht="18">
      <c r="A83" s="20">
        <f t="shared" si="0"/>
        <v>0.21</v>
      </c>
      <c r="B83" s="20">
        <f t="shared" si="1"/>
        <v>14.84</v>
      </c>
      <c r="C83" s="20">
        <f t="shared" si="23"/>
        <v>0.65</v>
      </c>
      <c r="D83" s="20">
        <f t="shared" si="7"/>
        <v>0.42250000000000004</v>
      </c>
      <c r="E83" s="20">
        <f t="shared" si="8"/>
        <v>6.2699000000000007</v>
      </c>
      <c r="F83" s="20">
        <f t="shared" si="9"/>
        <v>-0.5774999999999999</v>
      </c>
      <c r="G83" s="20">
        <f>1</f>
        <v>1</v>
      </c>
      <c r="H83" s="20">
        <f t="shared" si="10"/>
        <v>2.0256600000000002</v>
      </c>
      <c r="I83" s="20" t="str">
        <f t="shared" si="11"/>
        <v>1+2.02566j</v>
      </c>
      <c r="K83" s="20" t="str">
        <f t="shared" si="12"/>
        <v>-0.5775-1.16981865j</v>
      </c>
      <c r="M83" s="20" t="str">
        <f t="shared" si="2"/>
        <v>5.6924-1.16981865j</v>
      </c>
      <c r="O83" s="20" t="str">
        <f t="shared" si="3"/>
        <v>1.0568190033487+0.217181958364087j</v>
      </c>
      <c r="P83" s="28" t="s">
        <v>32</v>
      </c>
      <c r="S83" s="20">
        <f t="shared" si="13"/>
        <v>1.0789042630733274</v>
      </c>
      <c r="U83" s="20">
        <f t="shared" si="4"/>
        <v>1.242</v>
      </c>
      <c r="V83" s="20">
        <f t="shared" si="5"/>
        <v>1.1006341463414633</v>
      </c>
      <c r="X83" s="20">
        <f t="shared" si="24"/>
        <v>1E-3</v>
      </c>
      <c r="Y83" s="20">
        <f t="shared" si="6"/>
        <v>14.84</v>
      </c>
      <c r="Z83" s="20">
        <f t="shared" si="25"/>
        <v>0.65</v>
      </c>
      <c r="AA83" s="20">
        <f t="shared" si="14"/>
        <v>0.42250000000000004</v>
      </c>
      <c r="AB83" s="20">
        <f t="shared" si="15"/>
        <v>6.2699000000000007</v>
      </c>
      <c r="AC83" s="20">
        <f t="shared" si="16"/>
        <v>-0.5774999999999999</v>
      </c>
      <c r="AD83" s="20">
        <v>1</v>
      </c>
      <c r="AE83" s="20">
        <f t="shared" si="17"/>
        <v>9.6460000000000018E-3</v>
      </c>
      <c r="AF83" s="20" t="str">
        <f t="shared" si="18"/>
        <v>1+0.009646j</v>
      </c>
      <c r="AH83" s="20" t="str">
        <f t="shared" si="19"/>
        <v>-0.5775-0.005570565j</v>
      </c>
      <c r="AI83" s="20" t="str">
        <f t="shared" si="20"/>
        <v>5.6924-0.005570565j</v>
      </c>
      <c r="AK83" s="20" t="str">
        <f t="shared" si="21"/>
        <v>1.10145000274474+0.0010778755594371j</v>
      </c>
      <c r="AO83" s="20">
        <f t="shared" si="22"/>
        <v>1.1014505301474549</v>
      </c>
      <c r="AP83" s="20">
        <v>13</v>
      </c>
      <c r="AR83" s="20">
        <f>Compensation!$C$16</f>
        <v>1.1570769230769231</v>
      </c>
    </row>
    <row r="84" spans="1:44" s="20" customFormat="1" ht="18">
      <c r="A84" s="20">
        <f t="shared" si="0"/>
        <v>0.21</v>
      </c>
      <c r="B84" s="20">
        <f t="shared" si="1"/>
        <v>14.84</v>
      </c>
      <c r="C84" s="20">
        <f t="shared" si="23"/>
        <v>0.70000000000000007</v>
      </c>
      <c r="D84" s="20">
        <f t="shared" si="7"/>
        <v>0.4900000000000001</v>
      </c>
      <c r="E84" s="20">
        <f t="shared" si="8"/>
        <v>7.2716000000000012</v>
      </c>
      <c r="F84" s="20">
        <f t="shared" si="9"/>
        <v>-0.5099999999999999</v>
      </c>
      <c r="G84" s="20">
        <f>1</f>
        <v>1</v>
      </c>
      <c r="H84" s="20">
        <f t="shared" si="10"/>
        <v>2.1814800000000001</v>
      </c>
      <c r="I84" s="20" t="str">
        <f t="shared" si="11"/>
        <v>1+2.18148j</v>
      </c>
      <c r="K84" s="20" t="str">
        <f t="shared" si="12"/>
        <v>-0.51-1.1125548j</v>
      </c>
      <c r="M84" s="20" t="str">
        <f t="shared" si="2"/>
        <v>6.7616-1.1125548j</v>
      </c>
      <c r="O84" s="20" t="str">
        <f t="shared" si="3"/>
        <v>1.04707790568143+0.17228637451784j</v>
      </c>
      <c r="P84" s="28" t="s">
        <v>34</v>
      </c>
      <c r="S84" s="20">
        <f t="shared" si="13"/>
        <v>1.0611572623370729</v>
      </c>
      <c r="U84" s="20">
        <f t="shared" si="4"/>
        <v>1.242</v>
      </c>
      <c r="V84" s="20">
        <f t="shared" si="5"/>
        <v>1.1006341463414633</v>
      </c>
      <c r="X84" s="20">
        <f t="shared" si="24"/>
        <v>1E-3</v>
      </c>
      <c r="Y84" s="20">
        <f t="shared" si="6"/>
        <v>14.84</v>
      </c>
      <c r="Z84" s="20">
        <f t="shared" si="25"/>
        <v>0.70000000000000007</v>
      </c>
      <c r="AA84" s="20">
        <f t="shared" si="14"/>
        <v>0.4900000000000001</v>
      </c>
      <c r="AB84" s="20">
        <f t="shared" si="15"/>
        <v>7.2716000000000012</v>
      </c>
      <c r="AC84" s="20">
        <f t="shared" si="16"/>
        <v>-0.5099999999999999</v>
      </c>
      <c r="AD84" s="20">
        <v>1</v>
      </c>
      <c r="AE84" s="20">
        <f t="shared" si="17"/>
        <v>1.0388000000000001E-2</v>
      </c>
      <c r="AF84" s="20" t="str">
        <f t="shared" si="18"/>
        <v>1+0.010388j</v>
      </c>
      <c r="AH84" s="20" t="str">
        <f t="shared" si="19"/>
        <v>-0.51-0.00529788j</v>
      </c>
      <c r="AI84" s="20" t="str">
        <f t="shared" si="20"/>
        <v>6.7616-0.00529788j</v>
      </c>
      <c r="AK84" s="20" t="str">
        <f t="shared" si="21"/>
        <v>1.07542527447481+0.000842622168293688j</v>
      </c>
      <c r="AO84" s="20">
        <f t="shared" si="22"/>
        <v>1.075425604582362</v>
      </c>
      <c r="AP84" s="20">
        <v>14</v>
      </c>
      <c r="AR84" s="20">
        <f>Compensation!$C$16</f>
        <v>1.1570769230769231</v>
      </c>
    </row>
    <row r="85" spans="1:44" s="20" customFormat="1">
      <c r="A85" s="20">
        <f t="shared" si="0"/>
        <v>0.21</v>
      </c>
      <c r="B85" s="20">
        <f t="shared" si="1"/>
        <v>14.84</v>
      </c>
      <c r="C85" s="20">
        <f t="shared" si="23"/>
        <v>0.75000000000000011</v>
      </c>
      <c r="D85" s="20">
        <f t="shared" si="7"/>
        <v>0.56250000000000022</v>
      </c>
      <c r="E85" s="20">
        <f t="shared" si="8"/>
        <v>8.3475000000000037</v>
      </c>
      <c r="F85" s="20">
        <f t="shared" si="9"/>
        <v>-0.43749999999999978</v>
      </c>
      <c r="G85" s="20">
        <f>1</f>
        <v>1</v>
      </c>
      <c r="H85" s="20">
        <f t="shared" si="10"/>
        <v>2.3372999999999999</v>
      </c>
      <c r="I85" s="20" t="str">
        <f t="shared" si="11"/>
        <v>1+2.3373j</v>
      </c>
      <c r="K85" s="20" t="str">
        <f t="shared" si="12"/>
        <v>-0.4375-1.02256875j</v>
      </c>
      <c r="M85" s="20" t="str">
        <f t="shared" si="2"/>
        <v>7.91-1.02256875j</v>
      </c>
      <c r="O85" s="20" t="str">
        <f t="shared" si="3"/>
        <v>1.03796314902305+0.134183145365685j</v>
      </c>
      <c r="S85" s="20">
        <f t="shared" si="13"/>
        <v>1.0466005041227884</v>
      </c>
      <c r="U85" s="20">
        <f t="shared" si="4"/>
        <v>1.242</v>
      </c>
      <c r="V85" s="20">
        <f t="shared" si="5"/>
        <v>1.1006341463414633</v>
      </c>
      <c r="X85" s="20">
        <f t="shared" si="24"/>
        <v>1E-3</v>
      </c>
      <c r="Y85" s="20">
        <f t="shared" si="6"/>
        <v>14.84</v>
      </c>
      <c r="Z85" s="20">
        <f t="shared" si="25"/>
        <v>0.75000000000000011</v>
      </c>
      <c r="AA85" s="20">
        <f t="shared" si="14"/>
        <v>0.56250000000000022</v>
      </c>
      <c r="AB85" s="20">
        <f t="shared" si="15"/>
        <v>8.3475000000000037</v>
      </c>
      <c r="AC85" s="20">
        <f t="shared" si="16"/>
        <v>-0.43749999999999978</v>
      </c>
      <c r="AD85" s="20">
        <v>1</v>
      </c>
      <c r="AE85" s="20">
        <f t="shared" si="17"/>
        <v>1.1130000000000001E-2</v>
      </c>
      <c r="AF85" s="20" t="str">
        <f t="shared" si="18"/>
        <v>1+0.01113j</v>
      </c>
      <c r="AH85" s="20" t="str">
        <f t="shared" si="19"/>
        <v>-0.4375-0.004869375j</v>
      </c>
      <c r="AI85" s="20" t="str">
        <f t="shared" si="20"/>
        <v>7.91-0.004869375j</v>
      </c>
      <c r="AK85" s="20" t="str">
        <f t="shared" si="21"/>
        <v>1.05530933459315+0.000649645624669347j</v>
      </c>
      <c r="AO85" s="20">
        <f t="shared" si="22"/>
        <v>1.0553095345531918</v>
      </c>
      <c r="AP85" s="20">
        <v>15</v>
      </c>
      <c r="AR85" s="20">
        <f>Compensation!$C$16</f>
        <v>1.1570769230769231</v>
      </c>
    </row>
    <row r="86" spans="1:44" s="20" customFormat="1">
      <c r="A86" s="20">
        <f t="shared" si="0"/>
        <v>0.21</v>
      </c>
      <c r="B86" s="20">
        <f t="shared" si="1"/>
        <v>14.84</v>
      </c>
      <c r="C86" s="20">
        <f t="shared" si="23"/>
        <v>0.80000000000000016</v>
      </c>
      <c r="D86" s="20">
        <f t="shared" si="7"/>
        <v>0.64000000000000024</v>
      </c>
      <c r="E86" s="20">
        <f t="shared" si="8"/>
        <v>9.4976000000000038</v>
      </c>
      <c r="F86" s="20">
        <f t="shared" si="9"/>
        <v>-0.35999999999999976</v>
      </c>
      <c r="G86" s="20">
        <f>1</f>
        <v>1</v>
      </c>
      <c r="H86" s="20">
        <f t="shared" si="10"/>
        <v>2.4931200000000002</v>
      </c>
      <c r="I86" s="20" t="str">
        <f t="shared" si="11"/>
        <v>1+2.49312j</v>
      </c>
      <c r="K86" s="20" t="str">
        <f t="shared" si="12"/>
        <v>-0.36-0.897523199999999j</v>
      </c>
      <c r="M86" s="20" t="str">
        <f t="shared" si="2"/>
        <v>9.1376-0.897523199999999j</v>
      </c>
      <c r="O86" s="20" t="str">
        <f t="shared" si="3"/>
        <v>1.02946560309298+0.101117280508879j</v>
      </c>
      <c r="S86" s="20">
        <f t="shared" si="13"/>
        <v>1.0344197080339801</v>
      </c>
      <c r="U86" s="20">
        <f t="shared" si="4"/>
        <v>1.242</v>
      </c>
      <c r="V86" s="20">
        <f t="shared" si="5"/>
        <v>1.1006341463414633</v>
      </c>
      <c r="X86" s="20">
        <f t="shared" si="24"/>
        <v>1E-3</v>
      </c>
      <c r="Y86" s="20">
        <f t="shared" si="6"/>
        <v>14.84</v>
      </c>
      <c r="Z86" s="20">
        <f t="shared" si="25"/>
        <v>0.80000000000000016</v>
      </c>
      <c r="AA86" s="20">
        <f t="shared" si="14"/>
        <v>0.64000000000000024</v>
      </c>
      <c r="AB86" s="20">
        <f t="shared" si="15"/>
        <v>9.4976000000000038</v>
      </c>
      <c r="AC86" s="20">
        <f t="shared" si="16"/>
        <v>-0.35999999999999976</v>
      </c>
      <c r="AD86" s="20">
        <v>1</v>
      </c>
      <c r="AE86" s="20">
        <f t="shared" si="17"/>
        <v>1.1872000000000002E-2</v>
      </c>
      <c r="AF86" s="20" t="str">
        <f t="shared" si="18"/>
        <v>1+0.011872j</v>
      </c>
      <c r="AH86" s="20" t="str">
        <f t="shared" si="19"/>
        <v>-0.36-0.00427392j</v>
      </c>
      <c r="AI86" s="20" t="str">
        <f t="shared" si="20"/>
        <v>9.1376-0.00427392j</v>
      </c>
      <c r="AK86" s="20" t="str">
        <f t="shared" si="21"/>
        <v>1.0393974262615+0.000486156260730118j</v>
      </c>
      <c r="AO86" s="20">
        <f t="shared" si="22"/>
        <v>1.0393975399561712</v>
      </c>
      <c r="AP86" s="20">
        <v>16</v>
      </c>
      <c r="AR86" s="20">
        <f>Compensation!$C$16</f>
        <v>1.1570769230769231</v>
      </c>
    </row>
    <row r="87" spans="1:44" s="20" customFormat="1">
      <c r="A87" s="20">
        <f t="shared" si="0"/>
        <v>0.21</v>
      </c>
      <c r="B87" s="20">
        <f t="shared" si="1"/>
        <v>14.84</v>
      </c>
      <c r="C87" s="20">
        <f t="shared" si="23"/>
        <v>0.8500000000000002</v>
      </c>
      <c r="D87" s="20">
        <f t="shared" si="7"/>
        <v>0.72250000000000036</v>
      </c>
      <c r="E87" s="20">
        <f t="shared" si="8"/>
        <v>10.721900000000005</v>
      </c>
      <c r="F87" s="20">
        <f t="shared" si="9"/>
        <v>-0.27749999999999964</v>
      </c>
      <c r="G87" s="20">
        <f>1</f>
        <v>1</v>
      </c>
      <c r="H87" s="20">
        <f t="shared" si="10"/>
        <v>2.6489400000000005</v>
      </c>
      <c r="I87" s="20" t="str">
        <f t="shared" si="11"/>
        <v>1+2.64894j</v>
      </c>
      <c r="K87" s="20" t="str">
        <f t="shared" si="12"/>
        <v>-0.2775-0.735080849999999j</v>
      </c>
      <c r="M87" s="20" t="str">
        <f t="shared" si="2"/>
        <v>10.4444-0.735080849999999j</v>
      </c>
      <c r="O87" s="20" t="str">
        <f t="shared" si="3"/>
        <v>1.02150931976314+0.0718942149912309j</v>
      </c>
      <c r="S87" s="20">
        <f t="shared" si="13"/>
        <v>1.0240361656270534</v>
      </c>
      <c r="U87" s="20">
        <f t="shared" si="4"/>
        <v>1.242</v>
      </c>
      <c r="V87" s="20">
        <f t="shared" si="5"/>
        <v>1.1006341463414633</v>
      </c>
      <c r="X87" s="20">
        <f t="shared" si="24"/>
        <v>1E-3</v>
      </c>
      <c r="Y87" s="20">
        <f t="shared" si="6"/>
        <v>14.84</v>
      </c>
      <c r="Z87" s="20">
        <f t="shared" si="25"/>
        <v>0.8500000000000002</v>
      </c>
      <c r="AA87" s="20">
        <f t="shared" si="14"/>
        <v>0.72250000000000036</v>
      </c>
      <c r="AB87" s="20">
        <f t="shared" si="15"/>
        <v>10.721900000000005</v>
      </c>
      <c r="AC87" s="20">
        <f t="shared" si="16"/>
        <v>-0.27749999999999964</v>
      </c>
      <c r="AD87" s="20">
        <v>1</v>
      </c>
      <c r="AE87" s="20">
        <f t="shared" si="17"/>
        <v>1.2614000000000002E-2</v>
      </c>
      <c r="AF87" s="20" t="str">
        <f t="shared" si="18"/>
        <v>1+0.012614j</v>
      </c>
      <c r="AH87" s="20" t="str">
        <f t="shared" si="19"/>
        <v>-0.2775-0.003500385j</v>
      </c>
      <c r="AI87" s="20" t="str">
        <f t="shared" si="20"/>
        <v>10.4444-0.003500385j</v>
      </c>
      <c r="AK87" s="20" t="str">
        <f t="shared" si="21"/>
        <v>1.02656914669061+0.000344049178750202j</v>
      </c>
      <c r="AO87" s="20">
        <f t="shared" si="22"/>
        <v>1.0265692043437327</v>
      </c>
      <c r="AP87" s="20">
        <v>17</v>
      </c>
      <c r="AR87" s="20">
        <f>Compensation!$C$16</f>
        <v>1.1570769230769231</v>
      </c>
    </row>
    <row r="88" spans="1:44" s="20" customFormat="1">
      <c r="A88" s="20">
        <f t="shared" si="0"/>
        <v>0.21</v>
      </c>
      <c r="B88" s="20">
        <f t="shared" si="1"/>
        <v>14.84</v>
      </c>
      <c r="C88" s="20">
        <f t="shared" si="23"/>
        <v>0.90000000000000024</v>
      </c>
      <c r="D88" s="20">
        <f t="shared" si="7"/>
        <v>0.81000000000000039</v>
      </c>
      <c r="E88" s="20">
        <f t="shared" si="8"/>
        <v>12.020400000000006</v>
      </c>
      <c r="F88" s="20">
        <f t="shared" si="9"/>
        <v>-0.18999999999999961</v>
      </c>
      <c r="G88" s="20">
        <f>1</f>
        <v>1</v>
      </c>
      <c r="H88" s="20">
        <f t="shared" si="10"/>
        <v>2.8047600000000008</v>
      </c>
      <c r="I88" s="20" t="str">
        <f t="shared" si="11"/>
        <v>1+2.80476j</v>
      </c>
      <c r="K88" s="20" t="str">
        <f t="shared" si="12"/>
        <v>-0.19-0.532904399999999j</v>
      </c>
      <c r="M88" s="20" t="str">
        <f t="shared" si="2"/>
        <v>11.8304-0.532904399999999j</v>
      </c>
      <c r="O88" s="20" t="str">
        <f t="shared" si="3"/>
        <v>1.01400282356095+0.0456761027765803j</v>
      </c>
      <c r="S88" s="20">
        <f t="shared" si="13"/>
        <v>1.0150310500444977</v>
      </c>
      <c r="U88" s="20">
        <f t="shared" si="4"/>
        <v>1.242</v>
      </c>
      <c r="V88" s="20">
        <f t="shared" si="5"/>
        <v>1.1006341463414633</v>
      </c>
      <c r="X88" s="20">
        <f t="shared" si="24"/>
        <v>1E-3</v>
      </c>
      <c r="Y88" s="20">
        <f t="shared" si="6"/>
        <v>14.84</v>
      </c>
      <c r="Z88" s="20">
        <f t="shared" si="25"/>
        <v>0.90000000000000024</v>
      </c>
      <c r="AA88" s="20">
        <f t="shared" si="14"/>
        <v>0.81000000000000039</v>
      </c>
      <c r="AB88" s="20">
        <f t="shared" si="15"/>
        <v>12.020400000000006</v>
      </c>
      <c r="AC88" s="20">
        <f t="shared" si="16"/>
        <v>-0.18999999999999961</v>
      </c>
      <c r="AD88" s="20">
        <v>1</v>
      </c>
      <c r="AE88" s="20">
        <f t="shared" si="17"/>
        <v>1.3356000000000003E-2</v>
      </c>
      <c r="AF88" s="20" t="str">
        <f t="shared" si="18"/>
        <v>1+0.013356j</v>
      </c>
      <c r="AH88" s="20" t="str">
        <f t="shared" si="19"/>
        <v>-0.19-0.00253763999999999j</v>
      </c>
      <c r="AI88" s="20" t="str">
        <f t="shared" si="20"/>
        <v>11.8304-0.00253763999999999j</v>
      </c>
      <c r="AK88" s="20" t="str">
        <f t="shared" si="21"/>
        <v>1.01606027242782+0.000217946577438102j</v>
      </c>
      <c r="AO88" s="20">
        <f t="shared" si="22"/>
        <v>1.0160602958027671</v>
      </c>
      <c r="AP88" s="20">
        <v>18</v>
      </c>
      <c r="AR88" s="20">
        <f>Compensation!$C$16</f>
        <v>1.1570769230769231</v>
      </c>
    </row>
    <row r="89" spans="1:44" s="20" customFormat="1">
      <c r="A89" s="20">
        <f t="shared" si="0"/>
        <v>0.21</v>
      </c>
      <c r="B89" s="20">
        <f t="shared" si="1"/>
        <v>14.84</v>
      </c>
      <c r="C89" s="20">
        <f t="shared" si="23"/>
        <v>0.95000000000000029</v>
      </c>
      <c r="D89" s="20">
        <f t="shared" si="7"/>
        <v>0.90250000000000052</v>
      </c>
      <c r="E89" s="20">
        <f t="shared" si="8"/>
        <v>13.393100000000008</v>
      </c>
      <c r="F89" s="20">
        <f t="shared" si="9"/>
        <v>-9.7499999999999476E-2</v>
      </c>
      <c r="G89" s="20">
        <f>1</f>
        <v>1</v>
      </c>
      <c r="H89" s="20">
        <f t="shared" si="10"/>
        <v>2.9605800000000007</v>
      </c>
      <c r="I89" s="20" t="str">
        <f t="shared" si="11"/>
        <v>1+2.96058j</v>
      </c>
      <c r="K89" s="20" t="str">
        <f t="shared" si="12"/>
        <v>-0.0974999999999995-0.288656549999998j</v>
      </c>
      <c r="M89" s="20" t="str">
        <f t="shared" si="2"/>
        <v>13.2956-0.288656549999998j</v>
      </c>
      <c r="O89" s="20" t="str">
        <f t="shared" si="3"/>
        <v>1.00685866651441+0.0218595888123626j</v>
      </c>
      <c r="S89" s="20">
        <f t="shared" si="13"/>
        <v>1.0070959318546677</v>
      </c>
      <c r="U89" s="20">
        <f t="shared" si="4"/>
        <v>1.242</v>
      </c>
      <c r="V89" s="20">
        <f t="shared" si="5"/>
        <v>1.1006341463414633</v>
      </c>
      <c r="X89" s="20">
        <f t="shared" si="24"/>
        <v>1E-3</v>
      </c>
      <c r="Y89" s="20">
        <f t="shared" si="6"/>
        <v>14.84</v>
      </c>
      <c r="Z89" s="20">
        <f t="shared" si="25"/>
        <v>0.95000000000000029</v>
      </c>
      <c r="AA89" s="20">
        <f t="shared" si="14"/>
        <v>0.90250000000000052</v>
      </c>
      <c r="AB89" s="20">
        <f t="shared" si="15"/>
        <v>13.393100000000008</v>
      </c>
      <c r="AC89" s="20">
        <f t="shared" si="16"/>
        <v>-9.7499999999999476E-2</v>
      </c>
      <c r="AD89" s="20">
        <v>1</v>
      </c>
      <c r="AE89" s="20">
        <f t="shared" si="17"/>
        <v>1.4098000000000005E-2</v>
      </c>
      <c r="AF89" s="20" t="str">
        <f t="shared" si="18"/>
        <v>1+0.014098j</v>
      </c>
      <c r="AH89" s="20" t="str">
        <f t="shared" si="19"/>
        <v>-0.0974999999999995-0.00137455499999999j</v>
      </c>
      <c r="AI89" s="20" t="str">
        <f t="shared" si="20"/>
        <v>13.2956-0.00137455499999999j</v>
      </c>
      <c r="AK89" s="20" t="str">
        <f t="shared" si="21"/>
        <v>1.00733324233962+0.000104142343701986j</v>
      </c>
      <c r="AO89" s="20">
        <f t="shared" si="22"/>
        <v>1.0073332477229566</v>
      </c>
      <c r="AP89" s="20">
        <v>19</v>
      </c>
      <c r="AR89" s="20">
        <f>Compensation!$C$16</f>
        <v>1.1570769230769231</v>
      </c>
    </row>
    <row r="90" spans="1:44" s="20" customFormat="1">
      <c r="A90" s="20">
        <f t="shared" si="0"/>
        <v>0.21</v>
      </c>
      <c r="B90" s="20">
        <f t="shared" si="1"/>
        <v>14.84</v>
      </c>
      <c r="C90" s="20">
        <f t="shared" si="23"/>
        <v>1.0000000000000002</v>
      </c>
      <c r="D90" s="20">
        <f t="shared" si="7"/>
        <v>1.0000000000000004</v>
      </c>
      <c r="E90" s="20">
        <f t="shared" si="8"/>
        <v>14.840000000000007</v>
      </c>
      <c r="F90" s="20">
        <f t="shared" si="9"/>
        <v>0</v>
      </c>
      <c r="G90" s="20">
        <f>1</f>
        <v>1</v>
      </c>
      <c r="H90" s="20">
        <f t="shared" si="10"/>
        <v>3.1164000000000005</v>
      </c>
      <c r="I90" s="20" t="str">
        <f t="shared" si="11"/>
        <v>1+3.1164j</v>
      </c>
      <c r="K90" s="20" t="str">
        <f t="shared" si="12"/>
        <v>0</v>
      </c>
      <c r="M90" s="20" t="str">
        <f t="shared" si="2"/>
        <v>14.84</v>
      </c>
      <c r="O90" s="20" t="str">
        <f t="shared" si="3"/>
        <v>1</v>
      </c>
      <c r="S90" s="20">
        <f t="shared" si="13"/>
        <v>1</v>
      </c>
      <c r="U90" s="20">
        <f t="shared" si="4"/>
        <v>1.242</v>
      </c>
      <c r="V90" s="20">
        <f t="shared" si="5"/>
        <v>1.1006341463414633</v>
      </c>
      <c r="X90" s="20">
        <f t="shared" si="24"/>
        <v>1E-3</v>
      </c>
      <c r="Y90" s="20">
        <f t="shared" si="6"/>
        <v>14.84</v>
      </c>
      <c r="Z90" s="20">
        <f t="shared" si="25"/>
        <v>1.0000000000000002</v>
      </c>
      <c r="AA90" s="20">
        <f t="shared" si="14"/>
        <v>1.0000000000000004</v>
      </c>
      <c r="AB90" s="20">
        <f t="shared" si="15"/>
        <v>14.840000000000007</v>
      </c>
      <c r="AC90" s="20">
        <f t="shared" si="16"/>
        <v>0</v>
      </c>
      <c r="AD90" s="20">
        <v>1</v>
      </c>
      <c r="AE90" s="20">
        <f t="shared" si="17"/>
        <v>1.4840000000000004E-2</v>
      </c>
      <c r="AF90" s="20" t="str">
        <f t="shared" si="18"/>
        <v>1+0.01484j</v>
      </c>
      <c r="AH90" s="20" t="str">
        <f t="shared" si="19"/>
        <v>0</v>
      </c>
      <c r="AI90" s="20" t="str">
        <f t="shared" si="20"/>
        <v>14.84</v>
      </c>
      <c r="AK90" s="20" t="str">
        <f t="shared" si="21"/>
        <v>1</v>
      </c>
      <c r="AO90" s="20">
        <f t="shared" si="22"/>
        <v>1</v>
      </c>
      <c r="AP90" s="20">
        <v>20</v>
      </c>
      <c r="AR90" s="20">
        <f>Compensation!$C$16</f>
        <v>1.1570769230769231</v>
      </c>
    </row>
    <row r="91" spans="1:44" s="20" customFormat="1">
      <c r="A91" s="20">
        <f t="shared" si="0"/>
        <v>0.21</v>
      </c>
      <c r="B91" s="20">
        <f t="shared" si="1"/>
        <v>14.84</v>
      </c>
      <c r="C91" s="20">
        <f t="shared" si="23"/>
        <v>1.0500000000000003</v>
      </c>
      <c r="D91" s="20">
        <f t="shared" si="7"/>
        <v>1.1025000000000005</v>
      </c>
      <c r="E91" s="20">
        <f t="shared" si="8"/>
        <v>16.361100000000008</v>
      </c>
      <c r="F91" s="20">
        <f t="shared" si="9"/>
        <v>0.10250000000000048</v>
      </c>
      <c r="G91" s="20">
        <f>1</f>
        <v>1</v>
      </c>
      <c r="H91" s="20">
        <f t="shared" si="10"/>
        <v>3.2722200000000008</v>
      </c>
      <c r="I91" s="20" t="str">
        <f t="shared" si="11"/>
        <v>1+3.27222j</v>
      </c>
      <c r="K91" s="20" t="str">
        <f t="shared" si="12"/>
        <v>0.1025+0.335402550000002j</v>
      </c>
      <c r="M91" s="20" t="str">
        <f t="shared" si="2"/>
        <v>16.4636+0.335402550000002j</v>
      </c>
      <c r="O91" s="20" t="str">
        <f t="shared" si="3"/>
        <v>0.993361865762799-0.0202371354290436j</v>
      </c>
      <c r="S91" s="20">
        <f t="shared" si="13"/>
        <v>0.99356798358346998</v>
      </c>
      <c r="U91" s="20">
        <f t="shared" si="4"/>
        <v>1.242</v>
      </c>
      <c r="V91" s="20">
        <f t="shared" si="5"/>
        <v>1.1006341463414633</v>
      </c>
      <c r="X91" s="20">
        <f t="shared" si="24"/>
        <v>1E-3</v>
      </c>
      <c r="Y91" s="20">
        <f t="shared" si="6"/>
        <v>14.84</v>
      </c>
      <c r="Z91" s="20">
        <f t="shared" si="25"/>
        <v>1.0500000000000003</v>
      </c>
      <c r="AA91" s="20">
        <f t="shared" si="14"/>
        <v>1.1025000000000005</v>
      </c>
      <c r="AB91" s="20">
        <f t="shared" si="15"/>
        <v>16.361100000000008</v>
      </c>
      <c r="AC91" s="20">
        <f t="shared" si="16"/>
        <v>0.10250000000000048</v>
      </c>
      <c r="AD91" s="20">
        <v>1</v>
      </c>
      <c r="AE91" s="20">
        <f t="shared" si="17"/>
        <v>1.5582000000000004E-2</v>
      </c>
      <c r="AF91" s="20" t="str">
        <f t="shared" si="18"/>
        <v>1+0.015582j</v>
      </c>
      <c r="AH91" s="20" t="str">
        <f t="shared" si="19"/>
        <v>0.1025+0.00159715500000001j</v>
      </c>
      <c r="AI91" s="20" t="str">
        <f t="shared" si="20"/>
        <v>16.4636+0.00159715500000001j</v>
      </c>
      <c r="AK91" s="20" t="str">
        <f t="shared" si="21"/>
        <v>0.993774134820003-0.0000964073063180866j</v>
      </c>
      <c r="AO91" s="20">
        <f t="shared" si="22"/>
        <v>0.99377413949630133</v>
      </c>
      <c r="AP91" s="20">
        <v>21</v>
      </c>
      <c r="AR91" s="20">
        <f>Compensation!$C$16</f>
        <v>1.1570769230769231</v>
      </c>
    </row>
    <row r="92" spans="1:44" s="20" customFormat="1">
      <c r="A92" s="20">
        <f t="shared" si="0"/>
        <v>0.21</v>
      </c>
      <c r="B92" s="20">
        <f t="shared" si="1"/>
        <v>14.84</v>
      </c>
      <c r="C92" s="20">
        <f t="shared" si="23"/>
        <v>1.1000000000000003</v>
      </c>
      <c r="D92" s="20">
        <f t="shared" si="7"/>
        <v>1.2100000000000006</v>
      </c>
      <c r="E92" s="20">
        <f t="shared" si="8"/>
        <v>17.956400000000009</v>
      </c>
      <c r="F92" s="20">
        <f t="shared" si="9"/>
        <v>0.21000000000000063</v>
      </c>
      <c r="G92" s="20">
        <f>1</f>
        <v>1</v>
      </c>
      <c r="H92" s="20">
        <f t="shared" si="10"/>
        <v>3.4280400000000011</v>
      </c>
      <c r="I92" s="20" t="str">
        <f t="shared" si="11"/>
        <v>1+3.42804j</v>
      </c>
      <c r="K92" s="20" t="str">
        <f t="shared" si="12"/>
        <v>0.210000000000001+0.719888400000002j</v>
      </c>
      <c r="M92" s="20" t="str">
        <f t="shared" si="2"/>
        <v>18.1664+0.719888400000002j</v>
      </c>
      <c r="O92" s="20" t="str">
        <f t="shared" si="3"/>
        <v>0.986890447621433-0.0391079677488924j</v>
      </c>
      <c r="S92" s="20">
        <f t="shared" si="13"/>
        <v>0.98766501848950827</v>
      </c>
      <c r="U92" s="20">
        <f t="shared" si="4"/>
        <v>1.242</v>
      </c>
      <c r="V92" s="20">
        <f t="shared" si="5"/>
        <v>1.1006341463414633</v>
      </c>
      <c r="X92" s="20">
        <f t="shared" si="24"/>
        <v>1E-3</v>
      </c>
      <c r="Y92" s="20">
        <f t="shared" si="6"/>
        <v>14.84</v>
      </c>
      <c r="Z92" s="20">
        <f t="shared" si="25"/>
        <v>1.1000000000000003</v>
      </c>
      <c r="AA92" s="20">
        <f t="shared" si="14"/>
        <v>1.2100000000000006</v>
      </c>
      <c r="AB92" s="20">
        <f t="shared" si="15"/>
        <v>17.956400000000009</v>
      </c>
      <c r="AC92" s="20">
        <f t="shared" si="16"/>
        <v>0.21000000000000063</v>
      </c>
      <c r="AD92" s="20">
        <v>1</v>
      </c>
      <c r="AE92" s="20">
        <f t="shared" si="17"/>
        <v>1.6324000000000005E-2</v>
      </c>
      <c r="AF92" s="20" t="str">
        <f t="shared" si="18"/>
        <v>1+0.016324j</v>
      </c>
      <c r="AH92" s="20" t="str">
        <f t="shared" si="19"/>
        <v>0.210000000000001+0.00342804000000001j</v>
      </c>
      <c r="AI92" s="20" t="str">
        <f t="shared" si="20"/>
        <v>18.1664+0.00342804000000001j</v>
      </c>
      <c r="AK92" s="20" t="str">
        <f t="shared" si="21"/>
        <v>0.988440162090401-0.000186520852411727j</v>
      </c>
      <c r="AO92" s="20">
        <f t="shared" si="22"/>
        <v>0.98844017968885023</v>
      </c>
      <c r="AP92" s="20">
        <v>22</v>
      </c>
      <c r="AR92" s="20">
        <f>Compensation!$C$16</f>
        <v>1.1570769230769231</v>
      </c>
    </row>
    <row r="93" spans="1:44" s="20" customFormat="1">
      <c r="A93" s="20">
        <f t="shared" si="0"/>
        <v>0.21</v>
      </c>
      <c r="B93" s="20">
        <f t="shared" si="1"/>
        <v>14.84</v>
      </c>
      <c r="C93" s="20">
        <f t="shared" si="23"/>
        <v>1.1500000000000004</v>
      </c>
      <c r="D93" s="20">
        <f t="shared" si="7"/>
        <v>1.3225000000000009</v>
      </c>
      <c r="E93" s="20">
        <f t="shared" si="8"/>
        <v>19.625900000000012</v>
      </c>
      <c r="F93" s="20">
        <f t="shared" si="9"/>
        <v>0.3225000000000009</v>
      </c>
      <c r="G93" s="20">
        <f>1</f>
        <v>1</v>
      </c>
      <c r="H93" s="20">
        <f t="shared" si="10"/>
        <v>3.5838600000000009</v>
      </c>
      <c r="I93" s="20" t="str">
        <f t="shared" si="11"/>
        <v>1+3.58386j</v>
      </c>
      <c r="K93" s="20" t="str">
        <f t="shared" si="12"/>
        <v>0.322500000000001+1.15579485j</v>
      </c>
      <c r="M93" s="20" t="str">
        <f t="shared" si="2"/>
        <v>19.9484+1.15579485j</v>
      </c>
      <c r="O93" s="20" t="str">
        <f t="shared" si="3"/>
        <v>0.980541656773623-0.0568118243623258j</v>
      </c>
      <c r="S93" s="20">
        <f t="shared" si="13"/>
        <v>0.98218609441171434</v>
      </c>
      <c r="U93" s="20">
        <f t="shared" si="4"/>
        <v>1.242</v>
      </c>
      <c r="V93" s="20">
        <f t="shared" si="5"/>
        <v>1.1006341463414633</v>
      </c>
      <c r="X93" s="20">
        <f t="shared" si="24"/>
        <v>1E-3</v>
      </c>
      <c r="Y93" s="20">
        <f t="shared" si="6"/>
        <v>14.84</v>
      </c>
      <c r="Z93" s="20">
        <f t="shared" si="25"/>
        <v>1.1500000000000004</v>
      </c>
      <c r="AA93" s="20">
        <f t="shared" si="14"/>
        <v>1.3225000000000009</v>
      </c>
      <c r="AB93" s="20">
        <f t="shared" si="15"/>
        <v>19.625900000000012</v>
      </c>
      <c r="AC93" s="20">
        <f t="shared" si="16"/>
        <v>0.3225000000000009</v>
      </c>
      <c r="AD93" s="20">
        <v>1</v>
      </c>
      <c r="AE93" s="20">
        <f t="shared" si="17"/>
        <v>1.7066000000000005E-2</v>
      </c>
      <c r="AF93" s="20" t="str">
        <f t="shared" si="18"/>
        <v>1+0.017066j</v>
      </c>
      <c r="AH93" s="20" t="str">
        <f t="shared" si="19"/>
        <v>0.322500000000001+0.00550378500000002j</v>
      </c>
      <c r="AI93" s="20" t="str">
        <f t="shared" si="20"/>
        <v>19.9484+0.00550378500000002j</v>
      </c>
      <c r="AK93" s="20" t="str">
        <f t="shared" si="21"/>
        <v>0.983833214997147-0.000271440641415005j</v>
      </c>
      <c r="AO93" s="20">
        <f t="shared" si="22"/>
        <v>0.98383325244252873</v>
      </c>
      <c r="AP93" s="20">
        <v>23</v>
      </c>
      <c r="AR93" s="20">
        <f>Compensation!$C$16</f>
        <v>1.1570769230769231</v>
      </c>
    </row>
    <row r="94" spans="1:44" s="20" customFormat="1">
      <c r="A94" s="20">
        <f t="shared" si="0"/>
        <v>0.21</v>
      </c>
      <c r="B94" s="20">
        <f t="shared" si="1"/>
        <v>14.84</v>
      </c>
      <c r="C94" s="20">
        <f t="shared" si="23"/>
        <v>1.2000000000000004</v>
      </c>
      <c r="D94" s="20">
        <f t="shared" si="7"/>
        <v>1.4400000000000011</v>
      </c>
      <c r="E94" s="20">
        <f t="shared" si="8"/>
        <v>21.369600000000016</v>
      </c>
      <c r="F94" s="20">
        <f t="shared" si="9"/>
        <v>0.44000000000000106</v>
      </c>
      <c r="G94" s="20">
        <f>1</f>
        <v>1</v>
      </c>
      <c r="H94" s="20">
        <f t="shared" si="10"/>
        <v>3.7396800000000012</v>
      </c>
      <c r="I94" s="20" t="str">
        <f t="shared" si="11"/>
        <v>1+3.73968j</v>
      </c>
      <c r="K94" s="20" t="str">
        <f t="shared" si="12"/>
        <v>0.440000000000001+1.6454592j</v>
      </c>
      <c r="M94" s="20" t="str">
        <f t="shared" si="2"/>
        <v>21.8096+1.6454592j</v>
      </c>
      <c r="O94" s="20" t="str">
        <f t="shared" si="3"/>
        <v>0.974279620332839-0.0735060415894458j</v>
      </c>
      <c r="S94" s="20">
        <f t="shared" si="13"/>
        <v>0.97704857440459436</v>
      </c>
      <c r="U94" s="20">
        <f t="shared" si="4"/>
        <v>1.242</v>
      </c>
      <c r="V94" s="20">
        <f t="shared" si="5"/>
        <v>1.1006341463414633</v>
      </c>
      <c r="X94" s="20">
        <f t="shared" si="24"/>
        <v>1E-3</v>
      </c>
      <c r="Y94" s="20">
        <f t="shared" si="6"/>
        <v>14.84</v>
      </c>
      <c r="Z94" s="20">
        <f t="shared" si="25"/>
        <v>1.2000000000000004</v>
      </c>
      <c r="AA94" s="20">
        <f t="shared" si="14"/>
        <v>1.4400000000000011</v>
      </c>
      <c r="AB94" s="20">
        <f t="shared" si="15"/>
        <v>21.369600000000016</v>
      </c>
      <c r="AC94" s="20">
        <f t="shared" si="16"/>
        <v>0.44000000000000106</v>
      </c>
      <c r="AD94" s="20">
        <v>1</v>
      </c>
      <c r="AE94" s="20">
        <f t="shared" si="17"/>
        <v>1.7808000000000008E-2</v>
      </c>
      <c r="AF94" s="20" t="str">
        <f t="shared" si="18"/>
        <v>1+0.017808j</v>
      </c>
      <c r="AH94" s="20" t="str">
        <f t="shared" si="19"/>
        <v>0.440000000000001+0.00783552000000002j</v>
      </c>
      <c r="AI94" s="20" t="str">
        <f t="shared" si="20"/>
        <v>21.8096+0.00783552000000002j</v>
      </c>
      <c r="AK94" s="20" t="str">
        <f t="shared" si="21"/>
        <v>0.97982527151948-0.000352021151763275j</v>
      </c>
      <c r="AO94" s="20">
        <f t="shared" si="22"/>
        <v>0.97982533475467648</v>
      </c>
      <c r="AP94" s="20">
        <v>24</v>
      </c>
      <c r="AR94" s="20">
        <f>Compensation!$C$16</f>
        <v>1.1570769230769231</v>
      </c>
    </row>
    <row r="95" spans="1:44" s="20" customFormat="1">
      <c r="A95" s="20">
        <f t="shared" si="0"/>
        <v>0.21</v>
      </c>
      <c r="B95" s="20">
        <f t="shared" si="1"/>
        <v>14.84</v>
      </c>
      <c r="C95" s="20">
        <f t="shared" si="23"/>
        <v>1.2500000000000004</v>
      </c>
      <c r="D95" s="20">
        <f t="shared" si="7"/>
        <v>1.5625000000000011</v>
      </c>
      <c r="E95" s="20">
        <f t="shared" si="8"/>
        <v>23.187500000000018</v>
      </c>
      <c r="F95" s="20">
        <f t="shared" si="9"/>
        <v>0.56250000000000111</v>
      </c>
      <c r="G95" s="20">
        <f>1</f>
        <v>1</v>
      </c>
      <c r="H95" s="20">
        <f t="shared" si="10"/>
        <v>3.8955000000000015</v>
      </c>
      <c r="I95" s="20" t="str">
        <f t="shared" si="11"/>
        <v>1+3.8955j</v>
      </c>
      <c r="K95" s="20" t="str">
        <f t="shared" si="12"/>
        <v>0.562500000000001+2.19121875j</v>
      </c>
      <c r="M95" s="20" t="str">
        <f t="shared" si="2"/>
        <v>23.75+2.19121875j</v>
      </c>
      <c r="O95" s="20" t="str">
        <f t="shared" si="3"/>
        <v>0.968075292972885-0.0893164098262706j</v>
      </c>
      <c r="S95" s="20">
        <f t="shared" si="13"/>
        <v>0.97218681020099817</v>
      </c>
      <c r="U95" s="20">
        <f t="shared" si="4"/>
        <v>1.242</v>
      </c>
      <c r="V95" s="20">
        <f t="shared" si="5"/>
        <v>1.1006341463414633</v>
      </c>
      <c r="X95" s="20">
        <f t="shared" si="24"/>
        <v>1E-3</v>
      </c>
      <c r="Y95" s="20">
        <f t="shared" si="6"/>
        <v>14.84</v>
      </c>
      <c r="Z95" s="20">
        <f t="shared" si="25"/>
        <v>1.2500000000000004</v>
      </c>
      <c r="AA95" s="20">
        <f t="shared" si="14"/>
        <v>1.5625000000000011</v>
      </c>
      <c r="AB95" s="20">
        <f t="shared" si="15"/>
        <v>23.187500000000018</v>
      </c>
      <c r="AC95" s="20">
        <f t="shared" si="16"/>
        <v>0.56250000000000111</v>
      </c>
      <c r="AD95" s="20">
        <v>1</v>
      </c>
      <c r="AE95" s="20">
        <f t="shared" si="17"/>
        <v>1.8550000000000007E-2</v>
      </c>
      <c r="AF95" s="20" t="str">
        <f t="shared" si="18"/>
        <v>1+0.01855j</v>
      </c>
      <c r="AH95" s="20" t="str">
        <f t="shared" si="19"/>
        <v>0.562500000000001+0.010434375j</v>
      </c>
      <c r="AI95" s="20" t="str">
        <f t="shared" si="20"/>
        <v>23.75+0.010434375j</v>
      </c>
      <c r="AK95" s="20" t="str">
        <f t="shared" si="21"/>
        <v>0.976315601023797-0.00042893655155506j</v>
      </c>
      <c r="AO95" s="20">
        <f t="shared" si="22"/>
        <v>0.97631569524873629</v>
      </c>
      <c r="AP95" s="20">
        <v>25</v>
      </c>
      <c r="AR95" s="20">
        <f>Compensation!$C$16</f>
        <v>1.1570769230769231</v>
      </c>
    </row>
    <row r="96" spans="1:44" s="20" customFormat="1">
      <c r="A96" s="20">
        <f t="shared" si="0"/>
        <v>0.21</v>
      </c>
      <c r="B96" s="20">
        <f t="shared" si="1"/>
        <v>14.84</v>
      </c>
      <c r="C96" s="20">
        <f t="shared" si="23"/>
        <v>1.3000000000000005</v>
      </c>
      <c r="D96" s="20">
        <f t="shared" si="7"/>
        <v>1.6900000000000013</v>
      </c>
      <c r="E96" s="20">
        <f t="shared" si="8"/>
        <v>25.079600000000017</v>
      </c>
      <c r="F96" s="20">
        <f t="shared" si="9"/>
        <v>0.69000000000000128</v>
      </c>
      <c r="G96" s="20">
        <f>1</f>
        <v>1</v>
      </c>
      <c r="H96" s="20">
        <f t="shared" si="10"/>
        <v>4.0513200000000014</v>
      </c>
      <c r="I96" s="20" t="str">
        <f t="shared" si="11"/>
        <v>1+4.05132j</v>
      </c>
      <c r="K96" s="20" t="str">
        <f t="shared" si="12"/>
        <v>0.690000000000001+2.7954108j</v>
      </c>
      <c r="M96" s="20" t="str">
        <f t="shared" si="2"/>
        <v>25.7696+2.7954108j</v>
      </c>
      <c r="O96" s="20" t="str">
        <f t="shared" si="3"/>
        <v>0.961905260019195-0.104344667842515j</v>
      </c>
      <c r="S96" s="20">
        <f t="shared" si="13"/>
        <v>0.96754821014756676</v>
      </c>
      <c r="U96" s="20">
        <f t="shared" si="4"/>
        <v>1.242</v>
      </c>
      <c r="V96" s="20">
        <f t="shared" si="5"/>
        <v>1.1006341463414633</v>
      </c>
      <c r="X96" s="20">
        <f t="shared" si="24"/>
        <v>1E-3</v>
      </c>
      <c r="Y96" s="20">
        <f t="shared" si="6"/>
        <v>14.84</v>
      </c>
      <c r="Z96" s="20">
        <f t="shared" si="25"/>
        <v>1.3000000000000005</v>
      </c>
      <c r="AA96" s="20">
        <f t="shared" si="14"/>
        <v>1.6900000000000013</v>
      </c>
      <c r="AB96" s="20">
        <f t="shared" si="15"/>
        <v>25.079600000000017</v>
      </c>
      <c r="AC96" s="20">
        <f t="shared" si="16"/>
        <v>0.69000000000000128</v>
      </c>
      <c r="AD96" s="20">
        <v>1</v>
      </c>
      <c r="AE96" s="20">
        <f t="shared" si="17"/>
        <v>1.9292000000000011E-2</v>
      </c>
      <c r="AF96" s="20" t="str">
        <f t="shared" si="18"/>
        <v>1+0.019292j</v>
      </c>
      <c r="AH96" s="20" t="str">
        <f t="shared" si="19"/>
        <v>0.690000000000001+0.01331148j</v>
      </c>
      <c r="AI96" s="20" t="str">
        <f t="shared" si="20"/>
        <v>25.7696+0.01331148j</v>
      </c>
      <c r="AK96" s="20" t="str">
        <f t="shared" si="21"/>
        <v>0.973224004562387-0.000502726152996248j</v>
      </c>
      <c r="AO96" s="20">
        <f t="shared" si="22"/>
        <v>0.97322413440585931</v>
      </c>
      <c r="AP96" s="20">
        <v>26</v>
      </c>
      <c r="AR96" s="20">
        <f>Compensation!$C$16</f>
        <v>1.1570769230769231</v>
      </c>
    </row>
    <row r="97" spans="1:44" s="20" customFormat="1">
      <c r="A97" s="20">
        <f t="shared" si="0"/>
        <v>0.21</v>
      </c>
      <c r="B97" s="20">
        <f t="shared" si="1"/>
        <v>14.84</v>
      </c>
      <c r="C97" s="20">
        <f t="shared" si="23"/>
        <v>1.3500000000000005</v>
      </c>
      <c r="D97" s="20">
        <f t="shared" si="7"/>
        <v>1.8225000000000013</v>
      </c>
      <c r="E97" s="20">
        <f t="shared" si="8"/>
        <v>27.045900000000021</v>
      </c>
      <c r="F97" s="20">
        <f t="shared" si="9"/>
        <v>0.82250000000000134</v>
      </c>
      <c r="G97" s="20">
        <f>1</f>
        <v>1</v>
      </c>
      <c r="H97" s="20">
        <f t="shared" si="10"/>
        <v>4.2071400000000008</v>
      </c>
      <c r="I97" s="20" t="str">
        <f t="shared" si="11"/>
        <v>1+4.20714j</v>
      </c>
      <c r="K97" s="20" t="str">
        <f t="shared" si="12"/>
        <v>0.822500000000001+3.46037265000001j</v>
      </c>
      <c r="M97" s="20" t="str">
        <f t="shared" si="2"/>
        <v>27.8684+3.46037265000001j</v>
      </c>
      <c r="O97" s="20" t="str">
        <f t="shared" si="3"/>
        <v>0.955750736835631-0.118673971593754j</v>
      </c>
      <c r="S97" s="20">
        <f t="shared" si="13"/>
        <v>0.96309032935425465</v>
      </c>
      <c r="U97" s="20">
        <f t="shared" si="4"/>
        <v>1.242</v>
      </c>
      <c r="V97" s="20">
        <f t="shared" si="5"/>
        <v>1.1006341463414633</v>
      </c>
      <c r="X97" s="20">
        <f t="shared" si="24"/>
        <v>1E-3</v>
      </c>
      <c r="Y97" s="20">
        <f t="shared" si="6"/>
        <v>14.84</v>
      </c>
      <c r="Z97" s="20">
        <f t="shared" si="25"/>
        <v>1.3500000000000005</v>
      </c>
      <c r="AA97" s="20">
        <f t="shared" si="14"/>
        <v>1.8225000000000013</v>
      </c>
      <c r="AB97" s="20">
        <f t="shared" si="15"/>
        <v>27.045900000000021</v>
      </c>
      <c r="AC97" s="20">
        <f t="shared" si="16"/>
        <v>0.82250000000000134</v>
      </c>
      <c r="AD97" s="20">
        <v>1</v>
      </c>
      <c r="AE97" s="20">
        <f t="shared" si="17"/>
        <v>2.0034000000000007E-2</v>
      </c>
      <c r="AF97" s="20" t="str">
        <f t="shared" si="18"/>
        <v>1+0.020034j</v>
      </c>
      <c r="AH97" s="20" t="str">
        <f t="shared" si="19"/>
        <v>0.822500000000001+0.016477965j</v>
      </c>
      <c r="AI97" s="20" t="str">
        <f t="shared" si="20"/>
        <v>27.8684+0.016477965j</v>
      </c>
      <c r="AK97" s="20" t="str">
        <f t="shared" si="21"/>
        <v>0.970485946251054-0.000573826751995692j</v>
      </c>
      <c r="AO97" s="20">
        <f t="shared" si="22"/>
        <v>0.97048611589653611</v>
      </c>
      <c r="AP97" s="20">
        <v>27</v>
      </c>
      <c r="AR97" s="20">
        <f>Compensation!$C$16</f>
        <v>1.1570769230769231</v>
      </c>
    </row>
    <row r="98" spans="1:44" s="20" customFormat="1">
      <c r="A98" s="20">
        <f t="shared" si="0"/>
        <v>0.21</v>
      </c>
      <c r="B98" s="20">
        <f t="shared" si="1"/>
        <v>14.84</v>
      </c>
      <c r="C98" s="20">
        <f t="shared" si="23"/>
        <v>1.4000000000000006</v>
      </c>
      <c r="D98" s="20">
        <f t="shared" si="7"/>
        <v>1.9600000000000015</v>
      </c>
      <c r="E98" s="20">
        <f t="shared" si="8"/>
        <v>29.086400000000022</v>
      </c>
      <c r="F98" s="20">
        <f t="shared" si="9"/>
        <v>0.96000000000000152</v>
      </c>
      <c r="G98" s="20">
        <f>1</f>
        <v>1</v>
      </c>
      <c r="H98" s="20">
        <f t="shared" si="10"/>
        <v>4.3629600000000011</v>
      </c>
      <c r="I98" s="20" t="str">
        <f t="shared" si="11"/>
        <v>1+4.36296j</v>
      </c>
      <c r="K98" s="20" t="str">
        <f t="shared" si="12"/>
        <v>0.960000000000002+4.18844160000001j</v>
      </c>
      <c r="M98" s="20" t="str">
        <f t="shared" si="2"/>
        <v>30.0464+4.18844160000001j</v>
      </c>
      <c r="O98" s="20" t="str">
        <f t="shared" si="3"/>
        <v>0.949596745122948-0.132372946858777j</v>
      </c>
      <c r="S98" s="20">
        <f t="shared" si="13"/>
        <v>0.95877868948374823</v>
      </c>
      <c r="U98" s="20">
        <f t="shared" si="4"/>
        <v>1.242</v>
      </c>
      <c r="V98" s="20">
        <f t="shared" si="5"/>
        <v>1.1006341463414633</v>
      </c>
      <c r="X98" s="20">
        <f t="shared" si="24"/>
        <v>1E-3</v>
      </c>
      <c r="Y98" s="20">
        <f t="shared" si="6"/>
        <v>14.84</v>
      </c>
      <c r="Z98" s="20">
        <f t="shared" si="25"/>
        <v>1.4000000000000006</v>
      </c>
      <c r="AA98" s="20">
        <f t="shared" si="14"/>
        <v>1.9600000000000015</v>
      </c>
      <c r="AB98" s="20">
        <f t="shared" si="15"/>
        <v>29.086400000000022</v>
      </c>
      <c r="AC98" s="20">
        <f t="shared" si="16"/>
        <v>0.96000000000000152</v>
      </c>
      <c r="AD98" s="20">
        <v>1</v>
      </c>
      <c r="AE98" s="20">
        <f t="shared" si="17"/>
        <v>2.0776000000000006E-2</v>
      </c>
      <c r="AF98" s="20" t="str">
        <f t="shared" si="18"/>
        <v>1+0.020776j</v>
      </c>
      <c r="AH98" s="20" t="str">
        <f t="shared" si="19"/>
        <v>0.960000000000002+0.01994496j</v>
      </c>
      <c r="AI98" s="20" t="str">
        <f t="shared" si="20"/>
        <v>30.0464+0.01994496j</v>
      </c>
      <c r="AK98" s="20" t="str">
        <f t="shared" si="21"/>
        <v>0.968048990343177-0.000642596064434842j</v>
      </c>
      <c r="AO98" s="20">
        <f t="shared" si="22"/>
        <v>0.96804920362249491</v>
      </c>
      <c r="AP98" s="20">
        <v>28</v>
      </c>
      <c r="AR98" s="20">
        <f>Compensation!$C$16</f>
        <v>1.1570769230769231</v>
      </c>
    </row>
    <row r="99" spans="1:44" s="20" customFormat="1">
      <c r="A99" s="20">
        <f t="shared" si="0"/>
        <v>0.21</v>
      </c>
      <c r="B99" s="20">
        <f t="shared" si="1"/>
        <v>14.84</v>
      </c>
      <c r="C99" s="20">
        <f t="shared" si="23"/>
        <v>1.4500000000000006</v>
      </c>
      <c r="D99" s="20">
        <f t="shared" si="7"/>
        <v>2.1025000000000018</v>
      </c>
      <c r="E99" s="20">
        <f t="shared" si="8"/>
        <v>31.201100000000025</v>
      </c>
      <c r="F99" s="20">
        <f t="shared" si="9"/>
        <v>1.1025000000000018</v>
      </c>
      <c r="G99" s="20">
        <f>1</f>
        <v>1</v>
      </c>
      <c r="H99" s="20">
        <f t="shared" si="10"/>
        <v>4.5187800000000014</v>
      </c>
      <c r="I99" s="20" t="str">
        <f t="shared" si="11"/>
        <v>1+4.51878j</v>
      </c>
      <c r="K99" s="20" t="str">
        <f t="shared" si="12"/>
        <v>1.1025+4.98195495000001j</v>
      </c>
      <c r="M99" s="20" t="str">
        <f t="shared" si="2"/>
        <v>32.3036+4.98195495000001j</v>
      </c>
      <c r="O99" s="20" t="str">
        <f t="shared" si="3"/>
        <v>0.943431439767067-0.145498734857204j</v>
      </c>
      <c r="S99" s="20">
        <f t="shared" si="13"/>
        <v>0.95458512631719117</v>
      </c>
      <c r="U99" s="20">
        <f t="shared" si="4"/>
        <v>1.242</v>
      </c>
      <c r="V99" s="20">
        <f t="shared" si="5"/>
        <v>1.1006341463414633</v>
      </c>
      <c r="X99" s="20">
        <f t="shared" si="24"/>
        <v>1E-3</v>
      </c>
      <c r="Y99" s="20">
        <f t="shared" si="6"/>
        <v>14.84</v>
      </c>
      <c r="Z99" s="20">
        <f t="shared" si="25"/>
        <v>1.4500000000000006</v>
      </c>
      <c r="AA99" s="20">
        <f t="shared" si="14"/>
        <v>2.1025000000000018</v>
      </c>
      <c r="AB99" s="20">
        <f t="shared" si="15"/>
        <v>31.201100000000025</v>
      </c>
      <c r="AC99" s="20">
        <f t="shared" si="16"/>
        <v>1.1025000000000018</v>
      </c>
      <c r="AD99" s="20">
        <v>1</v>
      </c>
      <c r="AE99" s="20">
        <f t="shared" si="17"/>
        <v>2.1518000000000009E-2</v>
      </c>
      <c r="AF99" s="20" t="str">
        <f t="shared" si="18"/>
        <v>1+0.021518j</v>
      </c>
      <c r="AH99" s="20" t="str">
        <f t="shared" si="19"/>
        <v>1.1025+0.023723595j</v>
      </c>
      <c r="AI99" s="20" t="str">
        <f t="shared" si="20"/>
        <v>32.3036+0.023723595j</v>
      </c>
      <c r="AK99" s="20" t="str">
        <f t="shared" si="21"/>
        <v>0.965870156024174-0.00070932999430727j</v>
      </c>
      <c r="AO99" s="20">
        <f t="shared" si="22"/>
        <v>0.96587041648825911</v>
      </c>
      <c r="AP99" s="20">
        <v>29</v>
      </c>
      <c r="AR99" s="20">
        <f>Compensation!$C$16</f>
        <v>1.1570769230769231</v>
      </c>
    </row>
    <row r="100" spans="1:44" s="20" customFormat="1">
      <c r="A100" s="20">
        <f t="shared" si="0"/>
        <v>0.21</v>
      </c>
      <c r="B100" s="20">
        <f t="shared" si="1"/>
        <v>14.84</v>
      </c>
      <c r="C100" s="20">
        <f t="shared" si="23"/>
        <v>1.5000000000000007</v>
      </c>
      <c r="D100" s="20">
        <f t="shared" si="7"/>
        <v>2.2500000000000018</v>
      </c>
      <c r="E100" s="20">
        <f t="shared" si="8"/>
        <v>33.390000000000029</v>
      </c>
      <c r="F100" s="20">
        <f t="shared" si="9"/>
        <v>1.2500000000000018</v>
      </c>
      <c r="G100" s="20">
        <f>1</f>
        <v>1</v>
      </c>
      <c r="H100" s="20">
        <f t="shared" si="10"/>
        <v>4.6746000000000016</v>
      </c>
      <c r="I100" s="20" t="str">
        <f t="shared" si="11"/>
        <v>1+4.6746j</v>
      </c>
      <c r="K100" s="20" t="str">
        <f t="shared" si="12"/>
        <v>1.25+5.84325000000001j</v>
      </c>
      <c r="M100" s="20" t="str">
        <f t="shared" si="2"/>
        <v>34.64+5.84325000000001j</v>
      </c>
      <c r="O100" s="20" t="str">
        <f t="shared" si="3"/>
        <v>0.937245560141949-0.158099310603333j</v>
      </c>
      <c r="S100" s="20">
        <f t="shared" si="13"/>
        <v>0.95048652384925747</v>
      </c>
      <c r="U100" s="20">
        <f t="shared" si="4"/>
        <v>1.242</v>
      </c>
      <c r="V100" s="20">
        <f t="shared" si="5"/>
        <v>1.1006341463414633</v>
      </c>
      <c r="X100" s="20">
        <f t="shared" si="24"/>
        <v>1E-3</v>
      </c>
      <c r="Y100" s="20">
        <f t="shared" si="6"/>
        <v>14.84</v>
      </c>
      <c r="Z100" s="20">
        <f t="shared" si="25"/>
        <v>1.5000000000000007</v>
      </c>
      <c r="AA100" s="20">
        <f t="shared" si="14"/>
        <v>2.2500000000000018</v>
      </c>
      <c r="AB100" s="20">
        <f t="shared" si="15"/>
        <v>33.390000000000029</v>
      </c>
      <c r="AC100" s="20">
        <f t="shared" si="16"/>
        <v>1.2500000000000018</v>
      </c>
      <c r="AD100" s="20">
        <v>1</v>
      </c>
      <c r="AE100" s="20">
        <f t="shared" si="17"/>
        <v>2.2260000000000009E-2</v>
      </c>
      <c r="AF100" s="20" t="str">
        <f t="shared" si="18"/>
        <v>1+0.02226j</v>
      </c>
      <c r="AH100" s="20" t="str">
        <f t="shared" si="19"/>
        <v>1.25+0.027825j</v>
      </c>
      <c r="AI100" s="20" t="str">
        <f t="shared" si="20"/>
        <v>34.64+0.027825j</v>
      </c>
      <c r="AK100" s="20" t="str">
        <f t="shared" si="21"/>
        <v>0.963913927707358-0.000774275549609042j</v>
      </c>
      <c r="AO100" s="20">
        <f t="shared" si="22"/>
        <v>0.96391423868041937</v>
      </c>
      <c r="AP100" s="20">
        <v>30</v>
      </c>
      <c r="AR100" s="20">
        <f>Compensation!$C$16</f>
        <v>1.1570769230769231</v>
      </c>
    </row>
    <row r="101" spans="1:44" s="20" customFormat="1">
      <c r="A101" s="20">
        <f t="shared" si="0"/>
        <v>0.21</v>
      </c>
      <c r="B101" s="20">
        <f t="shared" si="1"/>
        <v>14.84</v>
      </c>
      <c r="C101" s="20">
        <f t="shared" si="23"/>
        <v>1.5500000000000007</v>
      </c>
      <c r="D101" s="20">
        <f t="shared" si="7"/>
        <v>2.4025000000000021</v>
      </c>
      <c r="E101" s="20">
        <f t="shared" si="8"/>
        <v>35.65310000000003</v>
      </c>
      <c r="F101" s="20">
        <f t="shared" si="9"/>
        <v>1.4025000000000021</v>
      </c>
      <c r="G101" s="20">
        <f>1</f>
        <v>1</v>
      </c>
      <c r="H101" s="20">
        <f t="shared" si="10"/>
        <v>4.8304200000000019</v>
      </c>
      <c r="I101" s="20" t="str">
        <f t="shared" si="11"/>
        <v>1+4.83042j</v>
      </c>
      <c r="K101" s="20" t="str">
        <f t="shared" si="12"/>
        <v>1.4025+6.77466405000001j</v>
      </c>
      <c r="M101" s="20" t="str">
        <f t="shared" si="2"/>
        <v>37.0556+6.77466405000001j</v>
      </c>
      <c r="O101" s="20" t="str">
        <f t="shared" si="3"/>
        <v>0.931031982745587-0.170215268485917j</v>
      </c>
      <c r="S101" s="20">
        <f t="shared" si="13"/>
        <v>0.94646383476650175</v>
      </c>
      <c r="U101" s="20">
        <f t="shared" si="4"/>
        <v>1.242</v>
      </c>
      <c r="V101" s="20">
        <f t="shared" si="5"/>
        <v>1.1006341463414633</v>
      </c>
      <c r="X101" s="20">
        <f t="shared" si="24"/>
        <v>1E-3</v>
      </c>
      <c r="Y101" s="20">
        <f t="shared" si="6"/>
        <v>14.84</v>
      </c>
      <c r="Z101" s="20">
        <f t="shared" si="25"/>
        <v>1.5500000000000007</v>
      </c>
      <c r="AA101" s="20">
        <f t="shared" si="14"/>
        <v>2.4025000000000021</v>
      </c>
      <c r="AB101" s="20">
        <f t="shared" si="15"/>
        <v>35.65310000000003</v>
      </c>
      <c r="AC101" s="20">
        <f t="shared" si="16"/>
        <v>1.4025000000000021</v>
      </c>
      <c r="AD101" s="20">
        <v>1</v>
      </c>
      <c r="AE101" s="20">
        <f t="shared" si="17"/>
        <v>2.3002000000000009E-2</v>
      </c>
      <c r="AF101" s="20" t="str">
        <f t="shared" si="18"/>
        <v>1+0.023002j</v>
      </c>
      <c r="AH101" s="20" t="str">
        <f t="shared" si="19"/>
        <v>1.4025+0.0322603050000001j</v>
      </c>
      <c r="AI101" s="20" t="str">
        <f t="shared" si="20"/>
        <v>37.0556+0.0322603050000001j</v>
      </c>
      <c r="AK101" s="20" t="str">
        <f t="shared" si="21"/>
        <v>0.962150740440248-0.00083764063576297j</v>
      </c>
      <c r="AO101" s="20">
        <f t="shared" si="22"/>
        <v>0.96215110506175294</v>
      </c>
      <c r="AP101" s="20">
        <v>31</v>
      </c>
      <c r="AR101" s="20">
        <f>Compensation!$C$16</f>
        <v>1.1570769230769231</v>
      </c>
    </row>
    <row r="102" spans="1:44" s="20" customFormat="1">
      <c r="A102" s="20">
        <f t="shared" si="0"/>
        <v>0.21</v>
      </c>
      <c r="B102" s="20">
        <f t="shared" si="1"/>
        <v>14.84</v>
      </c>
      <c r="C102" s="20">
        <f t="shared" si="23"/>
        <v>1.6000000000000008</v>
      </c>
      <c r="D102" s="20">
        <f t="shared" si="7"/>
        <v>2.5600000000000023</v>
      </c>
      <c r="E102" s="20">
        <f t="shared" si="8"/>
        <v>37.990400000000037</v>
      </c>
      <c r="F102" s="20">
        <f t="shared" si="9"/>
        <v>1.5600000000000023</v>
      </c>
      <c r="G102" s="20">
        <f>1</f>
        <v>1</v>
      </c>
      <c r="H102" s="20">
        <f t="shared" si="10"/>
        <v>4.9862400000000022</v>
      </c>
      <c r="I102" s="20" t="str">
        <f t="shared" si="11"/>
        <v>1+4.98624j</v>
      </c>
      <c r="K102" s="20" t="str">
        <f t="shared" si="12"/>
        <v>1.56+7.77853440000001j</v>
      </c>
      <c r="M102" s="20" t="str">
        <f t="shared" ref="M102:M133" si="26">IMSUM(K102,E102)</f>
        <v>39.5504+7.77853440000001j</v>
      </c>
      <c r="O102" s="20" t="str">
        <f t="shared" ref="O102:O133" si="27">IMDIV(E102,M102)</f>
        <v>0.9247853557182-0.181881212378895j</v>
      </c>
      <c r="S102" s="20">
        <f t="shared" si="13"/>
        <v>0.9425013154193761</v>
      </c>
      <c r="U102" s="20">
        <f t="shared" si="4"/>
        <v>1.242</v>
      </c>
      <c r="V102" s="20">
        <f t="shared" si="5"/>
        <v>1.1006341463414633</v>
      </c>
      <c r="X102" s="20">
        <f t="shared" si="24"/>
        <v>1E-3</v>
      </c>
      <c r="Y102" s="20">
        <f t="shared" si="6"/>
        <v>14.84</v>
      </c>
      <c r="Z102" s="20">
        <f t="shared" si="25"/>
        <v>1.6000000000000008</v>
      </c>
      <c r="AA102" s="20">
        <f t="shared" si="14"/>
        <v>2.5600000000000023</v>
      </c>
      <c r="AB102" s="20">
        <f t="shared" si="15"/>
        <v>37.990400000000037</v>
      </c>
      <c r="AC102" s="20">
        <f t="shared" si="16"/>
        <v>1.5600000000000023</v>
      </c>
      <c r="AD102" s="20">
        <v>1</v>
      </c>
      <c r="AE102" s="20">
        <f t="shared" si="17"/>
        <v>2.3744000000000012E-2</v>
      </c>
      <c r="AF102" s="20" t="str">
        <f t="shared" si="18"/>
        <v>1+0.023744j</v>
      </c>
      <c r="AH102" s="20" t="str">
        <f t="shared" si="19"/>
        <v>1.56+0.0370406400000001j</v>
      </c>
      <c r="AI102" s="20" t="str">
        <f t="shared" si="20"/>
        <v>39.5504+0.0370406400000001j</v>
      </c>
      <c r="AK102" s="20" t="str">
        <f t="shared" si="21"/>
        <v>0.960555814307364-0.000899601574640611j</v>
      </c>
      <c r="AO102" s="20">
        <f t="shared" si="22"/>
        <v>0.96055623556493364</v>
      </c>
      <c r="AP102" s="20">
        <v>32</v>
      </c>
      <c r="AR102" s="20">
        <f>Compensation!$C$16</f>
        <v>1.1570769230769231</v>
      </c>
    </row>
    <row r="103" spans="1:44" s="20" customFormat="1">
      <c r="A103" s="20">
        <f t="shared" si="0"/>
        <v>0.21</v>
      </c>
      <c r="B103" s="20">
        <f t="shared" si="1"/>
        <v>14.84</v>
      </c>
      <c r="C103" s="20">
        <f t="shared" si="23"/>
        <v>1.6500000000000008</v>
      </c>
      <c r="D103" s="20">
        <f t="shared" si="7"/>
        <v>2.7225000000000028</v>
      </c>
      <c r="E103" s="20">
        <f t="shared" si="8"/>
        <v>40.40190000000004</v>
      </c>
      <c r="F103" s="20">
        <f t="shared" si="9"/>
        <v>1.7225000000000028</v>
      </c>
      <c r="G103" s="20">
        <f>1</f>
        <v>1</v>
      </c>
      <c r="H103" s="20">
        <f t="shared" si="10"/>
        <v>5.1420600000000025</v>
      </c>
      <c r="I103" s="20" t="str">
        <f t="shared" si="11"/>
        <v>1+5.14206j</v>
      </c>
      <c r="K103" s="20" t="str">
        <f t="shared" si="12"/>
        <v>1.7225+8.85719835000001j</v>
      </c>
      <c r="M103" s="20" t="str">
        <f t="shared" si="26"/>
        <v>42.1244+8.85719835000001j</v>
      </c>
      <c r="O103" s="20" t="str">
        <f t="shared" si="27"/>
        <v>0.918501799318019-0.193126848605359j</v>
      </c>
      <c r="S103" s="20">
        <f t="shared" si="13"/>
        <v>0.93858592307932875</v>
      </c>
      <c r="U103" s="20">
        <f t="shared" si="4"/>
        <v>1.242</v>
      </c>
      <c r="V103" s="20">
        <f t="shared" si="5"/>
        <v>1.1006341463414633</v>
      </c>
      <c r="X103" s="20">
        <f t="shared" si="24"/>
        <v>1E-3</v>
      </c>
      <c r="Y103" s="20">
        <f t="shared" si="6"/>
        <v>14.84</v>
      </c>
      <c r="Z103" s="20">
        <f t="shared" si="25"/>
        <v>1.6500000000000008</v>
      </c>
      <c r="AA103" s="20">
        <f t="shared" si="14"/>
        <v>2.7225000000000028</v>
      </c>
      <c r="AB103" s="20">
        <f t="shared" si="15"/>
        <v>40.40190000000004</v>
      </c>
      <c r="AC103" s="20">
        <f t="shared" si="16"/>
        <v>1.7225000000000028</v>
      </c>
      <c r="AD103" s="20">
        <v>1</v>
      </c>
      <c r="AE103" s="20">
        <f t="shared" si="17"/>
        <v>2.4486000000000011E-2</v>
      </c>
      <c r="AF103" s="20" t="str">
        <f t="shared" si="18"/>
        <v>1+0.024486j</v>
      </c>
      <c r="AH103" s="20" t="str">
        <f t="shared" si="19"/>
        <v>1.7225+0.0421771350000001j</v>
      </c>
      <c r="AI103" s="20" t="str">
        <f t="shared" si="20"/>
        <v>42.1244+0.0421771350000001j</v>
      </c>
      <c r="AK103" s="20" t="str">
        <f t="shared" si="21"/>
        <v>0.959108248352975-0.000960308943756993j</v>
      </c>
      <c r="AO103" s="20">
        <f t="shared" si="22"/>
        <v>0.95910872910842571</v>
      </c>
      <c r="AP103" s="20">
        <v>33</v>
      </c>
      <c r="AR103" s="20">
        <f>Compensation!$C$16</f>
        <v>1.1570769230769231</v>
      </c>
    </row>
    <row r="104" spans="1:44" s="20" customFormat="1">
      <c r="A104" s="20">
        <f t="shared" si="0"/>
        <v>0.21</v>
      </c>
      <c r="B104" s="20">
        <f t="shared" si="1"/>
        <v>14.84</v>
      </c>
      <c r="C104" s="20">
        <f t="shared" si="23"/>
        <v>1.7000000000000008</v>
      </c>
      <c r="D104" s="20">
        <f t="shared" si="7"/>
        <v>2.8900000000000028</v>
      </c>
      <c r="E104" s="20">
        <f t="shared" si="8"/>
        <v>42.887600000000042</v>
      </c>
      <c r="F104" s="20">
        <f t="shared" si="9"/>
        <v>1.8900000000000028</v>
      </c>
      <c r="G104" s="20">
        <f>1</f>
        <v>1</v>
      </c>
      <c r="H104" s="20">
        <f t="shared" si="10"/>
        <v>5.2978800000000019</v>
      </c>
      <c r="I104" s="20" t="str">
        <f t="shared" si="11"/>
        <v>1+5.29788j</v>
      </c>
      <c r="K104" s="20" t="str">
        <f t="shared" si="12"/>
        <v>1.89+10.0129932j</v>
      </c>
      <c r="M104" s="20" t="str">
        <f t="shared" si="26"/>
        <v>44.7776+10.0129932j</v>
      </c>
      <c r="O104" s="20" t="str">
        <f t="shared" si="27"/>
        <v>0.912178659508068-0.203977853097071j</v>
      </c>
      <c r="S104" s="20">
        <f t="shared" si="13"/>
        <v>0.93470683715057212</v>
      </c>
      <c r="U104" s="20">
        <f t="shared" si="4"/>
        <v>1.242</v>
      </c>
      <c r="V104" s="20">
        <f t="shared" si="5"/>
        <v>1.1006341463414633</v>
      </c>
      <c r="X104" s="20">
        <f t="shared" si="24"/>
        <v>1E-3</v>
      </c>
      <c r="Y104" s="20">
        <f t="shared" si="6"/>
        <v>14.84</v>
      </c>
      <c r="Z104" s="20">
        <f t="shared" si="25"/>
        <v>1.7000000000000008</v>
      </c>
      <c r="AA104" s="20">
        <f t="shared" si="14"/>
        <v>2.8900000000000028</v>
      </c>
      <c r="AB104" s="20">
        <f t="shared" si="15"/>
        <v>42.887600000000042</v>
      </c>
      <c r="AC104" s="20">
        <f t="shared" si="16"/>
        <v>1.8900000000000028</v>
      </c>
      <c r="AD104" s="20">
        <v>1</v>
      </c>
      <c r="AE104" s="20">
        <f t="shared" si="17"/>
        <v>2.5228000000000014E-2</v>
      </c>
      <c r="AF104" s="20" t="str">
        <f t="shared" si="18"/>
        <v>1+0.025228j</v>
      </c>
      <c r="AH104" s="20" t="str">
        <f t="shared" si="19"/>
        <v>1.89+0.0476809200000001j</v>
      </c>
      <c r="AI104" s="20" t="str">
        <f t="shared" si="20"/>
        <v>44.7776+0.0476809200000001j</v>
      </c>
      <c r="AK104" s="20" t="str">
        <f t="shared" si="21"/>
        <v>0.957790309677241-0.00101989215885835j</v>
      </c>
      <c r="AO104" s="20">
        <f t="shared" si="22"/>
        <v>0.95779085268739172</v>
      </c>
      <c r="AP104" s="20">
        <v>34</v>
      </c>
      <c r="AR104" s="20">
        <f>Compensation!$C$16</f>
        <v>1.1570769230769231</v>
      </c>
    </row>
    <row r="105" spans="1:44" s="20" customFormat="1">
      <c r="A105" s="20">
        <f t="shared" si="0"/>
        <v>0.21</v>
      </c>
      <c r="B105" s="20">
        <f t="shared" si="1"/>
        <v>14.84</v>
      </c>
      <c r="C105" s="20">
        <f t="shared" si="23"/>
        <v>1.7500000000000009</v>
      </c>
      <c r="D105" s="20">
        <f t="shared" si="7"/>
        <v>3.0625000000000031</v>
      </c>
      <c r="E105" s="20">
        <f t="shared" si="8"/>
        <v>45.447500000000048</v>
      </c>
      <c r="F105" s="20">
        <f t="shared" si="9"/>
        <v>2.0625000000000031</v>
      </c>
      <c r="G105" s="20">
        <f>1</f>
        <v>1</v>
      </c>
      <c r="H105" s="20">
        <f t="shared" si="10"/>
        <v>5.4537000000000022</v>
      </c>
      <c r="I105" s="20" t="str">
        <f t="shared" si="11"/>
        <v>1+5.4537j</v>
      </c>
      <c r="K105" s="20" t="str">
        <f t="shared" si="12"/>
        <v>2.0625+11.24825625j</v>
      </c>
      <c r="M105" s="20" t="str">
        <f t="shared" si="26"/>
        <v>47.51+11.24825625j</v>
      </c>
      <c r="O105" s="20" t="str">
        <f t="shared" si="27"/>
        <v>0.905814304370672-0.214456565154216j</v>
      </c>
      <c r="S105" s="20">
        <f t="shared" si="13"/>
        <v>0.93085507590616323</v>
      </c>
      <c r="U105" s="20">
        <f t="shared" si="4"/>
        <v>1.242</v>
      </c>
      <c r="V105" s="20">
        <f t="shared" si="5"/>
        <v>1.1006341463414633</v>
      </c>
      <c r="X105" s="20">
        <f t="shared" si="24"/>
        <v>1E-3</v>
      </c>
      <c r="Y105" s="20">
        <f t="shared" si="6"/>
        <v>14.84</v>
      </c>
      <c r="Z105" s="20">
        <f t="shared" si="25"/>
        <v>1.7500000000000009</v>
      </c>
      <c r="AA105" s="20">
        <f t="shared" si="14"/>
        <v>3.0625000000000031</v>
      </c>
      <c r="AB105" s="20">
        <f t="shared" si="15"/>
        <v>45.447500000000048</v>
      </c>
      <c r="AC105" s="20">
        <f t="shared" si="16"/>
        <v>2.0625000000000031</v>
      </c>
      <c r="AD105" s="20">
        <v>1</v>
      </c>
      <c r="AE105" s="20">
        <f t="shared" si="17"/>
        <v>2.5970000000000014E-2</v>
      </c>
      <c r="AF105" s="20" t="str">
        <f t="shared" si="18"/>
        <v>1+0.02597j</v>
      </c>
      <c r="AH105" s="20" t="str">
        <f t="shared" si="19"/>
        <v>2.0625+0.0535631250000001j</v>
      </c>
      <c r="AI105" s="20" t="str">
        <f t="shared" si="20"/>
        <v>47.51+0.0535631250000001j</v>
      </c>
      <c r="AK105" s="20" t="str">
        <f t="shared" si="21"/>
        <v>0.956586870851314-0.00107846310538345j</v>
      </c>
      <c r="AO105" s="20">
        <f t="shared" si="22"/>
        <v>0.95658747878475725</v>
      </c>
      <c r="AP105" s="20">
        <v>35</v>
      </c>
      <c r="AR105" s="20">
        <f>Compensation!$C$16</f>
        <v>1.1570769230769231</v>
      </c>
    </row>
    <row r="106" spans="1:44" s="20" customFormat="1">
      <c r="A106" s="20">
        <f t="shared" si="0"/>
        <v>0.21</v>
      </c>
      <c r="B106" s="20">
        <f t="shared" si="1"/>
        <v>14.84</v>
      </c>
      <c r="C106" s="20">
        <f t="shared" si="23"/>
        <v>1.8000000000000009</v>
      </c>
      <c r="D106" s="20">
        <f t="shared" si="7"/>
        <v>3.2400000000000033</v>
      </c>
      <c r="E106" s="20">
        <f t="shared" si="8"/>
        <v>48.081600000000051</v>
      </c>
      <c r="F106" s="20">
        <f t="shared" si="9"/>
        <v>2.2400000000000033</v>
      </c>
      <c r="G106" s="20">
        <f>1</f>
        <v>1</v>
      </c>
      <c r="H106" s="20">
        <f t="shared" si="10"/>
        <v>5.6095200000000025</v>
      </c>
      <c r="I106" s="20" t="str">
        <f t="shared" si="11"/>
        <v>1+5.60952j</v>
      </c>
      <c r="K106" s="20" t="str">
        <f t="shared" si="12"/>
        <v>2.24+12.5653248j</v>
      </c>
      <c r="M106" s="20" t="str">
        <f t="shared" si="26"/>
        <v>50.3216000000001+12.5653248j</v>
      </c>
      <c r="O106" s="20" t="str">
        <f t="shared" si="27"/>
        <v>0.89940795514797-0.224582546742116j</v>
      </c>
      <c r="S106" s="20">
        <f t="shared" si="13"/>
        <v>0.92702318745791235</v>
      </c>
      <c r="U106" s="20">
        <f t="shared" si="4"/>
        <v>1.242</v>
      </c>
      <c r="V106" s="20">
        <f t="shared" si="5"/>
        <v>1.1006341463414633</v>
      </c>
      <c r="X106" s="20">
        <f t="shared" si="24"/>
        <v>1E-3</v>
      </c>
      <c r="Y106" s="20">
        <f t="shared" si="6"/>
        <v>14.84</v>
      </c>
      <c r="Z106" s="20">
        <f t="shared" si="25"/>
        <v>1.8000000000000009</v>
      </c>
      <c r="AA106" s="20">
        <f t="shared" si="14"/>
        <v>3.2400000000000033</v>
      </c>
      <c r="AB106" s="20">
        <f t="shared" si="15"/>
        <v>48.081600000000051</v>
      </c>
      <c r="AC106" s="20">
        <f t="shared" si="16"/>
        <v>2.2400000000000033</v>
      </c>
      <c r="AD106" s="20">
        <v>1</v>
      </c>
      <c r="AE106" s="20">
        <f t="shared" si="17"/>
        <v>2.6712000000000014E-2</v>
      </c>
      <c r="AF106" s="20" t="str">
        <f t="shared" si="18"/>
        <v>1+0.026712j</v>
      </c>
      <c r="AH106" s="20" t="str">
        <f t="shared" si="19"/>
        <v>2.24+0.0598348800000001j</v>
      </c>
      <c r="AI106" s="20" t="str">
        <f t="shared" si="20"/>
        <v>50.3216000000001+0.0598348800000001j</v>
      </c>
      <c r="AK106" s="20" t="str">
        <f t="shared" si="21"/>
        <v>0.955484961139022-0.00113611904215204j</v>
      </c>
      <c r="AO106" s="20">
        <f t="shared" si="22"/>
        <v>0.95548563658974817</v>
      </c>
      <c r="AP106" s="20">
        <v>36</v>
      </c>
      <c r="AR106" s="20">
        <f>Compensation!$C$16</f>
        <v>1.1570769230769231</v>
      </c>
    </row>
    <row r="107" spans="1:44" s="20" customFormat="1">
      <c r="A107" s="20">
        <f t="shared" si="0"/>
        <v>0.21</v>
      </c>
      <c r="B107" s="20">
        <f t="shared" si="1"/>
        <v>14.84</v>
      </c>
      <c r="C107" s="20">
        <f t="shared" si="23"/>
        <v>1.850000000000001</v>
      </c>
      <c r="D107" s="20">
        <f t="shared" si="7"/>
        <v>3.4225000000000034</v>
      </c>
      <c r="E107" s="20">
        <f t="shared" si="8"/>
        <v>50.789900000000053</v>
      </c>
      <c r="F107" s="20">
        <f t="shared" si="9"/>
        <v>2.4225000000000034</v>
      </c>
      <c r="G107" s="20">
        <f>1</f>
        <v>1</v>
      </c>
      <c r="H107" s="20">
        <f t="shared" si="10"/>
        <v>5.7653400000000028</v>
      </c>
      <c r="I107" s="20" t="str">
        <f t="shared" si="11"/>
        <v>1+5.76534j</v>
      </c>
      <c r="K107" s="20" t="str">
        <f t="shared" si="12"/>
        <v>2.4225+13.96653615j</v>
      </c>
      <c r="M107" s="20" t="str">
        <f t="shared" si="26"/>
        <v>53.2124000000001+13.96653615j</v>
      </c>
      <c r="O107" s="20" t="str">
        <f t="shared" si="27"/>
        <v>0.892959545373281-0.234373036565603j</v>
      </c>
      <c r="S107" s="20">
        <f t="shared" si="13"/>
        <v>0.92320499887199381</v>
      </c>
      <c r="U107" s="20">
        <f t="shared" si="4"/>
        <v>1.242</v>
      </c>
      <c r="V107" s="20">
        <f t="shared" si="5"/>
        <v>1.1006341463414633</v>
      </c>
      <c r="X107" s="20">
        <f t="shared" si="24"/>
        <v>1E-3</v>
      </c>
      <c r="Y107" s="20">
        <f t="shared" si="6"/>
        <v>14.84</v>
      </c>
      <c r="Z107" s="20">
        <f t="shared" si="25"/>
        <v>1.850000000000001</v>
      </c>
      <c r="AA107" s="20">
        <f t="shared" si="14"/>
        <v>3.4225000000000034</v>
      </c>
      <c r="AB107" s="20">
        <f t="shared" si="15"/>
        <v>50.789900000000053</v>
      </c>
      <c r="AC107" s="20">
        <f t="shared" si="16"/>
        <v>2.4225000000000034</v>
      </c>
      <c r="AD107" s="20">
        <v>1</v>
      </c>
      <c r="AE107" s="20">
        <f t="shared" si="17"/>
        <v>2.7454000000000017E-2</v>
      </c>
      <c r="AF107" s="20" t="str">
        <f t="shared" si="18"/>
        <v>1+0.027454j</v>
      </c>
      <c r="AH107" s="20" t="str">
        <f t="shared" si="19"/>
        <v>2.4225+0.0665073150000001j</v>
      </c>
      <c r="AI107" s="20" t="str">
        <f t="shared" si="20"/>
        <v>53.2124000000001+0.0665073150000001j</v>
      </c>
      <c r="AK107" s="20" t="str">
        <f t="shared" si="21"/>
        <v>0.954473405830876-0.00119294494254566j</v>
      </c>
      <c r="AO107" s="20">
        <f t="shared" si="22"/>
        <v>0.95447415132942615</v>
      </c>
      <c r="AP107" s="20">
        <v>37</v>
      </c>
      <c r="AR107" s="20">
        <f>Compensation!$C$16</f>
        <v>1.1570769230769231</v>
      </c>
    </row>
    <row r="108" spans="1:44" s="20" customFormat="1">
      <c r="A108" s="20">
        <f t="shared" si="0"/>
        <v>0.21</v>
      </c>
      <c r="B108" s="20">
        <f t="shared" si="1"/>
        <v>14.84</v>
      </c>
      <c r="C108" s="20">
        <f t="shared" si="23"/>
        <v>1.900000000000001</v>
      </c>
      <c r="D108" s="20">
        <f t="shared" si="7"/>
        <v>3.6100000000000039</v>
      </c>
      <c r="E108" s="20">
        <f t="shared" si="8"/>
        <v>53.572400000000059</v>
      </c>
      <c r="F108" s="20">
        <f t="shared" si="9"/>
        <v>2.6100000000000039</v>
      </c>
      <c r="G108" s="20">
        <f>1</f>
        <v>1</v>
      </c>
      <c r="H108" s="20">
        <f t="shared" si="10"/>
        <v>5.9211600000000031</v>
      </c>
      <c r="I108" s="20" t="str">
        <f t="shared" si="11"/>
        <v>1+5.92116j</v>
      </c>
      <c r="K108" s="20" t="str">
        <f t="shared" si="12"/>
        <v>2.61+15.4542276j</v>
      </c>
      <c r="M108" s="20" t="str">
        <f t="shared" si="26"/>
        <v>56.1824000000001+15.4542276j</v>
      </c>
      <c r="O108" s="20" t="str">
        <f t="shared" si="27"/>
        <v>0.886469602882147-0.243843321100955j</v>
      </c>
      <c r="S108" s="20">
        <f t="shared" si="13"/>
        <v>0.91939541116952228</v>
      </c>
      <c r="U108" s="20">
        <f t="shared" si="4"/>
        <v>1.242</v>
      </c>
      <c r="V108" s="20">
        <f t="shared" si="5"/>
        <v>1.1006341463414633</v>
      </c>
      <c r="X108" s="20">
        <f t="shared" si="24"/>
        <v>1E-3</v>
      </c>
      <c r="Y108" s="20">
        <f t="shared" si="6"/>
        <v>14.84</v>
      </c>
      <c r="Z108" s="20">
        <f t="shared" si="25"/>
        <v>1.900000000000001</v>
      </c>
      <c r="AA108" s="20">
        <f t="shared" si="14"/>
        <v>3.6100000000000039</v>
      </c>
      <c r="AB108" s="20">
        <f t="shared" si="15"/>
        <v>53.572400000000059</v>
      </c>
      <c r="AC108" s="20">
        <f t="shared" si="16"/>
        <v>2.6100000000000039</v>
      </c>
      <c r="AD108" s="20">
        <v>1</v>
      </c>
      <c r="AE108" s="20">
        <f t="shared" si="17"/>
        <v>2.8196000000000016E-2</v>
      </c>
      <c r="AF108" s="20" t="str">
        <f t="shared" si="18"/>
        <v>1+0.028196j</v>
      </c>
      <c r="AH108" s="20" t="str">
        <f t="shared" si="19"/>
        <v>2.61+0.0735915600000001j</v>
      </c>
      <c r="AI108" s="20" t="str">
        <f t="shared" si="20"/>
        <v>56.1824000000001+0.0735915600000001j</v>
      </c>
      <c r="AK108" s="20" t="str">
        <f t="shared" si="21"/>
        <v>0.953542534370345-0.00124901539682654j</v>
      </c>
      <c r="AO108" s="20">
        <f t="shared" si="22"/>
        <v>0.95354335239300059</v>
      </c>
      <c r="AP108" s="20">
        <v>38</v>
      </c>
      <c r="AR108" s="20">
        <f>Compensation!$C$16</f>
        <v>1.1570769230769231</v>
      </c>
    </row>
    <row r="109" spans="1:44" s="20" customFormat="1">
      <c r="A109" s="20">
        <f t="shared" si="0"/>
        <v>0.21</v>
      </c>
      <c r="B109" s="20">
        <f t="shared" si="1"/>
        <v>14.84</v>
      </c>
      <c r="C109" s="20">
        <f t="shared" si="23"/>
        <v>1.9500000000000011</v>
      </c>
      <c r="D109" s="20">
        <f t="shared" si="7"/>
        <v>3.8025000000000042</v>
      </c>
      <c r="E109" s="20">
        <f t="shared" si="8"/>
        <v>56.429100000000062</v>
      </c>
      <c r="F109" s="20">
        <f t="shared" si="9"/>
        <v>2.8025000000000042</v>
      </c>
      <c r="G109" s="20">
        <f>1</f>
        <v>1</v>
      </c>
      <c r="H109" s="20">
        <f t="shared" si="10"/>
        <v>6.0769800000000034</v>
      </c>
      <c r="I109" s="20" t="str">
        <f t="shared" si="11"/>
        <v>1+6.07698j</v>
      </c>
      <c r="K109" s="20" t="str">
        <f t="shared" si="12"/>
        <v>2.8025+17.03073645j</v>
      </c>
      <c r="M109" s="20" t="str">
        <f t="shared" si="26"/>
        <v>59.2316000000001+17.03073645j</v>
      </c>
      <c r="O109" s="20" t="str">
        <f t="shared" si="27"/>
        <v>0.879939150539928-0.253007039568108j</v>
      </c>
      <c r="S109" s="20">
        <f t="shared" si="13"/>
        <v>0.91559023079320156</v>
      </c>
      <c r="U109" s="20">
        <f t="shared" si="4"/>
        <v>1.242</v>
      </c>
      <c r="V109" s="20">
        <f t="shared" si="5"/>
        <v>1.1006341463414633</v>
      </c>
      <c r="X109" s="20">
        <f t="shared" si="24"/>
        <v>1E-3</v>
      </c>
      <c r="Y109" s="20">
        <f t="shared" si="6"/>
        <v>14.84</v>
      </c>
      <c r="Z109" s="20">
        <f t="shared" si="25"/>
        <v>1.9500000000000011</v>
      </c>
      <c r="AA109" s="20">
        <f t="shared" si="14"/>
        <v>3.8025000000000042</v>
      </c>
      <c r="AB109" s="20">
        <f t="shared" si="15"/>
        <v>56.429100000000062</v>
      </c>
      <c r="AC109" s="20">
        <f t="shared" si="16"/>
        <v>2.8025000000000042</v>
      </c>
      <c r="AD109" s="20">
        <v>1</v>
      </c>
      <c r="AE109" s="20">
        <f t="shared" si="17"/>
        <v>2.8938000000000016E-2</v>
      </c>
      <c r="AF109" s="20" t="str">
        <f t="shared" si="18"/>
        <v>1+0.028938j</v>
      </c>
      <c r="AH109" s="20" t="str">
        <f t="shared" si="19"/>
        <v>2.8025+0.0810987450000001j</v>
      </c>
      <c r="AI109" s="20" t="str">
        <f t="shared" si="20"/>
        <v>59.2316000000001+0.0810987450000001j</v>
      </c>
      <c r="AK109" s="20" t="str">
        <f t="shared" si="21"/>
        <v>0.952683942610155-0.0013043961690607j</v>
      </c>
      <c r="AO109" s="20">
        <f t="shared" si="22"/>
        <v>0.95268483558656225</v>
      </c>
      <c r="AP109" s="20">
        <v>39</v>
      </c>
      <c r="AR109" s="20">
        <f>Compensation!$C$16</f>
        <v>1.1570769230769231</v>
      </c>
    </row>
    <row r="110" spans="1:44" s="20" customFormat="1">
      <c r="A110" s="20">
        <f t="shared" si="0"/>
        <v>0.21</v>
      </c>
      <c r="B110" s="20">
        <f t="shared" si="1"/>
        <v>14.84</v>
      </c>
      <c r="C110" s="20">
        <f t="shared" si="23"/>
        <v>2.0000000000000009</v>
      </c>
      <c r="D110" s="20">
        <f t="shared" si="7"/>
        <v>4.0000000000000036</v>
      </c>
      <c r="E110" s="20">
        <f t="shared" si="8"/>
        <v>59.360000000000049</v>
      </c>
      <c r="F110" s="20">
        <f t="shared" si="9"/>
        <v>3.0000000000000036</v>
      </c>
      <c r="G110" s="20">
        <f>1</f>
        <v>1</v>
      </c>
      <c r="H110" s="20">
        <f t="shared" si="10"/>
        <v>6.2328000000000028</v>
      </c>
      <c r="I110" s="20" t="str">
        <f t="shared" si="11"/>
        <v>1+6.2328j</v>
      </c>
      <c r="K110" s="20" t="str">
        <f t="shared" si="12"/>
        <v>3+18.6984j</v>
      </c>
      <c r="M110" s="20" t="str">
        <f t="shared" si="26"/>
        <v>62.36+18.6984j</v>
      </c>
      <c r="O110" s="20" t="str">
        <f t="shared" si="27"/>
        <v>0.873369622351096-0.26187643596167j</v>
      </c>
      <c r="S110" s="20">
        <f t="shared" si="13"/>
        <v>0.9117860302492482</v>
      </c>
      <c r="U110" s="20">
        <f t="shared" si="4"/>
        <v>1.242</v>
      </c>
      <c r="V110" s="20">
        <f t="shared" si="5"/>
        <v>1.1006341463414633</v>
      </c>
      <c r="X110" s="20">
        <f t="shared" si="24"/>
        <v>1E-3</v>
      </c>
      <c r="Y110" s="20">
        <f t="shared" si="6"/>
        <v>14.84</v>
      </c>
      <c r="Z110" s="20">
        <f t="shared" si="25"/>
        <v>2.0000000000000009</v>
      </c>
      <c r="AA110" s="20">
        <f t="shared" si="14"/>
        <v>4.0000000000000036</v>
      </c>
      <c r="AB110" s="20">
        <f t="shared" si="15"/>
        <v>59.360000000000049</v>
      </c>
      <c r="AC110" s="20">
        <f t="shared" si="16"/>
        <v>3.0000000000000036</v>
      </c>
      <c r="AD110" s="20">
        <v>1</v>
      </c>
      <c r="AE110" s="20">
        <f t="shared" si="17"/>
        <v>2.9680000000000015E-2</v>
      </c>
      <c r="AF110" s="20" t="str">
        <f t="shared" si="18"/>
        <v>1+0.02968j</v>
      </c>
      <c r="AH110" s="20" t="str">
        <f t="shared" si="19"/>
        <v>3+0.0890400000000001j</v>
      </c>
      <c r="AI110" s="20" t="str">
        <f t="shared" si="20"/>
        <v>62.36+0.0890400000000001j</v>
      </c>
      <c r="AK110" s="20" t="str">
        <f t="shared" si="21"/>
        <v>0.951890297974447-0.00135914547998148j</v>
      </c>
      <c r="AO110" s="20">
        <f t="shared" si="22"/>
        <v>0.95189126829397752</v>
      </c>
      <c r="AP110" s="20">
        <v>40</v>
      </c>
      <c r="AR110" s="20">
        <f>Compensation!$C$16</f>
        <v>1.1570769230769231</v>
      </c>
    </row>
    <row r="111" spans="1:44" s="20" customFormat="1">
      <c r="A111" s="20">
        <f t="shared" si="0"/>
        <v>0.21</v>
      </c>
      <c r="B111" s="20">
        <f t="shared" si="1"/>
        <v>14.84</v>
      </c>
      <c r="C111" s="20">
        <f t="shared" si="23"/>
        <v>2.0500000000000007</v>
      </c>
      <c r="D111" s="20">
        <f t="shared" si="7"/>
        <v>4.2025000000000032</v>
      </c>
      <c r="E111" s="20">
        <f t="shared" si="8"/>
        <v>62.365100000000048</v>
      </c>
      <c r="F111" s="20">
        <f t="shared" si="9"/>
        <v>3.2025000000000032</v>
      </c>
      <c r="G111" s="20">
        <f>1</f>
        <v>1</v>
      </c>
      <c r="H111" s="20">
        <f t="shared" si="10"/>
        <v>6.3886200000000022</v>
      </c>
      <c r="I111" s="20" t="str">
        <f t="shared" si="11"/>
        <v>1+6.38862j</v>
      </c>
      <c r="K111" s="20" t="str">
        <f t="shared" si="12"/>
        <v>3.2025+20.45955555j</v>
      </c>
      <c r="M111" s="20" t="str">
        <f t="shared" si="26"/>
        <v>65.5676+20.45955555j</v>
      </c>
      <c r="O111" s="20" t="str">
        <f t="shared" si="27"/>
        <v>0.866762792270354-0.270462568358891j</v>
      </c>
      <c r="S111" s="20">
        <f t="shared" si="13"/>
        <v>0.90798003224057111</v>
      </c>
      <c r="U111" s="20">
        <f t="shared" si="4"/>
        <v>1.242</v>
      </c>
      <c r="V111" s="20">
        <f t="shared" si="5"/>
        <v>1.1006341463414633</v>
      </c>
      <c r="X111" s="20">
        <f t="shared" si="24"/>
        <v>1E-3</v>
      </c>
      <c r="Y111" s="20">
        <f t="shared" si="6"/>
        <v>14.84</v>
      </c>
      <c r="Z111" s="20">
        <f t="shared" si="25"/>
        <v>2.0500000000000007</v>
      </c>
      <c r="AA111" s="20">
        <f t="shared" si="14"/>
        <v>4.2025000000000032</v>
      </c>
      <c r="AB111" s="20">
        <f t="shared" si="15"/>
        <v>62.365100000000048</v>
      </c>
      <c r="AC111" s="20">
        <f t="shared" si="16"/>
        <v>3.2025000000000032</v>
      </c>
      <c r="AD111" s="20">
        <v>1</v>
      </c>
      <c r="AE111" s="20">
        <f t="shared" si="17"/>
        <v>3.0422000000000012E-2</v>
      </c>
      <c r="AF111" s="20" t="str">
        <f t="shared" si="18"/>
        <v>1+0.030422j</v>
      </c>
      <c r="AH111" s="20" t="str">
        <f t="shared" si="19"/>
        <v>3.2025+0.0974264550000001j</v>
      </c>
      <c r="AI111" s="20" t="str">
        <f t="shared" si="20"/>
        <v>65.5676+0.0974264550000001j</v>
      </c>
      <c r="AK111" s="20" t="str">
        <f t="shared" si="21"/>
        <v>0.951155178864606-0.00141331507073112j</v>
      </c>
      <c r="AO111" s="20">
        <f t="shared" si="22"/>
        <v>0.95115622888169626</v>
      </c>
      <c r="AP111" s="20">
        <v>41</v>
      </c>
      <c r="AR111" s="20">
        <f>Compensation!$C$16</f>
        <v>1.1570769230769231</v>
      </c>
    </row>
    <row r="112" spans="1:44" s="20" customFormat="1">
      <c r="A112" s="20">
        <f t="shared" si="0"/>
        <v>0.21</v>
      </c>
      <c r="B112" s="20">
        <f t="shared" si="1"/>
        <v>14.84</v>
      </c>
      <c r="C112" s="20">
        <f t="shared" si="23"/>
        <v>2.1000000000000005</v>
      </c>
      <c r="D112" s="20">
        <f t="shared" si="7"/>
        <v>4.4100000000000019</v>
      </c>
      <c r="E112" s="20">
        <f t="shared" si="8"/>
        <v>65.44440000000003</v>
      </c>
      <c r="F112" s="20">
        <f t="shared" si="9"/>
        <v>3.4100000000000019</v>
      </c>
      <c r="G112" s="20">
        <f>1</f>
        <v>1</v>
      </c>
      <c r="H112" s="20">
        <f t="shared" si="10"/>
        <v>6.5444400000000016</v>
      </c>
      <c r="I112" s="20" t="str">
        <f t="shared" si="11"/>
        <v>1+6.54444j</v>
      </c>
      <c r="K112" s="20" t="str">
        <f t="shared" si="12"/>
        <v>3.41+22.3165404j</v>
      </c>
      <c r="M112" s="20" t="str">
        <f t="shared" si="26"/>
        <v>68.8544+22.3165404j</v>
      </c>
      <c r="O112" s="20" t="str">
        <f t="shared" si="27"/>
        <v>0.860120713554343-0.278775483526286j</v>
      </c>
      <c r="S112" s="20">
        <f t="shared" si="13"/>
        <v>0.90417001282974807</v>
      </c>
      <c r="U112" s="20">
        <f t="shared" si="4"/>
        <v>1.242</v>
      </c>
      <c r="V112" s="20">
        <f t="shared" si="5"/>
        <v>1.1006341463414633</v>
      </c>
      <c r="X112" s="20">
        <f t="shared" si="24"/>
        <v>1E-3</v>
      </c>
      <c r="Y112" s="20">
        <f t="shared" si="6"/>
        <v>14.84</v>
      </c>
      <c r="Z112" s="20">
        <f t="shared" si="25"/>
        <v>2.1000000000000005</v>
      </c>
      <c r="AA112" s="20">
        <f t="shared" si="14"/>
        <v>4.4100000000000019</v>
      </c>
      <c r="AB112" s="20">
        <f t="shared" si="15"/>
        <v>65.44440000000003</v>
      </c>
      <c r="AC112" s="20">
        <f t="shared" si="16"/>
        <v>3.4100000000000019</v>
      </c>
      <c r="AD112" s="20">
        <v>1</v>
      </c>
      <c r="AE112" s="20">
        <f t="shared" si="17"/>
        <v>3.1164000000000008E-2</v>
      </c>
      <c r="AF112" s="20" t="str">
        <f t="shared" si="18"/>
        <v>1+0.031164j</v>
      </c>
      <c r="AH112" s="20" t="str">
        <f t="shared" si="19"/>
        <v>3.41+0.10626924j</v>
      </c>
      <c r="AI112" s="20" t="str">
        <f t="shared" si="20"/>
        <v>68.8544+0.10626924j</v>
      </c>
      <c r="AK112" s="20" t="str">
        <f t="shared" si="21"/>
        <v>0.950472941572689-0.00146695109014811j</v>
      </c>
      <c r="AO112" s="20">
        <f t="shared" si="22"/>
        <v>0.9504740736113434</v>
      </c>
      <c r="AP112" s="20">
        <v>42</v>
      </c>
      <c r="AR112" s="20">
        <f>Compensation!$C$16</f>
        <v>1.1570769230769231</v>
      </c>
    </row>
    <row r="113" spans="1:44" s="20" customFormat="1">
      <c r="A113" s="20">
        <f t="shared" si="0"/>
        <v>0.21</v>
      </c>
      <c r="B113" s="20">
        <f t="shared" si="1"/>
        <v>14.84</v>
      </c>
      <c r="C113" s="20">
        <f t="shared" si="23"/>
        <v>2.1500000000000004</v>
      </c>
      <c r="D113" s="20">
        <f t="shared" si="7"/>
        <v>4.6225000000000014</v>
      </c>
      <c r="E113" s="20">
        <f t="shared" si="8"/>
        <v>68.597900000000024</v>
      </c>
      <c r="F113" s="20">
        <f t="shared" si="9"/>
        <v>3.6225000000000014</v>
      </c>
      <c r="G113" s="20">
        <f>1</f>
        <v>1</v>
      </c>
      <c r="H113" s="20">
        <f t="shared" si="10"/>
        <v>6.700260000000001</v>
      </c>
      <c r="I113" s="20" t="str">
        <f t="shared" si="11"/>
        <v>1+6.70026j</v>
      </c>
      <c r="K113" s="20" t="str">
        <f t="shared" si="12"/>
        <v>3.6225+24.27169185j</v>
      </c>
      <c r="M113" s="20" t="str">
        <f t="shared" si="26"/>
        <v>72.2204+24.27169185j</v>
      </c>
      <c r="O113" s="20" t="str">
        <f t="shared" si="27"/>
        <v>0.853445666904193-0.286824363169081j</v>
      </c>
      <c r="S113" s="20">
        <f t="shared" si="13"/>
        <v>0.90035422010722621</v>
      </c>
      <c r="U113" s="20">
        <f t="shared" si="4"/>
        <v>1.242</v>
      </c>
      <c r="V113" s="20">
        <f t="shared" si="5"/>
        <v>1.1006341463414633</v>
      </c>
      <c r="X113" s="20">
        <f t="shared" si="24"/>
        <v>1E-3</v>
      </c>
      <c r="Y113" s="20">
        <f t="shared" si="6"/>
        <v>14.84</v>
      </c>
      <c r="Z113" s="20">
        <f t="shared" si="25"/>
        <v>2.1500000000000004</v>
      </c>
      <c r="AA113" s="20">
        <f t="shared" si="14"/>
        <v>4.6225000000000014</v>
      </c>
      <c r="AB113" s="20">
        <f t="shared" si="15"/>
        <v>68.597900000000024</v>
      </c>
      <c r="AC113" s="20">
        <f t="shared" si="16"/>
        <v>3.6225000000000014</v>
      </c>
      <c r="AD113" s="20">
        <v>1</v>
      </c>
      <c r="AE113" s="20">
        <f t="shared" si="17"/>
        <v>3.1906000000000004E-2</v>
      </c>
      <c r="AF113" s="20" t="str">
        <f t="shared" si="18"/>
        <v>1+0.031906j</v>
      </c>
      <c r="AH113" s="20" t="str">
        <f t="shared" si="19"/>
        <v>3.6225+0.115579485j</v>
      </c>
      <c r="AI113" s="20" t="str">
        <f t="shared" si="20"/>
        <v>72.2204+0.115579485j</v>
      </c>
      <c r="AK113" s="20" t="str">
        <f t="shared" si="21"/>
        <v>0.949838609426442-0.0015200948390015j</v>
      </c>
      <c r="AO113" s="20">
        <f t="shared" si="22"/>
        <v>0.94983982578405124</v>
      </c>
      <c r="AP113" s="20">
        <v>43</v>
      </c>
      <c r="AR113" s="20">
        <f>Compensation!$C$16</f>
        <v>1.1570769230769231</v>
      </c>
    </row>
    <row r="114" spans="1:44" s="20" customFormat="1">
      <c r="A114" s="20">
        <f t="shared" si="0"/>
        <v>0.21</v>
      </c>
      <c r="B114" s="20">
        <f t="shared" si="1"/>
        <v>14.84</v>
      </c>
      <c r="C114" s="20">
        <f t="shared" si="23"/>
        <v>2.2000000000000002</v>
      </c>
      <c r="D114" s="20">
        <f t="shared" si="7"/>
        <v>4.8400000000000007</v>
      </c>
      <c r="E114" s="20">
        <f t="shared" si="8"/>
        <v>71.825600000000009</v>
      </c>
      <c r="F114" s="20">
        <f t="shared" si="9"/>
        <v>3.8400000000000007</v>
      </c>
      <c r="G114" s="20">
        <f>1</f>
        <v>1</v>
      </c>
      <c r="H114" s="20">
        <f t="shared" si="10"/>
        <v>6.8560800000000004</v>
      </c>
      <c r="I114" s="20" t="str">
        <f t="shared" si="11"/>
        <v>1+6.85608j</v>
      </c>
      <c r="K114" s="20" t="str">
        <f t="shared" si="12"/>
        <v>3.84+26.3273472j</v>
      </c>
      <c r="M114" s="20" t="str">
        <f t="shared" si="26"/>
        <v>75.6656+26.3273472j</v>
      </c>
      <c r="O114" s="20" t="str">
        <f t="shared" si="27"/>
        <v>0.846740115976616-0.294617646876317j</v>
      </c>
      <c r="S114" s="20">
        <f t="shared" si="13"/>
        <v>0.89653130556329785</v>
      </c>
      <c r="U114" s="20">
        <f t="shared" si="4"/>
        <v>1.242</v>
      </c>
      <c r="V114" s="20">
        <f t="shared" si="5"/>
        <v>1.1006341463414633</v>
      </c>
      <c r="X114" s="20">
        <f t="shared" si="24"/>
        <v>1E-3</v>
      </c>
      <c r="Y114" s="20">
        <f t="shared" si="6"/>
        <v>14.84</v>
      </c>
      <c r="Z114" s="20">
        <f t="shared" si="25"/>
        <v>2.2000000000000002</v>
      </c>
      <c r="AA114" s="20">
        <f t="shared" si="14"/>
        <v>4.8400000000000007</v>
      </c>
      <c r="AB114" s="20">
        <f t="shared" si="15"/>
        <v>71.825600000000009</v>
      </c>
      <c r="AC114" s="20">
        <f t="shared" si="16"/>
        <v>3.8400000000000007</v>
      </c>
      <c r="AD114" s="20">
        <v>1</v>
      </c>
      <c r="AE114" s="20">
        <f t="shared" si="17"/>
        <v>3.2648000000000003E-2</v>
      </c>
      <c r="AF114" s="20" t="str">
        <f t="shared" si="18"/>
        <v>1+0.032648j</v>
      </c>
      <c r="AH114" s="20" t="str">
        <f t="shared" si="19"/>
        <v>3.84+0.12536832j</v>
      </c>
      <c r="AI114" s="20" t="str">
        <f t="shared" si="20"/>
        <v>75.6656+0.12536832j</v>
      </c>
      <c r="AK114" s="20" t="str">
        <f t="shared" si="21"/>
        <v>0.949247780005547-0.00157278339751519j</v>
      </c>
      <c r="AO114" s="20">
        <f t="shared" si="22"/>
        <v>0.94924908295614097</v>
      </c>
      <c r="AP114" s="20">
        <v>44</v>
      </c>
      <c r="AR114" s="20">
        <f>Compensation!$C$16</f>
        <v>1.1570769230769231</v>
      </c>
    </row>
    <row r="115" spans="1:44" s="20" customFormat="1">
      <c r="A115" s="20">
        <f t="shared" si="0"/>
        <v>0.21</v>
      </c>
      <c r="B115" s="20">
        <f t="shared" si="1"/>
        <v>14.84</v>
      </c>
      <c r="C115" s="20">
        <f t="shared" si="23"/>
        <v>2.25</v>
      </c>
      <c r="D115" s="20">
        <f t="shared" si="7"/>
        <v>5.0625</v>
      </c>
      <c r="E115" s="20">
        <f t="shared" si="8"/>
        <v>75.127499999999998</v>
      </c>
      <c r="F115" s="20">
        <f t="shared" si="9"/>
        <v>4.0625</v>
      </c>
      <c r="G115" s="20">
        <f>1</f>
        <v>1</v>
      </c>
      <c r="H115" s="20">
        <f t="shared" si="10"/>
        <v>7.0118999999999998</v>
      </c>
      <c r="I115" s="20" t="str">
        <f t="shared" si="11"/>
        <v>1+7.0119j</v>
      </c>
      <c r="K115" s="20" t="str">
        <f t="shared" si="12"/>
        <v>4.0625+28.48584375j</v>
      </c>
      <c r="M115" s="20" t="str">
        <f t="shared" si="26"/>
        <v>79.19+28.48584375j</v>
      </c>
      <c r="O115" s="20" t="str">
        <f t="shared" si="27"/>
        <v>0.840006669102511-0.302163135812755j</v>
      </c>
      <c r="S115" s="20">
        <f t="shared" si="13"/>
        <v>0.89270026592406293</v>
      </c>
      <c r="U115" s="20">
        <f t="shared" si="4"/>
        <v>1.242</v>
      </c>
      <c r="V115" s="20">
        <f t="shared" si="5"/>
        <v>1.1006341463414633</v>
      </c>
      <c r="X115" s="20">
        <f t="shared" si="24"/>
        <v>1E-3</v>
      </c>
      <c r="Y115" s="20">
        <f t="shared" si="6"/>
        <v>14.84</v>
      </c>
      <c r="Z115" s="20">
        <f t="shared" si="25"/>
        <v>2.25</v>
      </c>
      <c r="AA115" s="20">
        <f t="shared" si="14"/>
        <v>5.0625</v>
      </c>
      <c r="AB115" s="20">
        <f t="shared" si="15"/>
        <v>75.127499999999998</v>
      </c>
      <c r="AC115" s="20">
        <f t="shared" si="16"/>
        <v>4.0625</v>
      </c>
      <c r="AD115" s="20">
        <v>1</v>
      </c>
      <c r="AE115" s="20">
        <f t="shared" si="17"/>
        <v>3.3390000000000003E-2</v>
      </c>
      <c r="AF115" s="20" t="str">
        <f t="shared" si="18"/>
        <v>1+0.03339j</v>
      </c>
      <c r="AH115" s="20" t="str">
        <f t="shared" si="19"/>
        <v>4.0625+0.135646875j</v>
      </c>
      <c r="AI115" s="20" t="str">
        <f t="shared" si="20"/>
        <v>79.19+0.135646875j</v>
      </c>
      <c r="AK115" s="20" t="str">
        <f t="shared" si="21"/>
        <v>0.948696547127471-0.00162505015710483j</v>
      </c>
      <c r="AO115" s="20">
        <f t="shared" si="22"/>
        <v>0.94869793892450238</v>
      </c>
      <c r="AP115" s="20">
        <v>45</v>
      </c>
      <c r="AR115" s="20">
        <f>Compensation!$C$16</f>
        <v>1.1570769230769231</v>
      </c>
    </row>
    <row r="116" spans="1:44" s="20" customFormat="1">
      <c r="A116" s="20">
        <f t="shared" si="0"/>
        <v>0.21</v>
      </c>
      <c r="B116" s="20">
        <f t="shared" si="1"/>
        <v>14.84</v>
      </c>
      <c r="C116" s="20">
        <f t="shared" si="23"/>
        <v>2.2999999999999998</v>
      </c>
      <c r="D116" s="20">
        <f t="shared" si="7"/>
        <v>5.2899999999999991</v>
      </c>
      <c r="E116" s="20">
        <f t="shared" si="8"/>
        <v>78.503599999999992</v>
      </c>
      <c r="F116" s="20">
        <f t="shared" si="9"/>
        <v>4.2899999999999991</v>
      </c>
      <c r="G116" s="20">
        <f>1</f>
        <v>1</v>
      </c>
      <c r="H116" s="20">
        <f t="shared" si="10"/>
        <v>7.1677199999999992</v>
      </c>
      <c r="I116" s="20" t="str">
        <f t="shared" si="11"/>
        <v>1+7.16772j</v>
      </c>
      <c r="K116" s="20" t="str">
        <f t="shared" si="12"/>
        <v>4.29+30.7495188j</v>
      </c>
      <c r="M116" s="20" t="str">
        <f t="shared" si="26"/>
        <v>82.7936+30.7495188j</v>
      </c>
      <c r="O116" s="20" t="str">
        <f t="shared" si="27"/>
        <v>0.833248046261246-0.309468080426186j</v>
      </c>
      <c r="S116" s="20">
        <f t="shared" si="13"/>
        <v>0.8888603936506857</v>
      </c>
      <c r="U116" s="20">
        <f t="shared" si="4"/>
        <v>1.242</v>
      </c>
      <c r="V116" s="20">
        <f t="shared" si="5"/>
        <v>1.1006341463414633</v>
      </c>
      <c r="X116" s="20">
        <f t="shared" si="24"/>
        <v>1E-3</v>
      </c>
      <c r="Y116" s="20">
        <f t="shared" si="6"/>
        <v>14.84</v>
      </c>
      <c r="Z116" s="20">
        <f t="shared" si="25"/>
        <v>2.2999999999999998</v>
      </c>
      <c r="AA116" s="20">
        <f t="shared" si="14"/>
        <v>5.2899999999999991</v>
      </c>
      <c r="AB116" s="20">
        <f t="shared" si="15"/>
        <v>78.503599999999992</v>
      </c>
      <c r="AC116" s="20">
        <f t="shared" si="16"/>
        <v>4.2899999999999991</v>
      </c>
      <c r="AD116" s="20">
        <v>1</v>
      </c>
      <c r="AE116" s="20">
        <f t="shared" si="17"/>
        <v>3.4131999999999996E-2</v>
      </c>
      <c r="AF116" s="20" t="str">
        <f t="shared" si="18"/>
        <v>1+0.034132j</v>
      </c>
      <c r="AH116" s="20" t="str">
        <f t="shared" si="19"/>
        <v>4.29+0.14642628j</v>
      </c>
      <c r="AI116" s="20" t="str">
        <f t="shared" si="20"/>
        <v>82.7936+0.14642628j</v>
      </c>
      <c r="AK116" s="20" t="str">
        <f t="shared" si="21"/>
        <v>0.948181434966838-0.0016769252730556j</v>
      </c>
      <c r="AO116" s="20">
        <f t="shared" si="22"/>
        <v>0.94818291784557229</v>
      </c>
      <c r="AP116" s="20">
        <v>46</v>
      </c>
      <c r="AR116" s="20">
        <f>Compensation!$C$16</f>
        <v>1.1570769230769231</v>
      </c>
    </row>
    <row r="117" spans="1:44" s="20" customFormat="1">
      <c r="A117" s="20">
        <f t="shared" si="0"/>
        <v>0.21</v>
      </c>
      <c r="B117" s="20">
        <f t="shared" si="1"/>
        <v>14.84</v>
      </c>
      <c r="C117" s="20">
        <f t="shared" si="23"/>
        <v>2.3499999999999996</v>
      </c>
      <c r="D117" s="20">
        <f t="shared" si="7"/>
        <v>5.5224999999999982</v>
      </c>
      <c r="E117" s="20">
        <f t="shared" si="8"/>
        <v>81.953899999999976</v>
      </c>
      <c r="F117" s="20">
        <f t="shared" si="9"/>
        <v>4.5224999999999982</v>
      </c>
      <c r="G117" s="20">
        <f>1</f>
        <v>1</v>
      </c>
      <c r="H117" s="20">
        <f t="shared" si="10"/>
        <v>7.3235399999999986</v>
      </c>
      <c r="I117" s="20" t="str">
        <f t="shared" si="11"/>
        <v>1+7.32354j</v>
      </c>
      <c r="K117" s="20" t="str">
        <f t="shared" si="12"/>
        <v>4.5225+33.12070965j</v>
      </c>
      <c r="M117" s="20" t="str">
        <f t="shared" si="26"/>
        <v>86.4764+33.12070965j</v>
      </c>
      <c r="O117" s="20" t="str">
        <f t="shared" si="27"/>
        <v>0.826467050526788-0.316539254823161j</v>
      </c>
      <c r="S117" s="20">
        <f t="shared" si="13"/>
        <v>0.88501123464645948</v>
      </c>
      <c r="U117" s="20">
        <f t="shared" si="4"/>
        <v>1.242</v>
      </c>
      <c r="V117" s="20">
        <f t="shared" si="5"/>
        <v>1.1006341463414633</v>
      </c>
      <c r="X117" s="20">
        <f t="shared" si="24"/>
        <v>1E-3</v>
      </c>
      <c r="Y117" s="20">
        <f t="shared" si="6"/>
        <v>14.84</v>
      </c>
      <c r="Z117" s="20">
        <f t="shared" si="25"/>
        <v>2.3499999999999996</v>
      </c>
      <c r="AA117" s="20">
        <f t="shared" si="14"/>
        <v>5.5224999999999982</v>
      </c>
      <c r="AB117" s="20">
        <f t="shared" si="15"/>
        <v>81.953899999999976</v>
      </c>
      <c r="AC117" s="20">
        <f t="shared" si="16"/>
        <v>4.5224999999999982</v>
      </c>
      <c r="AD117" s="20">
        <v>1</v>
      </c>
      <c r="AE117" s="20">
        <f t="shared" si="17"/>
        <v>3.4873999999999995E-2</v>
      </c>
      <c r="AF117" s="20" t="str">
        <f t="shared" si="18"/>
        <v>1+0.034874j</v>
      </c>
      <c r="AH117" s="20" t="str">
        <f t="shared" si="19"/>
        <v>4.5225+0.157717665j</v>
      </c>
      <c r="AI117" s="20" t="str">
        <f t="shared" si="20"/>
        <v>86.4764+0.157717665j</v>
      </c>
      <c r="AK117" s="20" t="str">
        <f t="shared" si="21"/>
        <v>0.947699342191648-0.00172843605159908j</v>
      </c>
      <c r="AO117" s="20">
        <f t="shared" si="22"/>
        <v>0.94770091837122683</v>
      </c>
      <c r="AP117" s="20">
        <v>47</v>
      </c>
      <c r="AR117" s="20">
        <f>Compensation!$C$16</f>
        <v>1.1570769230769231</v>
      </c>
    </row>
    <row r="118" spans="1:44" s="20" customFormat="1">
      <c r="A118" s="20">
        <f t="shared" si="0"/>
        <v>0.21</v>
      </c>
      <c r="B118" s="20">
        <f t="shared" si="1"/>
        <v>14.84</v>
      </c>
      <c r="C118" s="20">
        <f t="shared" si="23"/>
        <v>2.3999999999999995</v>
      </c>
      <c r="D118" s="20">
        <f t="shared" si="7"/>
        <v>5.7599999999999971</v>
      </c>
      <c r="E118" s="20">
        <f t="shared" si="8"/>
        <v>85.478399999999951</v>
      </c>
      <c r="F118" s="20">
        <f t="shared" si="9"/>
        <v>4.7599999999999971</v>
      </c>
      <c r="G118" s="20">
        <f>1</f>
        <v>1</v>
      </c>
      <c r="H118" s="20">
        <f t="shared" si="10"/>
        <v>7.479359999999998</v>
      </c>
      <c r="I118" s="20" t="str">
        <f t="shared" si="11"/>
        <v>1+7.47936j</v>
      </c>
      <c r="K118" s="20" t="str">
        <f t="shared" si="12"/>
        <v>4.76+35.6017536j</v>
      </c>
      <c r="M118" s="20" t="str">
        <f t="shared" si="26"/>
        <v>90.2384+35.6017536j</v>
      </c>
      <c r="O118" s="20" t="str">
        <f t="shared" si="27"/>
        <v>0.819666543337309-0.32338301997884j</v>
      </c>
      <c r="S118" s="20">
        <f t="shared" si="13"/>
        <v>0.8811525519892498</v>
      </c>
      <c r="U118" s="20">
        <f t="shared" si="4"/>
        <v>1.242</v>
      </c>
      <c r="V118" s="20">
        <f t="shared" si="5"/>
        <v>1.1006341463414633</v>
      </c>
      <c r="X118" s="20">
        <f t="shared" si="24"/>
        <v>1E-3</v>
      </c>
      <c r="Y118" s="20">
        <f t="shared" si="6"/>
        <v>14.84</v>
      </c>
      <c r="Z118" s="20">
        <f t="shared" si="25"/>
        <v>2.3999999999999995</v>
      </c>
      <c r="AA118" s="20">
        <f t="shared" si="14"/>
        <v>5.7599999999999971</v>
      </c>
      <c r="AB118" s="20">
        <f t="shared" si="15"/>
        <v>85.478399999999951</v>
      </c>
      <c r="AC118" s="20">
        <f t="shared" si="16"/>
        <v>4.7599999999999971</v>
      </c>
      <c r="AD118" s="20">
        <v>1</v>
      </c>
      <c r="AE118" s="20">
        <f t="shared" si="17"/>
        <v>3.5615999999999995E-2</v>
      </c>
      <c r="AF118" s="20" t="str">
        <f t="shared" si="18"/>
        <v>1+0.035616j</v>
      </c>
      <c r="AH118" s="20" t="str">
        <f t="shared" si="19"/>
        <v>4.76+0.16953216j</v>
      </c>
      <c r="AI118" s="20" t="str">
        <f t="shared" si="20"/>
        <v>90.2384+0.16953216j</v>
      </c>
      <c r="AK118" s="20" t="str">
        <f t="shared" si="21"/>
        <v>0.947247494407408-0.001779607282282j</v>
      </c>
      <c r="AO118" s="20">
        <f t="shared" si="22"/>
        <v>0.94724916609263454</v>
      </c>
      <c r="AP118" s="20">
        <v>48</v>
      </c>
      <c r="AR118" s="20">
        <f>Compensation!$C$16</f>
        <v>1.1570769230769231</v>
      </c>
    </row>
    <row r="119" spans="1:44" s="20" customFormat="1">
      <c r="A119" s="20">
        <f t="shared" si="0"/>
        <v>0.21</v>
      </c>
      <c r="B119" s="20">
        <f t="shared" si="1"/>
        <v>14.84</v>
      </c>
      <c r="C119" s="20">
        <f t="shared" si="23"/>
        <v>2.4499999999999993</v>
      </c>
      <c r="D119" s="20">
        <f t="shared" si="7"/>
        <v>6.0024999999999968</v>
      </c>
      <c r="E119" s="20">
        <f t="shared" si="8"/>
        <v>89.077099999999959</v>
      </c>
      <c r="F119" s="20">
        <f t="shared" si="9"/>
        <v>5.0024999999999968</v>
      </c>
      <c r="G119" s="20">
        <f>1</f>
        <v>1</v>
      </c>
      <c r="H119" s="20">
        <f t="shared" si="10"/>
        <v>7.6351799999999974</v>
      </c>
      <c r="I119" s="20" t="str">
        <f t="shared" si="11"/>
        <v>1+7.63518j</v>
      </c>
      <c r="K119" s="20" t="str">
        <f t="shared" si="12"/>
        <v>5.0025+38.19498795j</v>
      </c>
      <c r="M119" s="20" t="str">
        <f t="shared" si="26"/>
        <v>94.0796+38.19498795j</v>
      </c>
      <c r="O119" s="20" t="str">
        <f t="shared" si="27"/>
        <v>0.812849423049456-0.330005377558349j</v>
      </c>
      <c r="S119" s="20">
        <f t="shared" si="13"/>
        <v>0.87728429472392921</v>
      </c>
      <c r="U119" s="20">
        <f t="shared" si="4"/>
        <v>1.242</v>
      </c>
      <c r="V119" s="20">
        <f t="shared" si="5"/>
        <v>1.1006341463414633</v>
      </c>
      <c r="X119" s="20">
        <f t="shared" si="24"/>
        <v>1E-3</v>
      </c>
      <c r="Y119" s="20">
        <f t="shared" si="6"/>
        <v>14.84</v>
      </c>
      <c r="Z119" s="20">
        <f t="shared" si="25"/>
        <v>2.4499999999999993</v>
      </c>
      <c r="AA119" s="20">
        <f t="shared" si="14"/>
        <v>6.0024999999999968</v>
      </c>
      <c r="AB119" s="20">
        <f t="shared" si="15"/>
        <v>89.077099999999959</v>
      </c>
      <c r="AC119" s="20">
        <f t="shared" si="16"/>
        <v>5.0024999999999968</v>
      </c>
      <c r="AD119" s="20">
        <v>1</v>
      </c>
      <c r="AE119" s="20">
        <f t="shared" si="17"/>
        <v>3.6357999999999988E-2</v>
      </c>
      <c r="AF119" s="20" t="str">
        <f t="shared" si="18"/>
        <v>1+0.036358j</v>
      </c>
      <c r="AH119" s="20" t="str">
        <f t="shared" si="19"/>
        <v>5.0025+0.181880895j</v>
      </c>
      <c r="AI119" s="20" t="str">
        <f t="shared" si="20"/>
        <v>94.0796+0.181880895j</v>
      </c>
      <c r="AK119" s="20" t="str">
        <f t="shared" si="21"/>
        <v>0.946823403522332-0.0018304615244919j</v>
      </c>
      <c r="AO119" s="20">
        <f t="shared" si="22"/>
        <v>0.94682517290522306</v>
      </c>
      <c r="AP119" s="20">
        <v>49</v>
      </c>
      <c r="AR119" s="20">
        <f>Compensation!$C$16</f>
        <v>1.1570769230769231</v>
      </c>
    </row>
    <row r="120" spans="1:44" s="20" customFormat="1">
      <c r="A120" s="20">
        <f t="shared" si="0"/>
        <v>0.21</v>
      </c>
      <c r="B120" s="20">
        <f t="shared" si="1"/>
        <v>14.84</v>
      </c>
      <c r="C120" s="20">
        <f t="shared" si="23"/>
        <v>2.4999999999999991</v>
      </c>
      <c r="D120" s="20">
        <f t="shared" si="7"/>
        <v>6.2499999999999956</v>
      </c>
      <c r="E120" s="20">
        <f t="shared" si="8"/>
        <v>92.749999999999929</v>
      </c>
      <c r="F120" s="20">
        <f t="shared" si="9"/>
        <v>5.2499999999999956</v>
      </c>
      <c r="G120" s="20">
        <f>1</f>
        <v>1</v>
      </c>
      <c r="H120" s="20">
        <f t="shared" si="10"/>
        <v>7.7909999999999968</v>
      </c>
      <c r="I120" s="20" t="str">
        <f t="shared" si="11"/>
        <v>1+7.791j</v>
      </c>
      <c r="K120" s="20" t="str">
        <f t="shared" si="12"/>
        <v>5.25+40.90275j</v>
      </c>
      <c r="M120" s="20" t="str">
        <f t="shared" si="26"/>
        <v>97.9999999999999+40.90275j</v>
      </c>
      <c r="O120" s="20" t="str">
        <f t="shared" si="27"/>
        <v>0.806018606327409-0.336412015815903j</v>
      </c>
      <c r="S120" s="20">
        <f t="shared" si="13"/>
        <v>0.87340657092289964</v>
      </c>
      <c r="U120" s="20">
        <f t="shared" si="4"/>
        <v>1.242</v>
      </c>
      <c r="V120" s="20">
        <f t="shared" si="5"/>
        <v>1.1006341463414633</v>
      </c>
      <c r="X120" s="20">
        <f t="shared" si="24"/>
        <v>1E-3</v>
      </c>
      <c r="Y120" s="20">
        <f t="shared" si="6"/>
        <v>14.84</v>
      </c>
      <c r="Z120" s="20">
        <f t="shared" si="25"/>
        <v>2.4999999999999991</v>
      </c>
      <c r="AA120" s="20">
        <f t="shared" si="14"/>
        <v>6.2499999999999956</v>
      </c>
      <c r="AB120" s="20">
        <f t="shared" si="15"/>
        <v>92.749999999999929</v>
      </c>
      <c r="AC120" s="20">
        <f t="shared" si="16"/>
        <v>5.2499999999999956</v>
      </c>
      <c r="AD120" s="20">
        <v>1</v>
      </c>
      <c r="AE120" s="20">
        <f t="shared" si="17"/>
        <v>3.7099999999999987E-2</v>
      </c>
      <c r="AF120" s="20" t="str">
        <f t="shared" si="18"/>
        <v>1+0.0371j</v>
      </c>
      <c r="AH120" s="20" t="str">
        <f t="shared" si="19"/>
        <v>5.25+0.194775j</v>
      </c>
      <c r="AI120" s="20" t="str">
        <f t="shared" si="20"/>
        <v>97.9999999999999+0.194775j</v>
      </c>
      <c r="AK120" s="20" t="str">
        <f t="shared" si="21"/>
        <v>0.946424832902603-0.00188101935539392j</v>
      </c>
      <c r="AO120" s="20">
        <f t="shared" si="22"/>
        <v>0.94642670216374158</v>
      </c>
      <c r="AP120" s="20">
        <v>50</v>
      </c>
      <c r="AR120" s="20">
        <f>Compensation!$C$16</f>
        <v>1.1570769230769231</v>
      </c>
    </row>
    <row r="121" spans="1:44" s="20" customFormat="1">
      <c r="A121" s="20">
        <f t="shared" si="0"/>
        <v>0.21</v>
      </c>
      <c r="B121" s="20">
        <f t="shared" si="1"/>
        <v>14.84</v>
      </c>
      <c r="C121" s="20">
        <f t="shared" si="23"/>
        <v>2.5499999999999989</v>
      </c>
      <c r="D121" s="20">
        <f t="shared" si="7"/>
        <v>6.5024999999999942</v>
      </c>
      <c r="E121" s="20">
        <f t="shared" si="8"/>
        <v>96.497099999999918</v>
      </c>
      <c r="F121" s="20">
        <f t="shared" si="9"/>
        <v>5.5024999999999942</v>
      </c>
      <c r="G121" s="20">
        <f>1</f>
        <v>1</v>
      </c>
      <c r="H121" s="20">
        <f t="shared" si="10"/>
        <v>7.9468199999999962</v>
      </c>
      <c r="I121" s="20" t="str">
        <f t="shared" si="11"/>
        <v>1+7.94682j</v>
      </c>
      <c r="K121" s="20" t="str">
        <f t="shared" si="12"/>
        <v>5.50249999999999+43.72737705j</v>
      </c>
      <c r="M121" s="20" t="str">
        <f t="shared" si="26"/>
        <v>101.9996+43.72737705j</v>
      </c>
      <c r="O121" s="20" t="str">
        <f t="shared" si="27"/>
        <v>0.799177011989325-0.342608348787148j</v>
      </c>
      <c r="S121" s="20">
        <f t="shared" si="13"/>
        <v>0.86951962436211971</v>
      </c>
      <c r="U121" s="20">
        <f t="shared" si="4"/>
        <v>1.242</v>
      </c>
      <c r="V121" s="20">
        <f t="shared" si="5"/>
        <v>1.1006341463414633</v>
      </c>
      <c r="X121" s="20">
        <f t="shared" si="24"/>
        <v>1E-3</v>
      </c>
      <c r="Y121" s="20">
        <f t="shared" si="6"/>
        <v>14.84</v>
      </c>
      <c r="Z121" s="20">
        <f t="shared" si="25"/>
        <v>2.5499999999999989</v>
      </c>
      <c r="AA121" s="20">
        <f t="shared" si="14"/>
        <v>6.5024999999999942</v>
      </c>
      <c r="AB121" s="20">
        <f t="shared" si="15"/>
        <v>96.497099999999918</v>
      </c>
      <c r="AC121" s="20">
        <f t="shared" si="16"/>
        <v>5.5024999999999942</v>
      </c>
      <c r="AD121" s="20">
        <v>1</v>
      </c>
      <c r="AE121" s="20">
        <f t="shared" si="17"/>
        <v>3.7841999999999987E-2</v>
      </c>
      <c r="AF121" s="20" t="str">
        <f t="shared" si="18"/>
        <v>1+0.037842j</v>
      </c>
      <c r="AH121" s="20" t="str">
        <f t="shared" si="19"/>
        <v>5.50249999999999+0.208225605j</v>
      </c>
      <c r="AI121" s="20" t="str">
        <f t="shared" si="20"/>
        <v>101.9996+0.208225605j</v>
      </c>
      <c r="AK121" s="20" t="str">
        <f t="shared" si="21"/>
        <v>0.946049767391003-0.00193129958524446j</v>
      </c>
      <c r="AO121" s="20">
        <f t="shared" si="22"/>
        <v>0.9460517387007219</v>
      </c>
      <c r="AP121" s="20">
        <v>51</v>
      </c>
      <c r="AR121" s="20">
        <f>Compensation!$C$16</f>
        <v>1.1570769230769231</v>
      </c>
    </row>
    <row r="122" spans="1:44" s="20" customFormat="1">
      <c r="A122" s="20">
        <f t="shared" si="0"/>
        <v>0.21</v>
      </c>
      <c r="B122" s="20">
        <f t="shared" si="1"/>
        <v>14.84</v>
      </c>
      <c r="C122" s="20">
        <f t="shared" si="23"/>
        <v>2.5999999999999988</v>
      </c>
      <c r="D122" s="20">
        <f t="shared" si="7"/>
        <v>6.7599999999999936</v>
      </c>
      <c r="E122" s="20">
        <f t="shared" si="8"/>
        <v>100.3183999999999</v>
      </c>
      <c r="F122" s="20">
        <f t="shared" si="9"/>
        <v>5.7599999999999936</v>
      </c>
      <c r="G122" s="20">
        <f>1</f>
        <v>1</v>
      </c>
      <c r="H122" s="20">
        <f t="shared" si="10"/>
        <v>8.1026399999999956</v>
      </c>
      <c r="I122" s="20" t="str">
        <f t="shared" si="11"/>
        <v>1+8.10264j</v>
      </c>
      <c r="K122" s="20" t="str">
        <f t="shared" si="12"/>
        <v>5.75999999999999+46.6712063999999j</v>
      </c>
      <c r="M122" s="20" t="str">
        <f t="shared" si="26"/>
        <v>106.0784+46.6712063999999j</v>
      </c>
      <c r="O122" s="20" t="str">
        <f t="shared" si="27"/>
        <v>0.792327546993045-0.348599549786931j</v>
      </c>
      <c r="S122" s="20">
        <f t="shared" si="13"/>
        <v>0.86562381427249735</v>
      </c>
      <c r="U122" s="20">
        <f t="shared" si="4"/>
        <v>1.242</v>
      </c>
      <c r="V122" s="20">
        <f t="shared" si="5"/>
        <v>1.1006341463414633</v>
      </c>
      <c r="X122" s="20">
        <f t="shared" si="24"/>
        <v>1E-3</v>
      </c>
      <c r="Y122" s="20">
        <f t="shared" si="6"/>
        <v>14.84</v>
      </c>
      <c r="Z122" s="20">
        <f t="shared" si="25"/>
        <v>2.5999999999999988</v>
      </c>
      <c r="AA122" s="20">
        <f t="shared" si="14"/>
        <v>6.7599999999999936</v>
      </c>
      <c r="AB122" s="20">
        <f t="shared" si="15"/>
        <v>100.3183999999999</v>
      </c>
      <c r="AC122" s="20">
        <f t="shared" si="16"/>
        <v>5.7599999999999936</v>
      </c>
      <c r="AD122" s="20">
        <v>1</v>
      </c>
      <c r="AE122" s="20">
        <f t="shared" si="17"/>
        <v>3.8583999999999979E-2</v>
      </c>
      <c r="AF122" s="20" t="str">
        <f t="shared" si="18"/>
        <v>1+0.038584j</v>
      </c>
      <c r="AH122" s="20" t="str">
        <f t="shared" si="19"/>
        <v>5.75999999999999+0.22224384j</v>
      </c>
      <c r="AI122" s="20" t="str">
        <f t="shared" si="20"/>
        <v>106.0784+0.22224384j</v>
      </c>
      <c r="AK122" s="20" t="str">
        <f t="shared" si="21"/>
        <v>0.945696387426264-0.00198131944501181j</v>
      </c>
      <c r="AO122" s="20">
        <f t="shared" si="22"/>
        <v>0.94569846294568427</v>
      </c>
      <c r="AP122" s="20">
        <v>52</v>
      </c>
      <c r="AR122" s="20">
        <f>Compensation!$C$16</f>
        <v>1.1570769230769231</v>
      </c>
    </row>
    <row r="123" spans="1:44" s="20" customFormat="1">
      <c r="A123" s="20">
        <f t="shared" si="0"/>
        <v>0.21</v>
      </c>
      <c r="B123" s="20">
        <f t="shared" si="1"/>
        <v>14.84</v>
      </c>
      <c r="C123" s="20">
        <f t="shared" si="23"/>
        <v>2.6499999999999986</v>
      </c>
      <c r="D123" s="20">
        <f t="shared" si="7"/>
        <v>7.0224999999999929</v>
      </c>
      <c r="E123" s="20">
        <f t="shared" si="8"/>
        <v>104.2138999999999</v>
      </c>
      <c r="F123" s="20">
        <f t="shared" si="9"/>
        <v>6.0224999999999929</v>
      </c>
      <c r="G123" s="20">
        <f>1</f>
        <v>1</v>
      </c>
      <c r="H123" s="20">
        <f t="shared" si="10"/>
        <v>8.2584599999999959</v>
      </c>
      <c r="I123" s="20" t="str">
        <f t="shared" si="11"/>
        <v>1+8.25846j</v>
      </c>
      <c r="K123" s="20" t="str">
        <f t="shared" si="12"/>
        <v>6.02249999999999+49.7365753499999j</v>
      </c>
      <c r="M123" s="20" t="str">
        <f t="shared" si="26"/>
        <v>110.2364+49.7365753499999j</v>
      </c>
      <c r="O123" s="20" t="str">
        <f t="shared" si="27"/>
        <v>0.785473094291537-0.354390580059115j</v>
      </c>
      <c r="S123" s="20">
        <f t="shared" si="13"/>
        <v>0.86171959771758566</v>
      </c>
      <c r="U123" s="20">
        <f t="shared" si="4"/>
        <v>1.242</v>
      </c>
      <c r="V123" s="20">
        <f t="shared" si="5"/>
        <v>1.1006341463414633</v>
      </c>
      <c r="X123" s="20">
        <f t="shared" si="24"/>
        <v>1E-3</v>
      </c>
      <c r="Y123" s="20">
        <f t="shared" si="6"/>
        <v>14.84</v>
      </c>
      <c r="Z123" s="20">
        <f t="shared" si="25"/>
        <v>2.6499999999999986</v>
      </c>
      <c r="AA123" s="20">
        <f t="shared" si="14"/>
        <v>7.0224999999999929</v>
      </c>
      <c r="AB123" s="20">
        <f t="shared" si="15"/>
        <v>104.2138999999999</v>
      </c>
      <c r="AC123" s="20">
        <f t="shared" si="16"/>
        <v>6.0224999999999929</v>
      </c>
      <c r="AD123" s="20">
        <v>1</v>
      </c>
      <c r="AE123" s="20">
        <f t="shared" si="17"/>
        <v>3.9325999999999979E-2</v>
      </c>
      <c r="AF123" s="20" t="str">
        <f t="shared" si="18"/>
        <v>1+0.039326j</v>
      </c>
      <c r="AH123" s="20" t="str">
        <f t="shared" si="19"/>
        <v>6.02249999999999+0.236840835j</v>
      </c>
      <c r="AI123" s="20" t="str">
        <f t="shared" si="20"/>
        <v>110.2364+0.236840835j</v>
      </c>
      <c r="AK123" s="20" t="str">
        <f t="shared" si="21"/>
        <v>0.945363046632721-0.00203109475039676j</v>
      </c>
      <c r="AO123" s="20">
        <f t="shared" si="22"/>
        <v>0.9453652285146652</v>
      </c>
      <c r="AP123" s="20">
        <v>53</v>
      </c>
      <c r="AR123" s="20">
        <f>Compensation!$C$16</f>
        <v>1.1570769230769231</v>
      </c>
    </row>
    <row r="124" spans="1:44" s="20" customFormat="1">
      <c r="A124" s="20">
        <f t="shared" si="0"/>
        <v>0.21</v>
      </c>
      <c r="B124" s="20">
        <f t="shared" si="1"/>
        <v>14.84</v>
      </c>
      <c r="C124" s="20">
        <f t="shared" si="23"/>
        <v>2.6999999999999984</v>
      </c>
      <c r="D124" s="20">
        <f t="shared" si="7"/>
        <v>7.2899999999999912</v>
      </c>
      <c r="E124" s="20">
        <f t="shared" si="8"/>
        <v>108.18359999999987</v>
      </c>
      <c r="F124" s="20">
        <f t="shared" si="9"/>
        <v>6.2899999999999912</v>
      </c>
      <c r="G124" s="20">
        <f>1</f>
        <v>1</v>
      </c>
      <c r="H124" s="20">
        <f t="shared" si="10"/>
        <v>8.4142799999999944</v>
      </c>
      <c r="I124" s="20" t="str">
        <f t="shared" si="11"/>
        <v>1+8.41427999999999j</v>
      </c>
      <c r="K124" s="20" t="str">
        <f t="shared" si="12"/>
        <v>6.28999999999999+52.9258211999999j</v>
      </c>
      <c r="M124" s="20" t="str">
        <f t="shared" si="26"/>
        <v>114.4736+52.9258211999999j</v>
      </c>
      <c r="O124" s="20" t="str">
        <f t="shared" si="27"/>
        <v>0.778616502328697-0.359986213289509j</v>
      </c>
      <c r="S124" s="20">
        <f t="shared" si="13"/>
        <v>0.85780751422279677</v>
      </c>
      <c r="U124" s="20">
        <f t="shared" si="4"/>
        <v>1.242</v>
      </c>
      <c r="V124" s="20">
        <f t="shared" si="5"/>
        <v>1.1006341463414633</v>
      </c>
      <c r="X124" s="20">
        <f t="shared" si="24"/>
        <v>1E-3</v>
      </c>
      <c r="Y124" s="20">
        <f t="shared" si="6"/>
        <v>14.84</v>
      </c>
      <c r="Z124" s="20">
        <f t="shared" si="25"/>
        <v>2.6999999999999984</v>
      </c>
      <c r="AA124" s="20">
        <f t="shared" si="14"/>
        <v>7.2899999999999912</v>
      </c>
      <c r="AB124" s="20">
        <f t="shared" si="15"/>
        <v>108.18359999999987</v>
      </c>
      <c r="AC124" s="20">
        <f t="shared" si="16"/>
        <v>6.2899999999999912</v>
      </c>
      <c r="AD124" s="20">
        <v>1</v>
      </c>
      <c r="AE124" s="20">
        <f t="shared" si="17"/>
        <v>4.0067999999999979E-2</v>
      </c>
      <c r="AF124" s="20" t="str">
        <f t="shared" si="18"/>
        <v>1+0.040068j</v>
      </c>
      <c r="AH124" s="20" t="str">
        <f t="shared" si="19"/>
        <v>6.28999999999999+0.25202772j</v>
      </c>
      <c r="AI124" s="20" t="str">
        <f t="shared" si="20"/>
        <v>114.4736+0.25202772j</v>
      </c>
      <c r="AK124" s="20" t="str">
        <f t="shared" si="21"/>
        <v>0.945048252357164-0.00208064004566608j</v>
      </c>
      <c r="AO124" s="20">
        <f t="shared" si="22"/>
        <v>0.94505054274696321</v>
      </c>
      <c r="AP124" s="20">
        <v>54</v>
      </c>
      <c r="AR124" s="20">
        <f>Compensation!$C$16</f>
        <v>1.1570769230769231</v>
      </c>
    </row>
    <row r="125" spans="1:44" s="20" customFormat="1">
      <c r="A125" s="20">
        <f t="shared" si="0"/>
        <v>0.21</v>
      </c>
      <c r="B125" s="20">
        <f t="shared" si="1"/>
        <v>14.84</v>
      </c>
      <c r="C125" s="20">
        <f t="shared" si="23"/>
        <v>2.7499999999999982</v>
      </c>
      <c r="D125" s="20">
        <f t="shared" si="7"/>
        <v>7.5624999999999902</v>
      </c>
      <c r="E125" s="20">
        <f t="shared" si="8"/>
        <v>112.22749999999985</v>
      </c>
      <c r="F125" s="20">
        <f t="shared" si="9"/>
        <v>6.5624999999999902</v>
      </c>
      <c r="G125" s="20">
        <f>1</f>
        <v>1</v>
      </c>
      <c r="H125" s="20">
        <f t="shared" si="10"/>
        <v>8.5700999999999947</v>
      </c>
      <c r="I125" s="20" t="str">
        <f t="shared" si="11"/>
        <v>1+8.57009999999999j</v>
      </c>
      <c r="K125" s="20" t="str">
        <f t="shared" si="12"/>
        <v>6.56249999999999+56.2412812499998j</v>
      </c>
      <c r="M125" s="20" t="str">
        <f t="shared" si="26"/>
        <v>118.79+56.2412812499998j</v>
      </c>
      <c r="O125" s="20" t="str">
        <f t="shared" si="27"/>
        <v>0.771760575979199-0.365391056581429j</v>
      </c>
      <c r="S125" s="20">
        <f t="shared" si="13"/>
        <v>0.85388817234192793</v>
      </c>
      <c r="U125" s="20">
        <f t="shared" si="4"/>
        <v>1.242</v>
      </c>
      <c r="V125" s="20">
        <f t="shared" si="5"/>
        <v>1.1006341463414633</v>
      </c>
      <c r="X125" s="20">
        <f t="shared" si="24"/>
        <v>1E-3</v>
      </c>
      <c r="Y125" s="20">
        <f t="shared" si="6"/>
        <v>14.84</v>
      </c>
      <c r="Z125" s="20">
        <f t="shared" si="25"/>
        <v>2.7499999999999982</v>
      </c>
      <c r="AA125" s="20">
        <f t="shared" si="14"/>
        <v>7.5624999999999902</v>
      </c>
      <c r="AB125" s="20">
        <f t="shared" si="15"/>
        <v>112.22749999999985</v>
      </c>
      <c r="AC125" s="20">
        <f t="shared" si="16"/>
        <v>6.5624999999999902</v>
      </c>
      <c r="AD125" s="20">
        <v>1</v>
      </c>
      <c r="AE125" s="20">
        <f t="shared" si="17"/>
        <v>4.0809999999999971E-2</v>
      </c>
      <c r="AF125" s="20" t="str">
        <f t="shared" si="18"/>
        <v>1+0.04081j</v>
      </c>
      <c r="AH125" s="20" t="str">
        <f t="shared" si="19"/>
        <v>6.56249999999999+0.267815625j</v>
      </c>
      <c r="AI125" s="20" t="str">
        <f t="shared" si="20"/>
        <v>118.79+0.267815625j</v>
      </c>
      <c r="AK125" s="20" t="str">
        <f t="shared" si="21"/>
        <v>0.944750648717006-0.00212996873015658j</v>
      </c>
      <c r="AO125" s="20">
        <f t="shared" si="22"/>
        <v>0.94475304975321195</v>
      </c>
      <c r="AP125" s="20">
        <v>55</v>
      </c>
      <c r="AR125" s="20">
        <f>Compensation!$C$16</f>
        <v>1.1570769230769231</v>
      </c>
    </row>
    <row r="126" spans="1:44" s="20" customFormat="1">
      <c r="A126" s="20">
        <f t="shared" si="0"/>
        <v>0.21</v>
      </c>
      <c r="B126" s="20">
        <f t="shared" si="1"/>
        <v>14.84</v>
      </c>
      <c r="C126" s="20">
        <f t="shared" si="23"/>
        <v>2.799999999999998</v>
      </c>
      <c r="D126" s="20">
        <f t="shared" si="7"/>
        <v>7.8399999999999892</v>
      </c>
      <c r="E126" s="20">
        <f t="shared" si="8"/>
        <v>116.34559999999983</v>
      </c>
      <c r="F126" s="20">
        <f t="shared" si="9"/>
        <v>6.8399999999999892</v>
      </c>
      <c r="G126" s="20">
        <f>1</f>
        <v>1</v>
      </c>
      <c r="H126" s="20">
        <f t="shared" si="10"/>
        <v>8.7259199999999932</v>
      </c>
      <c r="I126" s="20" t="str">
        <f t="shared" si="11"/>
        <v>1+8.72591999999999j</v>
      </c>
      <c r="K126" s="20" t="str">
        <f t="shared" si="12"/>
        <v>6.83999999999999+59.6852927999998j</v>
      </c>
      <c r="M126" s="20" t="str">
        <f t="shared" si="26"/>
        <v>123.1856+59.6852927999998j</v>
      </c>
      <c r="O126" s="20" t="str">
        <f t="shared" si="27"/>
        <v>0.764908068763664-0.37060956840119j</v>
      </c>
      <c r="S126" s="20">
        <f t="shared" si="13"/>
        <v>0.84996223789664582</v>
      </c>
      <c r="U126" s="20">
        <f t="shared" si="4"/>
        <v>1.242</v>
      </c>
      <c r="V126" s="20">
        <f t="shared" si="5"/>
        <v>1.1006341463414633</v>
      </c>
      <c r="X126" s="20">
        <f t="shared" si="24"/>
        <v>1E-3</v>
      </c>
      <c r="Y126" s="20">
        <f t="shared" si="6"/>
        <v>14.84</v>
      </c>
      <c r="Z126" s="20">
        <f t="shared" si="25"/>
        <v>2.799999999999998</v>
      </c>
      <c r="AA126" s="20">
        <f t="shared" si="14"/>
        <v>7.8399999999999892</v>
      </c>
      <c r="AB126" s="20">
        <f t="shared" si="15"/>
        <v>116.34559999999983</v>
      </c>
      <c r="AC126" s="20">
        <f t="shared" si="16"/>
        <v>6.8399999999999892</v>
      </c>
      <c r="AD126" s="20">
        <v>1</v>
      </c>
      <c r="AE126" s="20">
        <f t="shared" si="17"/>
        <v>4.1551999999999971E-2</v>
      </c>
      <c r="AF126" s="20" t="str">
        <f t="shared" si="18"/>
        <v>1+0.041552j</v>
      </c>
      <c r="AH126" s="20" t="str">
        <f t="shared" si="19"/>
        <v>6.83999999999999+0.28421568j</v>
      </c>
      <c r="AI126" s="20" t="str">
        <f t="shared" si="20"/>
        <v>123.1856+0.28421568j</v>
      </c>
      <c r="AK126" s="20" t="str">
        <f t="shared" si="21"/>
        <v>0.944469001795281-0.00217909316985238j</v>
      </c>
      <c r="AO126" s="20">
        <f t="shared" si="22"/>
        <v>0.94447151561030007</v>
      </c>
      <c r="AP126" s="20">
        <v>56</v>
      </c>
      <c r="AR126" s="20">
        <f>Compensation!$C$16</f>
        <v>1.1570769230769231</v>
      </c>
    </row>
    <row r="127" spans="1:44" s="20" customFormat="1">
      <c r="A127" s="20">
        <f t="shared" si="0"/>
        <v>0.21</v>
      </c>
      <c r="B127" s="20">
        <f t="shared" si="1"/>
        <v>14.84</v>
      </c>
      <c r="C127" s="20">
        <f t="shared" si="23"/>
        <v>2.8499999999999979</v>
      </c>
      <c r="D127" s="20">
        <f t="shared" si="7"/>
        <v>8.1224999999999881</v>
      </c>
      <c r="E127" s="20">
        <f t="shared" si="8"/>
        <v>120.53789999999982</v>
      </c>
      <c r="F127" s="20">
        <f t="shared" si="9"/>
        <v>7.1224999999999881</v>
      </c>
      <c r="G127" s="20">
        <f>1</f>
        <v>1</v>
      </c>
      <c r="H127" s="20">
        <f t="shared" si="10"/>
        <v>8.8817399999999935</v>
      </c>
      <c r="I127" s="20" t="str">
        <f t="shared" si="11"/>
        <v>1+8.88173999999999j</v>
      </c>
      <c r="K127" s="20" t="str">
        <f t="shared" si="12"/>
        <v>7.12249999999999+63.2601931499998j</v>
      </c>
      <c r="M127" s="20" t="str">
        <f t="shared" si="26"/>
        <v>127.6604+63.2601931499998j</v>
      </c>
      <c r="O127" s="20" t="str">
        <f t="shared" si="27"/>
        <v>0.75806167619333-0.375646073924276j</v>
      </c>
      <c r="S127" s="20">
        <f t="shared" si="13"/>
        <v>0.84603042366558179</v>
      </c>
      <c r="U127" s="20">
        <f t="shared" si="4"/>
        <v>1.242</v>
      </c>
      <c r="V127" s="20">
        <f t="shared" si="5"/>
        <v>1.1006341463414633</v>
      </c>
      <c r="X127" s="20">
        <f t="shared" si="24"/>
        <v>1E-3</v>
      </c>
      <c r="Y127" s="20">
        <f t="shared" si="6"/>
        <v>14.84</v>
      </c>
      <c r="Z127" s="20">
        <f t="shared" si="25"/>
        <v>2.8499999999999979</v>
      </c>
      <c r="AA127" s="20">
        <f t="shared" si="14"/>
        <v>8.1224999999999881</v>
      </c>
      <c r="AB127" s="20">
        <f t="shared" si="15"/>
        <v>120.53789999999982</v>
      </c>
      <c r="AC127" s="20">
        <f t="shared" si="16"/>
        <v>7.1224999999999881</v>
      </c>
      <c r="AD127" s="20">
        <v>1</v>
      </c>
      <c r="AE127" s="20">
        <f t="shared" si="17"/>
        <v>4.2293999999999971E-2</v>
      </c>
      <c r="AF127" s="20" t="str">
        <f t="shared" si="18"/>
        <v>1+0.042294j</v>
      </c>
      <c r="AH127" s="20" t="str">
        <f t="shared" si="19"/>
        <v>7.12249999999999+0.301239014999999j</v>
      </c>
      <c r="AI127" s="20" t="str">
        <f t="shared" si="20"/>
        <v>127.6604+0.301239014999999j</v>
      </c>
      <c r="AK127" s="20" t="str">
        <f t="shared" si="21"/>
        <v>0.944202186676564-0.00222802479606278j</v>
      </c>
      <c r="AO127" s="20">
        <f t="shared" si="22"/>
        <v>0.94420481539721923</v>
      </c>
      <c r="AP127" s="20">
        <v>57</v>
      </c>
      <c r="AR127" s="20">
        <f>Compensation!$C$16</f>
        <v>1.1570769230769231</v>
      </c>
    </row>
    <row r="128" spans="1:44" s="20" customFormat="1">
      <c r="A128" s="20">
        <f t="shared" si="0"/>
        <v>0.21</v>
      </c>
      <c r="B128" s="20">
        <f t="shared" si="1"/>
        <v>14.84</v>
      </c>
      <c r="C128" s="20">
        <f t="shared" si="23"/>
        <v>2.8999999999999977</v>
      </c>
      <c r="D128" s="20">
        <f t="shared" si="7"/>
        <v>8.4099999999999859</v>
      </c>
      <c r="E128" s="20">
        <f t="shared" si="8"/>
        <v>124.80439999999979</v>
      </c>
      <c r="F128" s="20">
        <f t="shared" si="9"/>
        <v>7.4099999999999859</v>
      </c>
      <c r="G128" s="20">
        <f>1</f>
        <v>1</v>
      </c>
      <c r="H128" s="20">
        <f t="shared" si="10"/>
        <v>9.037559999999992</v>
      </c>
      <c r="I128" s="20" t="str">
        <f t="shared" si="11"/>
        <v>1+9.03755999999999j</v>
      </c>
      <c r="K128" s="20" t="str">
        <f t="shared" si="12"/>
        <v>7.40999999999999+66.9683195999998j</v>
      </c>
      <c r="M128" s="20" t="str">
        <f t="shared" si="26"/>
        <v>132.2144+66.9683195999998j</v>
      </c>
      <c r="O128" s="20" t="str">
        <f t="shared" si="27"/>
        <v>0.751224030117624-0.380504778149104j</v>
      </c>
      <c r="S128" s="20">
        <f t="shared" si="13"/>
        <v>0.84209348033366438</v>
      </c>
      <c r="U128" s="20">
        <f t="shared" si="4"/>
        <v>1.242</v>
      </c>
      <c r="V128" s="20">
        <f t="shared" si="5"/>
        <v>1.1006341463414633</v>
      </c>
      <c r="X128" s="20">
        <f t="shared" si="24"/>
        <v>1E-3</v>
      </c>
      <c r="Y128" s="20">
        <f t="shared" si="6"/>
        <v>14.84</v>
      </c>
      <c r="Z128" s="20">
        <f t="shared" si="25"/>
        <v>2.8999999999999977</v>
      </c>
      <c r="AA128" s="20">
        <f t="shared" si="14"/>
        <v>8.4099999999999859</v>
      </c>
      <c r="AB128" s="20">
        <f t="shared" si="15"/>
        <v>124.80439999999979</v>
      </c>
      <c r="AC128" s="20">
        <f t="shared" si="16"/>
        <v>7.4099999999999859</v>
      </c>
      <c r="AD128" s="20">
        <v>1</v>
      </c>
      <c r="AE128" s="20">
        <f t="shared" si="17"/>
        <v>4.303599999999997E-2</v>
      </c>
      <c r="AF128" s="20" t="str">
        <f t="shared" si="18"/>
        <v>1+0.043036j</v>
      </c>
      <c r="AH128" s="20" t="str">
        <f t="shared" si="19"/>
        <v>7.40999999999999+0.318896759999999j</v>
      </c>
      <c r="AI128" s="20" t="str">
        <f t="shared" si="20"/>
        <v>132.2144+0.318896759999999j</v>
      </c>
      <c r="AK128" s="20" t="str">
        <f t="shared" si="21"/>
        <v>0.943949176066196-0.00227677419291831j</v>
      </c>
      <c r="AO128" s="20">
        <f t="shared" si="22"/>
        <v>0.9439519218142286</v>
      </c>
      <c r="AP128" s="20">
        <v>58</v>
      </c>
      <c r="AR128" s="20">
        <f>Compensation!$C$16</f>
        <v>1.1570769230769231</v>
      </c>
    </row>
    <row r="129" spans="1:83" s="20" customFormat="1">
      <c r="A129" s="20">
        <f t="shared" si="0"/>
        <v>0.21</v>
      </c>
      <c r="B129" s="20">
        <f t="shared" si="1"/>
        <v>14.84</v>
      </c>
      <c r="C129" s="20">
        <f t="shared" si="23"/>
        <v>2.9499999999999975</v>
      </c>
      <c r="D129" s="20">
        <f t="shared" si="7"/>
        <v>8.7024999999999846</v>
      </c>
      <c r="E129" s="20">
        <f t="shared" si="8"/>
        <v>129.14509999999976</v>
      </c>
      <c r="F129" s="20">
        <f t="shared" si="9"/>
        <v>7.7024999999999846</v>
      </c>
      <c r="G129" s="20">
        <f>1</f>
        <v>1</v>
      </c>
      <c r="H129" s="20">
        <f t="shared" si="10"/>
        <v>9.1933799999999923</v>
      </c>
      <c r="I129" s="20" t="str">
        <f t="shared" si="11"/>
        <v>1+9.19337999999999j</v>
      </c>
      <c r="K129" s="20" t="str">
        <f t="shared" si="12"/>
        <v>7.70249999999998+70.8120094499998j</v>
      </c>
      <c r="M129" s="20" t="str">
        <f t="shared" si="26"/>
        <v>136.8476+70.8120094499998j</v>
      </c>
      <c r="O129" s="20" t="str">
        <f t="shared" si="27"/>
        <v>0.744397693964171-0.385189777091808j</v>
      </c>
      <c r="S129" s="20">
        <f t="shared" si="13"/>
        <v>0.83815218854048956</v>
      </c>
      <c r="U129" s="20">
        <f t="shared" si="4"/>
        <v>1.242</v>
      </c>
      <c r="V129" s="20">
        <f t="shared" si="5"/>
        <v>1.1006341463414633</v>
      </c>
      <c r="X129" s="20">
        <f t="shared" si="24"/>
        <v>1E-3</v>
      </c>
      <c r="Y129" s="20">
        <f t="shared" si="6"/>
        <v>14.84</v>
      </c>
      <c r="Z129" s="20">
        <f t="shared" si="25"/>
        <v>2.9499999999999975</v>
      </c>
      <c r="AA129" s="20">
        <f t="shared" si="14"/>
        <v>8.7024999999999846</v>
      </c>
      <c r="AB129" s="20">
        <f t="shared" si="15"/>
        <v>129.14509999999976</v>
      </c>
      <c r="AC129" s="20">
        <f t="shared" si="16"/>
        <v>7.7024999999999846</v>
      </c>
      <c r="AD129" s="20">
        <v>1</v>
      </c>
      <c r="AE129" s="20">
        <f t="shared" si="17"/>
        <v>4.3777999999999963E-2</v>
      </c>
      <c r="AF129" s="20" t="str">
        <f t="shared" si="18"/>
        <v>1+0.043778j</v>
      </c>
      <c r="AH129" s="20" t="str">
        <f t="shared" si="19"/>
        <v>7.70249999999998+0.337200044999999j</v>
      </c>
      <c r="AI129" s="20" t="str">
        <f t="shared" si="20"/>
        <v>136.8476+0.337200044999999j</v>
      </c>
      <c r="AK129" s="20" t="str">
        <f t="shared" si="21"/>
        <v>0.94370903027513-0.00232535117514432j</v>
      </c>
      <c r="AO129" s="20">
        <f t="shared" si="22"/>
        <v>0.94371189516764797</v>
      </c>
      <c r="AP129" s="20">
        <v>59</v>
      </c>
      <c r="AR129" s="20">
        <f>Compensation!$C$16</f>
        <v>1.1570769230769231</v>
      </c>
    </row>
    <row r="130" spans="1:83" s="20" customFormat="1">
      <c r="A130" s="20">
        <f t="shared" si="0"/>
        <v>0.21</v>
      </c>
      <c r="B130" s="20">
        <f t="shared" si="1"/>
        <v>14.84</v>
      </c>
      <c r="C130" s="20">
        <f t="shared" si="23"/>
        <v>2.9999999999999973</v>
      </c>
      <c r="D130" s="20">
        <f t="shared" si="7"/>
        <v>8.999999999999984</v>
      </c>
      <c r="E130" s="20">
        <f t="shared" si="8"/>
        <v>133.55999999999977</v>
      </c>
      <c r="F130" s="20">
        <f t="shared" si="9"/>
        <v>7.999999999999984</v>
      </c>
      <c r="G130" s="20">
        <f>1</f>
        <v>1</v>
      </c>
      <c r="H130" s="20">
        <f t="shared" si="10"/>
        <v>9.3491999999999909</v>
      </c>
      <c r="I130" s="20" t="str">
        <f t="shared" si="11"/>
        <v>1+9.34919999999999j</v>
      </c>
      <c r="K130" s="20" t="str">
        <f t="shared" si="12"/>
        <v>7.99999999999998+74.7935999999998j</v>
      </c>
      <c r="M130" s="20" t="str">
        <f t="shared" si="26"/>
        <v>141.56+74.7935999999998j</v>
      </c>
      <c r="O130" s="20" t="str">
        <f t="shared" si="27"/>
        <v>0.73758515877442-0.389705067330533j</v>
      </c>
      <c r="S130" s="20">
        <f t="shared" si="13"/>
        <v>0.83420735189003314</v>
      </c>
      <c r="U130" s="20">
        <f t="shared" si="4"/>
        <v>1.242</v>
      </c>
      <c r="V130" s="20">
        <f t="shared" si="5"/>
        <v>1.1006341463414633</v>
      </c>
      <c r="X130" s="20">
        <f t="shared" si="24"/>
        <v>1E-3</v>
      </c>
      <c r="Y130" s="20">
        <f t="shared" si="6"/>
        <v>14.84</v>
      </c>
      <c r="Z130" s="20">
        <f t="shared" si="25"/>
        <v>2.9999999999999973</v>
      </c>
      <c r="AA130" s="20">
        <f t="shared" si="14"/>
        <v>8.999999999999984</v>
      </c>
      <c r="AB130" s="20">
        <f t="shared" si="15"/>
        <v>133.55999999999977</v>
      </c>
      <c r="AC130" s="20">
        <f t="shared" si="16"/>
        <v>7.999999999999984</v>
      </c>
      <c r="AD130" s="20">
        <v>1</v>
      </c>
      <c r="AE130" s="20">
        <f t="shared" si="17"/>
        <v>4.4519999999999962E-2</v>
      </c>
      <c r="AF130" s="20" t="str">
        <f t="shared" si="18"/>
        <v>1+0.04452j</v>
      </c>
      <c r="AH130" s="20" t="str">
        <f t="shared" si="19"/>
        <v>7.99999999999998+0.356159999999999j</v>
      </c>
      <c r="AI130" s="20" t="str">
        <f t="shared" si="20"/>
        <v>141.56+0.356159999999999j</v>
      </c>
      <c r="AK130" s="20" t="str">
        <f t="shared" si="21"/>
        <v>0.943480888385901-0.00237376485735746j</v>
      </c>
      <c r="AO130" s="20">
        <f t="shared" si="22"/>
        <v>0.94348387453577987</v>
      </c>
      <c r="AP130" s="20">
        <v>60</v>
      </c>
      <c r="AR130" s="20">
        <f>Compensation!$C$16</f>
        <v>1.1570769230769231</v>
      </c>
    </row>
    <row r="131" spans="1:83" s="20" customFormat="1">
      <c r="A131" s="20">
        <f t="shared" si="0"/>
        <v>0.21</v>
      </c>
      <c r="B131" s="20">
        <f t="shared" si="1"/>
        <v>14.84</v>
      </c>
      <c r="C131" s="20">
        <f t="shared" si="23"/>
        <v>3.0499999999999972</v>
      </c>
      <c r="D131" s="20">
        <f t="shared" si="7"/>
        <v>9.3024999999999824</v>
      </c>
      <c r="E131" s="20">
        <f t="shared" si="8"/>
        <v>138.04909999999973</v>
      </c>
      <c r="F131" s="20">
        <f t="shared" si="9"/>
        <v>8.3024999999999824</v>
      </c>
      <c r="G131" s="20">
        <f>1</f>
        <v>1</v>
      </c>
      <c r="H131" s="20">
        <f t="shared" si="10"/>
        <v>9.5050199999999911</v>
      </c>
      <c r="I131" s="20" t="str">
        <f t="shared" si="11"/>
        <v>1+9.50501999999999j</v>
      </c>
      <c r="K131" s="20" t="str">
        <f t="shared" si="12"/>
        <v>8.30249999999998+78.9154285499997j</v>
      </c>
      <c r="M131" s="20" t="str">
        <f t="shared" si="26"/>
        <v>146.3516+78.9154285499997j</v>
      </c>
      <c r="O131" s="20" t="str">
        <f t="shared" si="27"/>
        <v>0.730788839949607-0.394054554129783j</v>
      </c>
      <c r="S131" s="20">
        <f t="shared" si="13"/>
        <v>0.8302597908036462</v>
      </c>
      <c r="U131" s="20">
        <f t="shared" si="4"/>
        <v>1.242</v>
      </c>
      <c r="V131" s="20">
        <f t="shared" si="5"/>
        <v>1.1006341463414633</v>
      </c>
      <c r="X131" s="20">
        <f t="shared" si="24"/>
        <v>1E-3</v>
      </c>
      <c r="Y131" s="20">
        <f t="shared" si="6"/>
        <v>14.84</v>
      </c>
      <c r="Z131" s="20">
        <f t="shared" si="25"/>
        <v>3.0499999999999972</v>
      </c>
      <c r="AA131" s="20">
        <f t="shared" si="14"/>
        <v>9.3024999999999824</v>
      </c>
      <c r="AB131" s="20">
        <f t="shared" si="15"/>
        <v>138.04909999999973</v>
      </c>
      <c r="AC131" s="20">
        <f t="shared" si="16"/>
        <v>8.3024999999999824</v>
      </c>
      <c r="AD131" s="20">
        <v>1</v>
      </c>
      <c r="AE131" s="20">
        <f t="shared" si="17"/>
        <v>4.5261999999999962E-2</v>
      </c>
      <c r="AF131" s="20" t="str">
        <f t="shared" si="18"/>
        <v>1+0.045262j</v>
      </c>
      <c r="AH131" s="20" t="str">
        <f t="shared" si="19"/>
        <v>8.30249999999998+0.375787754999999j</v>
      </c>
      <c r="AI131" s="20" t="str">
        <f t="shared" si="20"/>
        <v>146.3516+0.375787754999999j</v>
      </c>
      <c r="AK131" s="20" t="str">
        <f t="shared" si="21"/>
        <v>0.94326396044283-0.00242202371594994j</v>
      </c>
      <c r="AO131" s="20">
        <f t="shared" si="22"/>
        <v>0.94326706995907228</v>
      </c>
      <c r="AP131" s="20">
        <v>61</v>
      </c>
      <c r="AR131" s="20">
        <f>Compensation!$C$16</f>
        <v>1.1570769230769231</v>
      </c>
    </row>
    <row r="132" spans="1:83" s="20" customFormat="1">
      <c r="A132" s="20">
        <f t="shared" si="0"/>
        <v>0.21</v>
      </c>
      <c r="B132" s="20">
        <f t="shared" si="1"/>
        <v>14.84</v>
      </c>
      <c r="C132" s="20">
        <f t="shared" si="23"/>
        <v>3.099999999999997</v>
      </c>
      <c r="D132" s="20">
        <f t="shared" si="7"/>
        <v>9.6099999999999817</v>
      </c>
      <c r="E132" s="20">
        <f t="shared" si="8"/>
        <v>142.61239999999972</v>
      </c>
      <c r="F132" s="20">
        <f t="shared" si="9"/>
        <v>8.6099999999999817</v>
      </c>
      <c r="G132" s="20">
        <f>1</f>
        <v>1</v>
      </c>
      <c r="H132" s="20">
        <f t="shared" si="10"/>
        <v>9.6608399999999897</v>
      </c>
      <c r="I132" s="20" t="str">
        <f t="shared" si="11"/>
        <v>1+9.66083999999999j</v>
      </c>
      <c r="K132" s="20" t="str">
        <f t="shared" si="12"/>
        <v>8.60999999999998+83.1798323999997j</v>
      </c>
      <c r="M132" s="20" t="str">
        <f t="shared" si="26"/>
        <v>151.2224+83.1798323999997j</v>
      </c>
      <c r="O132" s="20" t="str">
        <f t="shared" si="27"/>
        <v>0.724011074631656-0.39824205834324j</v>
      </c>
      <c r="S132" s="20">
        <f t="shared" si="13"/>
        <v>0.82631033711478274</v>
      </c>
      <c r="U132" s="20">
        <f t="shared" si="4"/>
        <v>1.242</v>
      </c>
      <c r="V132" s="20">
        <f t="shared" si="5"/>
        <v>1.1006341463414633</v>
      </c>
      <c r="X132" s="20">
        <f t="shared" si="24"/>
        <v>1E-3</v>
      </c>
      <c r="Y132" s="20">
        <f t="shared" si="6"/>
        <v>14.84</v>
      </c>
      <c r="Z132" s="20">
        <f t="shared" si="25"/>
        <v>3.099999999999997</v>
      </c>
      <c r="AA132" s="20">
        <f t="shared" si="14"/>
        <v>9.6099999999999817</v>
      </c>
      <c r="AB132" s="20">
        <f t="shared" si="15"/>
        <v>142.61239999999972</v>
      </c>
      <c r="AC132" s="20">
        <f t="shared" si="16"/>
        <v>8.6099999999999817</v>
      </c>
      <c r="AD132" s="20">
        <v>1</v>
      </c>
      <c r="AE132" s="20">
        <f t="shared" si="17"/>
        <v>4.6003999999999955E-2</v>
      </c>
      <c r="AF132" s="20" t="str">
        <f t="shared" si="18"/>
        <v>1+0.046004j</v>
      </c>
      <c r="AH132" s="20" t="str">
        <f t="shared" si="19"/>
        <v>8.60999999999998+0.396094439999999j</v>
      </c>
      <c r="AI132" s="20" t="str">
        <f t="shared" si="20"/>
        <v>151.2224+0.396094439999999j</v>
      </c>
      <c r="AK132" s="20" t="str">
        <f t="shared" si="21"/>
        <v>0.943057520532705-0.00247013564447588j</v>
      </c>
      <c r="AO132" s="20">
        <f t="shared" si="22"/>
        <v>0.94306075552076452</v>
      </c>
      <c r="AP132" s="20">
        <v>62</v>
      </c>
      <c r="AR132" s="20">
        <f>Compensation!$C$16</f>
        <v>1.1570769230769231</v>
      </c>
    </row>
    <row r="133" spans="1:83" s="20" customFormat="1">
      <c r="A133" s="20">
        <f t="shared" si="0"/>
        <v>0.21</v>
      </c>
      <c r="B133" s="20">
        <f t="shared" si="1"/>
        <v>14.84</v>
      </c>
      <c r="C133" s="20">
        <f t="shared" si="23"/>
        <v>3.1499999999999968</v>
      </c>
      <c r="D133" s="20">
        <f t="shared" si="7"/>
        <v>9.9224999999999799</v>
      </c>
      <c r="E133" s="20">
        <f t="shared" si="8"/>
        <v>147.24989999999971</v>
      </c>
      <c r="F133" s="20">
        <f t="shared" si="9"/>
        <v>8.9224999999999799</v>
      </c>
      <c r="G133" s="20">
        <f>1</f>
        <v>1</v>
      </c>
      <c r="H133" s="20">
        <f t="shared" si="10"/>
        <v>9.8166599999999899</v>
      </c>
      <c r="I133" s="20" t="str">
        <f t="shared" si="11"/>
        <v>1+9.81665999999999j</v>
      </c>
      <c r="K133" s="20" t="str">
        <f t="shared" si="12"/>
        <v>8.92249999999998+87.5891488499997j</v>
      </c>
      <c r="M133" s="20" t="str">
        <f t="shared" si="26"/>
        <v>156.1724+87.5891488499997j</v>
      </c>
      <c r="O133" s="20" t="str">
        <f t="shared" si="27"/>
        <v>0.717254119652028-0.402271322266143j</v>
      </c>
      <c r="S133" s="20">
        <f t="shared" si="13"/>
        <v>0.82235982931777307</v>
      </c>
      <c r="U133" s="20">
        <f t="shared" si="4"/>
        <v>1.242</v>
      </c>
      <c r="V133" s="20">
        <f t="shared" si="5"/>
        <v>1.1006341463414633</v>
      </c>
      <c r="X133" s="20">
        <f t="shared" si="24"/>
        <v>1E-3</v>
      </c>
      <c r="Y133" s="20">
        <f t="shared" si="6"/>
        <v>14.84</v>
      </c>
      <c r="Z133" s="20">
        <f t="shared" si="25"/>
        <v>3.1499999999999968</v>
      </c>
      <c r="AA133" s="20">
        <f t="shared" si="14"/>
        <v>9.9224999999999799</v>
      </c>
      <c r="AB133" s="20">
        <f t="shared" si="15"/>
        <v>147.24989999999971</v>
      </c>
      <c r="AC133" s="20">
        <f t="shared" si="16"/>
        <v>8.9224999999999799</v>
      </c>
      <c r="AD133" s="20">
        <v>1</v>
      </c>
      <c r="AE133" s="20">
        <f t="shared" si="17"/>
        <v>4.6745999999999954E-2</v>
      </c>
      <c r="AF133" s="20" t="str">
        <f t="shared" si="18"/>
        <v>1+0.046746j</v>
      </c>
      <c r="AH133" s="20" t="str">
        <f t="shared" si="19"/>
        <v>8.92249999999998+0.417091184999999j</v>
      </c>
      <c r="AI133" s="20" t="str">
        <f t="shared" si="20"/>
        <v>156.1724+0.417091184999999j</v>
      </c>
      <c r="AK133" s="20" t="str">
        <f t="shared" si="21"/>
        <v>0.942860900641526-0.00251810800332671j</v>
      </c>
      <c r="AO133" s="20">
        <f t="shared" si="22"/>
        <v>0.94286426320359906</v>
      </c>
      <c r="AP133" s="20">
        <v>63</v>
      </c>
      <c r="AR133" s="20">
        <f>Compensation!$C$16</f>
        <v>1.1570769230769231</v>
      </c>
    </row>
    <row r="134" spans="1:83" s="20" customFormat="1">
      <c r="A134" s="20">
        <f t="shared" si="0"/>
        <v>0.21</v>
      </c>
      <c r="B134" s="20">
        <f t="shared" si="1"/>
        <v>14.84</v>
      </c>
      <c r="C134" s="20">
        <f t="shared" si="23"/>
        <v>3.1999999999999966</v>
      </c>
      <c r="D134" s="20">
        <f t="shared" si="7"/>
        <v>10.239999999999979</v>
      </c>
      <c r="E134" s="20">
        <f t="shared" si="8"/>
        <v>151.96159999999969</v>
      </c>
      <c r="F134" s="20">
        <f t="shared" si="9"/>
        <v>9.2399999999999789</v>
      </c>
      <c r="G134" s="20">
        <f>1</f>
        <v>1</v>
      </c>
      <c r="H134" s="20">
        <f t="shared" si="10"/>
        <v>9.9724799999999885</v>
      </c>
      <c r="I134" s="20" t="str">
        <f t="shared" si="11"/>
        <v>1+9.97247999999999j</v>
      </c>
      <c r="K134" s="20" t="str">
        <f t="shared" si="12"/>
        <v>9.23999999999998+92.1457151999997j</v>
      </c>
      <c r="M134" s="20" t="str">
        <f t="shared" ref="M134:M141" si="28">IMSUM(K134,E134)</f>
        <v>161.2016+92.1457151999997j</v>
      </c>
      <c r="O134" s="20" t="str">
        <f t="shared" ref="O134:O141" si="29">IMDIV(E134,M134)</f>
        <v>0.710520149988794-0.406146014585019j</v>
      </c>
      <c r="S134" s="20">
        <f t="shared" si="13"/>
        <v>0.81840910839469083</v>
      </c>
      <c r="U134" s="20">
        <f t="shared" si="4"/>
        <v>1.242</v>
      </c>
      <c r="V134" s="20">
        <f t="shared" si="5"/>
        <v>1.1006341463414633</v>
      </c>
      <c r="X134" s="20">
        <f t="shared" si="24"/>
        <v>1E-3</v>
      </c>
      <c r="Y134" s="20">
        <f t="shared" si="6"/>
        <v>14.84</v>
      </c>
      <c r="Z134" s="20">
        <f t="shared" si="25"/>
        <v>3.1999999999999966</v>
      </c>
      <c r="AA134" s="20">
        <f t="shared" si="14"/>
        <v>10.239999999999979</v>
      </c>
      <c r="AB134" s="20">
        <f t="shared" si="15"/>
        <v>151.96159999999969</v>
      </c>
      <c r="AC134" s="20">
        <f t="shared" si="16"/>
        <v>9.2399999999999789</v>
      </c>
      <c r="AD134" s="20">
        <v>1</v>
      </c>
      <c r="AE134" s="20">
        <f t="shared" si="17"/>
        <v>4.7487999999999954E-2</v>
      </c>
      <c r="AF134" s="20" t="str">
        <f t="shared" si="18"/>
        <v>1+0.047488j</v>
      </c>
      <c r="AH134" s="20" t="str">
        <f t="shared" si="19"/>
        <v>9.23999999999998+0.438789119999999j</v>
      </c>
      <c r="AI134" s="20" t="str">
        <f t="shared" si="20"/>
        <v>161.2016+0.438789119999999j</v>
      </c>
      <c r="AK134" s="20" t="str">
        <f t="shared" si="21"/>
        <v>0.942673485189242-0.00256594766437504j</v>
      </c>
      <c r="AO134" s="20">
        <f t="shared" si="22"/>
        <v>0.94267697742453027</v>
      </c>
      <c r="AP134" s="20">
        <v>64</v>
      </c>
      <c r="AR134" s="20">
        <f>Compensation!$C$16</f>
        <v>1.1570769230769231</v>
      </c>
    </row>
    <row r="135" spans="1:83" s="20" customFormat="1">
      <c r="A135" s="20">
        <f t="shared" si="0"/>
        <v>0.21</v>
      </c>
      <c r="B135" s="20">
        <f t="shared" si="1"/>
        <v>14.84</v>
      </c>
      <c r="C135" s="20">
        <f t="shared" si="23"/>
        <v>3.2499999999999964</v>
      </c>
      <c r="D135" s="20">
        <f t="shared" ref="D135:D141" si="30">C135^2</f>
        <v>10.562499999999977</v>
      </c>
      <c r="E135" s="20">
        <f t="shared" ref="E135:E141" si="31">B135*D135</f>
        <v>156.74749999999966</v>
      </c>
      <c r="F135" s="20">
        <f t="shared" ref="F135:F141" si="32">C135^2-1</f>
        <v>9.5624999999999769</v>
      </c>
      <c r="G135" s="20">
        <f>1</f>
        <v>1</v>
      </c>
      <c r="H135" s="20">
        <f t="shared" ref="H135:H141" si="33">C135*B135*A135</f>
        <v>10.128299999999989</v>
      </c>
      <c r="I135" s="20" t="str">
        <f t="shared" ref="I135:I141" si="34">COMPLEX(G135,H135,"j")</f>
        <v>1+10.1283j</v>
      </c>
      <c r="K135" s="20" t="str">
        <f t="shared" ref="K135:K141" si="35">IMPRODUCT(I135,F135)</f>
        <v>9.56249999999998+96.8518687499998j</v>
      </c>
      <c r="M135" s="20" t="str">
        <f t="shared" si="28"/>
        <v>166.31+96.8518687499998j</v>
      </c>
      <c r="O135" s="20" t="str">
        <f t="shared" si="29"/>
        <v>0.703811257678492-0.40986973455264j</v>
      </c>
      <c r="S135" s="20">
        <f t="shared" ref="S135:S141" si="36">IMABS(O135)</f>
        <v>0.81445901415432331</v>
      </c>
      <c r="U135" s="20">
        <f t="shared" si="4"/>
        <v>1.242</v>
      </c>
      <c r="V135" s="20">
        <f t="shared" si="5"/>
        <v>1.1006341463414633</v>
      </c>
      <c r="X135" s="20">
        <f t="shared" si="24"/>
        <v>1E-3</v>
      </c>
      <c r="Y135" s="20">
        <f t="shared" si="6"/>
        <v>14.84</v>
      </c>
      <c r="Z135" s="20">
        <f t="shared" si="25"/>
        <v>3.2499999999999964</v>
      </c>
      <c r="AA135" s="20">
        <f t="shared" ref="AA135:AA141" si="37">Z135^2</f>
        <v>10.562499999999977</v>
      </c>
      <c r="AB135" s="20">
        <f t="shared" ref="AB135:AB141" si="38">Y135*AA135</f>
        <v>156.74749999999966</v>
      </c>
      <c r="AC135" s="20">
        <f t="shared" ref="AC135:AC141" si="39">Z135^2-1</f>
        <v>9.5624999999999769</v>
      </c>
      <c r="AD135" s="20">
        <v>1</v>
      </c>
      <c r="AE135" s="20">
        <f t="shared" ref="AE135:AE141" si="40">Z135*Y135*X135</f>
        <v>4.8229999999999947E-2</v>
      </c>
      <c r="AF135" s="20" t="str">
        <f t="shared" ref="AF135:AF141" si="41">COMPLEX(AD135,AE135,"j")</f>
        <v>1+0.0482299999999999j</v>
      </c>
      <c r="AH135" s="20" t="str">
        <f t="shared" ref="AH135:AH141" si="42">IMPRODUCT(AF135,AC135)</f>
        <v>9.56249999999998+0.461199374999998j</v>
      </c>
      <c r="AI135" s="20" t="str">
        <f t="shared" ref="AI135:AI141" si="43">IMSUM(AH135,AB135)</f>
        <v>166.31+0.461199374999998j</v>
      </c>
      <c r="AK135" s="20" t="str">
        <f t="shared" ref="AK135:AK141" si="44">IMDIV(AB135,AI135)</f>
        <v>0.942494706158117-0.0026136610511751j</v>
      </c>
      <c r="AO135" s="20">
        <f t="shared" ref="AO135:AO141" si="45">IMABS(AK135)</f>
        <v>0.94249833016306495</v>
      </c>
      <c r="AP135" s="20">
        <v>65</v>
      </c>
      <c r="AR135" s="20">
        <f>Compensation!$C$16</f>
        <v>1.1570769230769231</v>
      </c>
    </row>
    <row r="136" spans="1:83" s="20" customFormat="1">
      <c r="A136" s="20">
        <f t="shared" si="0"/>
        <v>0.21</v>
      </c>
      <c r="B136" s="20">
        <f t="shared" si="1"/>
        <v>14.84</v>
      </c>
      <c r="C136" s="20">
        <f t="shared" ref="C136:C141" si="46">C135+0.05</f>
        <v>3.2999999999999963</v>
      </c>
      <c r="D136" s="20">
        <f t="shared" si="30"/>
        <v>10.889999999999976</v>
      </c>
      <c r="E136" s="20">
        <f t="shared" si="31"/>
        <v>161.60759999999965</v>
      </c>
      <c r="F136" s="20">
        <f t="shared" si="32"/>
        <v>9.8899999999999757</v>
      </c>
      <c r="G136" s="20">
        <f>1</f>
        <v>1</v>
      </c>
      <c r="H136" s="20">
        <f t="shared" si="33"/>
        <v>10.284119999999987</v>
      </c>
      <c r="I136" s="20" t="str">
        <f t="shared" si="34"/>
        <v>1+10.28412j</v>
      </c>
      <c r="K136" s="20" t="str">
        <f t="shared" si="35"/>
        <v>9.88999999999998+101.7099468j</v>
      </c>
      <c r="M136" s="20" t="str">
        <f t="shared" si="28"/>
        <v>171.4976+101.7099468j</v>
      </c>
      <c r="O136" s="20" t="str">
        <f t="shared" si="29"/>
        <v>0.697129451134772-0.413446015498939j</v>
      </c>
      <c r="S136" s="20">
        <f t="shared" si="36"/>
        <v>0.81051038202568215</v>
      </c>
      <c r="U136" s="20">
        <f t="shared" si="4"/>
        <v>1.242</v>
      </c>
      <c r="V136" s="20">
        <f t="shared" si="5"/>
        <v>1.1006341463414633</v>
      </c>
      <c r="X136" s="20">
        <f t="shared" ref="X136:X141" si="47">X135</f>
        <v>1E-3</v>
      </c>
      <c r="Y136" s="20">
        <f t="shared" si="6"/>
        <v>14.84</v>
      </c>
      <c r="Z136" s="20">
        <f t="shared" ref="Z136:Z141" si="48">Z135+0.05</f>
        <v>3.2999999999999963</v>
      </c>
      <c r="AA136" s="20">
        <f t="shared" si="37"/>
        <v>10.889999999999976</v>
      </c>
      <c r="AB136" s="20">
        <f t="shared" si="38"/>
        <v>161.60759999999965</v>
      </c>
      <c r="AC136" s="20">
        <f t="shared" si="39"/>
        <v>9.8899999999999757</v>
      </c>
      <c r="AD136" s="20">
        <v>1</v>
      </c>
      <c r="AE136" s="20">
        <f t="shared" si="40"/>
        <v>4.8971999999999946E-2</v>
      </c>
      <c r="AF136" s="20" t="str">
        <f t="shared" si="41"/>
        <v>1+0.0489719999999999j</v>
      </c>
      <c r="AH136" s="20" t="str">
        <f t="shared" si="42"/>
        <v>9.88999999999998+0.484333079999998j</v>
      </c>
      <c r="AI136" s="20" t="str">
        <f t="shared" si="43"/>
        <v>171.4976+0.484333079999998j</v>
      </c>
      <c r="AK136" s="20" t="str">
        <f t="shared" si="44"/>
        <v>0.942324038742048-0.00266125417523029j</v>
      </c>
      <c r="AO136" s="20">
        <f t="shared" si="45"/>
        <v>0.94232779661055832</v>
      </c>
      <c r="AP136" s="20">
        <v>66</v>
      </c>
      <c r="AR136" s="20">
        <f>Compensation!$C$16</f>
        <v>1.1570769230769231</v>
      </c>
    </row>
    <row r="137" spans="1:83" s="20" customFormat="1">
      <c r="A137" s="20">
        <f t="shared" si="0"/>
        <v>0.21</v>
      </c>
      <c r="B137" s="20">
        <f t="shared" si="1"/>
        <v>14.84</v>
      </c>
      <c r="C137" s="20">
        <f t="shared" si="46"/>
        <v>3.3499999999999961</v>
      </c>
      <c r="D137" s="20">
        <f t="shared" si="30"/>
        <v>11.222499999999973</v>
      </c>
      <c r="E137" s="20">
        <f t="shared" si="31"/>
        <v>166.5418999999996</v>
      </c>
      <c r="F137" s="20">
        <f t="shared" si="32"/>
        <v>10.222499999999973</v>
      </c>
      <c r="G137" s="20">
        <f>1</f>
        <v>1</v>
      </c>
      <c r="H137" s="20">
        <f t="shared" si="33"/>
        <v>10.439939999999988</v>
      </c>
      <c r="I137" s="20" t="str">
        <f t="shared" si="34"/>
        <v>1+10.43994j</v>
      </c>
      <c r="K137" s="20" t="str">
        <f t="shared" si="35"/>
        <v>10.2225+106.72228665j</v>
      </c>
      <c r="M137" s="20" t="str">
        <f t="shared" si="28"/>
        <v>176.7644+106.72228665j</v>
      </c>
      <c r="O137" s="20" t="str">
        <f t="shared" si="29"/>
        <v>0.690476654830592-0.416878327773938j</v>
      </c>
      <c r="S137" s="20">
        <f t="shared" si="36"/>
        <v>0.80656404025572537</v>
      </c>
      <c r="U137" s="20">
        <f t="shared" si="4"/>
        <v>1.242</v>
      </c>
      <c r="V137" s="20">
        <f t="shared" si="5"/>
        <v>1.1006341463414633</v>
      </c>
      <c r="X137" s="20">
        <f t="shared" si="47"/>
        <v>1E-3</v>
      </c>
      <c r="Y137" s="20">
        <f t="shared" si="6"/>
        <v>14.84</v>
      </c>
      <c r="Z137" s="20">
        <f t="shared" si="48"/>
        <v>3.3499999999999961</v>
      </c>
      <c r="AA137" s="20">
        <f t="shared" si="37"/>
        <v>11.222499999999973</v>
      </c>
      <c r="AB137" s="20">
        <f t="shared" si="38"/>
        <v>166.5418999999996</v>
      </c>
      <c r="AC137" s="20">
        <f t="shared" si="39"/>
        <v>10.222499999999973</v>
      </c>
      <c r="AD137" s="20">
        <v>1</v>
      </c>
      <c r="AE137" s="20">
        <f t="shared" si="40"/>
        <v>4.9713999999999946E-2</v>
      </c>
      <c r="AF137" s="20" t="str">
        <f t="shared" si="41"/>
        <v>1+0.0497139999999999j</v>
      </c>
      <c r="AH137" s="20" t="str">
        <f t="shared" si="42"/>
        <v>10.2225+0.508201364999998j</v>
      </c>
      <c r="AI137" s="20" t="str">
        <f t="shared" si="43"/>
        <v>176.7644+0.508201364999998j</v>
      </c>
      <c r="AK137" s="20" t="str">
        <f t="shared" si="44"/>
        <v>0.942160997454012-0.00270873266877204j</v>
      </c>
      <c r="AO137" s="20">
        <f t="shared" si="45"/>
        <v>0.94216489127764125</v>
      </c>
      <c r="AP137" s="20">
        <v>67</v>
      </c>
      <c r="AR137" s="20">
        <f>Compensation!$C$16</f>
        <v>1.1570769230769231</v>
      </c>
    </row>
    <row r="138" spans="1:83" s="20" customFormat="1">
      <c r="A138" s="20">
        <f t="shared" si="0"/>
        <v>0.21</v>
      </c>
      <c r="B138" s="20">
        <f t="shared" si="1"/>
        <v>14.84</v>
      </c>
      <c r="C138" s="20">
        <f t="shared" si="46"/>
        <v>3.3999999999999959</v>
      </c>
      <c r="D138" s="20">
        <f t="shared" si="30"/>
        <v>11.559999999999972</v>
      </c>
      <c r="E138" s="20">
        <f t="shared" si="31"/>
        <v>171.55039999999957</v>
      </c>
      <c r="F138" s="20">
        <f t="shared" si="32"/>
        <v>10.559999999999972</v>
      </c>
      <c r="G138" s="20">
        <f>1</f>
        <v>1</v>
      </c>
      <c r="H138" s="20">
        <f t="shared" si="33"/>
        <v>10.595759999999986</v>
      </c>
      <c r="I138" s="20" t="str">
        <f t="shared" si="34"/>
        <v>1+10.59576j</v>
      </c>
      <c r="K138" s="20" t="str">
        <f t="shared" si="35"/>
        <v>10.56+111.8912256j</v>
      </c>
      <c r="M138" s="20" t="str">
        <f t="shared" si="28"/>
        <v>182.1104+111.8912256j</v>
      </c>
      <c r="O138" s="20" t="str">
        <f t="shared" si="29"/>
        <v>0.683854709304939-0.420170081206023j</v>
      </c>
      <c r="S138" s="20">
        <f t="shared" si="36"/>
        <v>0.80262080746714926</v>
      </c>
      <c r="U138" s="20">
        <f t="shared" si="4"/>
        <v>1.242</v>
      </c>
      <c r="V138" s="20">
        <f t="shared" si="5"/>
        <v>1.1006341463414633</v>
      </c>
      <c r="X138" s="20">
        <f t="shared" si="47"/>
        <v>1E-3</v>
      </c>
      <c r="Y138" s="20">
        <f t="shared" si="6"/>
        <v>14.84</v>
      </c>
      <c r="Z138" s="20">
        <f t="shared" si="48"/>
        <v>3.3999999999999959</v>
      </c>
      <c r="AA138" s="20">
        <f t="shared" si="37"/>
        <v>11.559999999999972</v>
      </c>
      <c r="AB138" s="20">
        <f t="shared" si="38"/>
        <v>171.55039999999957</v>
      </c>
      <c r="AC138" s="20">
        <f t="shared" si="39"/>
        <v>10.559999999999972</v>
      </c>
      <c r="AD138" s="20">
        <v>1</v>
      </c>
      <c r="AE138" s="20">
        <f t="shared" si="40"/>
        <v>5.0455999999999938E-2</v>
      </c>
      <c r="AF138" s="20" t="str">
        <f t="shared" si="41"/>
        <v>1+0.0504559999999999j</v>
      </c>
      <c r="AH138" s="20" t="str">
        <f t="shared" si="42"/>
        <v>10.56+0.532815359999998j</v>
      </c>
      <c r="AI138" s="20" t="str">
        <f t="shared" si="43"/>
        <v>182.1104+0.532815359999998j</v>
      </c>
      <c r="AK138" s="20" t="str">
        <f t="shared" si="44"/>
        <v>0.942005132637231-0.00275610181443757j</v>
      </c>
      <c r="AO138" s="20">
        <f t="shared" si="45"/>
        <v>0.94200916450536654</v>
      </c>
      <c r="AP138" s="20">
        <v>68</v>
      </c>
      <c r="AR138" s="20">
        <f>Compensation!$C$16</f>
        <v>1.1570769230769231</v>
      </c>
    </row>
    <row r="139" spans="1:83" s="20" customFormat="1">
      <c r="A139" s="20">
        <f t="shared" si="0"/>
        <v>0.21</v>
      </c>
      <c r="B139" s="20">
        <f t="shared" si="1"/>
        <v>14.84</v>
      </c>
      <c r="C139" s="20">
        <f t="shared" si="46"/>
        <v>3.4499999999999957</v>
      </c>
      <c r="D139" s="20">
        <f t="shared" si="30"/>
        <v>11.902499999999971</v>
      </c>
      <c r="E139" s="20">
        <f t="shared" si="31"/>
        <v>176.63309999999959</v>
      </c>
      <c r="F139" s="20">
        <f t="shared" si="32"/>
        <v>10.902499999999971</v>
      </c>
      <c r="G139" s="20">
        <f>1</f>
        <v>1</v>
      </c>
      <c r="H139" s="20">
        <f t="shared" si="33"/>
        <v>10.751579999999986</v>
      </c>
      <c r="I139" s="20" t="str">
        <f t="shared" si="34"/>
        <v>1+10.75158j</v>
      </c>
      <c r="K139" s="20" t="str">
        <f t="shared" si="35"/>
        <v>10.9025+117.21910095j</v>
      </c>
      <c r="M139" s="20" t="str">
        <f t="shared" si="28"/>
        <v>187.5356+117.21910095j</v>
      </c>
      <c r="O139" s="20" t="str">
        <f t="shared" si="29"/>
        <v>0.677265371458697-0.423324627147892j</v>
      </c>
      <c r="S139" s="20">
        <f t="shared" si="36"/>
        <v>0.79868149053736603</v>
      </c>
      <c r="U139" s="20">
        <f t="shared" si="4"/>
        <v>1.242</v>
      </c>
      <c r="V139" s="20">
        <f t="shared" si="5"/>
        <v>1.1006341463414633</v>
      </c>
      <c r="X139" s="20">
        <f t="shared" si="47"/>
        <v>1E-3</v>
      </c>
      <c r="Y139" s="20">
        <f t="shared" si="6"/>
        <v>14.84</v>
      </c>
      <c r="Z139" s="20">
        <f t="shared" si="48"/>
        <v>3.4499999999999957</v>
      </c>
      <c r="AA139" s="20">
        <f t="shared" si="37"/>
        <v>11.902499999999971</v>
      </c>
      <c r="AB139" s="20">
        <f t="shared" si="38"/>
        <v>176.63309999999959</v>
      </c>
      <c r="AC139" s="20">
        <f t="shared" si="39"/>
        <v>10.902499999999971</v>
      </c>
      <c r="AD139" s="20">
        <v>1</v>
      </c>
      <c r="AE139" s="20">
        <f t="shared" si="40"/>
        <v>5.1197999999999938E-2</v>
      </c>
      <c r="AF139" s="20" t="str">
        <f t="shared" si="41"/>
        <v>1+0.0511979999999999j</v>
      </c>
      <c r="AH139" s="20" t="str">
        <f t="shared" si="42"/>
        <v>10.9025+0.558186194999997j</v>
      </c>
      <c r="AI139" s="20" t="str">
        <f t="shared" si="43"/>
        <v>187.5356+0.558186194999997j</v>
      </c>
      <c r="AK139" s="20" t="str">
        <f t="shared" si="44"/>
        <v>0.941856027332834-0.00280336657218538j</v>
      </c>
      <c r="AO139" s="20">
        <f t="shared" si="45"/>
        <v>0.94186019933285547</v>
      </c>
      <c r="AP139" s="20">
        <v>69</v>
      </c>
      <c r="AR139" s="20">
        <f>Compensation!$C$16</f>
        <v>1.1570769230769231</v>
      </c>
    </row>
    <row r="140" spans="1:83" s="20" customFormat="1">
      <c r="A140" s="20">
        <f t="shared" si="0"/>
        <v>0.21</v>
      </c>
      <c r="B140" s="20">
        <f t="shared" si="1"/>
        <v>14.84</v>
      </c>
      <c r="C140" s="20">
        <f t="shared" si="46"/>
        <v>3.4999999999999956</v>
      </c>
      <c r="D140" s="20">
        <f t="shared" si="30"/>
        <v>12.249999999999968</v>
      </c>
      <c r="E140" s="20">
        <f t="shared" si="31"/>
        <v>181.78999999999954</v>
      </c>
      <c r="F140" s="20">
        <f t="shared" si="32"/>
        <v>11.249999999999968</v>
      </c>
      <c r="G140" s="20">
        <f>1</f>
        <v>1</v>
      </c>
      <c r="H140" s="20">
        <f t="shared" si="33"/>
        <v>10.907399999999985</v>
      </c>
      <c r="I140" s="20" t="str">
        <f t="shared" si="34"/>
        <v>1+10.9074j</v>
      </c>
      <c r="K140" s="20" t="str">
        <f t="shared" si="35"/>
        <v>11.25+122.70825j</v>
      </c>
      <c r="M140" s="20" t="str">
        <f t="shared" si="28"/>
        <v>193.04+122.70825j</v>
      </c>
      <c r="O140" s="20" t="str">
        <f t="shared" si="29"/>
        <v>0.670710315107603-0.426345260173035j</v>
      </c>
      <c r="S140" s="20">
        <f t="shared" si="36"/>
        <v>0.79474688276441385</v>
      </c>
      <c r="U140" s="20">
        <f t="shared" si="4"/>
        <v>1.242</v>
      </c>
      <c r="V140" s="20">
        <f t="shared" si="5"/>
        <v>1.1006341463414633</v>
      </c>
      <c r="X140" s="20">
        <f t="shared" si="47"/>
        <v>1E-3</v>
      </c>
      <c r="Y140" s="20">
        <f t="shared" si="6"/>
        <v>14.84</v>
      </c>
      <c r="Z140" s="20">
        <f t="shared" si="48"/>
        <v>3.4999999999999956</v>
      </c>
      <c r="AA140" s="20">
        <f t="shared" si="37"/>
        <v>12.249999999999968</v>
      </c>
      <c r="AB140" s="20">
        <f t="shared" si="38"/>
        <v>181.78999999999954</v>
      </c>
      <c r="AC140" s="20">
        <f t="shared" si="39"/>
        <v>11.249999999999968</v>
      </c>
      <c r="AD140" s="20">
        <v>1</v>
      </c>
      <c r="AE140" s="20">
        <f t="shared" si="40"/>
        <v>5.1939999999999938E-2</v>
      </c>
      <c r="AF140" s="20" t="str">
        <f t="shared" si="41"/>
        <v>1+0.0519399999999999j</v>
      </c>
      <c r="AH140" s="20" t="str">
        <f t="shared" si="42"/>
        <v>11.25+0.584324999999997j</v>
      </c>
      <c r="AI140" s="20" t="str">
        <f t="shared" si="43"/>
        <v>193.04+0.584324999999997j</v>
      </c>
      <c r="AK140" s="20" t="str">
        <f t="shared" si="44"/>
        <v>0.94171329446291-0.00285053160374553j</v>
      </c>
      <c r="AO140" s="20">
        <f t="shared" si="45"/>
        <v>0.94171760868033638</v>
      </c>
      <c r="AP140" s="20">
        <v>70</v>
      </c>
      <c r="AR140" s="20">
        <f>Compensation!$C$16</f>
        <v>1.1570769230769231</v>
      </c>
    </row>
    <row r="141" spans="1:83" s="20" customFormat="1">
      <c r="A141" s="20">
        <f t="shared" si="0"/>
        <v>0.21</v>
      </c>
      <c r="B141" s="20">
        <f t="shared" si="1"/>
        <v>14.84</v>
      </c>
      <c r="C141" s="20">
        <f t="shared" si="46"/>
        <v>3.5499999999999954</v>
      </c>
      <c r="D141" s="20">
        <f t="shared" si="30"/>
        <v>12.602499999999967</v>
      </c>
      <c r="E141" s="20">
        <f t="shared" si="31"/>
        <v>187.02109999999951</v>
      </c>
      <c r="F141" s="20">
        <f t="shared" si="32"/>
        <v>11.602499999999967</v>
      </c>
      <c r="G141" s="20">
        <f>1</f>
        <v>1</v>
      </c>
      <c r="H141" s="20">
        <f t="shared" si="33"/>
        <v>11.063219999999985</v>
      </c>
      <c r="I141" s="20" t="str">
        <f t="shared" si="34"/>
        <v>1+11.06322j</v>
      </c>
      <c r="K141" s="20" t="str">
        <f t="shared" si="35"/>
        <v>11.6025+128.36101005j</v>
      </c>
      <c r="M141" s="20" t="str">
        <f t="shared" si="28"/>
        <v>198.623599999999+128.36101005j</v>
      </c>
      <c r="O141" s="20" t="str">
        <f t="shared" si="29"/>
        <v>0.664191131763113-0.429235219477274j</v>
      </c>
      <c r="S141" s="20">
        <f t="shared" si="36"/>
        <v>0.79081776228943435</v>
      </c>
      <c r="U141" s="20">
        <f t="shared" si="4"/>
        <v>1.242</v>
      </c>
      <c r="V141" s="20">
        <f t="shared" si="5"/>
        <v>1.1006341463414633</v>
      </c>
      <c r="X141" s="20">
        <f t="shared" si="47"/>
        <v>1E-3</v>
      </c>
      <c r="Y141" s="20">
        <f t="shared" si="6"/>
        <v>14.84</v>
      </c>
      <c r="Z141" s="20">
        <f t="shared" si="48"/>
        <v>3.5499999999999954</v>
      </c>
      <c r="AA141" s="20">
        <f t="shared" si="37"/>
        <v>12.602499999999967</v>
      </c>
      <c r="AB141" s="20">
        <f t="shared" si="38"/>
        <v>187.02109999999951</v>
      </c>
      <c r="AC141" s="20">
        <f t="shared" si="39"/>
        <v>11.602499999999967</v>
      </c>
      <c r="AD141" s="20">
        <v>1</v>
      </c>
      <c r="AE141" s="20">
        <f t="shared" si="40"/>
        <v>5.268199999999993E-2</v>
      </c>
      <c r="AF141" s="20" t="str">
        <f t="shared" si="41"/>
        <v>1+0.0526819999999999j</v>
      </c>
      <c r="AH141" s="20" t="str">
        <f t="shared" si="42"/>
        <v>11.6025+0.611242904999997j</v>
      </c>
      <c r="AI141" s="20" t="str">
        <f t="shared" si="43"/>
        <v>198.623599999999+0.611242904999997j</v>
      </c>
      <c r="AK141" s="20" t="str">
        <f t="shared" si="44"/>
        <v>0.941576574293122-0.00289760129486565j</v>
      </c>
      <c r="AO141" s="20">
        <f t="shared" si="45"/>
        <v>0.94158103281174632</v>
      </c>
      <c r="AP141" s="20">
        <v>71</v>
      </c>
      <c r="AR141" s="20">
        <f>Compensation!$C$16</f>
        <v>1.1570769230769231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8" t="s">
        <v>66</v>
      </c>
      <c r="F182" s="438"/>
      <c r="G182" s="438"/>
      <c r="J182" s="10" t="s">
        <v>71</v>
      </c>
      <c r="K182" s="7">
        <f>(1/(2*PI()*fllc*kHz*Re_fl*Qe_selected))/picoF</f>
        <v>151533.06662938956</v>
      </c>
      <c r="L182" s="7"/>
      <c r="M182" s="10" t="s">
        <v>70</v>
      </c>
      <c r="CC182" s="18"/>
      <c r="CD182" s="18"/>
      <c r="CE182" s="18"/>
    </row>
    <row r="183" spans="1:83" ht="18.75">
      <c r="A183" s="8" t="s">
        <v>50</v>
      </c>
      <c r="B183" s="9">
        <f>(10^-6)</f>
        <v>9.9999999999999995E-7</v>
      </c>
      <c r="E183" s="438" t="s">
        <v>67</v>
      </c>
      <c r="F183" s="438"/>
      <c r="G183" s="438"/>
      <c r="J183" s="10" t="s">
        <v>119</v>
      </c>
      <c r="K183" s="10">
        <f>(IF(Cr_initial&lt;10000,K184*10^INT(LOG(Cr_initial)),K185*10^INT(LOG(Cr_initial))))*10^-6</f>
        <v>0.15</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1.5</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8" t="s">
        <v>68</v>
      </c>
      <c r="F196" s="438"/>
      <c r="G196" s="438"/>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9" t="s">
        <v>151</v>
      </c>
      <c r="C225" s="439"/>
      <c r="D225" s="439"/>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7.5067669172932311E-2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4.056291390728477</v>
      </c>
      <c r="CC261" s="18"/>
      <c r="CD261" s="18"/>
      <c r="CE261" s="18"/>
    </row>
    <row r="262" spans="1:83">
      <c r="A262" s="123" t="s">
        <v>357</v>
      </c>
      <c r="B262" s="169">
        <f>(B261-3.5)/B260</f>
        <v>90860.92715231792</v>
      </c>
      <c r="CC262" s="18"/>
      <c r="CD262" s="18"/>
      <c r="CE262" s="18"/>
    </row>
    <row r="263" spans="1:83">
      <c r="A263" s="123" t="s">
        <v>407</v>
      </c>
      <c r="B263" s="54">
        <f>B262*13/B261</f>
        <v>291200.00000000012</v>
      </c>
      <c r="CC263" s="18"/>
      <c r="CD263" s="18"/>
      <c r="CE263" s="18"/>
    </row>
    <row r="264" spans="1:83">
      <c r="A264" s="123" t="s">
        <v>408</v>
      </c>
      <c r="B264" s="54">
        <f>B262*B263/(B263-B262)</f>
        <v>132069.60385042583</v>
      </c>
      <c r="CC264" s="18"/>
      <c r="CD264" s="18"/>
      <c r="CE264" s="18"/>
    </row>
    <row r="265" spans="1:83">
      <c r="A265" s="123" t="s">
        <v>358</v>
      </c>
      <c r="B265" s="54">
        <f>'DESIGN INPUTS AND CALCULATIONS'!C209*1000</f>
        <v>287000</v>
      </c>
      <c r="CC265" s="18"/>
      <c r="CD265" s="18"/>
      <c r="CE265" s="18"/>
    </row>
    <row r="266" spans="1:83">
      <c r="A266" s="123" t="s">
        <v>359</v>
      </c>
      <c r="B266" s="54">
        <f>'DESIGN INPUTS AND CALCULATIONS'!C210*1000</f>
        <v>133000</v>
      </c>
      <c r="CC266" s="18"/>
      <c r="CD266" s="18"/>
      <c r="CE266" s="18"/>
    </row>
    <row r="267" spans="1:83">
      <c r="A267" t="s">
        <v>357</v>
      </c>
      <c r="B267" s="54">
        <f>B265*B266/(B265+B266)</f>
        <v>90883.333333333328</v>
      </c>
      <c r="CC267" s="18"/>
      <c r="CD267" s="18"/>
      <c r="CE267" s="18"/>
    </row>
    <row r="268" spans="1:83">
      <c r="A268" s="123" t="s">
        <v>360</v>
      </c>
      <c r="B268" s="54">
        <f>13*B266/(B265+B266)</f>
        <v>4.1166666666666663</v>
      </c>
      <c r="CC268" s="18"/>
      <c r="CD268" s="18"/>
      <c r="CE268" s="18"/>
    </row>
    <row r="269" spans="1:83">
      <c r="A269" s="123" t="s">
        <v>361</v>
      </c>
      <c r="B269" s="54">
        <f>(B268-3.5)/B267</f>
        <v>6.7852558224830325E-6</v>
      </c>
      <c r="CC269" s="18"/>
      <c r="CD269" s="18"/>
      <c r="CE269" s="18"/>
    </row>
    <row r="270" spans="1:83">
      <c r="A270" s="123" t="s">
        <v>406</v>
      </c>
      <c r="B270" s="54">
        <f>(-0.000776)/(B267*'DESIGN INPUTS AND CALCULATIONS'!C203/1000000000)</f>
        <v>-8.5384192187786548E-2</v>
      </c>
      <c r="CC270" s="18"/>
      <c r="CD270" s="18"/>
      <c r="CE270" s="18"/>
    </row>
    <row r="271" spans="1:83">
      <c r="A271" s="123" t="s">
        <v>362</v>
      </c>
      <c r="B271" s="54">
        <f>(1200*13/B265)+B268*(1-EXP(B270))</f>
        <v>0.39126559514118997</v>
      </c>
      <c r="CC271" s="18"/>
      <c r="CD271" s="18"/>
      <c r="CE271" s="18"/>
    </row>
    <row r="272" spans="1:83">
      <c r="A272" s="123" t="s">
        <v>363</v>
      </c>
      <c r="B272" s="54">
        <f>B269*100000</f>
        <v>0.67852558224830328</v>
      </c>
      <c r="CC272" s="18"/>
      <c r="CD272" s="18"/>
      <c r="CE272" s="18"/>
    </row>
    <row r="273" spans="1:83">
      <c r="A273" s="123" t="s">
        <v>365</v>
      </c>
      <c r="B273" s="54">
        <f>B268+'DESIGN INPUTS AND CALCULATIONS'!C200*0.000001*'tables and calculations'!B267</f>
        <v>7.5247916666666654</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4700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7" t="s">
        <v>542</v>
      </c>
      <c r="L283" s="437"/>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4.82699672265741-0.254194834593744i</v>
      </c>
      <c r="H285">
        <f>20*LOG10(IMABS(G285))</f>
        <v>13.685567215776377</v>
      </c>
      <c r="I285">
        <f>IMARGUMENT(G285)*180/PI()</f>
        <v>-3.014472810581251</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7.18872870856776-125.394743369199i</v>
      </c>
      <c r="Q285">
        <f>20*LOG10(IMABS(P285))</f>
        <v>41.979836693922927</v>
      </c>
      <c r="R285">
        <f>IMARGUMENT(P285)*180/PI()+180</f>
        <v>93.281106214352349</v>
      </c>
      <c r="CC285" s="18"/>
      <c r="CD285" s="18"/>
      <c r="CE285" s="18"/>
    </row>
    <row r="286" spans="1:83">
      <c r="A286" s="123" t="s">
        <v>27</v>
      </c>
      <c r="B286" s="119">
        <f>Compensation!C13</f>
        <v>14.838709677419354</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4.78727878456224-0.504206490584069i</v>
      </c>
      <c r="H286">
        <f t="shared" ref="H286:H321" si="53">20*LOG10(IMABS(G286))</f>
        <v>13.64968436747918</v>
      </c>
      <c r="I286">
        <f t="shared" ref="I286:I321" si="54">IMARGUMENT(G286)*180/PI()</f>
        <v>-6.0123488512653607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7.12035083203656-63.3404442073141i</v>
      </c>
      <c r="Q286">
        <f t="shared" ref="Q286:Q321" si="60">20*LOG10(IMABS(P286))</f>
        <v>36.088159586745398</v>
      </c>
      <c r="R286">
        <f t="shared" ref="R286:R321" si="61">IMARGUMENT(P286)*180/PI()+180</f>
        <v>96.413919165925805</v>
      </c>
      <c r="CC286" s="18"/>
      <c r="CD286" s="18"/>
      <c r="CE286" s="18"/>
    </row>
    <row r="287" spans="1:83">
      <c r="A287" s="123" t="s">
        <v>29</v>
      </c>
      <c r="B287" s="119">
        <f>Compensation!C14</f>
        <v>0.21345334761516552</v>
      </c>
      <c r="D287" s="18">
        <f t="shared" ref="D287:D294" si="62">D286+10</f>
        <v>30</v>
      </c>
      <c r="E287" s="18">
        <f t="shared" si="50"/>
        <v>188.49555921538757</v>
      </c>
      <c r="F287" t="str">
        <f t="shared" si="51"/>
        <v>188.495559215388i</v>
      </c>
      <c r="G287" t="str">
        <f t="shared" si="52"/>
        <v>4.72251506371906-0.746078154468472i</v>
      </c>
      <c r="H287">
        <f t="shared" si="53"/>
        <v>13.59053069521819</v>
      </c>
      <c r="I287">
        <f t="shared" si="54"/>
        <v>-8.9775731571352555</v>
      </c>
      <c r="K287" t="str">
        <f t="shared" si="55"/>
        <v>0.219224098582163-3.55582405227236i</v>
      </c>
      <c r="L287" t="str">
        <f t="shared" si="56"/>
        <v>2.84903546250306-8.63951921027488i</v>
      </c>
      <c r="M287">
        <f t="shared" si="57"/>
        <v>19.178115359983487</v>
      </c>
      <c r="N287">
        <f t="shared" si="58"/>
        <v>108.25089287889847</v>
      </c>
      <c r="P287" t="str">
        <f t="shared" si="59"/>
        <v>7.00885634084371-42.9258627336928i</v>
      </c>
      <c r="Q287">
        <f t="shared" si="60"/>
        <v>32.768646055201678</v>
      </c>
      <c r="R287">
        <f t="shared" si="61"/>
        <v>99.273319721763229</v>
      </c>
      <c r="CC287" s="18"/>
      <c r="CD287" s="18"/>
      <c r="CE287" s="18"/>
    </row>
    <row r="288" spans="1:83">
      <c r="A288" s="123" t="s">
        <v>10</v>
      </c>
      <c r="B288">
        <f>B286*B285*B285</f>
        <v>9.4967741935483883</v>
      </c>
      <c r="D288" s="18">
        <f t="shared" si="62"/>
        <v>40</v>
      </c>
      <c r="E288" s="18">
        <f t="shared" si="50"/>
        <v>251.32741228718345</v>
      </c>
      <c r="F288" t="str">
        <f t="shared" si="51"/>
        <v>251.327412287183i</v>
      </c>
      <c r="G288" t="str">
        <f t="shared" si="52"/>
        <v>4.63473497530495-0.976280497480748i</v>
      </c>
      <c r="H288">
        <f t="shared" si="53"/>
        <v>13.509046228714105</v>
      </c>
      <c r="I288">
        <f t="shared" si="54"/>
        <v>-11.895130902737453</v>
      </c>
      <c r="K288" t="str">
        <f t="shared" si="55"/>
        <v>0.219223952743723-2.66698630763934i</v>
      </c>
      <c r="L288" t="str">
        <f t="shared" si="56"/>
        <v>2.84872314042739-6.49949997817158i</v>
      </c>
      <c r="M288">
        <f t="shared" si="57"/>
        <v>17.020747129924246</v>
      </c>
      <c r="N288">
        <f t="shared" si="58"/>
        <v>113.66778219292165</v>
      </c>
      <c r="P288" t="str">
        <f t="shared" si="59"/>
        <v>6.85774170183392-32.904612715547i</v>
      </c>
      <c r="Q288">
        <f t="shared" si="60"/>
        <v>30.529793358638358</v>
      </c>
      <c r="R288">
        <f t="shared" si="61"/>
        <v>101.77265129018419</v>
      </c>
      <c r="CC288" s="18"/>
      <c r="CD288" s="18"/>
      <c r="CE288" s="18"/>
    </row>
    <row r="289" spans="1:83">
      <c r="A289" s="123" t="s">
        <v>449</v>
      </c>
      <c r="B289">
        <f>((B286+1)*B285^2-1)^2+((B285^2-1)*B285*B287*B286)^2</f>
        <v>84.312757359170149</v>
      </c>
      <c r="D289" s="18">
        <f t="shared" si="62"/>
        <v>50</v>
      </c>
      <c r="E289" s="18">
        <f t="shared" si="50"/>
        <v>314.15926535897933</v>
      </c>
      <c r="F289" t="str">
        <f t="shared" si="51"/>
        <v>314.159265358979i</v>
      </c>
      <c r="G289" t="str">
        <f t="shared" si="52"/>
        <v>4.5265579058992-1.19186701823116i</v>
      </c>
      <c r="H289">
        <f t="shared" si="53"/>
        <v>13.406477980731712</v>
      </c>
      <c r="I289">
        <f t="shared" si="54"/>
        <v>-14.751465164369773</v>
      </c>
      <c r="K289" t="str">
        <f t="shared" si="55"/>
        <v>0.219223765237442-2.13371069345968i</v>
      </c>
      <c r="L289" t="str">
        <f t="shared" si="56"/>
        <v>2.84832168252446-5.22002295325671i</v>
      </c>
      <c r="M289">
        <f t="shared" si="57"/>
        <v>15.485316129608563</v>
      </c>
      <c r="N289">
        <f t="shared" si="58"/>
        <v>118.61922648173332</v>
      </c>
      <c r="P289" t="str">
        <f t="shared" si="59"/>
        <v>6.67151983817892-27.023556838753i</v>
      </c>
      <c r="Q289">
        <f t="shared" si="60"/>
        <v>28.891794110340264</v>
      </c>
      <c r="R289">
        <f t="shared" si="61"/>
        <v>103.86776131736357</v>
      </c>
      <c r="CC289" s="18"/>
      <c r="CD289" s="18"/>
      <c r="CE289" s="18"/>
    </row>
    <row r="290" spans="1:83">
      <c r="A290" s="123" t="s">
        <v>450</v>
      </c>
      <c r="B290" s="18">
        <f>2*((B286+1)*B285^2-1)*(B286+1)+((B285^2-1)*B287*B286)^2+2*(B285*B287*B286)^2*(B285^2-1)</f>
        <v>286.10674747266</v>
      </c>
      <c r="D290" s="18">
        <f t="shared" si="62"/>
        <v>60</v>
      </c>
      <c r="E290" s="18">
        <f t="shared" si="50"/>
        <v>376.99111843077515</v>
      </c>
      <c r="F290" t="str">
        <f t="shared" si="51"/>
        <v>376.991118430775i</v>
      </c>
      <c r="G290" t="str">
        <f t="shared" si="52"/>
        <v>4.40100905433265-1.39057119723392i</v>
      </c>
      <c r="H290">
        <f t="shared" si="53"/>
        <v>13.284319796792605</v>
      </c>
      <c r="I290">
        <f t="shared" si="54"/>
        <v>-17.534788285865112</v>
      </c>
      <c r="K290" t="str">
        <f t="shared" si="55"/>
        <v>0.219223536063534-1.77821614439113i</v>
      </c>
      <c r="L290" t="str">
        <f t="shared" si="56"/>
        <v>2.84783116301989-4.37081388172365i</v>
      </c>
      <c r="M290">
        <f t="shared" si="57"/>
        <v>14.347948751037887</v>
      </c>
      <c r="N290">
        <f t="shared" si="58"/>
        <v>123.08650653961962</v>
      </c>
      <c r="P290" t="str">
        <f t="shared" si="59"/>
        <v>6.45540284126612-23.1961034581493i</v>
      </c>
      <c r="Q290">
        <f t="shared" si="60"/>
        <v>27.632268547830506</v>
      </c>
      <c r="R290">
        <f t="shared" si="61"/>
        <v>105.55171825375447</v>
      </c>
      <c r="CC290" s="18"/>
      <c r="CD290" s="18"/>
      <c r="CE290" s="18"/>
    </row>
    <row r="291" spans="1:83">
      <c r="A291" s="123" t="s">
        <v>452</v>
      </c>
      <c r="B291" s="18">
        <f>0.001*Compensation!C3/Compensation!C6*B285/Compensation!C15*(B286/SQRT(B289)-0.5*B288/(B289*SQRT(B289))*B290)</f>
        <v>-9.5421946386626367E-5</v>
      </c>
      <c r="D291" s="18">
        <f t="shared" si="62"/>
        <v>70</v>
      </c>
      <c r="E291" s="18">
        <f t="shared" si="50"/>
        <v>439.82297150257102</v>
      </c>
      <c r="F291" t="str">
        <f t="shared" si="51"/>
        <v>439.822971502571i</v>
      </c>
      <c r="G291" t="str">
        <f t="shared" si="52"/>
        <v>4.26132713102518-1.57084246213681i</v>
      </c>
      <c r="H291">
        <f t="shared" si="53"/>
        <v>13.144245927684139</v>
      </c>
      <c r="I291">
        <f t="shared" si="54"/>
        <v>-20.235274765236102</v>
      </c>
      <c r="K291" t="str">
        <f t="shared" si="55"/>
        <v>0.219223265222262-1.52431077526494i</v>
      </c>
      <c r="L291" t="str">
        <f t="shared" si="56"/>
        <v>2.84725167256408-3.76746891444346i</v>
      </c>
      <c r="M291">
        <f t="shared" si="57"/>
        <v>13.483177964221227</v>
      </c>
      <c r="N291">
        <f t="shared" si="58"/>
        <v>127.0800393884755</v>
      </c>
      <c r="P291" t="str">
        <f t="shared" si="59"/>
        <v>6.21497065556588-20.5270013280656i</v>
      </c>
      <c r="Q291">
        <f t="shared" si="60"/>
        <v>26.627423891905369</v>
      </c>
      <c r="R291">
        <f t="shared" si="61"/>
        <v>106.8447646232394</v>
      </c>
      <c r="CC291" s="18"/>
      <c r="CD291" s="18"/>
      <c r="CE291" s="18"/>
    </row>
    <row r="292" spans="1:83">
      <c r="A292" s="123" t="s">
        <v>453</v>
      </c>
      <c r="B292">
        <f>(1-Compensation!C4/(2*1000*Compensation!C22*B291))</f>
        <v>4.2265669269981014</v>
      </c>
      <c r="D292" s="18">
        <f t="shared" si="62"/>
        <v>80</v>
      </c>
      <c r="E292" s="18">
        <f t="shared" si="50"/>
        <v>502.6548245743669</v>
      </c>
      <c r="F292" t="str">
        <f t="shared" si="51"/>
        <v>502.654824574367i</v>
      </c>
      <c r="G292" t="str">
        <f t="shared" si="52"/>
        <v>4.11078414574505-1.73182648510767i</v>
      </c>
      <c r="H292">
        <f t="shared" si="53"/>
        <v>12.988043905227876</v>
      </c>
      <c r="I292">
        <f t="shared" si="54"/>
        <v>-22.845137102541631</v>
      </c>
      <c r="K292" t="str">
        <f t="shared" si="55"/>
        <v>0.219222952713933-1.3338986434775i</v>
      </c>
      <c r="L292" t="str">
        <f t="shared" si="56"/>
        <v>2.84658331819015-3.31778560537341i</v>
      </c>
      <c r="M292">
        <f t="shared" si="57"/>
        <v>12.812774565120455</v>
      </c>
      <c r="N292">
        <f t="shared" si="58"/>
        <v>130.6288302739153</v>
      </c>
      <c r="P292" t="str">
        <f t="shared" si="59"/>
        <v>5.95586059066375-18.5684888480575i</v>
      </c>
      <c r="Q292">
        <f t="shared" si="60"/>
        <v>25.800818470348315</v>
      </c>
      <c r="R292">
        <f t="shared" si="61"/>
        <v>107.78369317137368</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4.8403828958095128</v>
      </c>
      <c r="D293" s="18">
        <f t="shared" si="62"/>
        <v>90</v>
      </c>
      <c r="E293" s="18">
        <f t="shared" si="50"/>
        <v>565.48667764616278</v>
      </c>
      <c r="F293" t="str">
        <f t="shared" si="51"/>
        <v>565.486677646163i</v>
      </c>
      <c r="G293" t="str">
        <f t="shared" si="52"/>
        <v>3.95253231587769-1.8733013929561i</v>
      </c>
      <c r="H293">
        <f t="shared" si="53"/>
        <v>12.81755147035399</v>
      </c>
      <c r="I293">
        <f t="shared" si="54"/>
        <v>-25.358597147408464</v>
      </c>
      <c r="K293" t="str">
        <f t="shared" si="55"/>
        <v>0.219222598538902-1.18581533645409i</v>
      </c>
      <c r="L293" t="str">
        <f t="shared" si="56"/>
        <v>2.84582622326473-2.97053991123944i</v>
      </c>
      <c r="M293">
        <f t="shared" si="57"/>
        <v>12.284731009735738</v>
      </c>
      <c r="N293">
        <f t="shared" si="58"/>
        <v>133.77166033924178</v>
      </c>
      <c r="P293" t="str">
        <f t="shared" si="59"/>
        <v>5.68350355926947-17.0722452229311i</v>
      </c>
      <c r="Q293">
        <f t="shared" si="60"/>
        <v>25.102282480089709</v>
      </c>
      <c r="R293">
        <f t="shared" si="61"/>
        <v>108.41306319183336</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3.78948669686087-1.99558441708126i</v>
      </c>
      <c r="H294">
        <f t="shared" si="53"/>
        <v>12.63460104424893</v>
      </c>
      <c r="I294">
        <f t="shared" si="54"/>
        <v>-27.771772872076429</v>
      </c>
      <c r="K294" t="str">
        <f t="shared" si="55"/>
        <v>0.219222202697576-1.0673622066345i</v>
      </c>
      <c r="L294" t="str">
        <f t="shared" si="56"/>
        <v>2.84498052743112-2.69499699159954i</v>
      </c>
      <c r="M294">
        <f t="shared" si="57"/>
        <v>11.863042063213925</v>
      </c>
      <c r="N294">
        <f t="shared" si="58"/>
        <v>136.55078698273596</v>
      </c>
      <c r="P294" t="str">
        <f t="shared" si="59"/>
        <v>5.40292186101154-15.8900540551877i</v>
      </c>
      <c r="Q294">
        <f t="shared" si="60"/>
        <v>24.49764310746286</v>
      </c>
      <c r="R294">
        <f t="shared" si="61"/>
        <v>108.77901411065953</v>
      </c>
      <c r="CC294" s="18"/>
      <c r="CD294" s="18"/>
      <c r="CE294" s="18"/>
    </row>
    <row r="295" spans="1:83">
      <c r="A295" s="163" t="s">
        <v>461</v>
      </c>
      <c r="B295">
        <f>Compensation!C19*0.001*(Compensation!C7/(2*B292)+Compensation!C20*0.001)</f>
        <v>8.3812703340201751E-4</v>
      </c>
      <c r="D295" s="18">
        <f>D294+100</f>
        <v>200</v>
      </c>
      <c r="E295" s="18">
        <f t="shared" si="50"/>
        <v>1256.6370614359173</v>
      </c>
      <c r="F295" t="str">
        <f t="shared" si="51"/>
        <v>1256.63706143592i</v>
      </c>
      <c r="G295" t="str">
        <f t="shared" si="52"/>
        <v>2.29480827341995-2.41694139442136i</v>
      </c>
      <c r="H295">
        <f t="shared" si="53"/>
        <v>10.456261245930889</v>
      </c>
      <c r="I295">
        <f t="shared" si="54"/>
        <v>-46.484829681178049</v>
      </c>
      <c r="K295" t="str">
        <f t="shared" si="55"/>
        <v>0.219215952760852-0.534694787000647i</v>
      </c>
      <c r="L295" t="str">
        <f t="shared" si="56"/>
        <v>2.83169272781126-1.51649142039382i</v>
      </c>
      <c r="M295">
        <f t="shared" si="57"/>
        <v>10.136052015236057</v>
      </c>
      <c r="N295">
        <f t="shared" si="58"/>
        <v>151.82906421372809</v>
      </c>
      <c r="P295" t="str">
        <f t="shared" si="59"/>
        <v>2.83292101132972-10.3240924282191i</v>
      </c>
      <c r="Q295">
        <f t="shared" si="60"/>
        <v>20.592313261166957</v>
      </c>
      <c r="R295">
        <f t="shared" si="61"/>
        <v>105.34423453255003</v>
      </c>
      <c r="CC295" s="18"/>
      <c r="CD295" s="18"/>
      <c r="CE295" s="18"/>
    </row>
    <row r="296" spans="1:83">
      <c r="D296" s="18">
        <f t="shared" ref="D296:D303" si="63">D295+100</f>
        <v>300</v>
      </c>
      <c r="E296" s="18">
        <f t="shared" si="50"/>
        <v>1884.9555921538758</v>
      </c>
      <c r="F296" t="str">
        <f t="shared" si="51"/>
        <v>1884.95559215388i</v>
      </c>
      <c r="G296" t="str">
        <f t="shared" si="52"/>
        <v>1.38460040893069-2.18743636353333i</v>
      </c>
      <c r="H296">
        <f t="shared" si="53"/>
        <v>8.2620417316871446</v>
      </c>
      <c r="I296">
        <f t="shared" si="54"/>
        <v>-57.667064936500289</v>
      </c>
      <c r="K296" t="str">
        <f t="shared" si="55"/>
        <v>0.219205536991531-0.357589420912823i</v>
      </c>
      <c r="L296" t="str">
        <f t="shared" si="56"/>
        <v>2.8098159003716-1.19647658104894i</v>
      </c>
      <c r="M296">
        <f t="shared" si="57"/>
        <v>9.6972435704895243</v>
      </c>
      <c r="N296">
        <f t="shared" si="58"/>
        <v>156.93471174114572</v>
      </c>
      <c r="P296" t="str">
        <f t="shared" si="59"/>
        <v>1.27325586317199-7.80293543870334i</v>
      </c>
      <c r="Q296">
        <f t="shared" si="60"/>
        <v>17.959285302176674</v>
      </c>
      <c r="R296">
        <f t="shared" si="61"/>
        <v>99.267646804645452</v>
      </c>
      <c r="CC296" s="18"/>
      <c r="CD296" s="18"/>
      <c r="CE296" s="18"/>
    </row>
    <row r="297" spans="1:83">
      <c r="A297" t="s">
        <v>547</v>
      </c>
      <c r="D297" s="18">
        <f t="shared" si="63"/>
        <v>400</v>
      </c>
      <c r="E297" s="18">
        <f t="shared" si="50"/>
        <v>2513.2741228718346</v>
      </c>
      <c r="F297" t="str">
        <f t="shared" si="51"/>
        <v>2513.27412287183i</v>
      </c>
      <c r="G297" t="str">
        <f t="shared" si="52"/>
        <v>0.890250514549009-1.87526195102281i</v>
      </c>
      <c r="H297">
        <f t="shared" si="53"/>
        <v>6.3439195098874031</v>
      </c>
      <c r="I297">
        <f t="shared" si="54"/>
        <v>-64.604720504377923</v>
      </c>
      <c r="K297" t="str">
        <f t="shared" si="55"/>
        <v>0.219190956577209-0.269374471902931i</v>
      </c>
      <c r="L297" t="str">
        <f t="shared" si="56"/>
        <v>2.77974152649593-1.08859219507271i</v>
      </c>
      <c r="M297">
        <f t="shared" si="57"/>
        <v>9.4997497906869324</v>
      </c>
      <c r="N297">
        <f t="shared" si="58"/>
        <v>158.61387735098006</v>
      </c>
      <c r="P297" t="str">
        <f t="shared" si="59"/>
        <v>0.433270800675996-6.1818632801134i</v>
      </c>
      <c r="Q297">
        <f t="shared" si="60"/>
        <v>15.843669300574339</v>
      </c>
      <c r="R297">
        <f t="shared" si="61"/>
        <v>94.00915684660211</v>
      </c>
      <c r="CC297" s="18"/>
      <c r="CD297" s="18"/>
      <c r="CE297" s="18"/>
    </row>
    <row r="298" spans="1:83">
      <c r="A298" t="s">
        <v>465</v>
      </c>
      <c r="D298" s="18">
        <f t="shared" si="63"/>
        <v>500</v>
      </c>
      <c r="E298" s="18">
        <f t="shared" si="50"/>
        <v>3141.5926535897929</v>
      </c>
      <c r="F298" t="str">
        <f t="shared" si="51"/>
        <v>3141.59265358979i</v>
      </c>
      <c r="G298" t="str">
        <f t="shared" si="52"/>
        <v>0.610160092132055-1.60658430704117i</v>
      </c>
      <c r="H298">
        <f t="shared" si="53"/>
        <v>4.7032351658548812</v>
      </c>
      <c r="I298">
        <f t="shared" si="54"/>
        <v>-69.203865807283634</v>
      </c>
      <c r="K298" t="str">
        <f t="shared" si="55"/>
        <v>0.219172213180043-0.216715581889345i</v>
      </c>
      <c r="L298" t="str">
        <f t="shared" si="56"/>
        <v>2.74199321987132-1.06289326832187i</v>
      </c>
      <c r="M298">
        <f t="shared" si="57"/>
        <v>9.3692918552918805</v>
      </c>
      <c r="N298">
        <f t="shared" si="58"/>
        <v>158.81191249478729</v>
      </c>
      <c r="P298" t="str">
        <f t="shared" si="59"/>
        <v>-0.034572809283461-5.05377833158436i</v>
      </c>
      <c r="Q298">
        <f t="shared" si="60"/>
        <v>14.072527021146756</v>
      </c>
      <c r="R298">
        <f t="shared" si="61"/>
        <v>89.608046687503645</v>
      </c>
      <c r="CC298" s="18"/>
      <c r="CD298" s="18"/>
      <c r="CE298" s="18"/>
    </row>
    <row r="299" spans="1:83">
      <c r="A299" t="s">
        <v>466</v>
      </c>
      <c r="D299" s="18">
        <f t="shared" si="63"/>
        <v>600</v>
      </c>
      <c r="E299" s="18">
        <f t="shared" si="50"/>
        <v>3769.9111843077517</v>
      </c>
      <c r="F299" t="str">
        <f t="shared" si="51"/>
        <v>3769.91118430775i</v>
      </c>
      <c r="G299" t="str">
        <f t="shared" si="52"/>
        <v>0.440696670695392-1.39245361556935i</v>
      </c>
      <c r="H299">
        <f t="shared" si="53"/>
        <v>3.2901948721179854</v>
      </c>
      <c r="I299">
        <f t="shared" si="54"/>
        <v>-72.437977847881882</v>
      </c>
      <c r="K299" t="str">
        <f t="shared" si="55"/>
        <v>0.219149308936283-0.181834605880466i</v>
      </c>
      <c r="L299" t="str">
        <f t="shared" si="56"/>
        <v>2.69720466966642-1.0755976327651i</v>
      </c>
      <c r="M299">
        <f t="shared" si="57"/>
        <v>9.2592149662955716</v>
      </c>
      <c r="N299">
        <f t="shared" si="58"/>
        <v>158.25875873976256</v>
      </c>
      <c r="P299" t="str">
        <f t="shared" si="59"/>
        <v>-0.309070694535542-4.22974468997497i</v>
      </c>
      <c r="Q299">
        <f t="shared" si="60"/>
        <v>12.549409838413565</v>
      </c>
      <c r="R299">
        <f t="shared" si="61"/>
        <v>85.820780891880688</v>
      </c>
      <c r="CC299" s="18"/>
      <c r="CD299" s="18"/>
      <c r="CE299" s="18"/>
    </row>
    <row r="300" spans="1:83">
      <c r="D300" s="18">
        <f t="shared" si="63"/>
        <v>700</v>
      </c>
      <c r="E300" s="18">
        <f t="shared" si="50"/>
        <v>4398.22971502571</v>
      </c>
      <c r="F300" t="str">
        <f t="shared" si="51"/>
        <v>4398.22971502571i</v>
      </c>
      <c r="G300" t="str">
        <f t="shared" si="52"/>
        <v>0.331791576560441-1.22307506796613i</v>
      </c>
      <c r="H300">
        <f t="shared" si="53"/>
        <v>2.0574507369909796</v>
      </c>
      <c r="I300">
        <f t="shared" si="54"/>
        <v>-74.822275919852302</v>
      </c>
      <c r="K300" t="str">
        <f t="shared" si="55"/>
        <v>0.21912224645566-0.157112316938613i</v>
      </c>
      <c r="L300" t="str">
        <f t="shared" si="56"/>
        <v>2.64609436696012-1.10763301157003i</v>
      </c>
      <c r="M300">
        <f t="shared" si="57"/>
        <v>9.1532944990761642</v>
      </c>
      <c r="N300">
        <f t="shared" si="58"/>
        <v>157.28622141126607</v>
      </c>
      <c r="P300" t="str">
        <f t="shared" si="59"/>
        <v>-0.476766499166143-3.60387535087375i</v>
      </c>
      <c r="Q300">
        <f t="shared" si="60"/>
        <v>11.21074523606714</v>
      </c>
      <c r="R300">
        <f t="shared" si="61"/>
        <v>82.463945491413796</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0.258175672640055-1.08766466892048i</v>
      </c>
      <c r="H301">
        <f t="shared" si="53"/>
        <v>0.96795034814900482</v>
      </c>
      <c r="I301">
        <f t="shared" si="54"/>
        <v>-76.646996563476705</v>
      </c>
      <c r="K301" t="str">
        <f t="shared" si="55"/>
        <v>0.219091028820639-0.138739082426451i</v>
      </c>
      <c r="L301" t="str">
        <f t="shared" si="56"/>
        <v>2.58943888877042-1.14927837667587i</v>
      </c>
      <c r="M301">
        <f t="shared" si="57"/>
        <v>9.0450102469828906</v>
      </c>
      <c r="N301">
        <f t="shared" si="58"/>
        <v>156.06677317087733</v>
      </c>
      <c r="P301" t="str">
        <f t="shared" si="59"/>
        <v>-0.581499358196007-3.11315690959326i</v>
      </c>
      <c r="Q301">
        <f t="shared" si="60"/>
        <v>10.012960595131901</v>
      </c>
      <c r="R301">
        <f t="shared" si="61"/>
        <v>79.419776607400635</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0.206300053227065-0.977758424705914i</v>
      </c>
      <c r="H302">
        <f t="shared" si="53"/>
        <v>-6.2094234751297094E-3</v>
      </c>
      <c r="I302">
        <f t="shared" si="54"/>
        <v>-78.085747445759125</v>
      </c>
      <c r="K302" t="str">
        <f t="shared" si="55"/>
        <v>0.219055659585553-0.124598422760642i</v>
      </c>
      <c r="L302" t="str">
        <f t="shared" si="56"/>
        <v>2.52804643017069-1.19504369937244i</v>
      </c>
      <c r="M302">
        <f t="shared" si="57"/>
        <v>8.9315944440189199</v>
      </c>
      <c r="N302">
        <f t="shared" si="58"/>
        <v>154.69922888290938</v>
      </c>
      <c r="P302" t="str">
        <f t="shared" si="59"/>
        <v>-0.64692793184842-2.71835627393631i</v>
      </c>
      <c r="Q302">
        <f t="shared" si="60"/>
        <v>8.9253850205438017</v>
      </c>
      <c r="R302">
        <f t="shared" si="61"/>
        <v>76.613481437150256</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0.168467276831761-0.887166783596498i</v>
      </c>
      <c r="H303">
        <f t="shared" si="53"/>
        <v>-0.88604726550713786</v>
      </c>
      <c r="I303">
        <f t="shared" si="54"/>
        <v>-79.247917981089941</v>
      </c>
      <c r="K303" t="str">
        <f t="shared" si="55"/>
        <v>0.219016142775582-0.113420434917639i</v>
      </c>
      <c r="L303" t="str">
        <f t="shared" si="56"/>
        <v>2.46273203959018-1.24161751340808i</v>
      </c>
      <c r="M303">
        <f t="shared" si="57"/>
        <v>8.8119418449228757</v>
      </c>
      <c r="N303">
        <f t="shared" si="58"/>
        <v>153.24446483308176</v>
      </c>
      <c r="P303" t="str">
        <f t="shared" si="59"/>
        <v>-0.686632055551242-2.39402598377375i</v>
      </c>
      <c r="Q303">
        <f t="shared" si="60"/>
        <v>7.9258945794157567</v>
      </c>
      <c r="R303">
        <f t="shared" si="61"/>
        <v>73.996546851991852</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0.0432456785126566-0.455472780614078i</v>
      </c>
      <c r="H304">
        <f t="shared" si="53"/>
        <v>-6.7917756691527176</v>
      </c>
      <c r="I304">
        <f t="shared" si="54"/>
        <v>-84.576208948891733</v>
      </c>
      <c r="K304" t="str">
        <f t="shared" si="55"/>
        <v>0.218394077568986-0.0667995572021568i</v>
      </c>
      <c r="L304" t="str">
        <f t="shared" si="56"/>
        <v>1.74526510622165-1.53239910460691i</v>
      </c>
      <c r="M304">
        <f t="shared" si="57"/>
        <v>7.3192682785752972</v>
      </c>
      <c r="N304">
        <f t="shared" si="58"/>
        <v>138.71582286872169</v>
      </c>
      <c r="P304" t="str">
        <f t="shared" si="59"/>
        <v>-0.622490907482814-0.861190389870412i</v>
      </c>
      <c r="Q304">
        <f t="shared" si="60"/>
        <v>0.52749260942258058</v>
      </c>
      <c r="R304">
        <f t="shared" si="61"/>
        <v>54.139613919829941</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0.0193161779549745-0.305163206587693i</v>
      </c>
      <c r="H305">
        <f t="shared" si="53"/>
        <v>-10.291990845821426</v>
      </c>
      <c r="I305">
        <f t="shared" si="54"/>
        <v>-86.378131756149401</v>
      </c>
      <c r="K305" t="str">
        <f t="shared" si="55"/>
        <v>0.217365117821916-0.0556589076420397i</v>
      </c>
      <c r="L305" t="str">
        <f t="shared" si="56"/>
        <v>1.16738713776188-1.51000359825444i</v>
      </c>
      <c r="M305">
        <f t="shared" si="57"/>
        <v>5.6144767845776471</v>
      </c>
      <c r="N305">
        <f t="shared" si="58"/>
        <v>127.70768924341787</v>
      </c>
      <c r="P305" t="str">
        <f t="shared" si="59"/>
        <v>-0.438248082306923-0.385411100505179i</v>
      </c>
      <c r="Q305">
        <f t="shared" si="60"/>
        <v>-4.6775140612437722</v>
      </c>
      <c r="R305">
        <f t="shared" si="61"/>
        <v>41.329557487268488</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0.0108843530992992-0.229272692293279i</v>
      </c>
      <c r="H306">
        <f t="shared" si="53"/>
        <v>-12.783176600885808</v>
      </c>
      <c r="I306">
        <f t="shared" si="54"/>
        <v>-87.28201545945052</v>
      </c>
      <c r="K306" t="str">
        <f t="shared" si="55"/>
        <v>0.21594075646524-0.0532951126052341i</v>
      </c>
      <c r="L306" t="str">
        <f t="shared" si="56"/>
        <v>0.790291754783991-1.37037445672277i</v>
      </c>
      <c r="M306">
        <f t="shared" si="57"/>
        <v>3.9837186639635074</v>
      </c>
      <c r="N306">
        <f t="shared" si="58"/>
        <v>119.97194864589653</v>
      </c>
      <c r="P306" t="str">
        <f t="shared" si="59"/>
        <v>-0.305587626632235-0.196107957781736i</v>
      </c>
      <c r="Q306">
        <f t="shared" si="60"/>
        <v>-8.7994579369223107</v>
      </c>
      <c r="R306">
        <f t="shared" si="61"/>
        <v>32.689933186445984</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0.00697162962887226-0.183566754048302i</v>
      </c>
      <c r="H307">
        <f t="shared" si="53"/>
        <v>-14.717859754214967</v>
      </c>
      <c r="I307">
        <f t="shared" si="54"/>
        <v>-87.825025172370488</v>
      </c>
      <c r="K307" t="str">
        <f t="shared" si="55"/>
        <v>0.21413663499512-0.0543405829619523i</v>
      </c>
      <c r="L307" t="str">
        <f t="shared" si="56"/>
        <v>0.552028282564975-1.21542236067912i</v>
      </c>
      <c r="M307">
        <f t="shared" si="57"/>
        <v>2.5090446797014527</v>
      </c>
      <c r="N307">
        <f t="shared" si="58"/>
        <v>114.42690188579456</v>
      </c>
      <c r="P307" t="str">
        <f t="shared" si="59"/>
        <v>-0.219262600816885-0.109807514514616i</v>
      </c>
      <c r="Q307">
        <f t="shared" si="60"/>
        <v>-12.208815074513515</v>
      </c>
      <c r="R307">
        <f t="shared" si="61"/>
        <v>26.601876713424133</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0.00484354107455234-0.153039646766036i</v>
      </c>
      <c r="H308">
        <f t="shared" si="53"/>
        <v>-16.299572953477487</v>
      </c>
      <c r="I308">
        <f t="shared" si="54"/>
        <v>-88.187254968993884</v>
      </c>
      <c r="K308" t="str">
        <f t="shared" si="55"/>
        <v>0.211972122581602-0.0569859691598898i</v>
      </c>
      <c r="L308" t="str">
        <f t="shared" si="56"/>
        <v>0.398113287004894-1.07595217066396i</v>
      </c>
      <c r="M308">
        <f t="shared" si="57"/>
        <v>1.1931108435030997</v>
      </c>
      <c r="N308">
        <f t="shared" si="58"/>
        <v>110.30498818097944</v>
      </c>
      <c r="P308" t="str">
        <f t="shared" si="59"/>
        <v>-0.162735062077629-0.0661385353489591i</v>
      </c>
      <c r="Q308">
        <f t="shared" si="60"/>
        <v>-15.106462109974386</v>
      </c>
      <c r="R308">
        <f t="shared" si="61"/>
        <v>22.117733211985552</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0.00355946493713454-0.131211674058755i</v>
      </c>
      <c r="H309">
        <f t="shared" si="53"/>
        <v>-17.637355631392854</v>
      </c>
      <c r="I309">
        <f t="shared" si="54"/>
        <v>-88.446081005688811</v>
      </c>
      <c r="K309" t="str">
        <f t="shared" si="55"/>
        <v>0.20946981197312-0.060440897519404i</v>
      </c>
      <c r="L309" t="str">
        <f t="shared" si="56"/>
        <v>0.295111546010777-0.957511831976837i</v>
      </c>
      <c r="M309">
        <f t="shared" si="57"/>
        <v>1.6989907730162512E-2</v>
      </c>
      <c r="N309">
        <f t="shared" si="58"/>
        <v>107.12964773869331</v>
      </c>
      <c r="P309" t="str">
        <f t="shared" si="59"/>
        <v>-0.124586291204177-0.0421303097789544i</v>
      </c>
      <c r="Q309">
        <f t="shared" si="60"/>
        <v>-17.620365723662704</v>
      </c>
      <c r="R309">
        <f t="shared" si="61"/>
        <v>18.683566733004568</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0.00272568511973134-0.114830005980746i</v>
      </c>
      <c r="H310">
        <f t="shared" si="53"/>
        <v>-18.796445991279857</v>
      </c>
      <c r="I310">
        <f t="shared" si="54"/>
        <v>-88.64024274977136</v>
      </c>
      <c r="K310" t="str">
        <f t="shared" si="55"/>
        <v>0.206654955860219-0.0642993957317733i</v>
      </c>
      <c r="L310" t="str">
        <f t="shared" si="56"/>
        <v>0.223697384123109-0.858386158269275i</v>
      </c>
      <c r="M310">
        <f t="shared" si="57"/>
        <v>-1.0409849334058674</v>
      </c>
      <c r="N310">
        <f t="shared" si="58"/>
        <v>104.60653415210405</v>
      </c>
      <c r="P310" t="str">
        <f t="shared" si="59"/>
        <v>-0.0979587590566232-0.0280268623353118i</v>
      </c>
      <c r="Q310">
        <f t="shared" si="60"/>
        <v>-19.837430924685727</v>
      </c>
      <c r="R310">
        <f t="shared" si="61"/>
        <v>15.9662914023327</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0.00215388230404332-0.102083181058872i</v>
      </c>
      <c r="H311">
        <f t="shared" si="53"/>
        <v>-19.818983141905996</v>
      </c>
      <c r="I311">
        <f t="shared" si="54"/>
        <v>-88.791279266328488</v>
      </c>
      <c r="K311" t="str">
        <f t="shared" si="55"/>
        <v>0.203554868633623-0.0683284927526649i</v>
      </c>
      <c r="L311" t="str">
        <f t="shared" si="56"/>
        <v>0.172588047307123-0.775347998817558i</v>
      </c>
      <c r="M311">
        <f t="shared" si="57"/>
        <v>-2.0000426144435997</v>
      </c>
      <c r="N311">
        <f t="shared" si="58"/>
        <v>102.54912152985401</v>
      </c>
      <c r="P311" t="str">
        <f t="shared" si="59"/>
        <v>-0.0787782558059427-0.0192883452159787i</v>
      </c>
      <c r="Q311">
        <f t="shared" si="60"/>
        <v>-21.819025756349593</v>
      </c>
      <c r="R311">
        <f t="shared" si="61"/>
        <v>13.757842263525475</v>
      </c>
      <c r="CC311" s="18"/>
      <c r="CD311" s="18"/>
      <c r="CE311" s="18"/>
    </row>
    <row r="312" spans="1:83">
      <c r="A312" t="s">
        <v>503</v>
      </c>
      <c r="B312" s="18">
        <v>100000</v>
      </c>
      <c r="D312" s="18">
        <f t="shared" si="64"/>
        <v>10000</v>
      </c>
      <c r="E312" s="18">
        <f t="shared" si="50"/>
        <v>62831.853071795864</v>
      </c>
      <c r="F312" t="str">
        <f t="shared" si="51"/>
        <v>62831.8530717959i</v>
      </c>
      <c r="G312" t="str">
        <f t="shared" si="52"/>
        <v>0.00174479218242134-0.0918826313117694i</v>
      </c>
      <c r="H312">
        <f t="shared" si="53"/>
        <v>-20.73376575662838</v>
      </c>
      <c r="I312">
        <f t="shared" si="54"/>
        <v>-88.912120678373228</v>
      </c>
      <c r="K312" t="str">
        <f t="shared" si="55"/>
        <v>0.200198318076047-0.0723836914125539i</v>
      </c>
      <c r="L312" t="str">
        <f t="shared" si="56"/>
        <v>0.134996754916761-0.705317068704762i</v>
      </c>
      <c r="M312">
        <f t="shared" si="57"/>
        <v>-2.8760599191675285</v>
      </c>
      <c r="N312">
        <f t="shared" si="58"/>
        <v>100.83529338934207</v>
      </c>
      <c r="P312" t="str">
        <f t="shared" si="59"/>
        <v>-0.0645708468990666-0.0136344887679064i</v>
      </c>
      <c r="Q312">
        <f t="shared" si="60"/>
        <v>-23.609825675795904</v>
      </c>
      <c r="R312">
        <f t="shared" si="61"/>
        <v>11.923172710968828</v>
      </c>
      <c r="CC312" s="18"/>
      <c r="CD312" s="18"/>
      <c r="CE312" s="18"/>
    </row>
    <row r="313" spans="1:83">
      <c r="D313" s="18">
        <f>D312+10000</f>
        <v>20000</v>
      </c>
      <c r="E313" s="18">
        <f t="shared" si="50"/>
        <v>125663.70614359173</v>
      </c>
      <c r="F313" t="str">
        <f t="shared" si="51"/>
        <v>125663.706143592i</v>
      </c>
      <c r="G313" t="str">
        <f t="shared" si="52"/>
        <v>0.000436316003332239-0.0459537392172016i</v>
      </c>
      <c r="H313">
        <f t="shared" si="53"/>
        <v>-26.75319139906922</v>
      </c>
      <c r="I313">
        <f t="shared" si="54"/>
        <v>-89.456011310974532</v>
      </c>
      <c r="K313" t="str">
        <f t="shared" si="55"/>
        <v>0.158841786002943-0.103268431611915i</v>
      </c>
      <c r="L313" t="str">
        <f t="shared" si="56"/>
        <v>0.0134273826029202-0.355393014316317i</v>
      </c>
      <c r="M313">
        <f t="shared" si="57"/>
        <v>-8.9796272868207527</v>
      </c>
      <c r="N313">
        <f t="shared" si="58"/>
        <v>92.163707700254577</v>
      </c>
      <c r="P313" t="str">
        <f t="shared" si="59"/>
        <v>-0.0163257793175947-0.000772102098122877i</v>
      </c>
      <c r="Q313">
        <f t="shared" si="60"/>
        <v>-35.732818685889974</v>
      </c>
      <c r="R313">
        <f t="shared" si="61"/>
        <v>2.7076963892800734</v>
      </c>
      <c r="CC313" s="18"/>
      <c r="CD313" s="18"/>
      <c r="CE313" s="18"/>
    </row>
    <row r="314" spans="1:83">
      <c r="D314" s="18">
        <f t="shared" ref="D314:D321" si="65">D313+10000</f>
        <v>30000</v>
      </c>
      <c r="E314" s="18">
        <f t="shared" si="50"/>
        <v>188495.55921538759</v>
      </c>
      <c r="F314" t="str">
        <f t="shared" si="51"/>
        <v>188495.559215388i</v>
      </c>
      <c r="G314" t="str">
        <f t="shared" si="52"/>
        <v>0.000193927935269831-0.0306373604094032i</v>
      </c>
      <c r="H314">
        <f t="shared" si="53"/>
        <v>-30.274799087772809</v>
      </c>
      <c r="I314">
        <f t="shared" si="54"/>
        <v>-89.637334819953338</v>
      </c>
      <c r="K314" t="str">
        <f t="shared" si="55"/>
        <v>0.118159797187301-0.112833979234188i</v>
      </c>
      <c r="L314" t="str">
        <f t="shared" si="56"/>
        <v>-0.00365541939365712-0.230021143127179i</v>
      </c>
      <c r="M314">
        <f t="shared" si="57"/>
        <v>-12.763548200830597</v>
      </c>
      <c r="N314">
        <f t="shared" si="58"/>
        <v>89.089551193388758</v>
      </c>
      <c r="P314" t="str">
        <f t="shared" si="59"/>
        <v>-0.00704794955170586+0.0000673848760559352i</v>
      </c>
      <c r="Q314">
        <f t="shared" si="60"/>
        <v>-43.038347288603404</v>
      </c>
      <c r="R314">
        <f t="shared" si="61"/>
        <v>359.45221637343542</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0.000109086375683225-0.0229784230787401i</v>
      </c>
      <c r="H315">
        <f t="shared" si="53"/>
        <v>-32.773497695022009</v>
      </c>
      <c r="I315">
        <f t="shared" si="54"/>
        <v>-89.727999525717763</v>
      </c>
      <c r="K315" t="str">
        <f t="shared" si="55"/>
        <v>0.0869741033834978-0.109915683634803i</v>
      </c>
      <c r="L315" t="str">
        <f t="shared" si="56"/>
        <v>-0.00624820964168893-0.167875909109795i</v>
      </c>
      <c r="M315">
        <f t="shared" si="57"/>
        <v>-15.494220461016281</v>
      </c>
      <c r="N315">
        <f t="shared" si="58"/>
        <v>87.868479914236275</v>
      </c>
      <c r="P315" t="str">
        <f t="shared" si="59"/>
        <v>-0.00385820525879731+0.000125261030142077i</v>
      </c>
      <c r="Q315">
        <f t="shared" si="60"/>
        <v>-48.267718156038285</v>
      </c>
      <c r="R315">
        <f t="shared" si="61"/>
        <v>358.14048038851854</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0.0000698158468686457-0.0183828876074184i</v>
      </c>
      <c r="H316">
        <f t="shared" si="53"/>
        <v>-34.711662719769905</v>
      </c>
      <c r="I316">
        <f t="shared" si="54"/>
        <v>-89.782399032089586</v>
      </c>
      <c r="K316" t="str">
        <f t="shared" si="55"/>
        <v>0.0649382178103279-0.102228638940344i</v>
      </c>
      <c r="L316" t="str">
        <f t="shared" si="56"/>
        <v>-0.00590025456098929-0.131566820645976i</v>
      </c>
      <c r="M316">
        <f t="shared" si="57"/>
        <v>-17.608346772905609</v>
      </c>
      <c r="N316">
        <f t="shared" si="58"/>
        <v>87.432230071271448</v>
      </c>
      <c r="P316" t="str">
        <f t="shared" si="59"/>
        <v>-0.00241899000806927+0.0000992782674466099i</v>
      </c>
      <c r="Q316">
        <f t="shared" si="60"/>
        <v>-52.32000949267551</v>
      </c>
      <c r="R316">
        <f t="shared" si="61"/>
        <v>357.64983103918183</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0.0000484834406691799-0.0153191405209651i</v>
      </c>
      <c r="H317">
        <f t="shared" si="53"/>
        <v>-36.295268500378135</v>
      </c>
      <c r="I317">
        <f t="shared" si="54"/>
        <v>-89.818665593680464</v>
      </c>
      <c r="K317" t="str">
        <f t="shared" si="55"/>
        <v>0.0495838762068556-0.0934916541188807i</v>
      </c>
      <c r="L317" t="str">
        <f t="shared" si="56"/>
        <v>-0.00501860110923326-0.108024427390227i</v>
      </c>
      <c r="M317">
        <f t="shared" si="57"/>
        <v>-19.320197058079362</v>
      </c>
      <c r="N317">
        <f t="shared" si="58"/>
        <v>87.340064064548869</v>
      </c>
      <c r="P317" t="str">
        <f t="shared" si="59"/>
        <v>-0.0016550847019368+0.0000716432596948194i</v>
      </c>
      <c r="Q317">
        <f t="shared" si="60"/>
        <v>-55.615465558457501</v>
      </c>
      <c r="R317">
        <f t="shared" si="61"/>
        <v>357.52139847086846</v>
      </c>
      <c r="CC317" s="18"/>
      <c r="CD317" s="18"/>
      <c r="CE317" s="18"/>
    </row>
    <row r="318" spans="1:83">
      <c r="A318" s="54">
        <v>1</v>
      </c>
      <c r="D318" s="18">
        <f t="shared" si="65"/>
        <v>70000</v>
      </c>
      <c r="E318" s="18">
        <f t="shared" si="50"/>
        <v>439822.97150257102</v>
      </c>
      <c r="F318" t="str">
        <f t="shared" si="51"/>
        <v>439822.971502571i</v>
      </c>
      <c r="G318" t="str">
        <f t="shared" si="52"/>
        <v>0.0000356205816812724-0.0131307267690322i</v>
      </c>
      <c r="H318">
        <f t="shared" si="53"/>
        <v>-37.634192751925688</v>
      </c>
      <c r="I318">
        <f t="shared" si="54"/>
        <v>-89.844570371187842</v>
      </c>
      <c r="K318" t="str">
        <f t="shared" si="55"/>
        <v>0.0387544961570726-0.0851540701570526i</v>
      </c>
      <c r="L318" t="str">
        <f t="shared" si="56"/>
        <v>-0.00416478900960367-0.0916078417581582i</v>
      </c>
      <c r="M318">
        <f t="shared" si="57"/>
        <v>-20.752379776315138</v>
      </c>
      <c r="N318">
        <f t="shared" si="58"/>
        <v>87.396940842662019</v>
      </c>
      <c r="P318" t="str">
        <f t="shared" si="59"/>
        <v>-0.00120302589223422+0.0000514235819257825i</v>
      </c>
      <c r="Q318">
        <f t="shared" si="60"/>
        <v>-58.386572528240791</v>
      </c>
      <c r="R318">
        <f t="shared" si="61"/>
        <v>357.55237047147421</v>
      </c>
      <c r="CC318" s="18"/>
      <c r="CD318" s="18"/>
      <c r="CE318" s="18"/>
    </row>
    <row r="319" spans="1:83">
      <c r="A319" s="54"/>
      <c r="D319" s="18">
        <f t="shared" si="65"/>
        <v>80000</v>
      </c>
      <c r="E319" s="18">
        <f t="shared" si="50"/>
        <v>502654.82457436691</v>
      </c>
      <c r="F319" t="str">
        <f t="shared" si="51"/>
        <v>502654.824574367i</v>
      </c>
      <c r="G319" t="str">
        <f t="shared" si="52"/>
        <v>0.0000272720548878963-0.0114894057395486i</v>
      </c>
      <c r="H319">
        <f t="shared" si="53"/>
        <v>-38.794024200868222</v>
      </c>
      <c r="I319">
        <f t="shared" si="54"/>
        <v>-89.863998996598824</v>
      </c>
      <c r="K319" t="str">
        <f t="shared" si="55"/>
        <v>0.0309539199715364-0.0776727701293295i</v>
      </c>
      <c r="L319" t="str">
        <f t="shared" si="56"/>
        <v>-0.00345218753202618-0.0795332325089407i</v>
      </c>
      <c r="M319">
        <f t="shared" si="57"/>
        <v>-21.980852709457604</v>
      </c>
      <c r="N319">
        <f t="shared" si="58"/>
        <v>87.514602501472609</v>
      </c>
      <c r="P319" t="str">
        <f t="shared" si="59"/>
        <v>-0.000913883726320933+0.0000374945485620641i</v>
      </c>
      <c r="Q319">
        <f t="shared" si="60"/>
        <v>-60.774876910325837</v>
      </c>
      <c r="R319">
        <f t="shared" si="61"/>
        <v>357.65060350487374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0.0000215483157627306-0.0102128171785023i</v>
      </c>
      <c r="H320">
        <f t="shared" si="53"/>
        <v>-39.81706951426991</v>
      </c>
      <c r="I320">
        <f t="shared" si="54"/>
        <v>-89.879110171548078</v>
      </c>
      <c r="K320" t="str">
        <f t="shared" si="55"/>
        <v>0.0252043242550911-0.0711147575797923i</v>
      </c>
      <c r="L320" t="str">
        <f t="shared" si="56"/>
        <v>-0.00288116002336776-0.0702863242492569i</v>
      </c>
      <c r="M320">
        <f t="shared" si="57"/>
        <v>-23.055291934875282</v>
      </c>
      <c r="N320">
        <f t="shared" si="58"/>
        <v>87.652659423938488</v>
      </c>
      <c r="P320" t="str">
        <f t="shared" si="59"/>
        <v>-0.00071788346385254+0.0000279102086719397i</v>
      </c>
      <c r="Q320">
        <f t="shared" si="60"/>
        <v>-62.872361449145195</v>
      </c>
      <c r="R320">
        <f t="shared" si="61"/>
        <v>357.77354925239041</v>
      </c>
      <c r="CC320" s="18"/>
      <c r="CD320" s="18"/>
      <c r="CE320" s="18"/>
    </row>
    <row r="321" spans="1:83">
      <c r="A321" s="54">
        <f>B302*(B304+B305)</f>
        <v>1.49205E-3</v>
      </c>
      <c r="D321" s="18">
        <f t="shared" si="65"/>
        <v>100000</v>
      </c>
      <c r="E321" s="18">
        <f t="shared" si="50"/>
        <v>628318.53071795858</v>
      </c>
      <c r="F321" t="str">
        <f t="shared" si="51"/>
        <v>628318.530717959i</v>
      </c>
      <c r="G321" t="str">
        <f t="shared" si="52"/>
        <v>0.0000174541505311964-0.00919154323520901i</v>
      </c>
      <c r="H321">
        <f t="shared" si="53"/>
        <v>-40.73221565205391</v>
      </c>
      <c r="I321">
        <f t="shared" si="54"/>
        <v>-89.891199123717271</v>
      </c>
      <c r="K321" t="str">
        <f t="shared" si="55"/>
        <v>0.0208714262992654-0.0654087961983113i</v>
      </c>
      <c r="L321" t="str">
        <f t="shared" si="56"/>
        <v>-0.00242745715552676-0.0629790977278091i</v>
      </c>
      <c r="M321">
        <f t="shared" si="57"/>
        <v>-24.00962409626683</v>
      </c>
      <c r="N321">
        <f t="shared" si="58"/>
        <v>87.792692479755402</v>
      </c>
      <c r="P321" t="str">
        <f t="shared" si="59"/>
        <v>-0.000578917468882211+0.0000212128307445816i</v>
      </c>
      <c r="Q321">
        <f t="shared" si="60"/>
        <v>-64.741839748320757</v>
      </c>
      <c r="R321">
        <f t="shared" si="61"/>
        <v>357.90149335603815</v>
      </c>
      <c r="CC321" s="18"/>
      <c r="CD321" s="18"/>
      <c r="CE321" s="18"/>
    </row>
    <row r="322" spans="1:83">
      <c r="A322" s="54">
        <v>0</v>
      </c>
      <c r="D322" s="18"/>
      <c r="E322" s="18"/>
      <c r="K322" s="437" t="s">
        <v>543</v>
      </c>
      <c r="L322" s="437"/>
      <c r="M322" s="437"/>
      <c r="N322" s="437"/>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7.5253408536812-125.37556647545i</v>
      </c>
      <c r="R324">
        <f>20*LOG10(IMABS(Q324))</f>
        <v>41.979876319621788</v>
      </c>
      <c r="S324">
        <f>IMARGUMENT(Q324)*180/PI()+180</f>
        <v>93.434908477766555</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7.46043575324069-63.3024600040242i</v>
      </c>
      <c r="R325">
        <f t="shared" ref="R325:R360" si="73">20*LOG10(IMABS(Q325))</f>
        <v>36.088318087310604</v>
      </c>
      <c r="S325">
        <f t="shared" ref="S325:S360" si="74">IMARGUMENT(Q325)*180/PI()+180</f>
        <v>96.721520473311145</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7.35460253284712-42.8697903733105i</v>
      </c>
      <c r="R326">
        <f t="shared" si="73"/>
        <v>32.769002673111402</v>
      </c>
      <c r="S326">
        <f t="shared" si="74"/>
        <v>99.734713634591628</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7.21115822280219-32.8314831191121i</v>
      </c>
      <c r="R327">
        <f t="shared" si="73"/>
        <v>30.530427325222881</v>
      </c>
      <c r="S327">
        <f t="shared" si="74"/>
        <v>102.38782815155845</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7.03438414704242-26.9346611603578i</v>
      </c>
      <c r="R328">
        <f t="shared" si="73"/>
        <v>28.892784641325949</v>
      </c>
      <c r="S328">
        <f t="shared" si="74"/>
        <v>104.63670825309069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6.82922491907629-23.0929329587174i</v>
      </c>
      <c r="R329">
        <f t="shared" si="73"/>
        <v>27.633694838886296</v>
      </c>
      <c r="S329">
        <f t="shared" si="74"/>
        <v>106.47441917377682</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6.60097413080132-20.4111840690431i</v>
      </c>
      <c r="R330">
        <f t="shared" si="73"/>
        <v>26.629365114193138</v>
      </c>
      <c r="S330">
        <f t="shared" si="74"/>
        <v>107.92120022342239</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6.35497979957981-18.4417281273789i</v>
      </c>
      <c r="R331">
        <f t="shared" si="73"/>
        <v>25.803353766077969</v>
      </c>
      <c r="S331">
        <f t="shared" si="74"/>
        <v>109.01384093565024</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6.09639414318957-16.9362636516232i</v>
      </c>
      <c r="R332">
        <f t="shared" si="73"/>
        <v>25.105490958079201</v>
      </c>
      <c r="S332">
        <f t="shared" si="74"/>
        <v>109.79689739470486</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5.82998174186724-15.7465458884362i</v>
      </c>
      <c r="R333">
        <f t="shared" si="73"/>
        <v>24.501603838704682</v>
      </c>
      <c r="S333">
        <f t="shared" si="74"/>
        <v>110.31650582005045</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3.38825227405241-10.1759692054199i</v>
      </c>
      <c r="R334">
        <f t="shared" si="73"/>
        <v>20.608133954321211</v>
      </c>
      <c r="S334">
        <f t="shared" si="74"/>
        <v>108.4160073443493</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1.90266056573583-7.70714598087392i</v>
      </c>
      <c r="R335">
        <f t="shared" si="73"/>
        <v>17.994798901215407</v>
      </c>
      <c r="S335">
        <f t="shared" si="74"/>
        <v>103.86731497744543</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1.09757519369954-6.14483589271859i</v>
      </c>
      <c r="R336">
        <f t="shared" si="73"/>
        <v>15.906599618418957</v>
      </c>
      <c r="S336">
        <f t="shared" si="74"/>
        <v>100.12722947709338</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0.643437212464643-5.07053212201369i</v>
      </c>
      <c r="R337">
        <f t="shared" si="73"/>
        <v>14.170447861606961</v>
      </c>
      <c r="S337">
        <f t="shared" si="74"/>
        <v>97.232030287177167</v>
      </c>
      <c r="CC337" s="18"/>
      <c r="CD337" s="18"/>
      <c r="CE337" s="18"/>
    </row>
    <row r="338" spans="1:83">
      <c r="A338" t="s">
        <v>527</v>
      </c>
      <c r="B338" s="119">
        <f>'DESIGN INPUTS AND CALCULATIONS'!C152*1000</f>
        <v>127000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0.370800336447926-4.2941002927764i</v>
      </c>
      <c r="R338">
        <f t="shared" si="73"/>
        <v>12.689706766758853</v>
      </c>
      <c r="S338">
        <f t="shared" si="74"/>
        <v>94.93531184374082</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0.197758920488265-3.71033415456942i</v>
      </c>
      <c r="R339">
        <f t="shared" si="73"/>
        <v>11.400580584410591</v>
      </c>
      <c r="S339">
        <f t="shared" si="74"/>
        <v>93.050948966836302</v>
      </c>
      <c r="CC339" s="18"/>
      <c r="CD339" s="18"/>
      <c r="CE339" s="18"/>
    </row>
    <row r="340" spans="1:83">
      <c r="A340" t="s">
        <v>529</v>
      </c>
      <c r="B340">
        <f>B336*(B338+B339)/B338</f>
        <v>475.49606299212599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0.0829359951496034-3.25702697924311i</v>
      </c>
      <c r="R340">
        <f t="shared" si="73"/>
        <v>10.259242175740235</v>
      </c>
      <c r="S340">
        <f t="shared" si="74"/>
        <v>91.458647987962294</v>
      </c>
      <c r="CC340" s="18"/>
      <c r="CD340" s="18"/>
      <c r="CE340" s="18"/>
    </row>
    <row r="341" spans="1:83">
      <c r="A341" t="s">
        <v>530</v>
      </c>
      <c r="B341">
        <f>B337*(B338+B339)/B338</f>
        <v>451.72125984251966</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0.00410799145223695-2.8955862640791i</v>
      </c>
      <c r="R341">
        <f t="shared" si="73"/>
        <v>9.2347388967634263</v>
      </c>
      <c r="S341">
        <f t="shared" si="74"/>
        <v>90.081285927308187</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-0.0513852339247906-2.60104204839502i</v>
      </c>
      <c r="R342">
        <f t="shared" si="73"/>
        <v>8.3046421167873881</v>
      </c>
      <c r="S342">
        <f t="shared" si="74"/>
        <v>88.868232789817441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-0.186252454431159-1.22656474215937i</v>
      </c>
      <c r="R343">
        <f t="shared" si="73"/>
        <v>1.8728124110211115</v>
      </c>
      <c r="S343">
        <f t="shared" si="74"/>
        <v>81.365661893295524</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-0.168801808012266-0.767220425219968i</v>
      </c>
      <c r="R344">
        <f t="shared" si="73"/>
        <v>-2.0962951198503714</v>
      </c>
      <c r="S344">
        <f t="shared" si="74"/>
        <v>77.591633059451581</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-0.145192831506224-0.547156693086819i</v>
      </c>
      <c r="R345">
        <f t="shared" si="73"/>
        <v>-4.9422426741455974</v>
      </c>
      <c r="S345">
        <f t="shared" si="74"/>
        <v>75.138567032993706</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-0.127392024696197-0.420511783856338i</v>
      </c>
      <c r="R346">
        <f t="shared" si="73"/>
        <v>-7.1431019891585823</v>
      </c>
      <c r="S346">
        <f t="shared" si="74"/>
        <v>73.146067506405956</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-0.114616633164647-0.338559086868931i</v>
      </c>
      <c r="R347">
        <f t="shared" si="73"/>
        <v>-8.9360772147813332</v>
      </c>
      <c r="S347">
        <f t="shared" si="74"/>
        <v>71.29685631088816</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-0.10519051598068-0.28108630141112i</v>
      </c>
      <c r="R348">
        <f t="shared" si="73"/>
        <v>-10.453978820323925</v>
      </c>
      <c r="S348">
        <f t="shared" si="74"/>
        <v>69.482716557428134</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-0.0979103360948433-0.238406376197755i</v>
      </c>
      <c r="R349">
        <f t="shared" si="73"/>
        <v>-11.776747519620148</v>
      </c>
      <c r="S349">
        <f t="shared" si="74"/>
        <v>67.672694361563416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-0.0920161940449031-0.205353778290165i</v>
      </c>
      <c r="R350">
        <f t="shared" si="73"/>
        <v>-12.955307093749855</v>
      </c>
      <c r="S350">
        <f t="shared" si="74"/>
        <v>65.863507233037737</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-0.0870379916849411-0.17893816005586i</v>
      </c>
      <c r="R351">
        <f t="shared" si="73"/>
        <v>-14.023653878943975</v>
      </c>
      <c r="S351">
        <f t="shared" si="74"/>
        <v>64.061071890948142</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-0.0550442360924286-0.0607506860911485i</v>
      </c>
      <c r="R352">
        <f t="shared" si="73"/>
        <v>-21.725975235881801</v>
      </c>
      <c r="S352">
        <f t="shared" si="74"/>
        <v>47.821291298646969</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-0.0356109518547471-0.0260716250546753i</v>
      </c>
      <c r="R353">
        <f t="shared" si="73"/>
        <v>-27.10440137022831</v>
      </c>
      <c r="S353">
        <f t="shared" si="74"/>
        <v>36.208745602753652</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-0.0237593232233792-0.0128574197219581i</v>
      </c>
      <c r="R354">
        <f t="shared" si="73"/>
        <v>-31.367850237345447</v>
      </c>
      <c r="S354">
        <f t="shared" si="74"/>
        <v>28.420151694789524</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-0.0165742701820264-0.0070778257927957i</v>
      </c>
      <c r="R355">
        <f t="shared" si="73"/>
        <v>-34.883812383300224</v>
      </c>
      <c r="S355">
        <f t="shared" si="74"/>
        <v>23.124272762423971</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-0.0120732417382207-0.00424947593377474i</v>
      </c>
      <c r="R356">
        <f t="shared" si="73"/>
        <v>-37.856298659265207</v>
      </c>
      <c r="S356">
        <f t="shared" si="74"/>
        <v>19.39077997100614</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-0.00912832369521726-0.00273076748661908i</v>
      </c>
      <c r="R357">
        <f t="shared" si="73"/>
        <v>-40.419936300943071</v>
      </c>
      <c r="S357">
        <f t="shared" si="74"/>
        <v>16.654723276557604</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-0.00711857538600588-0.00185136816495682i</v>
      </c>
      <c r="R358">
        <f t="shared" si="73"/>
        <v>-42.667892518367807</v>
      </c>
      <c r="S358">
        <f t="shared" si="74"/>
        <v>14.578276429350268</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-0.00569487387101796-0.00131002605720365i</v>
      </c>
      <c r="R359">
        <f t="shared" si="73"/>
        <v>-44.666378218403331</v>
      </c>
      <c r="S359">
        <f t="shared" si="74"/>
        <v>12.954724005319207</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-0.00465345444584435-0.000959717578793231i</v>
      </c>
      <c r="R360">
        <f t="shared" si="73"/>
        <v>-46.463588495491848</v>
      </c>
      <c r="S360">
        <f t="shared" si="74"/>
        <v>11.653162674661957</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-4.491175555607-124.733663471392i</v>
      </c>
      <c r="P363">
        <f>20*LOG10(IMABS(O363))</f>
        <v>41.925300282749021</v>
      </c>
      <c r="Q363">
        <f>IMARGUMENT(O363)*180/PI()+180</f>
        <v>87.937891975094473</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-4.45572416599571-62.0292241894988i</v>
      </c>
      <c r="P364">
        <f t="shared" ref="P364:P399" si="80">20*LOG10(IMABS(O364))</f>
        <v>35.874278666657737</v>
      </c>
      <c r="Q364">
        <f t="shared" ref="Q364:Q399" si="81">IMARGUMENT(O364)*180/PI()+180</f>
        <v>85.891348843630553</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-4.39791713459953-40.9857901468402i</v>
      </c>
      <c r="P365">
        <f t="shared" si="80"/>
        <v>32.302385362670762</v>
      </c>
      <c r="Q365">
        <f t="shared" si="81"/>
        <v>83.87539910078246</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-4.31956543968467-30.3662048981212i</v>
      </c>
      <c r="P366">
        <f t="shared" si="80"/>
        <v>29.734811726484725</v>
      </c>
      <c r="Q366">
        <f t="shared" si="81"/>
        <v>81.904041845495598</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-4.223006529399-23.9250366689646i</v>
      </c>
      <c r="P367">
        <f t="shared" si="80"/>
        <v>27.710294941673933</v>
      </c>
      <c r="Q367">
        <f t="shared" si="81"/>
        <v>79.98983421603478</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-4.11093998490314-19.5816210214733i</v>
      </c>
      <c r="P368">
        <f t="shared" si="80"/>
        <v>26.024286695775196</v>
      </c>
      <c r="Q368">
        <f t="shared" si="81"/>
        <v>78.143585018177191</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-3.98625591831408-16.444761526257i</v>
      </c>
      <c r="P369">
        <f t="shared" si="80"/>
        <v>24.56852319261154</v>
      </c>
      <c r="Q369">
        <f t="shared" si="81"/>
        <v>76.374166568338779</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-3.85187415791251-14.0689305358284i</v>
      </c>
      <c r="P370">
        <f t="shared" si="80"/>
        <v>23.27913947099125</v>
      </c>
      <c r="Q370">
        <f t="shared" si="81"/>
        <v>74.688443257069665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-3.71060763469684-12.2063871721697i</v>
      </c>
      <c r="P371">
        <f t="shared" si="80"/>
        <v>22.115596799230417</v>
      </c>
      <c r="Q371">
        <f t="shared" si="81"/>
        <v>73.091304247523766</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-3.56505764608755-10.7080850544111i</v>
      </c>
      <c r="P372">
        <f t="shared" si="80"/>
        <v>21.050764284095187</v>
      </c>
      <c r="Q372">
        <f t="shared" si="81"/>
        <v>71.585780344141611</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-2.23041204071426-4.07683604743166i</v>
      </c>
      <c r="P373">
        <f t="shared" si="80"/>
        <v>13.343598455068761</v>
      </c>
      <c r="Q373">
        <f t="shared" si="81"/>
        <v>61.31720077910677</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-1.41677745162947-2.191897942673i</v>
      </c>
      <c r="P374">
        <f t="shared" si="80"/>
        <v>8.3325391472115058</v>
      </c>
      <c r="Q374">
        <f t="shared" si="81"/>
        <v>57.122578037705821</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-0.973715216821148-1.42226665304654i</v>
      </c>
      <c r="P375">
        <f t="shared" si="80"/>
        <v>4.7289735367647072</v>
      </c>
      <c r="Q375">
        <f t="shared" si="81"/>
        <v>55.603595351008067</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-0.721359705567624-1.03060518451247i</v>
      </c>
      <c r="P376">
        <f t="shared" si="80"/>
        <v>1.9934560437700777</v>
      </c>
      <c r="Q376">
        <f t="shared" si="81"/>
        <v>55.010364963327888</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-0.567273610848858-0.798832303944525i</v>
      </c>
      <c r="P377">
        <f t="shared" si="80"/>
        <v>-0.17759349882582234</v>
      </c>
      <c r="Q377">
        <f t="shared" si="81"/>
        <v>54.620352297505619</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-0.466823413381954-0.646470921087593i</v>
      </c>
      <c r="P378">
        <f t="shared" si="80"/>
        <v>-1.9664617739767343</v>
      </c>
      <c r="Q378">
        <f t="shared" si="81"/>
        <v>54.16655570459838</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-0.397509503221626-0.538547287303959i</v>
      </c>
      <c r="P379">
        <f t="shared" si="80"/>
        <v>-3.4867643999797249</v>
      </c>
      <c r="Q379">
        <f t="shared" si="81"/>
        <v>53.568431492838727</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-0.347292995893124-0.457843972720147i</v>
      </c>
      <c r="P380">
        <f t="shared" si="80"/>
        <v>-4.8117883525463423</v>
      </c>
      <c r="Q380">
        <f t="shared" si="81"/>
        <v>52.818225779702487</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-0.309357076934552-0.395023189287699i</v>
      </c>
      <c r="P381">
        <f t="shared" si="80"/>
        <v>-5.9903893741479219</v>
      </c>
      <c r="Q381">
        <f t="shared" si="81"/>
        <v>51.934207997157415</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-0.151747205023647-0.128557264690232i</v>
      </c>
      <c r="P382">
        <f t="shared" si="80"/>
        <v>-14.028075646252429</v>
      </c>
      <c r="Q382">
        <f t="shared" si="81"/>
        <v>40.270618698812115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-0.0934465665973569-0.0530519994437002i</v>
      </c>
      <c r="P383">
        <f t="shared" si="80"/>
        <v>-19.375392796798188</v>
      </c>
      <c r="Q383">
        <f t="shared" si="81"/>
        <v>29.584682680469257</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-0.0618070917199743-0.0241421216757838i</v>
      </c>
      <c r="P384">
        <f t="shared" si="80"/>
        <v>-23.562553955380295</v>
      </c>
      <c r="Q384">
        <f t="shared" si="81"/>
        <v>21.335835005010921</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-0.0430719852813566-0.0114810067441609i</v>
      </c>
      <c r="P385">
        <f t="shared" si="80"/>
        <v>-27.018000713761371</v>
      </c>
      <c r="Q385">
        <f t="shared" si="81"/>
        <v>14.925386254018719</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-0.0313185422347754-0.0053884308506878i</v>
      </c>
      <c r="P386">
        <f t="shared" si="80"/>
        <v>-29.957275302094089</v>
      </c>
      <c r="Q386">
        <f t="shared" si="81"/>
        <v>9.7622981521247141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-0.0235702927103845-0.00224853107374931i</v>
      </c>
      <c r="P387">
        <f t="shared" si="80"/>
        <v>-32.513356035676196</v>
      </c>
      <c r="Q387">
        <f t="shared" si="81"/>
        <v>5.4493446561515668</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-0.0182407407999959-0.000551996735051606i</v>
      </c>
      <c r="P388">
        <f t="shared" si="80"/>
        <v>-34.775175224473102</v>
      </c>
      <c r="Q388">
        <f t="shared" si="81"/>
        <v>1.7333415597800013</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-0.0144408166121576+0.000390379934744862i</v>
      </c>
      <c r="P389">
        <f t="shared" si="80"/>
        <v>-36.804992330723422</v>
      </c>
      <c r="Q389">
        <f t="shared" si="81"/>
        <v>358.4514950148972</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-0.0116483234630305+0.000917453282030245i</v>
      </c>
      <c r="P390">
        <f t="shared" si="80"/>
        <v>-38.647873057461588</v>
      </c>
      <c r="Q390">
        <f t="shared" si="81"/>
        <v>355.49652748560891</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-0.00240766570480933+0.00113446003020036i</v>
      </c>
      <c r="P391">
        <f t="shared" si="80"/>
        <v>-51.497304163173609</v>
      </c>
      <c r="Q391">
        <f t="shared" si="81"/>
        <v>334.77081066402872</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-0.000802298753888884+0.000637372062120161i</v>
      </c>
      <c r="P392">
        <f t="shared" si="80"/>
        <v>-59.78841129054959</v>
      </c>
      <c r="Q392">
        <f t="shared" si="81"/>
        <v>321.53523562561543</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-0.000333106445173033+0.000366483534911501i</v>
      </c>
      <c r="P393">
        <f t="shared" si="80"/>
        <v>-66.103554180993285</v>
      </c>
      <c r="Q393">
        <f t="shared" si="81"/>
        <v>312.26851808445383</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-0.000159379404257258+0.000222964925426726i</v>
      </c>
      <c r="P394">
        <f t="shared" si="80"/>
        <v>-71.242724468683434</v>
      </c>
      <c r="Q394">
        <f t="shared" si="81"/>
        <v>305.55787772516669</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-0.000084569494165196+0.000143278130049656i</v>
      </c>
      <c r="P395">
        <f t="shared" si="80"/>
        <v>-75.578241569158635</v>
      </c>
      <c r="Q395">
        <f t="shared" si="81"/>
        <v>300.55110378990202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-0.0000485830924927604+0.0000965564034049173i</v>
      </c>
      <c r="P396">
        <f t="shared" si="80"/>
        <v>-79.324286758311175</v>
      </c>
      <c r="Q396">
        <f t="shared" si="81"/>
        <v>296.70960405102375</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-0.0000297176111778436+0.0000677394336646379i</v>
      </c>
      <c r="P397">
        <f t="shared" si="80"/>
        <v>-82.618723813136071</v>
      </c>
      <c r="Q397">
        <f t="shared" si="81"/>
        <v>293.6872894885272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-0.0000191227309383721+0.0000491566967526022i</v>
      </c>
      <c r="P398">
        <f t="shared" si="80"/>
        <v>-85.556335587853042</v>
      </c>
      <c r="Q398">
        <f t="shared" si="81"/>
        <v>291.25682069014124</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-0.0000128283389652158+0.0000367038880676048i</v>
      </c>
      <c r="P399">
        <f t="shared" si="80"/>
        <v>-88.205224129252002</v>
      </c>
      <c r="Q399">
        <f t="shared" si="81"/>
        <v>289.26497991809549</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3" t="s">
        <v>420</v>
      </c>
      <c r="B2" s="384"/>
      <c r="C2" s="384"/>
      <c r="D2" s="385"/>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54</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810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4.1399999999999997</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3.6</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50.014211303698922</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230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15.5</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0.13600000000000001</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14.838709677419354</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0.21345334761516552</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109.61874569296131</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1.1570769230769231</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4700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33</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87.694996554369055</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3" t="s">
        <v>463</v>
      </c>
      <c r="B24" s="384"/>
      <c r="C24" s="384"/>
      <c r="D24" s="385"/>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16.71601880303508</v>
      </c>
      <c r="H15" t="s">
        <v>73</v>
      </c>
    </row>
    <row r="16" spans="6:8" ht="45">
      <c r="F16" s="123" t="s">
        <v>602</v>
      </c>
      <c r="G16">
        <f>Lr/(1-(C17^2))</f>
        <v>15.5</v>
      </c>
      <c r="H16" t="s">
        <v>73</v>
      </c>
    </row>
    <row r="17" spans="2:52">
      <c r="B17" t="s">
        <v>595</v>
      </c>
      <c r="C17">
        <f>'DESIGN INPUTS AND CALCULATIONS'!C91</f>
        <v>0</v>
      </c>
      <c r="F17" t="s">
        <v>604</v>
      </c>
      <c r="G17">
        <f>G15*(1-C17)/(1-C17^2)</f>
        <v>16.71601880303508</v>
      </c>
      <c r="H17" t="s">
        <v>73</v>
      </c>
    </row>
    <row r="18" spans="2:52">
      <c r="B18" t="s">
        <v>600</v>
      </c>
      <c r="C18" t="e">
        <f>1/C17</f>
        <v>#DIV/0!</v>
      </c>
    </row>
    <row r="19" spans="2:52">
      <c r="B19" t="s">
        <v>594</v>
      </c>
      <c r="C19">
        <f>Qe_selected*Re_fl</f>
        <v>10.502984373776773</v>
      </c>
      <c r="F19" t="s">
        <v>612</v>
      </c>
      <c r="G19">
        <f>SQRT(Lr/Cr)</f>
        <v>10.675700831106786</v>
      </c>
      <c r="L19" t="str">
        <f>'DESIGN INPUTS AND CALCULATIONS'!C90</f>
        <v>Discrete Inductor</v>
      </c>
    </row>
    <row r="20" spans="2:52">
      <c r="F20" t="s">
        <v>613</v>
      </c>
      <c r="G20">
        <f>G19/Re_fl</f>
        <v>0.21345334761516552</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0.21</v>
      </c>
      <c r="C24" s="20">
        <f t="shared" ref="C24:C95" si="1">Ln_selected</f>
        <v>14.84</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0.21</v>
      </c>
      <c r="C25" s="20">
        <f t="shared" si="1"/>
        <v>14.84</v>
      </c>
      <c r="D25" s="20">
        <f>D24+0.05</f>
        <v>0.05</v>
      </c>
      <c r="E25" s="20">
        <f t="shared" ref="E25:E88" si="2">D25^2</f>
        <v>2.5000000000000005E-3</v>
      </c>
      <c r="F25" s="20" t="e">
        <f t="shared" ref="F25:F88" si="3">($C$18*(1-(1-($C$17^2))/(E25)))^2</f>
        <v>#DIV/0!</v>
      </c>
      <c r="G25" s="20" t="e">
        <f t="shared" ref="G25:G88" si="4">((B25/$C$17)*(D25-(1/D25)))^2</f>
        <v>#DIV/0!</v>
      </c>
      <c r="H25" s="20" t="e">
        <f t="shared" ref="H25:H88" si="5">SQRT(F25+G25)</f>
        <v>#DIV/0!</v>
      </c>
      <c r="I25" s="20" t="e">
        <f t="shared" ref="I25:I88" si="6">1/(H25)</f>
        <v>#DIV/0!</v>
      </c>
      <c r="J25" s="20" t="e">
        <f t="shared" ref="J25:J88" si="7">SQRT(F25)</f>
        <v>#DIV/0!</v>
      </c>
      <c r="K25" s="20" t="e">
        <f t="shared" ref="K25:K88" si="8">1/J25</f>
        <v>#DIV/0!</v>
      </c>
      <c r="L25" s="20">
        <f>IF('DESIGN INPUTS AND CALCULATIONS'!$C$90="Integrated Leakage",'Integrated Leakage'!I25,'tables and calculations'!$S67)</f>
        <v>3.8133569162670612E-2</v>
      </c>
      <c r="M25" s="20">
        <f>IF('DESIGN INPUTS AND CALCULATIONS'!$C$90="Integrated Leakage",'Integrated Leakage'!K25,'tables and calculations'!$AO67)</f>
        <v>3.8629726137811557E-2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0.21</v>
      </c>
      <c r="C26" s="20">
        <f t="shared" si="1"/>
        <v>14.84</v>
      </c>
      <c r="D26" s="20">
        <f t="shared" ref="D26:D89" si="9">D25+0.05</f>
        <v>0.1</v>
      </c>
      <c r="E26" s="20">
        <f t="shared" si="2"/>
        <v>1.0000000000000002E-2</v>
      </c>
      <c r="F26" s="20" t="e">
        <f t="shared" si="3"/>
        <v>#DIV/0!</v>
      </c>
      <c r="G26" s="20" t="e">
        <f t="shared" si="4"/>
        <v>#DIV/0!</v>
      </c>
      <c r="H26" s="20" t="e">
        <f t="shared" si="5"/>
        <v>#DIV/0!</v>
      </c>
      <c r="I26" s="20" t="e">
        <f t="shared" si="6"/>
        <v>#DIV/0!</v>
      </c>
      <c r="J26" s="20" t="e">
        <f t="shared" si="7"/>
        <v>#DIV/0!</v>
      </c>
      <c r="K26" s="20" t="e">
        <f t="shared" si="8"/>
        <v>#DIV/0!</v>
      </c>
      <c r="L26" s="20">
        <f>IF('DESIGN INPUTS AND CALCULATIONS'!$C$90="Integrated Leakage",'Integrated Leakage'!I26,'tables and calculations'!$S68)</f>
        <v>0.16555681995416574</v>
      </c>
      <c r="M26" s="20">
        <f>IF('DESIGN INPUTS AND CALCULATIONS'!$C$90="Integrated Leakage",'Integrated Leakage'!K26,'tables and calculations'!$AO68)</f>
        <v>0.17633052980614994</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0.21</v>
      </c>
      <c r="C27" s="20">
        <f t="shared" si="1"/>
        <v>14.84</v>
      </c>
      <c r="D27" s="20">
        <f t="shared" si="9"/>
        <v>0.15000000000000002</v>
      </c>
      <c r="E27" s="20">
        <f t="shared" si="2"/>
        <v>2.2500000000000006E-2</v>
      </c>
      <c r="F27" s="20" t="e">
        <f t="shared" si="3"/>
        <v>#DIV/0!</v>
      </c>
      <c r="G27" s="20" t="e">
        <f t="shared" si="4"/>
        <v>#DIV/0!</v>
      </c>
      <c r="H27" s="20" t="e">
        <f t="shared" si="5"/>
        <v>#DIV/0!</v>
      </c>
      <c r="I27" s="20" t="e">
        <f t="shared" si="6"/>
        <v>#DIV/0!</v>
      </c>
      <c r="J27" s="20" t="e">
        <f t="shared" si="7"/>
        <v>#DIV/0!</v>
      </c>
      <c r="K27" s="20" t="e">
        <f t="shared" si="8"/>
        <v>#DIV/0!</v>
      </c>
      <c r="L27" s="20">
        <f>IF('DESIGN INPUTS AND CALCULATIONS'!$C$90="Integrated Leakage",'Integrated Leakage'!I27,'tables and calculations'!$S69)</f>
        <v>0.42302539495163366</v>
      </c>
      <c r="M27" s="20">
        <f>IF('DESIGN INPUTS AND CALCULATIONS'!$C$90="Integrated Leakage",'Integrated Leakage'!K27,'tables and calculations'!$AO69)</f>
        <v>0.51879753224591152</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0.21</v>
      </c>
      <c r="C28" s="20">
        <f t="shared" si="1"/>
        <v>14.84</v>
      </c>
      <c r="D28" s="20">
        <f t="shared" si="9"/>
        <v>0.2</v>
      </c>
      <c r="E28" s="20">
        <f t="shared" si="2"/>
        <v>4.0000000000000008E-2</v>
      </c>
      <c r="F28" s="20" t="e">
        <f t="shared" si="3"/>
        <v>#DIV/0!</v>
      </c>
      <c r="G28" s="20" t="e">
        <f t="shared" si="4"/>
        <v>#DIV/0!</v>
      </c>
      <c r="H28" s="20" t="e">
        <f t="shared" si="5"/>
        <v>#DIV/0!</v>
      </c>
      <c r="I28" s="20" t="e">
        <f t="shared" si="6"/>
        <v>#DIV/0!</v>
      </c>
      <c r="J28" s="20" t="e">
        <f t="shared" si="7"/>
        <v>#DIV/0!</v>
      </c>
      <c r="K28" s="20" t="e">
        <f t="shared" si="8"/>
        <v>#DIV/0!</v>
      </c>
      <c r="L28" s="20">
        <f>IF('DESIGN INPUTS AND CALCULATIONS'!$C$90="Integrated Leakage",'Integrated Leakage'!I28,'tables and calculations'!$S70)</f>
        <v>0.84604234181893001</v>
      </c>
      <c r="M28" s="20">
        <f>IF('DESIGN INPUTS AND CALCULATIONS'!$C$90="Integrated Leakage",'Integrated Leakage'!K28,'tables and calculations'!$AO70)</f>
        <v>1.6200383529418283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0.21</v>
      </c>
      <c r="C29" s="20">
        <f t="shared" si="1"/>
        <v>14.84</v>
      </c>
      <c r="D29" s="20">
        <f t="shared" si="9"/>
        <v>0.25</v>
      </c>
      <c r="E29" s="20">
        <f t="shared" si="2"/>
        <v>6.25E-2</v>
      </c>
      <c r="F29" s="20" t="e">
        <f t="shared" si="3"/>
        <v>#DIV/0!</v>
      </c>
      <c r="G29" s="20" t="e">
        <f t="shared" si="4"/>
        <v>#DIV/0!</v>
      </c>
      <c r="H29" s="20" t="e">
        <f t="shared" si="5"/>
        <v>#DIV/0!</v>
      </c>
      <c r="I29" s="20" t="e">
        <f t="shared" si="6"/>
        <v>#DIV/0!</v>
      </c>
      <c r="J29" s="20" t="e">
        <f t="shared" si="7"/>
        <v>#DIV/0!</v>
      </c>
      <c r="K29" s="20" t="e">
        <f t="shared" si="8"/>
        <v>#DIV/0!</v>
      </c>
      <c r="L29" s="20">
        <f>IF('DESIGN INPUTS AND CALCULATIONS'!$C$90="Integrated Leakage",'Integrated Leakage'!I29,'tables and calculations'!$S71)</f>
        <v>1.2697222746445629</v>
      </c>
      <c r="M29" s="20">
        <f>IF('DESIGN INPUTS AND CALCULATIONS'!$C$90="Integrated Leakage",'Integrated Leakage'!K29,'tables and calculations'!$AO71)</f>
        <v>87.60244720697888</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0.21</v>
      </c>
      <c r="C30" s="20">
        <f t="shared" si="1"/>
        <v>14.84</v>
      </c>
      <c r="D30" s="20">
        <f t="shared" si="9"/>
        <v>0.3</v>
      </c>
      <c r="E30" s="20">
        <f t="shared" si="2"/>
        <v>0.09</v>
      </c>
      <c r="F30" s="20" t="e">
        <f t="shared" si="3"/>
        <v>#DIV/0!</v>
      </c>
      <c r="G30" s="20" t="e">
        <f t="shared" si="4"/>
        <v>#DIV/0!</v>
      </c>
      <c r="H30" s="20" t="e">
        <f t="shared" si="5"/>
        <v>#DIV/0!</v>
      </c>
      <c r="I30" s="20" t="e">
        <f t="shared" si="6"/>
        <v>#DIV/0!</v>
      </c>
      <c r="J30" s="20" t="e">
        <f t="shared" si="7"/>
        <v>#DIV/0!</v>
      </c>
      <c r="K30" s="20" t="e">
        <f t="shared" si="8"/>
        <v>#DIV/0!</v>
      </c>
      <c r="L30" s="20">
        <f>IF('DESIGN INPUTS AND CALCULATIONS'!$C$90="Integrated Leakage",'Integrated Leakage'!I30,'tables and calculations'!$S72)</f>
        <v>1.4039847468314157</v>
      </c>
      <c r="M30" s="20">
        <f>IF('DESIGN INPUTS AND CALCULATIONS'!$C$90="Integrated Leakage",'Integrated Leakage'!K30,'tables and calculations'!$AO72)</f>
        <v>3.1380157256612597</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0.21</v>
      </c>
      <c r="C31" s="20">
        <f t="shared" si="1"/>
        <v>14.84</v>
      </c>
      <c r="D31" s="20">
        <f t="shared" si="9"/>
        <v>0.35</v>
      </c>
      <c r="E31" s="20">
        <f t="shared" si="2"/>
        <v>0.12249999999999998</v>
      </c>
      <c r="F31" s="20" t="e">
        <f t="shared" si="3"/>
        <v>#DIV/0!</v>
      </c>
      <c r="G31" s="20" t="e">
        <f t="shared" si="4"/>
        <v>#DIV/0!</v>
      </c>
      <c r="H31" s="20" t="e">
        <f t="shared" si="5"/>
        <v>#DIV/0!</v>
      </c>
      <c r="I31" s="20" t="e">
        <f t="shared" si="6"/>
        <v>#DIV/0!</v>
      </c>
      <c r="J31" s="20" t="e">
        <f t="shared" si="7"/>
        <v>#DIV/0!</v>
      </c>
      <c r="K31" s="20" t="e">
        <f t="shared" si="8"/>
        <v>#DIV/0!</v>
      </c>
      <c r="L31" s="20">
        <f>IF('DESIGN INPUTS AND CALCULATIONS'!$C$90="Integrated Leakage",'Integrated Leakage'!I31,'tables and calculations'!$S73)</f>
        <v>1.3548173881385785</v>
      </c>
      <c r="M31" s="20">
        <f>IF('DESIGN INPUTS AND CALCULATIONS'!$C$90="Integrated Leakage",'Integrated Leakage'!K31,'tables and calculations'!$AO73)</f>
        <v>1.9330908652041643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0.21</v>
      </c>
      <c r="C32" s="20">
        <f t="shared" si="1"/>
        <v>14.84</v>
      </c>
      <c r="D32" s="20">
        <f t="shared" si="9"/>
        <v>0.39999999999999997</v>
      </c>
      <c r="E32" s="20">
        <f t="shared" si="2"/>
        <v>0.15999999999999998</v>
      </c>
      <c r="F32" s="20" t="e">
        <f t="shared" si="3"/>
        <v>#DIV/0!</v>
      </c>
      <c r="G32" s="20" t="e">
        <f t="shared" si="4"/>
        <v>#DIV/0!</v>
      </c>
      <c r="H32" s="20" t="e">
        <f t="shared" si="5"/>
        <v>#DIV/0!</v>
      </c>
      <c r="I32" s="20" t="e">
        <f t="shared" si="6"/>
        <v>#DIV/0!</v>
      </c>
      <c r="J32" s="20" t="e">
        <f t="shared" si="7"/>
        <v>#DIV/0!</v>
      </c>
      <c r="K32" s="20" t="e">
        <f t="shared" si="8"/>
        <v>#DIV/0!</v>
      </c>
      <c r="L32" s="20">
        <f>IF('DESIGN INPUTS AND CALCULATIONS'!$C$90="Integrated Leakage",'Integrated Leakage'!I32,'tables and calculations'!$S74)</f>
        <v>1.2781814399509248</v>
      </c>
      <c r="M32" s="20">
        <f>IF('DESIGN INPUTS AND CALCULATIONS'!$C$90="Integrated Leakage",'Integrated Leakage'!K32,'tables and calculations'!$AO74)</f>
        <v>1.5474370849292829</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0.21</v>
      </c>
      <c r="C33" s="20">
        <f t="shared" si="1"/>
        <v>14.84</v>
      </c>
      <c r="D33" s="20">
        <f t="shared" si="9"/>
        <v>0.44999999999999996</v>
      </c>
      <c r="E33" s="20">
        <f t="shared" si="2"/>
        <v>0.20249999999999996</v>
      </c>
      <c r="F33" s="20" t="e">
        <f t="shared" si="3"/>
        <v>#DIV/0!</v>
      </c>
      <c r="G33" s="20" t="e">
        <f t="shared" si="4"/>
        <v>#DIV/0!</v>
      </c>
      <c r="H33" s="20" t="e">
        <f t="shared" si="5"/>
        <v>#DIV/0!</v>
      </c>
      <c r="I33" s="20" t="e">
        <f t="shared" si="6"/>
        <v>#DIV/0!</v>
      </c>
      <c r="J33" s="20" t="e">
        <f t="shared" si="7"/>
        <v>#DIV/0!</v>
      </c>
      <c r="K33" s="20" t="e">
        <f t="shared" si="8"/>
        <v>#DIV/0!</v>
      </c>
      <c r="L33" s="20">
        <f>IF('DESIGN INPUTS AND CALCULATIONS'!$C$90="Integrated Leakage",'Integrated Leakage'!I33,'tables and calculations'!$S77)</f>
        <v>1.2143119704335852</v>
      </c>
      <c r="M33" s="20">
        <f>IF('DESIGN INPUTS AND CALCULATIONS'!$C$90="Integrated Leakage",'Integrated Leakage'!K33,'tables and calculations'!$AO77)</f>
        <v>1.3612480772736477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0.21</v>
      </c>
      <c r="C34" s="20">
        <f t="shared" si="1"/>
        <v>14.84</v>
      </c>
      <c r="D34" s="20">
        <f t="shared" si="9"/>
        <v>0.49999999999999994</v>
      </c>
      <c r="E34" s="20">
        <f t="shared" si="2"/>
        <v>0.24999999999999994</v>
      </c>
      <c r="F34" s="20" t="e">
        <f t="shared" si="3"/>
        <v>#DIV/0!</v>
      </c>
      <c r="G34" s="20" t="e">
        <f t="shared" si="4"/>
        <v>#DIV/0!</v>
      </c>
      <c r="H34" s="20" t="e">
        <f t="shared" si="5"/>
        <v>#DIV/0!</v>
      </c>
      <c r="I34" s="20" t="e">
        <f t="shared" si="6"/>
        <v>#DIV/0!</v>
      </c>
      <c r="J34" s="20" t="e">
        <f t="shared" si="7"/>
        <v>#DIV/0!</v>
      </c>
      <c r="K34" s="20" t="e">
        <f t="shared" si="8"/>
        <v>#DIV/0!</v>
      </c>
      <c r="L34" s="20">
        <f>IF('DESIGN INPUTS AND CALCULATIONS'!$C$90="Integrated Leakage",'Integrated Leakage'!I34,'tables and calculations'!$S78)</f>
        <v>1.1658056447458209</v>
      </c>
      <c r="M34" s="20">
        <f>IF('DESIGN INPUTS AND CALCULATIONS'!$C$90="Integrated Leakage",'Integrated Leakage'!K34,'tables and calculations'!$AO78)</f>
        <v>1.2533761632547689</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0.21</v>
      </c>
      <c r="C35" s="20">
        <f t="shared" si="1"/>
        <v>14.84</v>
      </c>
      <c r="D35" s="20">
        <f t="shared" si="9"/>
        <v>0.54999999999999993</v>
      </c>
      <c r="E35" s="20">
        <f t="shared" si="2"/>
        <v>0.30249999999999994</v>
      </c>
      <c r="F35" s="20" t="e">
        <f t="shared" si="3"/>
        <v>#DIV/0!</v>
      </c>
      <c r="G35" s="20" t="e">
        <f t="shared" si="4"/>
        <v>#DIV/0!</v>
      </c>
      <c r="H35" s="20" t="e">
        <f t="shared" si="5"/>
        <v>#DIV/0!</v>
      </c>
      <c r="I35" s="20" t="e">
        <f t="shared" si="6"/>
        <v>#DIV/0!</v>
      </c>
      <c r="J35" s="20" t="e">
        <f t="shared" si="7"/>
        <v>#DIV/0!</v>
      </c>
      <c r="K35" s="20" t="e">
        <f t="shared" si="8"/>
        <v>#DIV/0!</v>
      </c>
      <c r="L35" s="20">
        <f>IF('DESIGN INPUTS AND CALCULATIONS'!$C$90="Integrated Leakage",'Integrated Leakage'!I35,'tables and calculations'!$S81)</f>
        <v>1.1291584403545549</v>
      </c>
      <c r="M35" s="20">
        <f>IF('DESIGN INPUTS AND CALCULATIONS'!$C$90="Integrated Leakage",'Integrated Leakage'!K35,'tables and calculations'!$AO81)</f>
        <v>1.1839579438310457</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0.21</v>
      </c>
      <c r="C36" s="20">
        <f t="shared" si="1"/>
        <v>14.84</v>
      </c>
      <c r="D36" s="20">
        <f t="shared" si="9"/>
        <v>0.6</v>
      </c>
      <c r="E36" s="20">
        <f t="shared" si="2"/>
        <v>0.36</v>
      </c>
      <c r="F36" s="20" t="e">
        <f t="shared" si="3"/>
        <v>#DIV/0!</v>
      </c>
      <c r="G36" s="20" t="e">
        <f t="shared" si="4"/>
        <v>#DIV/0!</v>
      </c>
      <c r="H36" s="20" t="e">
        <f t="shared" si="5"/>
        <v>#DIV/0!</v>
      </c>
      <c r="I36" s="20" t="e">
        <f t="shared" si="6"/>
        <v>#DIV/0!</v>
      </c>
      <c r="J36" s="20" t="e">
        <f t="shared" si="7"/>
        <v>#DIV/0!</v>
      </c>
      <c r="K36" s="20" t="e">
        <f t="shared" si="8"/>
        <v>#DIV/0!</v>
      </c>
      <c r="L36" s="20">
        <f>IF('DESIGN INPUTS AND CALCULATIONS'!$C$90="Integrated Leakage",'Integrated Leakage'!I36,'tables and calculations'!$S82)</f>
        <v>1.1010074912441874</v>
      </c>
      <c r="M36" s="20">
        <f>IF('DESIGN INPUTS AND CALCULATIONS'!$C$90="Integrated Leakage",'Integrated Leakage'!K36,'tables and calculations'!$AO82)</f>
        <v>1.1360998803147537</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0.21</v>
      </c>
      <c r="C37" s="20">
        <f t="shared" si="1"/>
        <v>14.84</v>
      </c>
      <c r="D37" s="20">
        <f t="shared" si="9"/>
        <v>0.65</v>
      </c>
      <c r="E37" s="20">
        <f t="shared" si="2"/>
        <v>0.42250000000000004</v>
      </c>
      <c r="F37" s="20" t="e">
        <f t="shared" si="3"/>
        <v>#DIV/0!</v>
      </c>
      <c r="G37" s="20" t="e">
        <f t="shared" si="4"/>
        <v>#DIV/0!</v>
      </c>
      <c r="H37" s="20" t="e">
        <f t="shared" si="5"/>
        <v>#DIV/0!</v>
      </c>
      <c r="I37" s="20" t="e">
        <f t="shared" si="6"/>
        <v>#DIV/0!</v>
      </c>
      <c r="J37" s="20" t="e">
        <f t="shared" si="7"/>
        <v>#DIV/0!</v>
      </c>
      <c r="K37" s="20" t="e">
        <f t="shared" si="8"/>
        <v>#DIV/0!</v>
      </c>
      <c r="L37" s="20">
        <f>IF('DESIGN INPUTS AND CALCULATIONS'!$C$90="Integrated Leakage",'Integrated Leakage'!I37,'tables and calculations'!$S83)</f>
        <v>1.0789042630733274</v>
      </c>
      <c r="M37" s="20">
        <f>IF('DESIGN INPUTS AND CALCULATIONS'!$C$90="Integrated Leakage",'Integrated Leakage'!K37,'tables and calculations'!$AO83)</f>
        <v>1.1014505301474549</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0.21</v>
      </c>
      <c r="C38" s="20">
        <f t="shared" si="1"/>
        <v>14.84</v>
      </c>
      <c r="D38" s="20">
        <f t="shared" si="9"/>
        <v>0.70000000000000007</v>
      </c>
      <c r="E38" s="20">
        <f t="shared" si="2"/>
        <v>0.4900000000000001</v>
      </c>
      <c r="F38" s="20" t="e">
        <f t="shared" si="3"/>
        <v>#DIV/0!</v>
      </c>
      <c r="G38" s="20" t="e">
        <f t="shared" si="4"/>
        <v>#DIV/0!</v>
      </c>
      <c r="H38" s="20" t="e">
        <f t="shared" si="5"/>
        <v>#DIV/0!</v>
      </c>
      <c r="I38" s="20" t="e">
        <f t="shared" si="6"/>
        <v>#DIV/0!</v>
      </c>
      <c r="J38" s="20" t="e">
        <f t="shared" si="7"/>
        <v>#DIV/0!</v>
      </c>
      <c r="K38" s="20" t="e">
        <f t="shared" si="8"/>
        <v>#DIV/0!</v>
      </c>
      <c r="L38" s="20">
        <f>IF('DESIGN INPUTS AND CALCULATIONS'!$C$90="Integrated Leakage",'Integrated Leakage'!I38,'tables and calculations'!$S84)</f>
        <v>1.0611572623370729</v>
      </c>
      <c r="M38" s="20">
        <f>IF('DESIGN INPUTS AND CALCULATIONS'!$C$90="Integrated Leakage",'Integrated Leakage'!K38,'tables and calculations'!$AO84)</f>
        <v>1.075425604582362</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0.21</v>
      </c>
      <c r="C39" s="20">
        <f t="shared" si="1"/>
        <v>14.84</v>
      </c>
      <c r="D39" s="20">
        <f t="shared" si="9"/>
        <v>0.75000000000000011</v>
      </c>
      <c r="E39" s="20">
        <f t="shared" si="2"/>
        <v>0.56250000000000022</v>
      </c>
      <c r="F39" s="20" t="e">
        <f t="shared" si="3"/>
        <v>#DIV/0!</v>
      </c>
      <c r="G39" s="20" t="e">
        <f t="shared" si="4"/>
        <v>#DIV/0!</v>
      </c>
      <c r="H39" s="20" t="e">
        <f t="shared" si="5"/>
        <v>#DIV/0!</v>
      </c>
      <c r="I39" s="20" t="e">
        <f t="shared" si="6"/>
        <v>#DIV/0!</v>
      </c>
      <c r="J39" s="20" t="e">
        <f t="shared" si="7"/>
        <v>#DIV/0!</v>
      </c>
      <c r="K39" s="20" t="e">
        <f t="shared" si="8"/>
        <v>#DIV/0!</v>
      </c>
      <c r="L39" s="20">
        <f>IF('DESIGN INPUTS AND CALCULATIONS'!$C$90="Integrated Leakage",'Integrated Leakage'!I39,'tables and calculations'!$S85)</f>
        <v>1.0466005041227884</v>
      </c>
      <c r="M39" s="20">
        <f>IF('DESIGN INPUTS AND CALCULATIONS'!$C$90="Integrated Leakage",'Integrated Leakage'!K39,'tables and calculations'!$AO85)</f>
        <v>1.0553095345531918</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0.21</v>
      </c>
      <c r="C40" s="20">
        <f t="shared" si="1"/>
        <v>14.84</v>
      </c>
      <c r="D40" s="20">
        <f t="shared" si="9"/>
        <v>0.80000000000000016</v>
      </c>
      <c r="E40" s="20">
        <f t="shared" si="2"/>
        <v>0.64000000000000024</v>
      </c>
      <c r="F40" s="20" t="e">
        <f t="shared" si="3"/>
        <v>#DIV/0!</v>
      </c>
      <c r="G40" s="20" t="e">
        <f t="shared" si="4"/>
        <v>#DIV/0!</v>
      </c>
      <c r="H40" s="20" t="e">
        <f t="shared" si="5"/>
        <v>#DIV/0!</v>
      </c>
      <c r="I40" s="20" t="e">
        <f t="shared" si="6"/>
        <v>#DIV/0!</v>
      </c>
      <c r="J40" s="20" t="e">
        <f t="shared" si="7"/>
        <v>#DIV/0!</v>
      </c>
      <c r="K40" s="20" t="e">
        <f t="shared" si="8"/>
        <v>#DIV/0!</v>
      </c>
      <c r="L40" s="20">
        <f>IF('DESIGN INPUTS AND CALCULATIONS'!$C$90="Integrated Leakage",'Integrated Leakage'!I40,'tables and calculations'!$S86)</f>
        <v>1.0344197080339801</v>
      </c>
      <c r="M40" s="20">
        <f>IF('DESIGN INPUTS AND CALCULATIONS'!$C$90="Integrated Leakage",'Integrated Leakage'!K40,'tables and calculations'!$AO86)</f>
        <v>1.0393975399561712</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0.21</v>
      </c>
      <c r="C41" s="20">
        <f t="shared" si="1"/>
        <v>14.84</v>
      </c>
      <c r="D41" s="20">
        <f t="shared" si="9"/>
        <v>0.8500000000000002</v>
      </c>
      <c r="E41" s="20">
        <f t="shared" si="2"/>
        <v>0.72250000000000036</v>
      </c>
      <c r="F41" s="20" t="e">
        <f t="shared" si="3"/>
        <v>#DIV/0!</v>
      </c>
      <c r="G41" s="20" t="e">
        <f t="shared" si="4"/>
        <v>#DIV/0!</v>
      </c>
      <c r="H41" s="20" t="e">
        <f t="shared" si="5"/>
        <v>#DIV/0!</v>
      </c>
      <c r="I41" s="20" t="e">
        <f t="shared" si="6"/>
        <v>#DIV/0!</v>
      </c>
      <c r="J41" s="20" t="e">
        <f t="shared" si="7"/>
        <v>#DIV/0!</v>
      </c>
      <c r="K41" s="20" t="e">
        <f t="shared" si="8"/>
        <v>#DIV/0!</v>
      </c>
      <c r="L41" s="20">
        <f>IF('DESIGN INPUTS AND CALCULATIONS'!$C$90="Integrated Leakage",'Integrated Leakage'!I41,'tables and calculations'!$S87)</f>
        <v>1.0240361656270534</v>
      </c>
      <c r="M41" s="20">
        <f>IF('DESIGN INPUTS AND CALCULATIONS'!$C$90="Integrated Leakage",'Integrated Leakage'!K41,'tables and calculations'!$AO87)</f>
        <v>1.0265692043437327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0.21</v>
      </c>
      <c r="C42" s="20">
        <f t="shared" si="1"/>
        <v>14.84</v>
      </c>
      <c r="D42" s="20">
        <f t="shared" si="9"/>
        <v>0.90000000000000024</v>
      </c>
      <c r="E42" s="20">
        <f t="shared" si="2"/>
        <v>0.81000000000000039</v>
      </c>
      <c r="F42" s="20" t="e">
        <f t="shared" si="3"/>
        <v>#DIV/0!</v>
      </c>
      <c r="G42" s="20" t="e">
        <f t="shared" si="4"/>
        <v>#DIV/0!</v>
      </c>
      <c r="H42" s="20" t="e">
        <f t="shared" si="5"/>
        <v>#DIV/0!</v>
      </c>
      <c r="I42" s="20" t="e">
        <f t="shared" si="6"/>
        <v>#DIV/0!</v>
      </c>
      <c r="J42" s="20" t="e">
        <f t="shared" si="7"/>
        <v>#DIV/0!</v>
      </c>
      <c r="K42" s="20" t="e">
        <f t="shared" si="8"/>
        <v>#DIV/0!</v>
      </c>
      <c r="L42" s="20">
        <f>IF('DESIGN INPUTS AND CALCULATIONS'!$C$90="Integrated Leakage",'Integrated Leakage'!I42,'tables and calculations'!$S88)</f>
        <v>1.0150310500444977</v>
      </c>
      <c r="M42" s="20">
        <f>IF('DESIGN INPUTS AND CALCULATIONS'!$C$90="Integrated Leakage",'Integrated Leakage'!K42,'tables and calculations'!$AO88)</f>
        <v>1.0160602958027671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0.21</v>
      </c>
      <c r="C43" s="20">
        <f t="shared" si="1"/>
        <v>14.84</v>
      </c>
      <c r="D43" s="20">
        <f t="shared" si="9"/>
        <v>0.95000000000000029</v>
      </c>
      <c r="E43" s="20">
        <f t="shared" si="2"/>
        <v>0.90250000000000052</v>
      </c>
      <c r="F43" s="20" t="e">
        <f t="shared" si="3"/>
        <v>#DIV/0!</v>
      </c>
      <c r="G43" s="20" t="e">
        <f t="shared" si="4"/>
        <v>#DIV/0!</v>
      </c>
      <c r="H43" s="20" t="e">
        <f t="shared" si="5"/>
        <v>#DIV/0!</v>
      </c>
      <c r="I43" s="20" t="e">
        <f t="shared" si="6"/>
        <v>#DIV/0!</v>
      </c>
      <c r="J43" s="20" t="e">
        <f t="shared" si="7"/>
        <v>#DIV/0!</v>
      </c>
      <c r="K43" s="20" t="e">
        <f t="shared" si="8"/>
        <v>#DIV/0!</v>
      </c>
      <c r="L43" s="20">
        <f>IF('DESIGN INPUTS AND CALCULATIONS'!$C$90="Integrated Leakage",'Integrated Leakage'!I43,'tables and calculations'!$S89)</f>
        <v>1.0070959318546677</v>
      </c>
      <c r="M43" s="20">
        <f>IF('DESIGN INPUTS AND CALCULATIONS'!$C$90="Integrated Leakage",'Integrated Leakage'!K43,'tables and calculations'!$AO89)</f>
        <v>1.0073332477229566</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0.21</v>
      </c>
      <c r="C44" s="20">
        <f t="shared" si="1"/>
        <v>14.84</v>
      </c>
      <c r="D44" s="20">
        <f t="shared" si="9"/>
        <v>1.0000000000000002</v>
      </c>
      <c r="E44" s="20">
        <f t="shared" si="2"/>
        <v>1.0000000000000004</v>
      </c>
      <c r="F44" s="20" t="e">
        <f t="shared" si="3"/>
        <v>#DIV/0!</v>
      </c>
      <c r="G44" s="20" t="e">
        <f t="shared" si="4"/>
        <v>#DIV/0!</v>
      </c>
      <c r="H44" s="20" t="e">
        <f t="shared" si="5"/>
        <v>#DIV/0!</v>
      </c>
      <c r="I44" s="20" t="e">
        <f t="shared" si="6"/>
        <v>#DIV/0!</v>
      </c>
      <c r="J44" s="20" t="e">
        <f t="shared" si="7"/>
        <v>#DIV/0!</v>
      </c>
      <c r="K44" s="20" t="e">
        <f t="shared" si="8"/>
        <v>#DIV/0!</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0.21</v>
      </c>
      <c r="C45" s="20">
        <f t="shared" si="1"/>
        <v>14.84</v>
      </c>
      <c r="D45" s="20">
        <f t="shared" si="9"/>
        <v>1.0500000000000003</v>
      </c>
      <c r="E45" s="20">
        <f t="shared" si="2"/>
        <v>1.1025000000000005</v>
      </c>
      <c r="F45" s="20" t="e">
        <f t="shared" si="3"/>
        <v>#DIV/0!</v>
      </c>
      <c r="G45" s="20" t="e">
        <f t="shared" si="4"/>
        <v>#DIV/0!</v>
      </c>
      <c r="H45" s="20" t="e">
        <f t="shared" si="5"/>
        <v>#DIV/0!</v>
      </c>
      <c r="I45" s="20" t="e">
        <f t="shared" si="6"/>
        <v>#DIV/0!</v>
      </c>
      <c r="J45" s="20" t="e">
        <f t="shared" si="7"/>
        <v>#DIV/0!</v>
      </c>
      <c r="K45" s="20" t="e">
        <f t="shared" si="8"/>
        <v>#DIV/0!</v>
      </c>
      <c r="L45" s="20">
        <f>IF('DESIGN INPUTS AND CALCULATIONS'!$C$90="Integrated Leakage",'Integrated Leakage'!I45,'tables and calculations'!$S91)</f>
        <v>0.99356798358346998</v>
      </c>
      <c r="M45" s="20">
        <f>IF('DESIGN INPUTS AND CALCULATIONS'!$C$90="Integrated Leakage",'Integrated Leakage'!K45,'tables and calculations'!$AO91)</f>
        <v>0.99377413949630133</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0.21</v>
      </c>
      <c r="C46" s="20">
        <f t="shared" si="1"/>
        <v>14.84</v>
      </c>
      <c r="D46" s="20">
        <f t="shared" si="9"/>
        <v>1.1000000000000003</v>
      </c>
      <c r="E46" s="20">
        <f t="shared" si="2"/>
        <v>1.2100000000000006</v>
      </c>
      <c r="F46" s="20" t="e">
        <f t="shared" si="3"/>
        <v>#DIV/0!</v>
      </c>
      <c r="G46" s="20" t="e">
        <f t="shared" si="4"/>
        <v>#DIV/0!</v>
      </c>
      <c r="H46" s="20" t="e">
        <f t="shared" si="5"/>
        <v>#DIV/0!</v>
      </c>
      <c r="I46" s="20" t="e">
        <f t="shared" si="6"/>
        <v>#DIV/0!</v>
      </c>
      <c r="J46" s="20" t="e">
        <f t="shared" si="7"/>
        <v>#DIV/0!</v>
      </c>
      <c r="K46" s="20" t="e">
        <f t="shared" si="8"/>
        <v>#DIV/0!</v>
      </c>
      <c r="L46" s="20">
        <f>IF('DESIGN INPUTS AND CALCULATIONS'!$C$90="Integrated Leakage",'Integrated Leakage'!I46,'tables and calculations'!$S92)</f>
        <v>0.98766501848950827</v>
      </c>
      <c r="M46" s="20">
        <f>IF('DESIGN INPUTS AND CALCULATIONS'!$C$90="Integrated Leakage",'Integrated Leakage'!K46,'tables and calculations'!$AO92)</f>
        <v>0.98844017968885023</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0.21</v>
      </c>
      <c r="C47" s="20">
        <f t="shared" si="1"/>
        <v>14.84</v>
      </c>
      <c r="D47" s="20">
        <f t="shared" si="9"/>
        <v>1.1500000000000004</v>
      </c>
      <c r="E47" s="20">
        <f t="shared" si="2"/>
        <v>1.3225000000000009</v>
      </c>
      <c r="F47" s="20" t="e">
        <f t="shared" si="3"/>
        <v>#DIV/0!</v>
      </c>
      <c r="G47" s="20" t="e">
        <f t="shared" si="4"/>
        <v>#DIV/0!</v>
      </c>
      <c r="H47" s="20" t="e">
        <f t="shared" si="5"/>
        <v>#DIV/0!</v>
      </c>
      <c r="I47" s="20" t="e">
        <f t="shared" si="6"/>
        <v>#DIV/0!</v>
      </c>
      <c r="J47" s="20" t="e">
        <f t="shared" si="7"/>
        <v>#DIV/0!</v>
      </c>
      <c r="K47" s="20" t="e">
        <f t="shared" si="8"/>
        <v>#DIV/0!</v>
      </c>
      <c r="L47" s="20">
        <f>IF('DESIGN INPUTS AND CALCULATIONS'!$C$90="Integrated Leakage",'Integrated Leakage'!I47,'tables and calculations'!$S93)</f>
        <v>0.98218609441171434</v>
      </c>
      <c r="M47" s="20">
        <f>IF('DESIGN INPUTS AND CALCULATIONS'!$C$90="Integrated Leakage",'Integrated Leakage'!K47,'tables and calculations'!$AO93)</f>
        <v>0.98383325244252873</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0.21</v>
      </c>
      <c r="C48" s="20">
        <f t="shared" si="1"/>
        <v>14.84</v>
      </c>
      <c r="D48" s="20">
        <f t="shared" si="9"/>
        <v>1.2000000000000004</v>
      </c>
      <c r="E48" s="20">
        <f t="shared" si="2"/>
        <v>1.4400000000000011</v>
      </c>
      <c r="F48" s="20" t="e">
        <f t="shared" si="3"/>
        <v>#DIV/0!</v>
      </c>
      <c r="G48" s="20" t="e">
        <f t="shared" si="4"/>
        <v>#DIV/0!</v>
      </c>
      <c r="H48" s="20" t="e">
        <f t="shared" si="5"/>
        <v>#DIV/0!</v>
      </c>
      <c r="I48" s="20" t="e">
        <f t="shared" si="6"/>
        <v>#DIV/0!</v>
      </c>
      <c r="J48" s="20" t="e">
        <f t="shared" si="7"/>
        <v>#DIV/0!</v>
      </c>
      <c r="K48" s="20" t="e">
        <f t="shared" si="8"/>
        <v>#DIV/0!</v>
      </c>
      <c r="L48" s="20">
        <f>IF('DESIGN INPUTS AND CALCULATIONS'!$C$90="Integrated Leakage",'Integrated Leakage'!I48,'tables and calculations'!$S94)</f>
        <v>0.97704857440459436</v>
      </c>
      <c r="M48" s="20">
        <f>IF('DESIGN INPUTS AND CALCULATIONS'!$C$90="Integrated Leakage",'Integrated Leakage'!K48,'tables and calculations'!$AO94)</f>
        <v>0.97982533475467648</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0.21</v>
      </c>
      <c r="C49" s="20">
        <f t="shared" si="1"/>
        <v>14.84</v>
      </c>
      <c r="D49" s="20">
        <f t="shared" si="9"/>
        <v>1.2500000000000004</v>
      </c>
      <c r="E49" s="20">
        <f t="shared" si="2"/>
        <v>1.5625000000000011</v>
      </c>
      <c r="F49" s="20" t="e">
        <f t="shared" si="3"/>
        <v>#DIV/0!</v>
      </c>
      <c r="G49" s="20" t="e">
        <f t="shared" si="4"/>
        <v>#DIV/0!</v>
      </c>
      <c r="H49" s="20" t="e">
        <f t="shared" si="5"/>
        <v>#DIV/0!</v>
      </c>
      <c r="I49" s="20" t="e">
        <f t="shared" si="6"/>
        <v>#DIV/0!</v>
      </c>
      <c r="J49" s="20" t="e">
        <f t="shared" si="7"/>
        <v>#DIV/0!</v>
      </c>
      <c r="K49" s="20" t="e">
        <f t="shared" si="8"/>
        <v>#DIV/0!</v>
      </c>
      <c r="L49" s="20">
        <f>IF('DESIGN INPUTS AND CALCULATIONS'!$C$90="Integrated Leakage",'Integrated Leakage'!I49,'tables and calculations'!$S95)</f>
        <v>0.97218681020099817</v>
      </c>
      <c r="M49" s="20">
        <f>IF('DESIGN INPUTS AND CALCULATIONS'!$C$90="Integrated Leakage",'Integrated Leakage'!K49,'tables and calculations'!$AO95)</f>
        <v>0.97631569524873629</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0.21</v>
      </c>
      <c r="C50" s="20">
        <f t="shared" si="1"/>
        <v>14.84</v>
      </c>
      <c r="D50" s="20">
        <f t="shared" si="9"/>
        <v>1.3000000000000005</v>
      </c>
      <c r="E50" s="20">
        <f t="shared" si="2"/>
        <v>1.6900000000000013</v>
      </c>
      <c r="F50" s="20" t="e">
        <f t="shared" si="3"/>
        <v>#DIV/0!</v>
      </c>
      <c r="G50" s="20" t="e">
        <f t="shared" si="4"/>
        <v>#DIV/0!</v>
      </c>
      <c r="H50" s="20" t="e">
        <f t="shared" si="5"/>
        <v>#DIV/0!</v>
      </c>
      <c r="I50" s="20" t="e">
        <f t="shared" si="6"/>
        <v>#DIV/0!</v>
      </c>
      <c r="J50" s="20" t="e">
        <f t="shared" si="7"/>
        <v>#DIV/0!</v>
      </c>
      <c r="K50" s="20" t="e">
        <f t="shared" si="8"/>
        <v>#DIV/0!</v>
      </c>
      <c r="L50" s="20">
        <f>IF('DESIGN INPUTS AND CALCULATIONS'!$C$90="Integrated Leakage",'Integrated Leakage'!I50,'tables and calculations'!$S96)</f>
        <v>0.96754821014756676</v>
      </c>
      <c r="M50" s="20">
        <f>IF('DESIGN INPUTS AND CALCULATIONS'!$C$90="Integrated Leakage",'Integrated Leakage'!K50,'tables and calculations'!$AO96)</f>
        <v>0.97322413440585931</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0.21</v>
      </c>
      <c r="C51" s="20">
        <f t="shared" si="1"/>
        <v>14.84</v>
      </c>
      <c r="D51" s="20">
        <f t="shared" si="9"/>
        <v>1.3500000000000005</v>
      </c>
      <c r="E51" s="20">
        <f t="shared" si="2"/>
        <v>1.8225000000000013</v>
      </c>
      <c r="F51" s="20" t="e">
        <f t="shared" si="3"/>
        <v>#DIV/0!</v>
      </c>
      <c r="G51" s="20" t="e">
        <f t="shared" si="4"/>
        <v>#DIV/0!</v>
      </c>
      <c r="H51" s="20" t="e">
        <f t="shared" si="5"/>
        <v>#DIV/0!</v>
      </c>
      <c r="I51" s="20" t="e">
        <f t="shared" si="6"/>
        <v>#DIV/0!</v>
      </c>
      <c r="J51" s="20" t="e">
        <f t="shared" si="7"/>
        <v>#DIV/0!</v>
      </c>
      <c r="K51" s="20" t="e">
        <f t="shared" si="8"/>
        <v>#DIV/0!</v>
      </c>
      <c r="L51" s="20">
        <f>IF('DESIGN INPUTS AND CALCULATIONS'!$C$90="Integrated Leakage",'Integrated Leakage'!I51,'tables and calculations'!$S97)</f>
        <v>0.96309032935425465</v>
      </c>
      <c r="M51" s="20">
        <f>IF('DESIGN INPUTS AND CALCULATIONS'!$C$90="Integrated Leakage",'Integrated Leakage'!K51,'tables and calculations'!$AO97)</f>
        <v>0.97048611589653611</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0.21</v>
      </c>
      <c r="C52" s="20">
        <f t="shared" si="1"/>
        <v>14.84</v>
      </c>
      <c r="D52" s="20">
        <f t="shared" si="9"/>
        <v>1.4000000000000006</v>
      </c>
      <c r="E52" s="20">
        <f t="shared" si="2"/>
        <v>1.9600000000000015</v>
      </c>
      <c r="F52" s="20" t="e">
        <f t="shared" si="3"/>
        <v>#DIV/0!</v>
      </c>
      <c r="G52" s="20" t="e">
        <f t="shared" si="4"/>
        <v>#DIV/0!</v>
      </c>
      <c r="H52" s="20" t="e">
        <f t="shared" si="5"/>
        <v>#DIV/0!</v>
      </c>
      <c r="I52" s="20" t="e">
        <f t="shared" si="6"/>
        <v>#DIV/0!</v>
      </c>
      <c r="J52" s="20" t="e">
        <f t="shared" si="7"/>
        <v>#DIV/0!</v>
      </c>
      <c r="K52" s="20" t="e">
        <f t="shared" si="8"/>
        <v>#DIV/0!</v>
      </c>
      <c r="L52" s="20">
        <f>IF('DESIGN INPUTS AND CALCULATIONS'!$C$90="Integrated Leakage",'Integrated Leakage'!I52,'tables and calculations'!$S98)</f>
        <v>0.95877868948374823</v>
      </c>
      <c r="M52" s="20">
        <f>IF('DESIGN INPUTS AND CALCULATIONS'!$C$90="Integrated Leakage",'Integrated Leakage'!K52,'tables and calculations'!$AO98)</f>
        <v>0.96804920362249491</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0.21</v>
      </c>
      <c r="C53" s="20">
        <f t="shared" si="1"/>
        <v>14.84</v>
      </c>
      <c r="D53" s="20">
        <f t="shared" si="9"/>
        <v>1.4500000000000006</v>
      </c>
      <c r="E53" s="20">
        <f t="shared" si="2"/>
        <v>2.1025000000000018</v>
      </c>
      <c r="F53" s="20" t="e">
        <f t="shared" si="3"/>
        <v>#DIV/0!</v>
      </c>
      <c r="G53" s="20" t="e">
        <f t="shared" si="4"/>
        <v>#DIV/0!</v>
      </c>
      <c r="H53" s="20" t="e">
        <f t="shared" si="5"/>
        <v>#DIV/0!</v>
      </c>
      <c r="I53" s="20" t="e">
        <f t="shared" si="6"/>
        <v>#DIV/0!</v>
      </c>
      <c r="J53" s="20" t="e">
        <f t="shared" si="7"/>
        <v>#DIV/0!</v>
      </c>
      <c r="K53" s="20" t="e">
        <f t="shared" si="8"/>
        <v>#DIV/0!</v>
      </c>
      <c r="L53" s="20">
        <f>IF('DESIGN INPUTS AND CALCULATIONS'!$C$90="Integrated Leakage",'Integrated Leakage'!I53,'tables and calculations'!$S99)</f>
        <v>0.95458512631719117</v>
      </c>
      <c r="M53" s="20">
        <f>IF('DESIGN INPUTS AND CALCULATIONS'!$C$90="Integrated Leakage",'Integrated Leakage'!K53,'tables and calculations'!$AO99)</f>
        <v>0.96587041648825911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0.21</v>
      </c>
      <c r="C54" s="20">
        <f t="shared" si="1"/>
        <v>14.84</v>
      </c>
      <c r="D54" s="20">
        <f t="shared" si="9"/>
        <v>1.5000000000000007</v>
      </c>
      <c r="E54" s="20">
        <f t="shared" si="2"/>
        <v>2.2500000000000018</v>
      </c>
      <c r="F54" s="20" t="e">
        <f t="shared" si="3"/>
        <v>#DIV/0!</v>
      </c>
      <c r="G54" s="20" t="e">
        <f t="shared" si="4"/>
        <v>#DIV/0!</v>
      </c>
      <c r="H54" s="20" t="e">
        <f t="shared" si="5"/>
        <v>#DIV/0!</v>
      </c>
      <c r="I54" s="20" t="e">
        <f t="shared" si="6"/>
        <v>#DIV/0!</v>
      </c>
      <c r="J54" s="20" t="e">
        <f t="shared" si="7"/>
        <v>#DIV/0!</v>
      </c>
      <c r="K54" s="20" t="e">
        <f t="shared" si="8"/>
        <v>#DIV/0!</v>
      </c>
      <c r="L54" s="20">
        <f>IF('DESIGN INPUTS AND CALCULATIONS'!$C$90="Integrated Leakage",'Integrated Leakage'!I54,'tables and calculations'!$S100)</f>
        <v>0.95048652384925747</v>
      </c>
      <c r="M54" s="20">
        <f>IF('DESIGN INPUTS AND CALCULATIONS'!$C$90="Integrated Leakage",'Integrated Leakage'!K54,'tables and calculations'!$AO100)</f>
        <v>0.96391423868041937</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0.21</v>
      </c>
      <c r="C55" s="20">
        <f t="shared" si="1"/>
        <v>14.84</v>
      </c>
      <c r="D55" s="20">
        <f t="shared" si="9"/>
        <v>1.5500000000000007</v>
      </c>
      <c r="E55" s="20">
        <f t="shared" si="2"/>
        <v>2.4025000000000021</v>
      </c>
      <c r="F55" s="20" t="e">
        <f t="shared" si="3"/>
        <v>#DIV/0!</v>
      </c>
      <c r="G55" s="20" t="e">
        <f t="shared" si="4"/>
        <v>#DIV/0!</v>
      </c>
      <c r="H55" s="20" t="e">
        <f t="shared" si="5"/>
        <v>#DIV/0!</v>
      </c>
      <c r="I55" s="20" t="e">
        <f t="shared" si="6"/>
        <v>#DIV/0!</v>
      </c>
      <c r="J55" s="20" t="e">
        <f t="shared" si="7"/>
        <v>#DIV/0!</v>
      </c>
      <c r="K55" s="20" t="e">
        <f t="shared" si="8"/>
        <v>#DIV/0!</v>
      </c>
      <c r="L55" s="20">
        <f>IF('DESIGN INPUTS AND CALCULATIONS'!$C$90="Integrated Leakage",'Integrated Leakage'!I55,'tables and calculations'!$S101)</f>
        <v>0.94646383476650175</v>
      </c>
      <c r="M55" s="20">
        <f>IF('DESIGN INPUTS AND CALCULATIONS'!$C$90="Integrated Leakage",'Integrated Leakage'!K55,'tables and calculations'!$AO101)</f>
        <v>0.96215110506175294</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0.21</v>
      </c>
      <c r="C56" s="20">
        <f t="shared" si="1"/>
        <v>14.84</v>
      </c>
      <c r="D56" s="20">
        <f t="shared" si="9"/>
        <v>1.6000000000000008</v>
      </c>
      <c r="E56" s="20">
        <f t="shared" si="2"/>
        <v>2.5600000000000023</v>
      </c>
      <c r="F56" s="20" t="e">
        <f t="shared" si="3"/>
        <v>#DIV/0!</v>
      </c>
      <c r="G56" s="20" t="e">
        <f t="shared" si="4"/>
        <v>#DIV/0!</v>
      </c>
      <c r="H56" s="20" t="e">
        <f t="shared" si="5"/>
        <v>#DIV/0!</v>
      </c>
      <c r="I56" s="20" t="e">
        <f t="shared" si="6"/>
        <v>#DIV/0!</v>
      </c>
      <c r="J56" s="20" t="e">
        <f t="shared" si="7"/>
        <v>#DIV/0!</v>
      </c>
      <c r="K56" s="20" t="e">
        <f t="shared" si="8"/>
        <v>#DIV/0!</v>
      </c>
      <c r="L56" s="20">
        <f>IF('DESIGN INPUTS AND CALCULATIONS'!$C$90="Integrated Leakage",'Integrated Leakage'!I56,'tables and calculations'!$S102)</f>
        <v>0.9425013154193761</v>
      </c>
      <c r="M56" s="20">
        <f>IF('DESIGN INPUTS AND CALCULATIONS'!$C$90="Integrated Leakage",'Integrated Leakage'!K56,'tables and calculations'!$AO102)</f>
        <v>0.96055623556493364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0.21</v>
      </c>
      <c r="C57" s="20">
        <f t="shared" si="1"/>
        <v>14.84</v>
      </c>
      <c r="D57" s="20">
        <f t="shared" si="9"/>
        <v>1.6500000000000008</v>
      </c>
      <c r="E57" s="20">
        <f t="shared" si="2"/>
        <v>2.7225000000000028</v>
      </c>
      <c r="F57" s="20" t="e">
        <f t="shared" si="3"/>
        <v>#DIV/0!</v>
      </c>
      <c r="G57" s="20" t="e">
        <f t="shared" si="4"/>
        <v>#DIV/0!</v>
      </c>
      <c r="H57" s="20" t="e">
        <f t="shared" si="5"/>
        <v>#DIV/0!</v>
      </c>
      <c r="I57" s="20" t="e">
        <f t="shared" si="6"/>
        <v>#DIV/0!</v>
      </c>
      <c r="J57" s="20" t="e">
        <f t="shared" si="7"/>
        <v>#DIV/0!</v>
      </c>
      <c r="K57" s="20" t="e">
        <f t="shared" si="8"/>
        <v>#DIV/0!</v>
      </c>
      <c r="L57" s="20">
        <f>IF('DESIGN INPUTS AND CALCULATIONS'!$C$90="Integrated Leakage",'Integrated Leakage'!I57,'tables and calculations'!$S103)</f>
        <v>0.93858592307932875</v>
      </c>
      <c r="M57" s="20">
        <f>IF('DESIGN INPUTS AND CALCULATIONS'!$C$90="Integrated Leakage",'Integrated Leakage'!K57,'tables and calculations'!$AO103)</f>
        <v>0.95910872910842571</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0.21</v>
      </c>
      <c r="C58" s="20">
        <f t="shared" si="1"/>
        <v>14.84</v>
      </c>
      <c r="D58" s="20">
        <f t="shared" si="9"/>
        <v>1.7000000000000008</v>
      </c>
      <c r="E58" s="20">
        <f t="shared" si="2"/>
        <v>2.8900000000000028</v>
      </c>
      <c r="F58" s="20" t="e">
        <f t="shared" si="3"/>
        <v>#DIV/0!</v>
      </c>
      <c r="G58" s="20" t="e">
        <f t="shared" si="4"/>
        <v>#DIV/0!</v>
      </c>
      <c r="H58" s="20" t="e">
        <f t="shared" si="5"/>
        <v>#DIV/0!</v>
      </c>
      <c r="I58" s="20" t="e">
        <f t="shared" si="6"/>
        <v>#DIV/0!</v>
      </c>
      <c r="J58" s="20" t="e">
        <f t="shared" si="7"/>
        <v>#DIV/0!</v>
      </c>
      <c r="K58" s="20" t="e">
        <f t="shared" si="8"/>
        <v>#DIV/0!</v>
      </c>
      <c r="L58" s="20">
        <f>IF('DESIGN INPUTS AND CALCULATIONS'!$C$90="Integrated Leakage",'Integrated Leakage'!I58,'tables and calculations'!$S104)</f>
        <v>0.93470683715057212</v>
      </c>
      <c r="M58" s="20">
        <f>IF('DESIGN INPUTS AND CALCULATIONS'!$C$90="Integrated Leakage",'Integrated Leakage'!K58,'tables and calculations'!$AO104)</f>
        <v>0.95779085268739172</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0.21</v>
      </c>
      <c r="C59" s="20">
        <f t="shared" si="1"/>
        <v>14.84</v>
      </c>
      <c r="D59" s="20">
        <f t="shared" si="9"/>
        <v>1.7500000000000009</v>
      </c>
      <c r="E59" s="20">
        <f t="shared" si="2"/>
        <v>3.0625000000000031</v>
      </c>
      <c r="F59" s="20" t="e">
        <f t="shared" si="3"/>
        <v>#DIV/0!</v>
      </c>
      <c r="G59" s="20" t="e">
        <f t="shared" si="4"/>
        <v>#DIV/0!</v>
      </c>
      <c r="H59" s="20" t="e">
        <f t="shared" si="5"/>
        <v>#DIV/0!</v>
      </c>
      <c r="I59" s="20" t="e">
        <f t="shared" si="6"/>
        <v>#DIV/0!</v>
      </c>
      <c r="J59" s="20" t="e">
        <f t="shared" si="7"/>
        <v>#DIV/0!</v>
      </c>
      <c r="K59" s="20" t="e">
        <f t="shared" si="8"/>
        <v>#DIV/0!</v>
      </c>
      <c r="L59" s="20">
        <f>IF('DESIGN INPUTS AND CALCULATIONS'!$C$90="Integrated Leakage",'Integrated Leakage'!I59,'tables and calculations'!$S105)</f>
        <v>0.93085507590616323</v>
      </c>
      <c r="M59" s="20">
        <f>IF('DESIGN INPUTS AND CALCULATIONS'!$C$90="Integrated Leakage",'Integrated Leakage'!K59,'tables and calculations'!$AO105)</f>
        <v>0.95658747878475725</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0.21</v>
      </c>
      <c r="C60" s="20">
        <f t="shared" si="1"/>
        <v>14.84</v>
      </c>
      <c r="D60" s="20">
        <f t="shared" si="9"/>
        <v>1.8000000000000009</v>
      </c>
      <c r="E60" s="20">
        <f t="shared" si="2"/>
        <v>3.2400000000000033</v>
      </c>
      <c r="F60" s="20" t="e">
        <f t="shared" si="3"/>
        <v>#DIV/0!</v>
      </c>
      <c r="G60" s="20" t="e">
        <f t="shared" si="4"/>
        <v>#DIV/0!</v>
      </c>
      <c r="H60" s="20" t="e">
        <f t="shared" si="5"/>
        <v>#DIV/0!</v>
      </c>
      <c r="I60" s="20" t="e">
        <f t="shared" si="6"/>
        <v>#DIV/0!</v>
      </c>
      <c r="J60" s="20" t="e">
        <f t="shared" si="7"/>
        <v>#DIV/0!</v>
      </c>
      <c r="K60" s="20" t="e">
        <f t="shared" si="8"/>
        <v>#DIV/0!</v>
      </c>
      <c r="L60" s="20">
        <f>IF('DESIGN INPUTS AND CALCULATIONS'!$C$90="Integrated Leakage",'Integrated Leakage'!I60,'tables and calculations'!$S106)</f>
        <v>0.92702318745791235</v>
      </c>
      <c r="M60" s="20">
        <f>IF('DESIGN INPUTS AND CALCULATIONS'!$C$90="Integrated Leakage",'Integrated Leakage'!K60,'tables and calculations'!$AO106)</f>
        <v>0.95548563658974817</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0.21</v>
      </c>
      <c r="C61" s="20">
        <f t="shared" si="1"/>
        <v>14.84</v>
      </c>
      <c r="D61" s="20">
        <f t="shared" si="9"/>
        <v>1.850000000000001</v>
      </c>
      <c r="E61" s="20">
        <f t="shared" si="2"/>
        <v>3.4225000000000034</v>
      </c>
      <c r="F61" s="20" t="e">
        <f t="shared" si="3"/>
        <v>#DIV/0!</v>
      </c>
      <c r="G61" s="20" t="e">
        <f t="shared" si="4"/>
        <v>#DIV/0!</v>
      </c>
      <c r="H61" s="20" t="e">
        <f t="shared" si="5"/>
        <v>#DIV/0!</v>
      </c>
      <c r="I61" s="20" t="e">
        <f t="shared" si="6"/>
        <v>#DIV/0!</v>
      </c>
      <c r="J61" s="20" t="e">
        <f t="shared" si="7"/>
        <v>#DIV/0!</v>
      </c>
      <c r="K61" s="20" t="e">
        <f t="shared" si="8"/>
        <v>#DIV/0!</v>
      </c>
      <c r="L61" s="20">
        <f>IF('DESIGN INPUTS AND CALCULATIONS'!$C$90="Integrated Leakage",'Integrated Leakage'!I61,'tables and calculations'!$S107)</f>
        <v>0.92320499887199381</v>
      </c>
      <c r="M61" s="20">
        <f>IF('DESIGN INPUTS AND CALCULATIONS'!$C$90="Integrated Leakage",'Integrated Leakage'!K61,'tables and calculations'!$AO107)</f>
        <v>0.95447415132942615</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0.21</v>
      </c>
      <c r="C62" s="20">
        <f t="shared" si="1"/>
        <v>14.84</v>
      </c>
      <c r="D62" s="20">
        <f t="shared" si="9"/>
        <v>1.900000000000001</v>
      </c>
      <c r="E62" s="20">
        <f t="shared" si="2"/>
        <v>3.6100000000000039</v>
      </c>
      <c r="F62" s="20" t="e">
        <f t="shared" si="3"/>
        <v>#DIV/0!</v>
      </c>
      <c r="G62" s="20" t="e">
        <f t="shared" si="4"/>
        <v>#DIV/0!</v>
      </c>
      <c r="H62" s="20" t="e">
        <f t="shared" si="5"/>
        <v>#DIV/0!</v>
      </c>
      <c r="I62" s="20" t="e">
        <f t="shared" si="6"/>
        <v>#DIV/0!</v>
      </c>
      <c r="J62" s="20" t="e">
        <f t="shared" si="7"/>
        <v>#DIV/0!</v>
      </c>
      <c r="K62" s="20" t="e">
        <f t="shared" si="8"/>
        <v>#DIV/0!</v>
      </c>
      <c r="L62" s="20">
        <f>IF('DESIGN INPUTS AND CALCULATIONS'!$C$90="Integrated Leakage",'Integrated Leakage'!I62,'tables and calculations'!$S108)</f>
        <v>0.91939541116952228</v>
      </c>
      <c r="M62" s="20">
        <f>IF('DESIGN INPUTS AND CALCULATIONS'!$C$90="Integrated Leakage",'Integrated Leakage'!K62,'tables and calculations'!$AO108)</f>
        <v>0.95354335239300059</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0.21</v>
      </c>
      <c r="C63" s="20">
        <f t="shared" si="1"/>
        <v>14.84</v>
      </c>
      <c r="D63" s="20">
        <f t="shared" si="9"/>
        <v>1.9500000000000011</v>
      </c>
      <c r="E63" s="20">
        <f t="shared" si="2"/>
        <v>3.8025000000000042</v>
      </c>
      <c r="F63" s="20" t="e">
        <f t="shared" si="3"/>
        <v>#DIV/0!</v>
      </c>
      <c r="G63" s="20" t="e">
        <f t="shared" si="4"/>
        <v>#DIV/0!</v>
      </c>
      <c r="H63" s="20" t="e">
        <f t="shared" si="5"/>
        <v>#DIV/0!</v>
      </c>
      <c r="I63" s="20" t="e">
        <f t="shared" si="6"/>
        <v>#DIV/0!</v>
      </c>
      <c r="J63" s="20" t="e">
        <f t="shared" si="7"/>
        <v>#DIV/0!</v>
      </c>
      <c r="K63" s="20" t="e">
        <f t="shared" si="8"/>
        <v>#DIV/0!</v>
      </c>
      <c r="L63" s="20">
        <f>IF('DESIGN INPUTS AND CALCULATIONS'!$C$90="Integrated Leakage",'Integrated Leakage'!I63,'tables and calculations'!$S109)</f>
        <v>0.91559023079320156</v>
      </c>
      <c r="M63" s="20">
        <f>IF('DESIGN INPUTS AND CALCULATIONS'!$C$90="Integrated Leakage",'Integrated Leakage'!K63,'tables and calculations'!$AO109)</f>
        <v>0.95268483558656225</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0.21</v>
      </c>
      <c r="C64" s="20">
        <f t="shared" si="1"/>
        <v>14.84</v>
      </c>
      <c r="D64" s="20">
        <f t="shared" si="9"/>
        <v>2.0000000000000009</v>
      </c>
      <c r="E64" s="20">
        <f t="shared" si="2"/>
        <v>4.0000000000000036</v>
      </c>
      <c r="F64" s="20" t="e">
        <f t="shared" si="3"/>
        <v>#DIV/0!</v>
      </c>
      <c r="G64" s="20" t="e">
        <f t="shared" si="4"/>
        <v>#DIV/0!</v>
      </c>
      <c r="H64" s="20" t="e">
        <f t="shared" si="5"/>
        <v>#DIV/0!</v>
      </c>
      <c r="I64" s="20" t="e">
        <f t="shared" si="6"/>
        <v>#DIV/0!</v>
      </c>
      <c r="J64" s="20" t="e">
        <f t="shared" si="7"/>
        <v>#DIV/0!</v>
      </c>
      <c r="K64" s="20" t="e">
        <f t="shared" si="8"/>
        <v>#DIV/0!</v>
      </c>
      <c r="L64" s="20">
        <f>IF('DESIGN INPUTS AND CALCULATIONS'!$C$90="Integrated Leakage",'Integrated Leakage'!I64,'tables and calculations'!$S110)</f>
        <v>0.9117860302492482</v>
      </c>
      <c r="M64" s="20">
        <f>IF('DESIGN INPUTS AND CALCULATIONS'!$C$90="Integrated Leakage",'Integrated Leakage'!K64,'tables and calculations'!$AO110)</f>
        <v>0.95189126829397752</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0.21</v>
      </c>
      <c r="C65" s="20">
        <f t="shared" si="1"/>
        <v>14.84</v>
      </c>
      <c r="D65" s="20">
        <f t="shared" si="9"/>
        <v>2.0500000000000007</v>
      </c>
      <c r="E65" s="20">
        <f t="shared" si="2"/>
        <v>4.2025000000000032</v>
      </c>
      <c r="F65" s="20" t="e">
        <f t="shared" si="3"/>
        <v>#DIV/0!</v>
      </c>
      <c r="G65" s="20" t="e">
        <f t="shared" si="4"/>
        <v>#DIV/0!</v>
      </c>
      <c r="H65" s="20" t="e">
        <f t="shared" si="5"/>
        <v>#DIV/0!</v>
      </c>
      <c r="I65" s="20" t="e">
        <f t="shared" si="6"/>
        <v>#DIV/0!</v>
      </c>
      <c r="J65" s="20" t="e">
        <f t="shared" si="7"/>
        <v>#DIV/0!</v>
      </c>
      <c r="K65" s="20" t="e">
        <f t="shared" si="8"/>
        <v>#DIV/0!</v>
      </c>
      <c r="L65" s="20">
        <f>IF('DESIGN INPUTS AND CALCULATIONS'!$C$90="Integrated Leakage",'Integrated Leakage'!I65,'tables and calculations'!$S111)</f>
        <v>0.90798003224057111</v>
      </c>
      <c r="M65" s="20">
        <f>IF('DESIGN INPUTS AND CALCULATIONS'!$C$90="Integrated Leakage",'Integrated Leakage'!K65,'tables and calculations'!$AO111)</f>
        <v>0.95115622888169626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0.21</v>
      </c>
      <c r="C66" s="20">
        <f t="shared" si="1"/>
        <v>14.84</v>
      </c>
      <c r="D66" s="20">
        <f t="shared" si="9"/>
        <v>2.1000000000000005</v>
      </c>
      <c r="E66" s="20">
        <f t="shared" si="2"/>
        <v>4.4100000000000019</v>
      </c>
      <c r="F66" s="20" t="e">
        <f t="shared" si="3"/>
        <v>#DIV/0!</v>
      </c>
      <c r="G66" s="20" t="e">
        <f t="shared" si="4"/>
        <v>#DIV/0!</v>
      </c>
      <c r="H66" s="20" t="e">
        <f t="shared" si="5"/>
        <v>#DIV/0!</v>
      </c>
      <c r="I66" s="20" t="e">
        <f t="shared" si="6"/>
        <v>#DIV/0!</v>
      </c>
      <c r="J66" s="20" t="e">
        <f t="shared" si="7"/>
        <v>#DIV/0!</v>
      </c>
      <c r="K66" s="20" t="e">
        <f t="shared" si="8"/>
        <v>#DIV/0!</v>
      </c>
      <c r="L66" s="20">
        <f>IF('DESIGN INPUTS AND CALCULATIONS'!$C$90="Integrated Leakage",'Integrated Leakage'!I66,'tables and calculations'!$S112)</f>
        <v>0.90417001282974807</v>
      </c>
      <c r="M66" s="20">
        <f>IF('DESIGN INPUTS AND CALCULATIONS'!$C$90="Integrated Leakage",'Integrated Leakage'!K66,'tables and calculations'!$AO112)</f>
        <v>0.9504740736113434</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0.21</v>
      </c>
      <c r="C67" s="20">
        <f t="shared" si="1"/>
        <v>14.84</v>
      </c>
      <c r="D67" s="20">
        <f t="shared" si="9"/>
        <v>2.1500000000000004</v>
      </c>
      <c r="E67" s="20">
        <f t="shared" si="2"/>
        <v>4.6225000000000014</v>
      </c>
      <c r="F67" s="20" t="e">
        <f t="shared" si="3"/>
        <v>#DIV/0!</v>
      </c>
      <c r="G67" s="20" t="e">
        <f t="shared" si="4"/>
        <v>#DIV/0!</v>
      </c>
      <c r="H67" s="20" t="e">
        <f t="shared" si="5"/>
        <v>#DIV/0!</v>
      </c>
      <c r="I67" s="20" t="e">
        <f t="shared" si="6"/>
        <v>#DIV/0!</v>
      </c>
      <c r="J67" s="20" t="e">
        <f t="shared" si="7"/>
        <v>#DIV/0!</v>
      </c>
      <c r="K67" s="20" t="e">
        <f t="shared" si="8"/>
        <v>#DIV/0!</v>
      </c>
      <c r="L67" s="20">
        <f>IF('DESIGN INPUTS AND CALCULATIONS'!$C$90="Integrated Leakage",'Integrated Leakage'!I67,'tables and calculations'!$S113)</f>
        <v>0.90035422010722621</v>
      </c>
      <c r="M67" s="20">
        <f>IF('DESIGN INPUTS AND CALCULATIONS'!$C$90="Integrated Leakage",'Integrated Leakage'!K67,'tables and calculations'!$AO113)</f>
        <v>0.94983982578405124</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0.21</v>
      </c>
      <c r="C68" s="20">
        <f t="shared" si="1"/>
        <v>14.84</v>
      </c>
      <c r="D68" s="20">
        <f t="shared" si="9"/>
        <v>2.2000000000000002</v>
      </c>
      <c r="E68" s="20">
        <f t="shared" si="2"/>
        <v>4.8400000000000007</v>
      </c>
      <c r="F68" s="20" t="e">
        <f t="shared" si="3"/>
        <v>#DIV/0!</v>
      </c>
      <c r="G68" s="20" t="e">
        <f t="shared" si="4"/>
        <v>#DIV/0!</v>
      </c>
      <c r="H68" s="20" t="e">
        <f t="shared" si="5"/>
        <v>#DIV/0!</v>
      </c>
      <c r="I68" s="20" t="e">
        <f t="shared" si="6"/>
        <v>#DIV/0!</v>
      </c>
      <c r="J68" s="20" t="e">
        <f t="shared" si="7"/>
        <v>#DIV/0!</v>
      </c>
      <c r="K68" s="20" t="e">
        <f t="shared" si="8"/>
        <v>#DIV/0!</v>
      </c>
      <c r="L68" s="20">
        <f>IF('DESIGN INPUTS AND CALCULATIONS'!$C$90="Integrated Leakage",'Integrated Leakage'!I68,'tables and calculations'!$S114)</f>
        <v>0.89653130556329785</v>
      </c>
      <c r="M68" s="20">
        <f>IF('DESIGN INPUTS AND CALCULATIONS'!$C$90="Integrated Leakage",'Integrated Leakage'!K68,'tables and calculations'!$AO114)</f>
        <v>0.94924908295614097</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0.21</v>
      </c>
      <c r="C69" s="20">
        <f t="shared" si="1"/>
        <v>14.84</v>
      </c>
      <c r="D69" s="20">
        <f t="shared" si="9"/>
        <v>2.25</v>
      </c>
      <c r="E69" s="20">
        <f t="shared" si="2"/>
        <v>5.0625</v>
      </c>
      <c r="F69" s="20" t="e">
        <f t="shared" si="3"/>
        <v>#DIV/0!</v>
      </c>
      <c r="G69" s="20" t="e">
        <f t="shared" si="4"/>
        <v>#DIV/0!</v>
      </c>
      <c r="H69" s="20" t="e">
        <f t="shared" si="5"/>
        <v>#DIV/0!</v>
      </c>
      <c r="I69" s="20" t="e">
        <f t="shared" si="6"/>
        <v>#DIV/0!</v>
      </c>
      <c r="J69" s="20" t="e">
        <f t="shared" si="7"/>
        <v>#DIV/0!</v>
      </c>
      <c r="K69" s="20" t="e">
        <f t="shared" si="8"/>
        <v>#DIV/0!</v>
      </c>
      <c r="L69" s="20">
        <f>IF('DESIGN INPUTS AND CALCULATIONS'!$C$90="Integrated Leakage",'Integrated Leakage'!I69,'tables and calculations'!$S115)</f>
        <v>0.89270026592406293</v>
      </c>
      <c r="M69" s="20">
        <f>IF('DESIGN INPUTS AND CALCULATIONS'!$C$90="Integrated Leakage",'Integrated Leakage'!K69,'tables and calculations'!$AO115)</f>
        <v>0.94869793892450238</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0.21</v>
      </c>
      <c r="C70" s="20">
        <f t="shared" si="1"/>
        <v>14.84</v>
      </c>
      <c r="D70" s="20">
        <f t="shared" si="9"/>
        <v>2.2999999999999998</v>
      </c>
      <c r="E70" s="20">
        <f t="shared" si="2"/>
        <v>5.2899999999999991</v>
      </c>
      <c r="F70" s="20" t="e">
        <f t="shared" si="3"/>
        <v>#DIV/0!</v>
      </c>
      <c r="G70" s="20" t="e">
        <f t="shared" si="4"/>
        <v>#DIV/0!</v>
      </c>
      <c r="H70" s="20" t="e">
        <f t="shared" si="5"/>
        <v>#DIV/0!</v>
      </c>
      <c r="I70" s="20" t="e">
        <f t="shared" si="6"/>
        <v>#DIV/0!</v>
      </c>
      <c r="J70" s="20" t="e">
        <f t="shared" si="7"/>
        <v>#DIV/0!</v>
      </c>
      <c r="K70" s="20" t="e">
        <f t="shared" si="8"/>
        <v>#DIV/0!</v>
      </c>
      <c r="L70" s="20">
        <f>IF('DESIGN INPUTS AND CALCULATIONS'!$C$90="Integrated Leakage",'Integrated Leakage'!I70,'tables and calculations'!$S116)</f>
        <v>0.8888603936506857</v>
      </c>
      <c r="M70" s="20">
        <f>IF('DESIGN INPUTS AND CALCULATIONS'!$C$90="Integrated Leakage",'Integrated Leakage'!K70,'tables and calculations'!$AO116)</f>
        <v>0.94818291784557229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0.21</v>
      </c>
      <c r="C71" s="20">
        <f t="shared" si="1"/>
        <v>14.84</v>
      </c>
      <c r="D71" s="20">
        <f t="shared" si="9"/>
        <v>2.3499999999999996</v>
      </c>
      <c r="E71" s="20">
        <f t="shared" si="2"/>
        <v>5.5224999999999982</v>
      </c>
      <c r="F71" s="20" t="e">
        <f t="shared" si="3"/>
        <v>#DIV/0!</v>
      </c>
      <c r="G71" s="20" t="e">
        <f t="shared" si="4"/>
        <v>#DIV/0!</v>
      </c>
      <c r="H71" s="20" t="e">
        <f t="shared" si="5"/>
        <v>#DIV/0!</v>
      </c>
      <c r="I71" s="20" t="e">
        <f t="shared" si="6"/>
        <v>#DIV/0!</v>
      </c>
      <c r="J71" s="20" t="e">
        <f t="shared" si="7"/>
        <v>#DIV/0!</v>
      </c>
      <c r="K71" s="20" t="e">
        <f t="shared" si="8"/>
        <v>#DIV/0!</v>
      </c>
      <c r="L71" s="20">
        <f>IF('DESIGN INPUTS AND CALCULATIONS'!$C$90="Integrated Leakage",'Integrated Leakage'!I71,'tables and calculations'!$S117)</f>
        <v>0.88501123464645948</v>
      </c>
      <c r="M71" s="20">
        <f>IF('DESIGN INPUTS AND CALCULATIONS'!$C$90="Integrated Leakage",'Integrated Leakage'!K71,'tables and calculations'!$AO117)</f>
        <v>0.94770091837122683</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0.21</v>
      </c>
      <c r="C72" s="20">
        <f t="shared" si="1"/>
        <v>14.84</v>
      </c>
      <c r="D72" s="20">
        <f t="shared" si="9"/>
        <v>2.3999999999999995</v>
      </c>
      <c r="E72" s="20">
        <f t="shared" si="2"/>
        <v>5.7599999999999971</v>
      </c>
      <c r="F72" s="20" t="e">
        <f t="shared" si="3"/>
        <v>#DIV/0!</v>
      </c>
      <c r="G72" s="20" t="e">
        <f t="shared" si="4"/>
        <v>#DIV/0!</v>
      </c>
      <c r="H72" s="20" t="e">
        <f t="shared" si="5"/>
        <v>#DIV/0!</v>
      </c>
      <c r="I72" s="20" t="e">
        <f t="shared" si="6"/>
        <v>#DIV/0!</v>
      </c>
      <c r="J72" s="20" t="e">
        <f t="shared" si="7"/>
        <v>#DIV/0!</v>
      </c>
      <c r="K72" s="20" t="e">
        <f t="shared" si="8"/>
        <v>#DIV/0!</v>
      </c>
      <c r="L72" s="20">
        <f>IF('DESIGN INPUTS AND CALCULATIONS'!$C$90="Integrated Leakage",'Integrated Leakage'!I72,'tables and calculations'!$S118)</f>
        <v>0.8811525519892498</v>
      </c>
      <c r="M72" s="20">
        <f>IF('DESIGN INPUTS AND CALCULATIONS'!$C$90="Integrated Leakage",'Integrated Leakage'!K72,'tables and calculations'!$AO118)</f>
        <v>0.94724916609263454</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0.21</v>
      </c>
      <c r="C73" s="20">
        <f t="shared" si="1"/>
        <v>14.84</v>
      </c>
      <c r="D73" s="20">
        <f t="shared" si="9"/>
        <v>2.4499999999999993</v>
      </c>
      <c r="E73" s="20">
        <f t="shared" si="2"/>
        <v>6.0024999999999968</v>
      </c>
      <c r="F73" s="20" t="e">
        <f t="shared" si="3"/>
        <v>#DIV/0!</v>
      </c>
      <c r="G73" s="20" t="e">
        <f t="shared" si="4"/>
        <v>#DIV/0!</v>
      </c>
      <c r="H73" s="20" t="e">
        <f t="shared" si="5"/>
        <v>#DIV/0!</v>
      </c>
      <c r="I73" s="20" t="e">
        <f t="shared" si="6"/>
        <v>#DIV/0!</v>
      </c>
      <c r="J73" s="20" t="e">
        <f t="shared" si="7"/>
        <v>#DIV/0!</v>
      </c>
      <c r="K73" s="20" t="e">
        <f t="shared" si="8"/>
        <v>#DIV/0!</v>
      </c>
      <c r="L73" s="20">
        <f>IF('DESIGN INPUTS AND CALCULATIONS'!$C$90="Integrated Leakage",'Integrated Leakage'!I73,'tables and calculations'!$S119)</f>
        <v>0.87728429472392921</v>
      </c>
      <c r="M73" s="20">
        <f>IF('DESIGN INPUTS AND CALCULATIONS'!$C$90="Integrated Leakage",'Integrated Leakage'!K73,'tables and calculations'!$AO119)</f>
        <v>0.94682517290522306</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0.21</v>
      </c>
      <c r="C74" s="20">
        <f t="shared" si="1"/>
        <v>14.84</v>
      </c>
      <c r="D74" s="20">
        <f t="shared" si="9"/>
        <v>2.4999999999999991</v>
      </c>
      <c r="E74" s="20">
        <f t="shared" si="2"/>
        <v>6.2499999999999956</v>
      </c>
      <c r="F74" s="20" t="e">
        <f t="shared" si="3"/>
        <v>#DIV/0!</v>
      </c>
      <c r="G74" s="20" t="e">
        <f t="shared" si="4"/>
        <v>#DIV/0!</v>
      </c>
      <c r="H74" s="20" t="e">
        <f t="shared" si="5"/>
        <v>#DIV/0!</v>
      </c>
      <c r="I74" s="20" t="e">
        <f t="shared" si="6"/>
        <v>#DIV/0!</v>
      </c>
      <c r="J74" s="20" t="e">
        <f t="shared" si="7"/>
        <v>#DIV/0!</v>
      </c>
      <c r="K74" s="20" t="e">
        <f t="shared" si="8"/>
        <v>#DIV/0!</v>
      </c>
      <c r="L74" s="20">
        <f>IF('DESIGN INPUTS AND CALCULATIONS'!$C$90="Integrated Leakage",'Integrated Leakage'!I74,'tables and calculations'!$S120)</f>
        <v>0.87340657092289964</v>
      </c>
      <c r="M74" s="20">
        <f>IF('DESIGN INPUTS AND CALCULATIONS'!$C$90="Integrated Leakage",'Integrated Leakage'!K74,'tables and calculations'!$AO120)</f>
        <v>0.94642670216374158</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0.21</v>
      </c>
      <c r="C75" s="20">
        <f t="shared" si="1"/>
        <v>14.84</v>
      </c>
      <c r="D75" s="20">
        <f t="shared" si="9"/>
        <v>2.5499999999999989</v>
      </c>
      <c r="E75" s="20">
        <f t="shared" si="2"/>
        <v>6.5024999999999942</v>
      </c>
      <c r="F75" s="20" t="e">
        <f t="shared" si="3"/>
        <v>#DIV/0!</v>
      </c>
      <c r="G75" s="20" t="e">
        <f t="shared" si="4"/>
        <v>#DIV/0!</v>
      </c>
      <c r="H75" s="20" t="e">
        <f t="shared" si="5"/>
        <v>#DIV/0!</v>
      </c>
      <c r="I75" s="20" t="e">
        <f t="shared" si="6"/>
        <v>#DIV/0!</v>
      </c>
      <c r="J75" s="20" t="e">
        <f t="shared" si="7"/>
        <v>#DIV/0!</v>
      </c>
      <c r="K75" s="20" t="e">
        <f t="shared" si="8"/>
        <v>#DIV/0!</v>
      </c>
      <c r="L75" s="20">
        <f>IF('DESIGN INPUTS AND CALCULATIONS'!$C$90="Integrated Leakage",'Integrated Leakage'!I75,'tables and calculations'!$S121)</f>
        <v>0.86951962436211971</v>
      </c>
      <c r="M75" s="20">
        <f>IF('DESIGN INPUTS AND CALCULATIONS'!$C$90="Integrated Leakage",'Integrated Leakage'!K75,'tables and calculations'!$AO121)</f>
        <v>0.9460517387007219</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0.21</v>
      </c>
      <c r="C76" s="20">
        <f t="shared" si="1"/>
        <v>14.84</v>
      </c>
      <c r="D76" s="20">
        <f t="shared" si="9"/>
        <v>2.5999999999999988</v>
      </c>
      <c r="E76" s="20">
        <f t="shared" si="2"/>
        <v>6.7599999999999936</v>
      </c>
      <c r="F76" s="20" t="e">
        <f t="shared" si="3"/>
        <v>#DIV/0!</v>
      </c>
      <c r="G76" s="20" t="e">
        <f t="shared" si="4"/>
        <v>#DIV/0!</v>
      </c>
      <c r="H76" s="20" t="e">
        <f t="shared" si="5"/>
        <v>#DIV/0!</v>
      </c>
      <c r="I76" s="20" t="e">
        <f t="shared" si="6"/>
        <v>#DIV/0!</v>
      </c>
      <c r="J76" s="20" t="e">
        <f t="shared" si="7"/>
        <v>#DIV/0!</v>
      </c>
      <c r="K76" s="20" t="e">
        <f t="shared" si="8"/>
        <v>#DIV/0!</v>
      </c>
      <c r="L76" s="20">
        <f>IF('DESIGN INPUTS AND CALCULATIONS'!$C$90="Integrated Leakage",'Integrated Leakage'!I76,'tables and calculations'!$S122)</f>
        <v>0.86562381427249735</v>
      </c>
      <c r="M76" s="20">
        <f>IF('DESIGN INPUTS AND CALCULATIONS'!$C$90="Integrated Leakage",'Integrated Leakage'!K76,'tables and calculations'!$AO122)</f>
        <v>0.94569846294568427</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0.21</v>
      </c>
      <c r="C77" s="20">
        <f t="shared" si="1"/>
        <v>14.84</v>
      </c>
      <c r="D77" s="20">
        <f t="shared" si="9"/>
        <v>2.6499999999999986</v>
      </c>
      <c r="E77" s="20">
        <f t="shared" si="2"/>
        <v>7.0224999999999929</v>
      </c>
      <c r="F77" s="20" t="e">
        <f t="shared" si="3"/>
        <v>#DIV/0!</v>
      </c>
      <c r="G77" s="20" t="e">
        <f t="shared" si="4"/>
        <v>#DIV/0!</v>
      </c>
      <c r="H77" s="20" t="e">
        <f t="shared" si="5"/>
        <v>#DIV/0!</v>
      </c>
      <c r="I77" s="20" t="e">
        <f t="shared" si="6"/>
        <v>#DIV/0!</v>
      </c>
      <c r="J77" s="20" t="e">
        <f t="shared" si="7"/>
        <v>#DIV/0!</v>
      </c>
      <c r="K77" s="20" t="e">
        <f t="shared" si="8"/>
        <v>#DIV/0!</v>
      </c>
      <c r="L77" s="20">
        <f>IF('DESIGN INPUTS AND CALCULATIONS'!$C$90="Integrated Leakage",'Integrated Leakage'!I77,'tables and calculations'!$S123)</f>
        <v>0.86171959771758566</v>
      </c>
      <c r="M77" s="20">
        <f>IF('DESIGN INPUTS AND CALCULATIONS'!$C$90="Integrated Leakage",'Integrated Leakage'!K77,'tables and calculations'!$AO123)</f>
        <v>0.9453652285146652</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0.21</v>
      </c>
      <c r="C78" s="20">
        <f t="shared" si="1"/>
        <v>14.84</v>
      </c>
      <c r="D78" s="20">
        <f t="shared" si="9"/>
        <v>2.6999999999999984</v>
      </c>
      <c r="E78" s="20">
        <f t="shared" si="2"/>
        <v>7.2899999999999912</v>
      </c>
      <c r="F78" s="20" t="e">
        <f t="shared" si="3"/>
        <v>#DIV/0!</v>
      </c>
      <c r="G78" s="20" t="e">
        <f t="shared" si="4"/>
        <v>#DIV/0!</v>
      </c>
      <c r="H78" s="20" t="e">
        <f t="shared" si="5"/>
        <v>#DIV/0!</v>
      </c>
      <c r="I78" s="20" t="e">
        <f t="shared" si="6"/>
        <v>#DIV/0!</v>
      </c>
      <c r="J78" s="20" t="e">
        <f t="shared" si="7"/>
        <v>#DIV/0!</v>
      </c>
      <c r="K78" s="20" t="e">
        <f t="shared" si="8"/>
        <v>#DIV/0!</v>
      </c>
      <c r="L78" s="20">
        <f>IF('DESIGN INPUTS AND CALCULATIONS'!$C$90="Integrated Leakage",'Integrated Leakage'!I78,'tables and calculations'!$S124)</f>
        <v>0.85780751422279677</v>
      </c>
      <c r="M78" s="20">
        <f>IF('DESIGN INPUTS AND CALCULATIONS'!$C$90="Integrated Leakage",'Integrated Leakage'!K78,'tables and calculations'!$AO124)</f>
        <v>0.94505054274696321</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0.21</v>
      </c>
      <c r="C79" s="20">
        <f t="shared" si="1"/>
        <v>14.84</v>
      </c>
      <c r="D79" s="20">
        <f t="shared" si="9"/>
        <v>2.7499999999999982</v>
      </c>
      <c r="E79" s="20">
        <f t="shared" si="2"/>
        <v>7.5624999999999902</v>
      </c>
      <c r="F79" s="20" t="e">
        <f t="shared" si="3"/>
        <v>#DIV/0!</v>
      </c>
      <c r="G79" s="20" t="e">
        <f t="shared" si="4"/>
        <v>#DIV/0!</v>
      </c>
      <c r="H79" s="20" t="e">
        <f t="shared" si="5"/>
        <v>#DIV/0!</v>
      </c>
      <c r="I79" s="20" t="e">
        <f t="shared" si="6"/>
        <v>#DIV/0!</v>
      </c>
      <c r="J79" s="20" t="e">
        <f t="shared" si="7"/>
        <v>#DIV/0!</v>
      </c>
      <c r="K79" s="20" t="e">
        <f t="shared" si="8"/>
        <v>#DIV/0!</v>
      </c>
      <c r="L79" s="20">
        <f>IF('DESIGN INPUTS AND CALCULATIONS'!$C$90="Integrated Leakage",'Integrated Leakage'!I79,'tables and calculations'!$S125)</f>
        <v>0.85388817234192793</v>
      </c>
      <c r="M79" s="20">
        <f>IF('DESIGN INPUTS AND CALCULATIONS'!$C$90="Integrated Leakage",'Integrated Leakage'!K79,'tables and calculations'!$AO125)</f>
        <v>0.94475304975321195</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0.21</v>
      </c>
      <c r="C80" s="20">
        <f t="shared" si="1"/>
        <v>14.84</v>
      </c>
      <c r="D80" s="20">
        <f t="shared" si="9"/>
        <v>2.799999999999998</v>
      </c>
      <c r="E80" s="20">
        <f t="shared" si="2"/>
        <v>7.8399999999999892</v>
      </c>
      <c r="F80" s="20" t="e">
        <f t="shared" si="3"/>
        <v>#DIV/0!</v>
      </c>
      <c r="G80" s="20" t="e">
        <f t="shared" si="4"/>
        <v>#DIV/0!</v>
      </c>
      <c r="H80" s="20" t="e">
        <f t="shared" si="5"/>
        <v>#DIV/0!</v>
      </c>
      <c r="I80" s="20" t="e">
        <f t="shared" si="6"/>
        <v>#DIV/0!</v>
      </c>
      <c r="J80" s="20" t="e">
        <f t="shared" si="7"/>
        <v>#DIV/0!</v>
      </c>
      <c r="K80" s="20" t="e">
        <f t="shared" si="8"/>
        <v>#DIV/0!</v>
      </c>
      <c r="L80" s="20">
        <f>IF('DESIGN INPUTS AND CALCULATIONS'!$C$90="Integrated Leakage",'Integrated Leakage'!I80,'tables and calculations'!$S126)</f>
        <v>0.84996223789664582</v>
      </c>
      <c r="M80" s="20">
        <f>IF('DESIGN INPUTS AND CALCULATIONS'!$C$90="Integrated Leakage",'Integrated Leakage'!K80,'tables and calculations'!$AO126)</f>
        <v>0.94447151561030007</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0.21</v>
      </c>
      <c r="C81" s="20">
        <f t="shared" si="1"/>
        <v>14.84</v>
      </c>
      <c r="D81" s="20">
        <f t="shared" si="9"/>
        <v>2.8499999999999979</v>
      </c>
      <c r="E81" s="20">
        <f t="shared" si="2"/>
        <v>8.1224999999999881</v>
      </c>
      <c r="F81" s="20" t="e">
        <f t="shared" si="3"/>
        <v>#DIV/0!</v>
      </c>
      <c r="G81" s="20" t="e">
        <f t="shared" si="4"/>
        <v>#DIV/0!</v>
      </c>
      <c r="H81" s="20" t="e">
        <f t="shared" si="5"/>
        <v>#DIV/0!</v>
      </c>
      <c r="I81" s="20" t="e">
        <f t="shared" si="6"/>
        <v>#DIV/0!</v>
      </c>
      <c r="J81" s="20" t="e">
        <f t="shared" si="7"/>
        <v>#DIV/0!</v>
      </c>
      <c r="K81" s="20" t="e">
        <f t="shared" si="8"/>
        <v>#DIV/0!</v>
      </c>
      <c r="L81" s="20">
        <f>IF('DESIGN INPUTS AND CALCULATIONS'!$C$90="Integrated Leakage",'Integrated Leakage'!I81,'tables and calculations'!$S127)</f>
        <v>0.84603042366558179</v>
      </c>
      <c r="M81" s="20">
        <f>IF('DESIGN INPUTS AND CALCULATIONS'!$C$90="Integrated Leakage",'Integrated Leakage'!K81,'tables and calculations'!$AO127)</f>
        <v>0.94420481539721923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0.21</v>
      </c>
      <c r="C82" s="20">
        <f t="shared" si="1"/>
        <v>14.84</v>
      </c>
      <c r="D82" s="20">
        <f t="shared" si="9"/>
        <v>2.8999999999999977</v>
      </c>
      <c r="E82" s="20">
        <f t="shared" si="2"/>
        <v>8.4099999999999859</v>
      </c>
      <c r="F82" s="20" t="e">
        <f t="shared" si="3"/>
        <v>#DIV/0!</v>
      </c>
      <c r="G82" s="20" t="e">
        <f t="shared" si="4"/>
        <v>#DIV/0!</v>
      </c>
      <c r="H82" s="20" t="e">
        <f t="shared" si="5"/>
        <v>#DIV/0!</v>
      </c>
      <c r="I82" s="20" t="e">
        <f t="shared" si="6"/>
        <v>#DIV/0!</v>
      </c>
      <c r="J82" s="20" t="e">
        <f t="shared" si="7"/>
        <v>#DIV/0!</v>
      </c>
      <c r="K82" s="20" t="e">
        <f t="shared" si="8"/>
        <v>#DIV/0!</v>
      </c>
      <c r="L82" s="20">
        <f>IF('DESIGN INPUTS AND CALCULATIONS'!$C$90="Integrated Leakage",'Integrated Leakage'!I82,'tables and calculations'!$S128)</f>
        <v>0.84209348033366438</v>
      </c>
      <c r="M82" s="20">
        <f>IF('DESIGN INPUTS AND CALCULATIONS'!$C$90="Integrated Leakage",'Integrated Leakage'!K82,'tables and calculations'!$AO128)</f>
        <v>0.9439519218142286</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0.21</v>
      </c>
      <c r="C83" s="20">
        <f t="shared" si="1"/>
        <v>14.84</v>
      </c>
      <c r="D83" s="20">
        <f t="shared" si="9"/>
        <v>2.9499999999999975</v>
      </c>
      <c r="E83" s="20">
        <f t="shared" si="2"/>
        <v>8.7024999999999846</v>
      </c>
      <c r="F83" s="20" t="e">
        <f t="shared" si="3"/>
        <v>#DIV/0!</v>
      </c>
      <c r="G83" s="20" t="e">
        <f t="shared" si="4"/>
        <v>#DIV/0!</v>
      </c>
      <c r="H83" s="20" t="e">
        <f t="shared" si="5"/>
        <v>#DIV/0!</v>
      </c>
      <c r="I83" s="20" t="e">
        <f t="shared" si="6"/>
        <v>#DIV/0!</v>
      </c>
      <c r="J83" s="20" t="e">
        <f t="shared" si="7"/>
        <v>#DIV/0!</v>
      </c>
      <c r="K83" s="20" t="e">
        <f t="shared" si="8"/>
        <v>#DIV/0!</v>
      </c>
      <c r="L83" s="20">
        <f>IF('DESIGN INPUTS AND CALCULATIONS'!$C$90="Integrated Leakage",'Integrated Leakage'!I83,'tables and calculations'!$S129)</f>
        <v>0.83815218854048956</v>
      </c>
      <c r="M83" s="20">
        <f>IF('DESIGN INPUTS AND CALCULATIONS'!$C$90="Integrated Leakage",'Integrated Leakage'!K83,'tables and calculations'!$AO129)</f>
        <v>0.94371189516764797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0.21</v>
      </c>
      <c r="C84" s="20">
        <f t="shared" si="1"/>
        <v>14.84</v>
      </c>
      <c r="D84" s="20">
        <f t="shared" si="9"/>
        <v>2.9999999999999973</v>
      </c>
      <c r="E84" s="20">
        <f t="shared" si="2"/>
        <v>8.999999999999984</v>
      </c>
      <c r="F84" s="20" t="e">
        <f t="shared" si="3"/>
        <v>#DIV/0!</v>
      </c>
      <c r="G84" s="20" t="e">
        <f t="shared" si="4"/>
        <v>#DIV/0!</v>
      </c>
      <c r="H84" s="20" t="e">
        <f t="shared" si="5"/>
        <v>#DIV/0!</v>
      </c>
      <c r="I84" s="20" t="e">
        <f t="shared" si="6"/>
        <v>#DIV/0!</v>
      </c>
      <c r="J84" s="20" t="e">
        <f t="shared" si="7"/>
        <v>#DIV/0!</v>
      </c>
      <c r="K84" s="20" t="e">
        <f t="shared" si="8"/>
        <v>#DIV/0!</v>
      </c>
      <c r="L84" s="20">
        <f>IF('DESIGN INPUTS AND CALCULATIONS'!$C$90="Integrated Leakage",'Integrated Leakage'!I84,'tables and calculations'!$S130)</f>
        <v>0.83420735189003314</v>
      </c>
      <c r="M84" s="20">
        <f>IF('DESIGN INPUTS AND CALCULATIONS'!$C$90="Integrated Leakage",'Integrated Leakage'!K84,'tables and calculations'!$AO130)</f>
        <v>0.94348387453577987</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0.21</v>
      </c>
      <c r="C85" s="20">
        <f t="shared" si="1"/>
        <v>14.84</v>
      </c>
      <c r="D85" s="20">
        <f t="shared" si="9"/>
        <v>3.0499999999999972</v>
      </c>
      <c r="E85" s="20">
        <f t="shared" si="2"/>
        <v>9.3024999999999824</v>
      </c>
      <c r="F85" s="20" t="e">
        <f t="shared" si="3"/>
        <v>#DIV/0!</v>
      </c>
      <c r="G85" s="20" t="e">
        <f t="shared" si="4"/>
        <v>#DIV/0!</v>
      </c>
      <c r="H85" s="20" t="e">
        <f t="shared" si="5"/>
        <v>#DIV/0!</v>
      </c>
      <c r="I85" s="20" t="e">
        <f t="shared" si="6"/>
        <v>#DIV/0!</v>
      </c>
      <c r="J85" s="20" t="e">
        <f t="shared" si="7"/>
        <v>#DIV/0!</v>
      </c>
      <c r="K85" s="20" t="e">
        <f t="shared" si="8"/>
        <v>#DIV/0!</v>
      </c>
      <c r="L85" s="20">
        <f>IF('DESIGN INPUTS AND CALCULATIONS'!$C$90="Integrated Leakage",'Integrated Leakage'!I85,'tables and calculations'!$S131)</f>
        <v>0.8302597908036462</v>
      </c>
      <c r="M85" s="20">
        <f>IF('DESIGN INPUTS AND CALCULATIONS'!$C$90="Integrated Leakage",'Integrated Leakage'!K85,'tables and calculations'!$AO131)</f>
        <v>0.94326706995907228</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0.21</v>
      </c>
      <c r="C86" s="20">
        <f t="shared" si="1"/>
        <v>14.84</v>
      </c>
      <c r="D86" s="20">
        <f t="shared" si="9"/>
        <v>3.099999999999997</v>
      </c>
      <c r="E86" s="20">
        <f t="shared" si="2"/>
        <v>9.6099999999999817</v>
      </c>
      <c r="F86" s="20" t="e">
        <f t="shared" si="3"/>
        <v>#DIV/0!</v>
      </c>
      <c r="G86" s="20" t="e">
        <f t="shared" si="4"/>
        <v>#DIV/0!</v>
      </c>
      <c r="H86" s="20" t="e">
        <f t="shared" si="5"/>
        <v>#DIV/0!</v>
      </c>
      <c r="I86" s="20" t="e">
        <f t="shared" si="6"/>
        <v>#DIV/0!</v>
      </c>
      <c r="J86" s="20" t="e">
        <f t="shared" si="7"/>
        <v>#DIV/0!</v>
      </c>
      <c r="K86" s="20" t="e">
        <f t="shared" si="8"/>
        <v>#DIV/0!</v>
      </c>
      <c r="L86" s="20">
        <f>IF('DESIGN INPUTS AND CALCULATIONS'!$C$90="Integrated Leakage",'Integrated Leakage'!I86,'tables and calculations'!$S132)</f>
        <v>0.82631033711478274</v>
      </c>
      <c r="M86" s="20">
        <f>IF('DESIGN INPUTS AND CALCULATIONS'!$C$90="Integrated Leakage",'Integrated Leakage'!K86,'tables and calculations'!$AO132)</f>
        <v>0.94306075552076452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0.21</v>
      </c>
      <c r="C87" s="20">
        <f t="shared" si="1"/>
        <v>14.84</v>
      </c>
      <c r="D87" s="20">
        <f t="shared" si="9"/>
        <v>3.1499999999999968</v>
      </c>
      <c r="E87" s="20">
        <f t="shared" si="2"/>
        <v>9.9224999999999799</v>
      </c>
      <c r="F87" s="20" t="e">
        <f t="shared" si="3"/>
        <v>#DIV/0!</v>
      </c>
      <c r="G87" s="20" t="e">
        <f t="shared" si="4"/>
        <v>#DIV/0!</v>
      </c>
      <c r="H87" s="20" t="e">
        <f t="shared" si="5"/>
        <v>#DIV/0!</v>
      </c>
      <c r="I87" s="20" t="e">
        <f t="shared" si="6"/>
        <v>#DIV/0!</v>
      </c>
      <c r="J87" s="20" t="e">
        <f t="shared" si="7"/>
        <v>#DIV/0!</v>
      </c>
      <c r="K87" s="20" t="e">
        <f t="shared" si="8"/>
        <v>#DIV/0!</v>
      </c>
      <c r="L87" s="20">
        <f>IF('DESIGN INPUTS AND CALCULATIONS'!$C$90="Integrated Leakage",'Integrated Leakage'!I87,'tables and calculations'!$S133)</f>
        <v>0.82235982931777307</v>
      </c>
      <c r="M87" s="20">
        <f>IF('DESIGN INPUTS AND CALCULATIONS'!$C$90="Integrated Leakage",'Integrated Leakage'!K87,'tables and calculations'!$AO133)</f>
        <v>0.94286426320359906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0.21</v>
      </c>
      <c r="C88" s="20">
        <f t="shared" si="1"/>
        <v>14.84</v>
      </c>
      <c r="D88" s="20">
        <f t="shared" si="9"/>
        <v>3.1999999999999966</v>
      </c>
      <c r="E88" s="20">
        <f t="shared" si="2"/>
        <v>10.239999999999979</v>
      </c>
      <c r="F88" s="20" t="e">
        <f t="shared" si="3"/>
        <v>#DIV/0!</v>
      </c>
      <c r="G88" s="20" t="e">
        <f t="shared" si="4"/>
        <v>#DIV/0!</v>
      </c>
      <c r="H88" s="20" t="e">
        <f t="shared" si="5"/>
        <v>#DIV/0!</v>
      </c>
      <c r="I88" s="20" t="e">
        <f t="shared" si="6"/>
        <v>#DIV/0!</v>
      </c>
      <c r="J88" s="20" t="e">
        <f t="shared" si="7"/>
        <v>#DIV/0!</v>
      </c>
      <c r="K88" s="20" t="e">
        <f t="shared" si="8"/>
        <v>#DIV/0!</v>
      </c>
      <c r="L88" s="20">
        <f>IF('DESIGN INPUTS AND CALCULATIONS'!$C$90="Integrated Leakage",'Integrated Leakage'!I88,'tables and calculations'!$S134)</f>
        <v>0.81840910839469083</v>
      </c>
      <c r="M88" s="20">
        <f>IF('DESIGN INPUTS AND CALCULATIONS'!$C$90="Integrated Leakage",'Integrated Leakage'!K88,'tables and calculations'!$AO134)</f>
        <v>0.94267697742453027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0.21</v>
      </c>
      <c r="C89" s="20">
        <f t="shared" si="1"/>
        <v>14.84</v>
      </c>
      <c r="D89" s="20">
        <f t="shared" si="9"/>
        <v>3.2499999999999964</v>
      </c>
      <c r="E89" s="20">
        <f t="shared" ref="E89:E95" si="10">D89^2</f>
        <v>10.562499999999977</v>
      </c>
      <c r="F89" s="20" t="e">
        <f t="shared" ref="F89:F95" si="11">($C$18*(1-(1-($C$17^2))/(E89)))^2</f>
        <v>#DIV/0!</v>
      </c>
      <c r="G89" s="20" t="e">
        <f t="shared" ref="G89:G95" si="12">((B89/$C$17)*(D89-(1/D89)))^2</f>
        <v>#DIV/0!</v>
      </c>
      <c r="H89" s="20" t="e">
        <f t="shared" ref="H89:H95" si="13">SQRT(F89+G89)</f>
        <v>#DIV/0!</v>
      </c>
      <c r="I89" s="20" t="e">
        <f t="shared" ref="I89:I95" si="14">1/(H89)</f>
        <v>#DIV/0!</v>
      </c>
      <c r="J89" s="20" t="e">
        <f t="shared" ref="J89:J95" si="15">SQRT(F89)</f>
        <v>#DIV/0!</v>
      </c>
      <c r="K89" s="20" t="e">
        <f t="shared" ref="K89:K95" si="16">1/J89</f>
        <v>#DIV/0!</v>
      </c>
      <c r="L89" s="20">
        <f>IF('DESIGN INPUTS AND CALCULATIONS'!$C$90="Integrated Leakage",'Integrated Leakage'!I89,'tables and calculations'!$S135)</f>
        <v>0.81445901415432331</v>
      </c>
      <c r="M89" s="20">
        <f>IF('DESIGN INPUTS AND CALCULATIONS'!$C$90="Integrated Leakage",'Integrated Leakage'!K89,'tables and calculations'!$AO135)</f>
        <v>0.94249833016306495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0.21</v>
      </c>
      <c r="C90" s="20">
        <f t="shared" si="1"/>
        <v>14.84</v>
      </c>
      <c r="D90" s="20">
        <f t="shared" ref="D90:D95" si="17">D89+0.05</f>
        <v>3.2999999999999963</v>
      </c>
      <c r="E90" s="20">
        <f t="shared" si="10"/>
        <v>10.889999999999976</v>
      </c>
      <c r="F90" s="20" t="e">
        <f t="shared" si="11"/>
        <v>#DIV/0!</v>
      </c>
      <c r="G90" s="20" t="e">
        <f t="shared" si="12"/>
        <v>#DIV/0!</v>
      </c>
      <c r="H90" s="20" t="e">
        <f t="shared" si="13"/>
        <v>#DIV/0!</v>
      </c>
      <c r="I90" s="20" t="e">
        <f t="shared" si="14"/>
        <v>#DIV/0!</v>
      </c>
      <c r="J90" s="20" t="e">
        <f t="shared" si="15"/>
        <v>#DIV/0!</v>
      </c>
      <c r="K90" s="20" t="e">
        <f t="shared" si="16"/>
        <v>#DIV/0!</v>
      </c>
      <c r="L90" s="20">
        <f>IF('DESIGN INPUTS AND CALCULATIONS'!$C$90="Integrated Leakage",'Integrated Leakage'!I90,'tables and calculations'!$S136)</f>
        <v>0.81051038202568215</v>
      </c>
      <c r="M90" s="20">
        <f>IF('DESIGN INPUTS AND CALCULATIONS'!$C$90="Integrated Leakage",'Integrated Leakage'!K90,'tables and calculations'!$AO136)</f>
        <v>0.94232779661055832</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0.21</v>
      </c>
      <c r="C91" s="20">
        <f t="shared" si="1"/>
        <v>14.84</v>
      </c>
      <c r="D91" s="20">
        <f t="shared" si="17"/>
        <v>3.3499999999999961</v>
      </c>
      <c r="E91" s="20">
        <f t="shared" si="10"/>
        <v>11.222499999999973</v>
      </c>
      <c r="F91" s="20" t="e">
        <f t="shared" si="11"/>
        <v>#DIV/0!</v>
      </c>
      <c r="G91" s="20" t="e">
        <f t="shared" si="12"/>
        <v>#DIV/0!</v>
      </c>
      <c r="H91" s="20" t="e">
        <f t="shared" si="13"/>
        <v>#DIV/0!</v>
      </c>
      <c r="I91" s="20" t="e">
        <f t="shared" si="14"/>
        <v>#DIV/0!</v>
      </c>
      <c r="J91" s="20" t="e">
        <f t="shared" si="15"/>
        <v>#DIV/0!</v>
      </c>
      <c r="K91" s="20" t="e">
        <f t="shared" si="16"/>
        <v>#DIV/0!</v>
      </c>
      <c r="L91" s="20">
        <f>IF('DESIGN INPUTS AND CALCULATIONS'!$C$90="Integrated Leakage",'Integrated Leakage'!I91,'tables and calculations'!$S137)</f>
        <v>0.80656404025572537</v>
      </c>
      <c r="M91" s="20">
        <f>IF('DESIGN INPUTS AND CALCULATIONS'!$C$90="Integrated Leakage",'Integrated Leakage'!K91,'tables and calculations'!$AO137)</f>
        <v>0.94216489127764125</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0.21</v>
      </c>
      <c r="C92" s="20">
        <f t="shared" si="1"/>
        <v>14.84</v>
      </c>
      <c r="D92" s="20">
        <f t="shared" si="17"/>
        <v>3.3999999999999959</v>
      </c>
      <c r="E92" s="20">
        <f t="shared" si="10"/>
        <v>11.559999999999972</v>
      </c>
      <c r="F92" s="20" t="e">
        <f t="shared" si="11"/>
        <v>#DIV/0!</v>
      </c>
      <c r="G92" s="20" t="e">
        <f t="shared" si="12"/>
        <v>#DIV/0!</v>
      </c>
      <c r="H92" s="20" t="e">
        <f t="shared" si="13"/>
        <v>#DIV/0!</v>
      </c>
      <c r="I92" s="20" t="e">
        <f t="shared" si="14"/>
        <v>#DIV/0!</v>
      </c>
      <c r="J92" s="20" t="e">
        <f t="shared" si="15"/>
        <v>#DIV/0!</v>
      </c>
      <c r="K92" s="20" t="e">
        <f t="shared" si="16"/>
        <v>#DIV/0!</v>
      </c>
      <c r="L92" s="20">
        <f>IF('DESIGN INPUTS AND CALCULATIONS'!$C$90="Integrated Leakage",'Integrated Leakage'!I92,'tables and calculations'!$S138)</f>
        <v>0.80262080746714926</v>
      </c>
      <c r="M92" s="20">
        <f>IF('DESIGN INPUTS AND CALCULATIONS'!$C$90="Integrated Leakage",'Integrated Leakage'!K92,'tables and calculations'!$AO138)</f>
        <v>0.94200916450536654</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0.21</v>
      </c>
      <c r="C93" s="20">
        <f t="shared" si="1"/>
        <v>14.84</v>
      </c>
      <c r="D93" s="20">
        <f t="shared" si="17"/>
        <v>3.4499999999999957</v>
      </c>
      <c r="E93" s="20">
        <f t="shared" si="10"/>
        <v>11.902499999999971</v>
      </c>
      <c r="F93" s="20" t="e">
        <f t="shared" si="11"/>
        <v>#DIV/0!</v>
      </c>
      <c r="G93" s="20" t="e">
        <f t="shared" si="12"/>
        <v>#DIV/0!</v>
      </c>
      <c r="H93" s="20" t="e">
        <f t="shared" si="13"/>
        <v>#DIV/0!</v>
      </c>
      <c r="I93" s="20" t="e">
        <f t="shared" si="14"/>
        <v>#DIV/0!</v>
      </c>
      <c r="J93" s="20" t="e">
        <f t="shared" si="15"/>
        <v>#DIV/0!</v>
      </c>
      <c r="K93" s="20" t="e">
        <f t="shared" si="16"/>
        <v>#DIV/0!</v>
      </c>
      <c r="L93" s="20">
        <f>IF('DESIGN INPUTS AND CALCULATIONS'!$C$90="Integrated Leakage",'Integrated Leakage'!I93,'tables and calculations'!$S139)</f>
        <v>0.79868149053736603</v>
      </c>
      <c r="M93" s="20">
        <f>IF('DESIGN INPUTS AND CALCULATIONS'!$C$90="Integrated Leakage",'Integrated Leakage'!K93,'tables and calculations'!$AO139)</f>
        <v>0.94186019933285547</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0.21</v>
      </c>
      <c r="C94" s="20">
        <f t="shared" si="1"/>
        <v>14.84</v>
      </c>
      <c r="D94" s="20">
        <f t="shared" si="17"/>
        <v>3.4999999999999956</v>
      </c>
      <c r="E94" s="20">
        <f t="shared" si="10"/>
        <v>12.249999999999968</v>
      </c>
      <c r="F94" s="20" t="e">
        <f t="shared" si="11"/>
        <v>#DIV/0!</v>
      </c>
      <c r="G94" s="20" t="e">
        <f t="shared" si="12"/>
        <v>#DIV/0!</v>
      </c>
      <c r="H94" s="20" t="e">
        <f t="shared" si="13"/>
        <v>#DIV/0!</v>
      </c>
      <c r="I94" s="20" t="e">
        <f t="shared" si="14"/>
        <v>#DIV/0!</v>
      </c>
      <c r="J94" s="20" t="e">
        <f t="shared" si="15"/>
        <v>#DIV/0!</v>
      </c>
      <c r="K94" s="20" t="e">
        <f t="shared" si="16"/>
        <v>#DIV/0!</v>
      </c>
      <c r="L94" s="20">
        <f>IF('DESIGN INPUTS AND CALCULATIONS'!$C$90="Integrated Leakage",'Integrated Leakage'!I94,'tables and calculations'!$S140)</f>
        <v>0.79474688276441385</v>
      </c>
      <c r="M94" s="20">
        <f>IF('DESIGN INPUTS AND CALCULATIONS'!$C$90="Integrated Leakage",'Integrated Leakage'!K94,'tables and calculations'!$AO140)</f>
        <v>0.94171760868033638</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0.21</v>
      </c>
      <c r="C95" s="20">
        <f t="shared" si="1"/>
        <v>14.84</v>
      </c>
      <c r="D95" s="20">
        <f t="shared" si="17"/>
        <v>3.5499999999999954</v>
      </c>
      <c r="E95" s="20">
        <f t="shared" si="10"/>
        <v>12.602499999999967</v>
      </c>
      <c r="F95" s="20" t="e">
        <f t="shared" si="11"/>
        <v>#DIV/0!</v>
      </c>
      <c r="G95" s="20" t="e">
        <f t="shared" si="12"/>
        <v>#DIV/0!</v>
      </c>
      <c r="H95" s="20" t="e">
        <f t="shared" si="13"/>
        <v>#DIV/0!</v>
      </c>
      <c r="I95" s="20" t="e">
        <f t="shared" si="14"/>
        <v>#DIV/0!</v>
      </c>
      <c r="J95" s="20" t="e">
        <f t="shared" si="15"/>
        <v>#DIV/0!</v>
      </c>
      <c r="K95" s="20" t="e">
        <f t="shared" si="16"/>
        <v>#DIV/0!</v>
      </c>
      <c r="L95" s="20">
        <f>IF('DESIGN INPUTS AND CALCULATIONS'!$C$90="Integrated Leakage",'Integrated Leakage'!I95,'tables and calculations'!$S141)</f>
        <v>0.79081776228943435</v>
      </c>
      <c r="M95" s="20">
        <f>IF('DESIGN INPUTS AND CALCULATIONS'!$C$90="Integrated Leakage",'Integrated Leakage'!K95,'tables and calculations'!$AO141)</f>
        <v>0.94158103281174632</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tabSelected="1" zoomScale="115" zoomScaleNormal="115" workbookViewId="0">
      <selection activeCell="E17" sqref="E17"/>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9" t="s">
        <v>636</v>
      </c>
      <c r="D3" s="449"/>
      <c r="E3" s="449"/>
      <c r="F3" s="449"/>
      <c r="G3" s="449"/>
      <c r="H3" s="449"/>
      <c r="I3" s="449"/>
      <c r="J3" s="449"/>
      <c r="K3" s="449"/>
      <c r="L3" s="449"/>
      <c r="M3" s="449"/>
      <c r="N3" s="449"/>
      <c r="O3" s="449"/>
      <c r="P3" s="449"/>
      <c r="Q3" s="449"/>
      <c r="R3" s="449"/>
      <c r="S3" s="449"/>
    </row>
    <row r="4" spans="2:21" ht="15.75" thickBot="1"/>
    <row r="5" spans="2:21">
      <c r="B5" s="453" t="s">
        <v>637</v>
      </c>
      <c r="C5" s="454"/>
      <c r="D5" s="454"/>
      <c r="E5" s="454"/>
      <c r="F5" s="191"/>
      <c r="G5" s="455" t="s">
        <v>638</v>
      </c>
      <c r="H5" s="456"/>
      <c r="I5" s="456"/>
      <c r="J5" s="457"/>
      <c r="K5" s="221"/>
      <c r="L5" s="453" t="s">
        <v>639</v>
      </c>
      <c r="M5" s="454"/>
      <c r="N5" s="454"/>
      <c r="O5" s="454"/>
      <c r="P5" s="454"/>
      <c r="Q5" s="454"/>
      <c r="R5" s="191"/>
      <c r="S5" s="191"/>
      <c r="T5" s="191"/>
      <c r="U5" s="190"/>
    </row>
    <row r="6" spans="2:21">
      <c r="B6" s="212" t="s">
        <v>640</v>
      </c>
      <c r="C6" s="210" t="s">
        <v>641</v>
      </c>
      <c r="D6" s="310">
        <v>380</v>
      </c>
      <c r="E6" s="210" t="s">
        <v>642</v>
      </c>
      <c r="G6" s="212" t="s">
        <v>643</v>
      </c>
      <c r="H6" s="210" t="s">
        <v>644</v>
      </c>
      <c r="I6" s="204">
        <f>'DESIGN INPUTS AND CALCULATIONS'!C172</f>
        <v>33</v>
      </c>
      <c r="J6" s="220" t="s">
        <v>645</v>
      </c>
      <c r="K6" s="458"/>
      <c r="L6" s="440" t="s">
        <v>899</v>
      </c>
      <c r="M6" s="441"/>
      <c r="N6" s="441"/>
      <c r="O6" s="210" t="s">
        <v>646</v>
      </c>
      <c r="P6" s="317">
        <v>50</v>
      </c>
      <c r="Q6" s="210" t="s">
        <v>557</v>
      </c>
      <c r="U6" s="180"/>
    </row>
    <row r="7" spans="2:21">
      <c r="B7" s="212" t="s">
        <v>647</v>
      </c>
      <c r="C7" s="210" t="s">
        <v>648</v>
      </c>
      <c r="D7" s="301">
        <f>Vloss</f>
        <v>1</v>
      </c>
      <c r="E7" s="210" t="s">
        <v>642</v>
      </c>
      <c r="G7" s="212" t="s">
        <v>649</v>
      </c>
      <c r="H7" s="210" t="s">
        <v>650</v>
      </c>
      <c r="I7" s="204">
        <f>'DESIGN INPUTS AND CALCULATIONS'!C170/1000</f>
        <v>4.7</v>
      </c>
      <c r="J7" s="220" t="s">
        <v>651</v>
      </c>
      <c r="K7" s="458"/>
      <c r="L7" s="440" t="s">
        <v>652</v>
      </c>
      <c r="M7" s="441"/>
      <c r="N7" s="441"/>
      <c r="O7" s="210" t="s">
        <v>653</v>
      </c>
      <c r="P7" s="312">
        <v>1.58</v>
      </c>
      <c r="Q7" s="210" t="s">
        <v>557</v>
      </c>
      <c r="U7" s="180"/>
    </row>
    <row r="8" spans="2:21">
      <c r="B8" s="212" t="s">
        <v>654</v>
      </c>
      <c r="C8" s="210" t="s">
        <v>655</v>
      </c>
      <c r="D8" s="301">
        <f>Vout</f>
        <v>54</v>
      </c>
      <c r="E8" s="210" t="s">
        <v>642</v>
      </c>
      <c r="G8" s="212" t="s">
        <v>656</v>
      </c>
      <c r="H8" s="210" t="s">
        <v>657</v>
      </c>
      <c r="I8" s="219">
        <f>CdivH2*picoF2*CdivL2*nanoF2*1000000000000/(CdivH2*picoF2+CdivL2*nanoF2)</f>
        <v>32.769913374181279</v>
      </c>
      <c r="J8" s="220" t="s">
        <v>645</v>
      </c>
      <c r="K8" s="458"/>
      <c r="L8" s="440" t="s">
        <v>658</v>
      </c>
      <c r="M8" s="441"/>
      <c r="N8" s="441"/>
      <c r="O8" s="210" t="s">
        <v>659</v>
      </c>
      <c r="P8" s="312">
        <v>150</v>
      </c>
      <c r="Q8" s="210"/>
      <c r="U8" s="180"/>
    </row>
    <row r="9" spans="2:21">
      <c r="B9" s="212" t="s">
        <v>660</v>
      </c>
      <c r="C9" s="210" t="s">
        <v>661</v>
      </c>
      <c r="D9" s="310">
        <v>15</v>
      </c>
      <c r="E9" s="210" t="s">
        <v>662</v>
      </c>
      <c r="G9" s="212" t="s">
        <v>663</v>
      </c>
      <c r="H9" s="210" t="s">
        <v>664</v>
      </c>
      <c r="I9" s="219">
        <f>(CdivH2*picoF2+CdivL2*nanoF2)*1000000000</f>
        <v>4.7330000000000005</v>
      </c>
      <c r="J9" s="220" t="s">
        <v>651</v>
      </c>
      <c r="K9" s="458"/>
      <c r="L9" s="440" t="s">
        <v>665</v>
      </c>
      <c r="M9" s="441"/>
      <c r="N9" s="441"/>
      <c r="O9" s="210" t="s">
        <v>666</v>
      </c>
      <c r="P9" s="312">
        <v>110</v>
      </c>
      <c r="Q9" s="210" t="s">
        <v>667</v>
      </c>
      <c r="U9" s="180"/>
    </row>
    <row r="10" spans="2:21">
      <c r="B10" s="212" t="s">
        <v>668</v>
      </c>
      <c r="C10" s="210" t="s">
        <v>669</v>
      </c>
      <c r="D10" s="310">
        <f>18*2.2+200</f>
        <v>239.6</v>
      </c>
      <c r="E10" s="210" t="s">
        <v>670</v>
      </c>
      <c r="G10" s="212" t="s">
        <v>671</v>
      </c>
      <c r="H10" s="210" t="s">
        <v>672</v>
      </c>
      <c r="I10" s="219">
        <f>CdivH2*picoF2/(CdivH2*picoF2+CdivL2*nanoF2)</f>
        <v>6.9723219945066542E-3</v>
      </c>
      <c r="J10" s="220"/>
      <c r="K10" s="458"/>
      <c r="L10" s="440" t="s">
        <v>673</v>
      </c>
      <c r="M10" s="441"/>
      <c r="N10" s="441"/>
      <c r="O10" s="210" t="s">
        <v>674</v>
      </c>
      <c r="P10" s="355">
        <v>1000000</v>
      </c>
      <c r="Q10" s="216" t="s">
        <v>675</v>
      </c>
      <c r="U10" s="180"/>
    </row>
    <row r="11" spans="2:21" ht="15.75" thickBot="1">
      <c r="B11" s="212" t="s">
        <v>676</v>
      </c>
      <c r="C11" s="210" t="s">
        <v>677</v>
      </c>
      <c r="D11" s="310">
        <f>2/18</f>
        <v>0.1111111111111111</v>
      </c>
      <c r="E11" s="210" t="s">
        <v>564</v>
      </c>
      <c r="G11" s="212" t="s">
        <v>678</v>
      </c>
      <c r="H11" s="210" t="s">
        <v>679</v>
      </c>
      <c r="I11" s="311">
        <v>0.40200000000000002</v>
      </c>
      <c r="J11" s="220" t="s">
        <v>651</v>
      </c>
      <c r="K11" s="458"/>
      <c r="L11" s="440" t="s">
        <v>680</v>
      </c>
      <c r="M11" s="441"/>
      <c r="N11" s="441"/>
      <c r="O11" s="210" t="s">
        <v>681</v>
      </c>
      <c r="P11" s="219">
        <f>0.9*1000000000/((Rzero2+Rfeedforward2*kiliOhm2)*2*PI()*F_roll2*kilihertz2)</f>
        <v>1.3001226133863568E-3</v>
      </c>
      <c r="Q11" s="216" t="s">
        <v>682</v>
      </c>
      <c r="U11" s="180"/>
    </row>
    <row r="12" spans="2:21">
      <c r="B12" s="212" t="s">
        <v>683</v>
      </c>
      <c r="C12" s="210" t="s">
        <v>684</v>
      </c>
      <c r="D12" s="301">
        <f>Lm</f>
        <v>230</v>
      </c>
      <c r="E12" s="210" t="s">
        <v>685</v>
      </c>
      <c r="G12" s="450" t="s">
        <v>686</v>
      </c>
      <c r="H12" s="451"/>
      <c r="I12" s="451"/>
      <c r="J12" s="452"/>
      <c r="K12" s="458"/>
      <c r="L12" s="440" t="s">
        <v>687</v>
      </c>
      <c r="M12" s="441"/>
      <c r="N12" s="441"/>
      <c r="O12" s="210" t="s">
        <v>688</v>
      </c>
      <c r="P12" s="313">
        <v>0</v>
      </c>
      <c r="Q12" s="210" t="s">
        <v>689</v>
      </c>
      <c r="U12" s="180"/>
    </row>
    <row r="13" spans="2:21">
      <c r="B13" s="212" t="s">
        <v>690</v>
      </c>
      <c r="C13" s="210" t="s">
        <v>691</v>
      </c>
      <c r="D13" s="301">
        <f>Lr</f>
        <v>15.5</v>
      </c>
      <c r="E13" s="210" t="s">
        <v>685</v>
      </c>
      <c r="G13" s="209" t="s">
        <v>563</v>
      </c>
      <c r="H13" s="208" t="s">
        <v>692</v>
      </c>
      <c r="I13" s="217">
        <v>15</v>
      </c>
      <c r="J13" s="206" t="s">
        <v>10</v>
      </c>
      <c r="K13" s="458"/>
      <c r="L13" s="440" t="s">
        <v>693</v>
      </c>
      <c r="M13" s="441"/>
      <c r="N13" s="441"/>
      <c r="O13" s="210" t="s">
        <v>694</v>
      </c>
      <c r="P13" s="313">
        <v>0.1</v>
      </c>
      <c r="Q13" s="210" t="s">
        <v>557</v>
      </c>
      <c r="U13" s="180"/>
    </row>
    <row r="14" spans="2:21">
      <c r="B14" s="212" t="s">
        <v>695</v>
      </c>
      <c r="C14" s="210" t="s">
        <v>696</v>
      </c>
      <c r="D14" s="301">
        <f>Cr*1000</f>
        <v>136</v>
      </c>
      <c r="E14" s="210" t="s">
        <v>697</v>
      </c>
      <c r="G14" s="209" t="s">
        <v>562</v>
      </c>
      <c r="H14" s="208" t="s">
        <v>698</v>
      </c>
      <c r="I14" s="217">
        <v>0.5</v>
      </c>
      <c r="J14" s="215"/>
      <c r="K14" s="458"/>
      <c r="L14" s="440" t="s">
        <v>699</v>
      </c>
      <c r="M14" s="441"/>
      <c r="N14" s="441"/>
      <c r="O14" s="210" t="s">
        <v>700</v>
      </c>
      <c r="P14" s="313">
        <v>470</v>
      </c>
      <c r="Q14" s="210" t="s">
        <v>701</v>
      </c>
      <c r="U14" s="180"/>
    </row>
    <row r="15" spans="2:21">
      <c r="B15" s="212" t="s">
        <v>702</v>
      </c>
      <c r="C15" s="210" t="s">
        <v>703</v>
      </c>
      <c r="D15" s="210">
        <f>Nps</f>
        <v>4.1399999999999997</v>
      </c>
      <c r="E15" s="210"/>
      <c r="G15" s="209" t="s">
        <v>561</v>
      </c>
      <c r="H15" s="218" t="s">
        <v>704</v>
      </c>
      <c r="I15" s="217">
        <v>0.2</v>
      </c>
      <c r="J15" s="206" t="s">
        <v>560</v>
      </c>
      <c r="K15" s="458"/>
      <c r="L15" s="440" t="s">
        <v>705</v>
      </c>
      <c r="M15" s="441"/>
      <c r="N15" s="441"/>
      <c r="O15" s="210" t="s">
        <v>706</v>
      </c>
      <c r="P15" s="313">
        <v>100</v>
      </c>
      <c r="Q15" s="210" t="s">
        <v>707</v>
      </c>
      <c r="U15" s="180"/>
    </row>
    <row r="16" spans="2:21">
      <c r="B16" s="212" t="s">
        <v>708</v>
      </c>
      <c r="C16" s="210" t="s">
        <v>709</v>
      </c>
      <c r="D16" s="217">
        <v>70</v>
      </c>
      <c r="E16" s="210" t="s">
        <v>710</v>
      </c>
      <c r="G16" s="209" t="s">
        <v>559</v>
      </c>
      <c r="H16" s="208" t="s">
        <v>711</v>
      </c>
      <c r="I16" s="217">
        <v>20</v>
      </c>
      <c r="J16" s="206" t="s">
        <v>558</v>
      </c>
      <c r="K16" s="458"/>
      <c r="L16" s="440" t="s">
        <v>712</v>
      </c>
      <c r="M16" s="441"/>
      <c r="N16" s="441"/>
      <c r="O16" s="210" t="s">
        <v>713</v>
      </c>
      <c r="P16" s="313">
        <v>434</v>
      </c>
      <c r="Q16" s="210" t="s">
        <v>557</v>
      </c>
      <c r="U16" s="180"/>
    </row>
    <row r="17" spans="2:21">
      <c r="B17" s="212" t="s">
        <v>714</v>
      </c>
      <c r="C17" s="210" t="s">
        <v>715</v>
      </c>
      <c r="D17" s="211">
        <f>(Vo_set2+Vfeed2)/Ioutput2</f>
        <v>3.6666666666666665</v>
      </c>
      <c r="E17" s="216" t="s">
        <v>716</v>
      </c>
      <c r="G17" s="209" t="s">
        <v>556</v>
      </c>
      <c r="H17" s="208" t="s">
        <v>717</v>
      </c>
      <c r="I17" s="214">
        <f>I_step2/(kslewrate2*1/microsecond2)</f>
        <v>7.5000000000000002E-7</v>
      </c>
      <c r="J17" s="215" t="s">
        <v>553</v>
      </c>
      <c r="K17" s="458"/>
      <c r="L17" s="344" t="s">
        <v>718</v>
      </c>
      <c r="M17" s="345"/>
      <c r="N17" s="345"/>
      <c r="O17" s="345"/>
      <c r="P17" s="345"/>
      <c r="Q17" s="346"/>
      <c r="U17" s="180"/>
    </row>
    <row r="18" spans="2:21">
      <c r="B18" s="212" t="s">
        <v>719</v>
      </c>
      <c r="C18" s="210" t="s">
        <v>720</v>
      </c>
      <c r="D18" s="211">
        <f>Vo_set2+Vfeed2</f>
        <v>55</v>
      </c>
      <c r="E18" s="210" t="s">
        <v>642</v>
      </c>
      <c r="G18" s="209" t="s">
        <v>555</v>
      </c>
      <c r="H18" s="210" t="s">
        <v>721</v>
      </c>
      <c r="I18" s="214">
        <f>2*transient2+duty_step2/(freq_load2*kilihertz2)</f>
        <v>2.5015000000000003E-3</v>
      </c>
      <c r="J18" s="213" t="s">
        <v>553</v>
      </c>
      <c r="K18" s="458"/>
      <c r="L18" s="442" t="s">
        <v>722</v>
      </c>
      <c r="M18" s="443"/>
      <c r="N18" s="443"/>
      <c r="O18" s="443"/>
      <c r="P18" s="205" t="s">
        <v>723</v>
      </c>
      <c r="Q18" s="313">
        <v>1</v>
      </c>
      <c r="U18" s="180"/>
    </row>
    <row r="19" spans="2:21">
      <c r="B19" s="318" t="s">
        <v>724</v>
      </c>
      <c r="C19" s="319" t="s">
        <v>725</v>
      </c>
      <c r="D19" s="320">
        <f>1*0.001/(2*PI()*(Lseries2*res_cap2*microhenry2*nanoF2)^0.5)</f>
        <v>109.61874569296131</v>
      </c>
      <c r="E19" s="319" t="s">
        <v>726</v>
      </c>
      <c r="G19" s="209" t="s">
        <v>554</v>
      </c>
      <c r="H19" s="208" t="s">
        <v>727</v>
      </c>
      <c r="I19" s="207">
        <f>1/(freq_load2*kilihertz2)</f>
        <v>5.0000000000000001E-3</v>
      </c>
      <c r="J19" s="206" t="s">
        <v>553</v>
      </c>
      <c r="K19" s="458"/>
      <c r="L19" s="440" t="s">
        <v>728</v>
      </c>
      <c r="M19" s="441"/>
      <c r="N19" s="441"/>
      <c r="O19" s="441"/>
      <c r="P19" s="205" t="s">
        <v>729</v>
      </c>
      <c r="Q19" s="313">
        <v>0</v>
      </c>
      <c r="U19" s="180"/>
    </row>
    <row r="20" spans="2:21" ht="15.75" thickBot="1">
      <c r="B20" s="318" t="s">
        <v>730</v>
      </c>
      <c r="C20" s="319" t="s">
        <v>731</v>
      </c>
      <c r="D20" s="201">
        <v>10</v>
      </c>
      <c r="E20" s="319" t="s">
        <v>732</v>
      </c>
      <c r="G20" s="203" t="s">
        <v>733</v>
      </c>
      <c r="H20" s="202" t="s">
        <v>734</v>
      </c>
      <c r="I20" s="201">
        <v>5</v>
      </c>
      <c r="J20" s="200" t="s">
        <v>735</v>
      </c>
      <c r="K20" s="458"/>
      <c r="L20" s="444" t="s">
        <v>736</v>
      </c>
      <c r="M20" s="445"/>
      <c r="N20" s="445"/>
      <c r="O20" s="445"/>
      <c r="P20" s="199" t="s">
        <v>737</v>
      </c>
      <c r="Q20" s="349">
        <v>0</v>
      </c>
      <c r="R20" s="198"/>
      <c r="U20" s="180"/>
    </row>
    <row r="21" spans="2:21" ht="15.75" thickBot="1">
      <c r="B21" s="321" t="s">
        <v>738</v>
      </c>
      <c r="C21" s="322" t="s">
        <v>739</v>
      </c>
      <c r="D21" s="348">
        <v>50</v>
      </c>
      <c r="E21" s="322" t="s">
        <v>740</v>
      </c>
      <c r="G21" s="197"/>
      <c r="H21" s="196"/>
      <c r="I21" s="195"/>
      <c r="J21" s="194"/>
      <c r="K21" s="193"/>
      <c r="P21" s="184"/>
      <c r="Q21" s="192"/>
      <c r="R21" s="191"/>
      <c r="S21" s="191"/>
      <c r="T21" s="191"/>
      <c r="U21" s="190"/>
    </row>
    <row r="22" spans="2:21" ht="15.75" thickBot="1">
      <c r="B22" s="185"/>
      <c r="C22" s="316"/>
      <c r="D22" s="316"/>
      <c r="E22" s="316"/>
      <c r="G22" s="188"/>
      <c r="H22" s="187"/>
      <c r="I22" s="347"/>
      <c r="J22" s="193"/>
      <c r="K22" s="193"/>
      <c r="P22" s="184"/>
      <c r="Q22" s="192"/>
      <c r="U22" s="180"/>
    </row>
    <row r="23" spans="2:21">
      <c r="B23" s="350" t="s">
        <v>588</v>
      </c>
      <c r="C23" s="351"/>
      <c r="D23" s="351">
        <f>Data!X20/1000</f>
        <v>10</v>
      </c>
      <c r="E23" s="352" t="s">
        <v>11</v>
      </c>
      <c r="G23" s="188"/>
      <c r="H23" s="187"/>
      <c r="I23" s="347"/>
      <c r="J23" s="193"/>
      <c r="K23" s="193"/>
      <c r="P23" s="184"/>
      <c r="Q23" s="192"/>
      <c r="U23" s="180"/>
    </row>
    <row r="24" spans="2:21" ht="15.75" thickBot="1">
      <c r="B24" s="321" t="s">
        <v>589</v>
      </c>
      <c r="C24" s="322"/>
      <c r="D24" s="322">
        <f>Data!X21</f>
        <v>32.142338935335488</v>
      </c>
      <c r="E24" s="353" t="s">
        <v>590</v>
      </c>
      <c r="G24" s="188"/>
      <c r="H24" s="187"/>
      <c r="I24" s="347"/>
      <c r="J24" s="193"/>
      <c r="K24" s="193"/>
      <c r="P24" s="184"/>
      <c r="Q24" s="192"/>
      <c r="U24" s="180"/>
    </row>
    <row r="25" spans="2:21" ht="15.75" customHeight="1">
      <c r="B25" s="185"/>
      <c r="C25" s="184"/>
      <c r="D25" s="184"/>
      <c r="E25" s="184"/>
      <c r="G25" s="188"/>
      <c r="H25" s="187"/>
      <c r="I25" s="186"/>
      <c r="J25" s="189"/>
      <c r="K25" s="189"/>
      <c r="U25" s="180"/>
    </row>
    <row r="26" spans="2:21" ht="21.75" customHeight="1">
      <c r="B26" s="446" t="s">
        <v>741</v>
      </c>
      <c r="C26" s="447"/>
      <c r="D26" s="447"/>
      <c r="E26" s="447"/>
      <c r="F26" s="447"/>
      <c r="G26" s="447"/>
      <c r="H26" s="447"/>
      <c r="I26" s="447"/>
      <c r="J26" s="447"/>
      <c r="K26" s="447"/>
      <c r="L26" s="447"/>
      <c r="M26" s="447"/>
      <c r="N26" s="447"/>
      <c r="O26" s="447"/>
      <c r="P26" s="447"/>
      <c r="Q26" s="447"/>
      <c r="R26" s="447"/>
      <c r="S26" s="447"/>
      <c r="T26" s="447"/>
      <c r="U26" s="448"/>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Orion  Kress-Sanfilippo</cp:lastModifiedBy>
  <dcterms:created xsi:type="dcterms:W3CDTF">2014-10-10T14:52:07Z</dcterms:created>
  <dcterms:modified xsi:type="dcterms:W3CDTF">2025-08-21T18:18:41Z</dcterms:modified>
</cp:coreProperties>
</file>