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0488520\Downloads\Schematic Review Templates\"/>
    </mc:Choice>
  </mc:AlternateContent>
  <xr:revisionPtr revIDLastSave="0" documentId="13_ncr:1_{B02721A4-142E-468B-97F9-B56F8270B6E4}" xr6:coauthVersionLast="36" xr6:coauthVersionMax="36" xr10:uidLastSave="{00000000-0000-0000-0000-000000000000}"/>
  <bookViews>
    <workbookView xWindow="0" yWindow="0" windowWidth="19200" windowHeight="8145" xr2:uid="{1B245989-833F-4DC0-869C-6F9C310EC33C}"/>
  </bookViews>
  <sheets>
    <sheet name="Checklist" sheetId="4" r:id="rId1"/>
    <sheet name="Extra" sheetId="5" state="hidden" r:id="rId2"/>
  </sheets>
  <externalReferences>
    <externalReference r:id="rId3"/>
    <externalReference r:id="rId4"/>
  </externalReferences>
  <definedNames>
    <definedName name="_xlnm._FilterDatabase" localSheetId="0" hidden="1">Checklist!$A$5:$K$36</definedName>
    <definedName name="Cout">#REF!</definedName>
    <definedName name="DC">'[1]General Calculations'!$E$3</definedName>
    <definedName name="DCR">#REF!</definedName>
    <definedName name="ESR">#REF!</definedName>
    <definedName name="Fsw">#REF!</definedName>
    <definedName name="Gain">#REF!</definedName>
    <definedName name="Ia_1">#REF!</definedName>
    <definedName name="Ib_1">#REF!</definedName>
    <definedName name="ICR">'[1]General Calculations'!$K$3</definedName>
    <definedName name="Io">#REF!</definedName>
    <definedName name="Ior">'[1]General Calculations'!$H$3</definedName>
    <definedName name="Irms1">#REF!</definedName>
    <definedName name="k">'[1]General Calculations'!$B$7</definedName>
    <definedName name="Ka_off">'[1]General Calculations'!$K$6</definedName>
    <definedName name="Ka_on">'[1]General Calculations'!$H$6</definedName>
    <definedName name="Kb_off">'[1]General Calculations'!$K$7</definedName>
    <definedName name="Kb_on">'[1]General Calculations'!$H$7</definedName>
    <definedName name="Kc_off">'[1]General Calculations'!$K$8</definedName>
    <definedName name="Kc_on">'[1]General Calculations'!$H$8</definedName>
    <definedName name="Lo">#REF!</definedName>
    <definedName name="Lout">#REF!</definedName>
    <definedName name="m">'[1]General Calculations'!$B$6</definedName>
    <definedName name="n">'[1]General Calculations'!$B$4</definedName>
    <definedName name="p">'[1]General Calculations'!$B$3</definedName>
    <definedName name="PrintLC">#REF!</definedName>
    <definedName name="Q1_CSI">#REF!</definedName>
    <definedName name="Q1_GDRsink">#REF!</definedName>
    <definedName name="Q1_GDRsource">#REF!</definedName>
    <definedName name="Q1_Iqgd_off">'[1]General Calculations'!$O$9</definedName>
    <definedName name="Q1_Iqgd_on">'[1]General Calculations'!$O$7</definedName>
    <definedName name="Q1_Iqgs2_off">'[1]General Calculations'!$O$8</definedName>
    <definedName name="Q1_Iqgs2_on">'[1]General Calculations'!$O$6</definedName>
    <definedName name="Q1_Qg">#REF!</definedName>
    <definedName name="Q1_Qgd">#REF!</definedName>
    <definedName name="Q1_QGP">#REF!</definedName>
    <definedName name="Q1_Qgs1">#REF!</definedName>
    <definedName name="Q1_Qgs2">#REF!</definedName>
    <definedName name="Q1_Qoss">#REF!</definedName>
    <definedName name="Q1_Qrr">#REF!</definedName>
    <definedName name="Q1_Qsw">#REF!</definedName>
    <definedName name="Q1_Rdson">#REF!</definedName>
    <definedName name="Q1_Rg">#REF!</definedName>
    <definedName name="Q1_RTC">#REF!</definedName>
    <definedName name="Q1_Vsd">#REF!</definedName>
    <definedName name="Q1R_TC">#REF!</definedName>
    <definedName name="Q2_CSI">#REF!</definedName>
    <definedName name="Q2_GDRsink">#REF!</definedName>
    <definedName name="Q2_GDRsource">#REF!</definedName>
    <definedName name="Q2_Qg">#REF!</definedName>
    <definedName name="Q2_Qgd">#REF!</definedName>
    <definedName name="Q2_QGP">#REF!</definedName>
    <definedName name="Q2_Qgs1">#REF!</definedName>
    <definedName name="Q2_Qgs2">#REF!</definedName>
    <definedName name="Q2_Qoss">#REF!</definedName>
    <definedName name="Q2_Qrr">#REF!</definedName>
    <definedName name="Q2_Qsw">#REF!</definedName>
    <definedName name="Q2_Rdson">#REF!</definedName>
    <definedName name="Q2_Rg">#REF!</definedName>
    <definedName name="Q2_RTC">#REF!</definedName>
    <definedName name="Q2_Vsd">#REF!</definedName>
    <definedName name="QGS_HS">#REF!</definedName>
    <definedName name="Tj">#REF!</definedName>
    <definedName name="Ton">'[1]General Calculations'!$E$6</definedName>
    <definedName name="Vd">#REF!</definedName>
    <definedName name="Vi">#REF!</definedName>
    <definedName name="Vo">#REF!</definedName>
    <definedName name="Vsw_Fdt">#REF!</definedName>
    <definedName name="Vsw_Rdt">#REF!</definedName>
    <definedName name="Xover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4" l="1"/>
  <c r="K33" i="4"/>
  <c r="K32" i="4"/>
  <c r="K8" i="4"/>
  <c r="K7" i="4"/>
  <c r="L3" i="5"/>
  <c r="K3" i="5"/>
  <c r="J3" i="5"/>
  <c r="I3" i="5"/>
  <c r="K31" i="4" l="1"/>
  <c r="K27" i="4"/>
  <c r="K30" i="4"/>
  <c r="K10" i="4"/>
  <c r="K11" i="4"/>
  <c r="K28" i="4"/>
  <c r="K29" i="4"/>
  <c r="K24" i="4"/>
  <c r="K25" i="4"/>
  <c r="K22" i="4"/>
  <c r="K23" i="4"/>
  <c r="K20" i="4"/>
  <c r="K21" i="4"/>
  <c r="K18" i="4"/>
  <c r="K19" i="4"/>
  <c r="K16" i="4"/>
  <c r="K17" i="4"/>
  <c r="K14" i="4"/>
  <c r="K15" i="4"/>
  <c r="K12" i="4"/>
  <c r="K13" i="4"/>
</calcChain>
</file>

<file path=xl/sharedStrings.xml><?xml version="1.0" encoding="utf-8"?>
<sst xmlns="http://schemas.openxmlformats.org/spreadsheetml/2006/main" count="248" uniqueCount="140">
  <si>
    <t>System</t>
  </si>
  <si>
    <t>&gt;100nF</t>
  </si>
  <si>
    <t>0Ω - 100Ω </t>
  </si>
  <si>
    <t>5.1kΩ - 20kΩ </t>
  </si>
  <si>
    <t>Schottky</t>
  </si>
  <si>
    <t>Connections</t>
  </si>
  <si>
    <t>Layout Recommendation</t>
  </si>
  <si>
    <t>Power supply</t>
  </si>
  <si>
    <t>VDD,GND</t>
  </si>
  <si>
    <t>Large Bypass cap</t>
  </si>
  <si>
    <t>Small Bypass cap</t>
  </si>
  <si>
    <t>Input filtering</t>
  </si>
  <si>
    <t>Typical Value</t>
  </si>
  <si>
    <t>Outputs</t>
  </si>
  <si>
    <t>Check if Complete</t>
  </si>
  <si>
    <t>Comments</t>
  </si>
  <si>
    <t>Open</t>
  </si>
  <si>
    <t>Used &amp; Complete</t>
  </si>
  <si>
    <t>Validation Options</t>
  </si>
  <si>
    <t>Not Used &amp; Complete</t>
  </si>
  <si>
    <t>LI, Input</t>
  </si>
  <si>
    <t>LI, GND</t>
  </si>
  <si>
    <t>LO, Doff LO</t>
  </si>
  <si>
    <t>High Gate, Roff HO</t>
  </si>
  <si>
    <t>Low Gate, Roff LO</t>
  </si>
  <si>
    <r>
      <t>&gt;1</t>
    </r>
    <r>
      <rPr>
        <sz val="11"/>
        <color theme="1"/>
        <rFont val="Calibri"/>
        <family val="2"/>
      </rPr>
      <t>μ</t>
    </r>
    <r>
      <rPr>
        <sz val="11"/>
        <color theme="1"/>
        <rFont val="Calibri"/>
        <family val="2"/>
        <scheme val="minor"/>
      </rPr>
      <t>F</t>
    </r>
  </si>
  <si>
    <t>10pF-100pF</t>
  </si>
  <si>
    <t>Additional Considerations</t>
  </si>
  <si>
    <t>Place close to gate</t>
  </si>
  <si>
    <t>50V , MLCC, X7R recommended</t>
  </si>
  <si>
    <t>Component required</t>
  </si>
  <si>
    <t>Yes</t>
  </si>
  <si>
    <t>No</t>
  </si>
  <si>
    <t>Purpose</t>
  </si>
  <si>
    <t>Component</t>
  </si>
  <si>
    <t>reduce VDD drop at switch on</t>
  </si>
  <si>
    <t>reduce noise on VDD pin</t>
  </si>
  <si>
    <t>filter input noise</t>
  </si>
  <si>
    <t>reduce switching speed</t>
  </si>
  <si>
    <t>increase switch off speed</t>
  </si>
  <si>
    <t>control switch off speed</t>
  </si>
  <si>
    <t>0 - 5Ω</t>
  </si>
  <si>
    <t>Device Options</t>
  </si>
  <si>
    <t>IN Resistor</t>
  </si>
  <si>
    <t>IN Cap</t>
  </si>
  <si>
    <t>IN, Input</t>
  </si>
  <si>
    <t>IN, GND</t>
  </si>
  <si>
    <t>Place close to IN pin</t>
  </si>
  <si>
    <t>Place close to IN pin, to large ground plane</t>
  </si>
  <si>
    <t>Selected Device</t>
  </si>
  <si>
    <t>Column Used</t>
  </si>
  <si>
    <t>EN Resistor</t>
  </si>
  <si>
    <t>EN Cap</t>
  </si>
  <si>
    <t>EN, Input</t>
  </si>
  <si>
    <t>EN, GND</t>
  </si>
  <si>
    <t xml:space="preserve">Texas Instruments </t>
  </si>
  <si>
    <t>UCC27614</t>
  </si>
  <si>
    <t>UCC27611</t>
  </si>
  <si>
    <t>UCC27511</t>
  </si>
  <si>
    <t>UCC27512</t>
  </si>
  <si>
    <t>UCC27516</t>
  </si>
  <si>
    <t>UCC27517</t>
  </si>
  <si>
    <t>UCC27518</t>
  </si>
  <si>
    <t>UCC27519</t>
  </si>
  <si>
    <t>UCC27531</t>
  </si>
  <si>
    <t>UCC27533</t>
  </si>
  <si>
    <t>UCC27536</t>
  </si>
  <si>
    <t>UCC27537</t>
  </si>
  <si>
    <t>UCC27538</t>
  </si>
  <si>
    <t>UCC27321</t>
  </si>
  <si>
    <t>UCC27322</t>
  </si>
  <si>
    <t>UCC37321</t>
  </si>
  <si>
    <t>UCC37322</t>
  </si>
  <si>
    <t>UCC2732X</t>
  </si>
  <si>
    <t>UCC2742X</t>
  </si>
  <si>
    <t>UCC2752X</t>
  </si>
  <si>
    <t>UCC27624</t>
  </si>
  <si>
    <t># Channels</t>
  </si>
  <si>
    <t>Series Number</t>
  </si>
  <si>
    <t>Part Series</t>
  </si>
  <si>
    <t>Series "number"</t>
  </si>
  <si>
    <t>UCCX732X</t>
  </si>
  <si>
    <t>UCC2753X</t>
  </si>
  <si>
    <t>UCC27X2X</t>
  </si>
  <si>
    <t>UCC27511/2</t>
  </si>
  <si>
    <t>UCC27516/7</t>
  </si>
  <si>
    <t>UCC27518/9</t>
  </si>
  <si>
    <t>INA Resistor</t>
  </si>
  <si>
    <t>INA Cap</t>
  </si>
  <si>
    <t>INB Resistor</t>
  </si>
  <si>
    <t>INB Cap</t>
  </si>
  <si>
    <t>IN+ Resistor</t>
  </si>
  <si>
    <t>IN+ Cap</t>
  </si>
  <si>
    <t>IN- Resistor</t>
  </si>
  <si>
    <t>IN- Cap</t>
  </si>
  <si>
    <t>ENA Resistor</t>
  </si>
  <si>
    <t>ENA Cap</t>
  </si>
  <si>
    <t>ENB Resistor</t>
  </si>
  <si>
    <t>ENB Cap</t>
  </si>
  <si>
    <t>OUT Resistor</t>
  </si>
  <si>
    <t>OUT, Gate</t>
  </si>
  <si>
    <t>OUTA, Gate</t>
  </si>
  <si>
    <t>OUTB, Gate</t>
  </si>
  <si>
    <t>OUTA Resistor</t>
  </si>
  <si>
    <t>OUTB Resistor</t>
  </si>
  <si>
    <t>OUTH Resistor</t>
  </si>
  <si>
    <t>OUTL Resistor</t>
  </si>
  <si>
    <t>Doff Diode</t>
  </si>
  <si>
    <t>Rgs Resistor</t>
  </si>
  <si>
    <t>Dclamp Diode(s)</t>
  </si>
  <si>
    <t>hold MOSFET gate low during system startup / shutdown</t>
  </si>
  <si>
    <t>shunts away large gate path overshoot / undershoot</t>
  </si>
  <si>
    <t>Ouput</t>
  </si>
  <si>
    <t>MOSFET Gate, MOSFET Source</t>
  </si>
  <si>
    <t>Place as close to VDD pin as possible, connect to large ground plane</t>
  </si>
  <si>
    <t>Place as close to VDD pin next to the small bypass cap, connect to large ground plane</t>
  </si>
  <si>
    <t>Place close to IN+ pin</t>
  </si>
  <si>
    <t>Place close to IN+ pin, to large ground plane</t>
  </si>
  <si>
    <t>Place close to IN- pin</t>
  </si>
  <si>
    <t>Place close to IN- pin, to large ground plane</t>
  </si>
  <si>
    <t>Place close to INA pin</t>
  </si>
  <si>
    <t>Place close to INA pin, to large ground plane</t>
  </si>
  <si>
    <t>Place close to INB pin</t>
  </si>
  <si>
    <t>Place close to INB pin, to large ground plane</t>
  </si>
  <si>
    <t>Place as close to the MOSFET gate as possible in order to minimize ground loop</t>
  </si>
  <si>
    <t>Place close to ENA pin.  If not using ENA pin, disregard resistor and connect EN directly to VDD pin</t>
  </si>
  <si>
    <t>Place close to ENA pin, to large ground plane.  If not using ENA pin, disregard resistor and connect ENA directly to VDD pin</t>
  </si>
  <si>
    <t>Place close to ENB pin, to large ground plane.  If not using ENB pin, disregard resistor and connect ENB directly to VDD pin</t>
  </si>
  <si>
    <t>Place close to ENB pin.  If not using ENB pin, disregard resistor and connect ENB directly to VDD pin</t>
  </si>
  <si>
    <t>Place close to EN pin.  If not using EN pin, disregard resistor and connect EN directly to VDD pin</t>
  </si>
  <si>
    <t>Place close to EN pin, to large ground plane.  If not using EN pin, disregard capacitor and connect EN directly to VDD pin</t>
  </si>
  <si>
    <t>Place close to the gate, to source</t>
  </si>
  <si>
    <t>Consider using a back to back Schottky diode package; dual serial configuration (Example:  BAT54S)</t>
  </si>
  <si>
    <t>Place close to OUT pin.  Connect anode to GND, connect cathode to VDD, and connect shared cathode/anode to OUT pin.</t>
  </si>
  <si>
    <t>1 = Single In + Single Out, 2 = Split In + Single Out, 3 = Single In + Split Out, 4 = Split In + Split Out</t>
  </si>
  <si>
    <t>Input / Output Config</t>
  </si>
  <si>
    <t>If not using in an inverting configuration, or differential input configuration; connect pin directly to GND.</t>
  </si>
  <si>
    <t>UCC27624 Dual Channel LS Gate Driver Schematic and Layout Checklist</t>
  </si>
  <si>
    <t>Typical Application Schematic:</t>
  </si>
  <si>
    <t>Instructions: Use this document as a supplemental checklist to be used with the driver's datasheet.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</si>
</sst>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wrapText="1"/>
    </xf>
    <xf numFmtId="0" fontId="2" fillId="0" borderId="5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/>
    <xf numFmtId="0" fontId="0" fillId="0" borderId="14" xfId="0" applyBorder="1"/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8" xfId="0" applyFont="1" applyFill="1" applyBorder="1" applyAlignment="1">
      <alignment wrapText="1"/>
    </xf>
    <xf numFmtId="0" fontId="1" fillId="0" borderId="18" xfId="1" quotePrefix="1" applyFill="1" applyBorder="1" applyAlignment="1">
      <alignment wrapText="1"/>
    </xf>
    <xf numFmtId="0" fontId="0" fillId="0" borderId="18" xfId="0" applyBorder="1"/>
    <xf numFmtId="0" fontId="0" fillId="0" borderId="17" xfId="0" applyBorder="1"/>
    <xf numFmtId="0" fontId="0" fillId="0" borderId="0" xfId="0" applyAlignment="1">
      <alignment horizontal="center"/>
    </xf>
    <xf numFmtId="0" fontId="0" fillId="5" borderId="0" xfId="0" applyFill="1"/>
    <xf numFmtId="0" fontId="0" fillId="6" borderId="0" xfId="0" applyFill="1"/>
    <xf numFmtId="0" fontId="5" fillId="0" borderId="0" xfId="0" applyFont="1"/>
    <xf numFmtId="0" fontId="4" fillId="6" borderId="0" xfId="0" applyFont="1" applyFill="1"/>
    <xf numFmtId="0" fontId="6" fillId="6" borderId="0" xfId="0" applyFont="1" applyFill="1"/>
    <xf numFmtId="0" fontId="7" fillId="6" borderId="0" xfId="0" applyFont="1" applyFill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5" xfId="0" applyBorder="1"/>
    <xf numFmtId="0" fontId="0" fillId="0" borderId="26" xfId="0" applyBorder="1" applyAlignment="1">
      <alignment wrapText="1"/>
    </xf>
    <xf numFmtId="0" fontId="0" fillId="0" borderId="27" xfId="0" applyBorder="1"/>
    <xf numFmtId="0" fontId="0" fillId="0" borderId="28" xfId="0" applyBorder="1" applyAlignment="1">
      <alignment wrapText="1"/>
    </xf>
    <xf numFmtId="0" fontId="0" fillId="0" borderId="28" xfId="0" applyBorder="1"/>
    <xf numFmtId="0" fontId="0" fillId="0" borderId="29" xfId="0" applyBorder="1" applyAlignment="1">
      <alignment wrapText="1"/>
    </xf>
    <xf numFmtId="0" fontId="2" fillId="0" borderId="28" xfId="0" applyFont="1" applyBorder="1" applyAlignment="1">
      <alignment wrapText="1"/>
    </xf>
    <xf numFmtId="0" fontId="0" fillId="0" borderId="14" xfId="0" applyBorder="1" applyAlignment="1">
      <alignment horizontal="left" wrapText="1"/>
    </xf>
    <xf numFmtId="0" fontId="0" fillId="0" borderId="0" xfId="0" applyAlignment="1">
      <alignment horizontal="center" wrapText="1"/>
    </xf>
    <xf numFmtId="0" fontId="2" fillId="0" borderId="33" xfId="0" applyFont="1" applyBorder="1" applyAlignment="1">
      <alignment wrapText="1"/>
    </xf>
    <xf numFmtId="0" fontId="2" fillId="0" borderId="34" xfId="0" applyFont="1" applyFill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35" xfId="0" applyFont="1" applyFill="1" applyBorder="1" applyAlignment="1">
      <alignment wrapText="1"/>
    </xf>
    <xf numFmtId="0" fontId="0" fillId="2" borderId="20" xfId="0" applyFill="1" applyBorder="1" applyAlignment="1">
      <alignment horizontal="center" vertical="center"/>
    </xf>
    <xf numFmtId="0" fontId="0" fillId="2" borderId="6" xfId="0" applyFill="1" applyBorder="1"/>
    <xf numFmtId="0" fontId="0" fillId="2" borderId="36" xfId="0" applyFill="1" applyBorder="1" applyAlignment="1">
      <alignment wrapText="1"/>
    </xf>
    <xf numFmtId="0" fontId="0" fillId="2" borderId="36" xfId="0" applyFill="1" applyBorder="1"/>
    <xf numFmtId="0" fontId="0" fillId="2" borderId="21" xfId="0" applyFill="1" applyBorder="1" applyAlignment="1">
      <alignment wrapText="1"/>
    </xf>
    <xf numFmtId="0" fontId="2" fillId="2" borderId="36" xfId="0" applyFont="1" applyFill="1" applyBorder="1" applyAlignment="1">
      <alignment wrapText="1"/>
    </xf>
    <xf numFmtId="0" fontId="2" fillId="2" borderId="24" xfId="0" applyFont="1" applyFill="1" applyBorder="1" applyAlignment="1">
      <alignment wrapText="1"/>
    </xf>
    <xf numFmtId="0" fontId="0" fillId="0" borderId="37" xfId="0" applyBorder="1"/>
    <xf numFmtId="0" fontId="0" fillId="0" borderId="33" xfId="0" applyBorder="1" applyAlignment="1">
      <alignment wrapText="1"/>
    </xf>
    <xf numFmtId="0" fontId="0" fillId="0" borderId="33" xfId="0" applyBorder="1"/>
    <xf numFmtId="0" fontId="0" fillId="0" borderId="38" xfId="0" applyBorder="1" applyAlignment="1">
      <alignment wrapText="1"/>
    </xf>
    <xf numFmtId="0" fontId="0" fillId="2" borderId="3" xfId="0" applyFill="1" applyBorder="1" applyAlignment="1">
      <alignment horizontal="center" vertical="center"/>
    </xf>
    <xf numFmtId="0" fontId="0" fillId="2" borderId="20" xfId="0" applyFill="1" applyBorder="1"/>
    <xf numFmtId="0" fontId="0" fillId="0" borderId="0" xfId="0" applyFill="1"/>
    <xf numFmtId="0" fontId="0" fillId="2" borderId="1" xfId="0" applyFill="1" applyBorder="1"/>
    <xf numFmtId="0" fontId="0" fillId="2" borderId="23" xfId="0" applyFill="1" applyBorder="1"/>
    <xf numFmtId="0" fontId="0" fillId="2" borderId="19" xfId="0" applyFill="1" applyBorder="1" applyAlignment="1">
      <alignment wrapText="1"/>
    </xf>
    <xf numFmtId="0" fontId="0" fillId="2" borderId="19" xfId="0" applyFill="1" applyBorder="1"/>
    <xf numFmtId="0" fontId="2" fillId="2" borderId="33" xfId="0" applyFont="1" applyFill="1" applyBorder="1" applyAlignment="1">
      <alignment wrapText="1"/>
    </xf>
    <xf numFmtId="0" fontId="2" fillId="2" borderId="26" xfId="0" applyFont="1" applyFill="1" applyBorder="1" applyAlignment="1">
      <alignment wrapText="1"/>
    </xf>
    <xf numFmtId="0" fontId="0" fillId="2" borderId="21" xfId="0" applyFill="1" applyBorder="1"/>
    <xf numFmtId="0" fontId="4" fillId="2" borderId="0" xfId="0" applyFont="1" applyFill="1" applyAlignment="1"/>
    <xf numFmtId="0" fontId="0" fillId="2" borderId="0" xfId="0" applyFill="1" applyAlignme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3" borderId="0" xfId="0" applyFill="1" applyAlignment="1">
      <alignment horizontal="left" wrapText="1"/>
    </xf>
    <xf numFmtId="0" fontId="0" fillId="4" borderId="0" xfId="0" applyFill="1" applyAlignment="1">
      <alignment horizontal="left" wrapText="1"/>
    </xf>
  </cellXfs>
  <cellStyles count="2">
    <cellStyle name="Hyperlink" xfId="1" builtinId="8"/>
    <cellStyle name="Normal" xfId="0" builtinId="0"/>
  </cellStyles>
  <dxfs count="27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352425</xdr:colOff>
      <xdr:row>6</xdr:row>
      <xdr:rowOff>28575</xdr:rowOff>
    </xdr:from>
    <xdr:to>
      <xdr:col>20</xdr:col>
      <xdr:colOff>485122</xdr:colOff>
      <xdr:row>21</xdr:row>
      <xdr:rowOff>680625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5FEF93-6655-4C6D-AC3A-5EA60460F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2675" y="1476375"/>
          <a:ext cx="5619097" cy="2985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0491816/Documents/Etna/Schematic%20reviews/Copy%20of%20Calculator_Sync_Buck_MOSFET_Loss_try_v5_unprotec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0491816/Documents/HPD/Schematic%20review%20template/LM5109B%20Schematic%20Checklist,%20Layout%20Check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User Input"/>
      <sheetName val="General Calculations"/>
      <sheetName val="MOSFET Loss Calculation Results"/>
    </sheetNames>
    <sheetDataSet>
      <sheetData sheetId="0"/>
      <sheetData sheetId="1"/>
      <sheetData sheetId="2">
        <row r="3">
          <cell r="B3">
            <v>9.9999999999999998E-13</v>
          </cell>
          <cell r="E3">
            <v>0.46048722519310753</v>
          </cell>
          <cell r="H3">
            <v>12.330824585726546</v>
          </cell>
          <cell r="K3">
            <v>13</v>
          </cell>
        </row>
        <row r="4">
          <cell r="B4">
            <v>1.0000000000000001E-9</v>
          </cell>
        </row>
        <row r="6">
          <cell r="B6">
            <v>1E-3</v>
          </cell>
          <cell r="E6">
            <v>9.2097445038621506E-7</v>
          </cell>
          <cell r="H6">
            <v>0.28888888888888886</v>
          </cell>
          <cell r="K6">
            <v>0.28888888888888886</v>
          </cell>
          <cell r="O6">
            <v>1.0142178537156663</v>
          </cell>
        </row>
        <row r="7">
          <cell r="B7">
            <v>1000</v>
          </cell>
          <cell r="H7">
            <v>2</v>
          </cell>
          <cell r="K7">
            <v>1.5</v>
          </cell>
          <cell r="O7">
            <v>1.1190999787567402</v>
          </cell>
        </row>
        <row r="8">
          <cell r="H8">
            <v>2.6</v>
          </cell>
          <cell r="K8">
            <v>2.4</v>
          </cell>
          <cell r="O8">
            <v>0.90540962375053968</v>
          </cell>
        </row>
        <row r="9">
          <cell r="O9">
            <v>1.2829835709263628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sheet"/>
      <sheetName val="Schematic Checklist"/>
      <sheetName val="Layout Checklist"/>
      <sheetName val="Extra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B5C86-0CE5-4EAC-B408-8BB1CA3E69B0}">
  <sheetPr codeName="Sheet2" filterMode="1"/>
  <dimension ref="A1:P40"/>
  <sheetViews>
    <sheetView tabSelected="1" zoomScale="85" zoomScaleNormal="85" workbookViewId="0">
      <selection activeCell="A4" sqref="A4"/>
    </sheetView>
  </sheetViews>
  <sheetFormatPr defaultRowHeight="15" x14ac:dyDescent="0.25"/>
  <cols>
    <col min="1" max="1" width="17.5703125" bestFit="1" customWidth="1"/>
    <col min="2" max="2" width="16.85546875" customWidth="1"/>
    <col min="3" max="3" width="18.140625" style="1" customWidth="1"/>
    <col min="4" max="4" width="13.140625" customWidth="1"/>
    <col min="5" max="5" width="25.140625" bestFit="1" customWidth="1"/>
    <col min="6" max="6" width="31.5703125" style="1" customWidth="1"/>
    <col min="7" max="7" width="16.42578125" customWidth="1"/>
    <col min="8" max="8" width="30.140625" style="1" customWidth="1"/>
    <col min="9" max="9" width="11.140625" customWidth="1"/>
    <col min="10" max="10" width="23.5703125" customWidth="1"/>
    <col min="11" max="11" width="14.42578125" hidden="1" customWidth="1"/>
  </cols>
  <sheetData>
    <row r="1" spans="1:16" x14ac:dyDescent="0.25">
      <c r="A1" s="69" t="s">
        <v>55</v>
      </c>
      <c r="B1" s="70"/>
      <c r="C1" s="70"/>
      <c r="D1" s="70"/>
      <c r="E1" s="70"/>
    </row>
    <row r="2" spans="1:16" x14ac:dyDescent="0.25">
      <c r="A2" s="76" t="s">
        <v>137</v>
      </c>
      <c r="B2" s="76"/>
      <c r="C2" s="76"/>
      <c r="D2" s="76"/>
      <c r="E2" s="76"/>
    </row>
    <row r="3" spans="1:16" ht="29.25" customHeight="1" x14ac:dyDescent="0.25">
      <c r="A3" s="77" t="s">
        <v>139</v>
      </c>
      <c r="B3" s="77"/>
      <c r="C3" s="77"/>
      <c r="D3" s="77"/>
      <c r="E3" s="77"/>
    </row>
    <row r="4" spans="1:16" ht="29.25" customHeight="1" thickBot="1" x14ac:dyDescent="0.3">
      <c r="C4"/>
      <c r="F4"/>
      <c r="H4"/>
    </row>
    <row r="5" spans="1:16" ht="31.5" customHeight="1" thickBot="1" x14ac:dyDescent="0.3">
      <c r="A5" s="2" t="s">
        <v>0</v>
      </c>
      <c r="B5" s="3" t="s">
        <v>34</v>
      </c>
      <c r="C5" s="4" t="s">
        <v>33</v>
      </c>
      <c r="D5" s="4" t="s">
        <v>30</v>
      </c>
      <c r="E5" s="3" t="s">
        <v>12</v>
      </c>
      <c r="F5" s="4" t="s">
        <v>27</v>
      </c>
      <c r="G5" s="3" t="s">
        <v>5</v>
      </c>
      <c r="H5" s="6" t="s">
        <v>6</v>
      </c>
      <c r="I5" s="19" t="s">
        <v>14</v>
      </c>
      <c r="J5" s="5" t="s">
        <v>15</v>
      </c>
      <c r="K5" t="s">
        <v>50</v>
      </c>
      <c r="P5" t="s">
        <v>138</v>
      </c>
    </row>
    <row r="6" spans="1:16" ht="3" customHeight="1" thickBot="1" x14ac:dyDescent="0.3">
      <c r="A6" s="62"/>
      <c r="B6" s="63"/>
      <c r="C6" s="64"/>
      <c r="D6" s="64"/>
      <c r="E6" s="65"/>
      <c r="F6" s="64"/>
      <c r="G6" s="65"/>
      <c r="H6" s="64"/>
      <c r="I6" s="66"/>
      <c r="J6" s="67"/>
    </row>
    <row r="7" spans="1:16" ht="45" x14ac:dyDescent="0.25">
      <c r="A7" s="71" t="s">
        <v>7</v>
      </c>
      <c r="B7" s="7" t="s">
        <v>9</v>
      </c>
      <c r="C7" s="9" t="s">
        <v>35</v>
      </c>
      <c r="D7" s="8" t="s">
        <v>31</v>
      </c>
      <c r="E7" s="8" t="s">
        <v>25</v>
      </c>
      <c r="F7" s="9" t="s">
        <v>29</v>
      </c>
      <c r="G7" s="8" t="s">
        <v>8</v>
      </c>
      <c r="H7" s="10" t="s">
        <v>115</v>
      </c>
      <c r="I7" s="20" t="s">
        <v>16</v>
      </c>
      <c r="J7" s="22"/>
      <c r="K7" t="b">
        <f>TRUE</f>
        <v>1</v>
      </c>
    </row>
    <row r="8" spans="1:16" ht="45.75" thickBot="1" x14ac:dyDescent="0.3">
      <c r="A8" s="72"/>
      <c r="B8" s="35" t="s">
        <v>10</v>
      </c>
      <c r="C8" s="33" t="s">
        <v>36</v>
      </c>
      <c r="D8" s="32" t="s">
        <v>31</v>
      </c>
      <c r="E8" s="32" t="s">
        <v>1</v>
      </c>
      <c r="F8" s="33" t="s">
        <v>29</v>
      </c>
      <c r="G8" s="32" t="s">
        <v>8</v>
      </c>
      <c r="H8" s="36" t="s">
        <v>114</v>
      </c>
      <c r="I8" s="44" t="s">
        <v>16</v>
      </c>
      <c r="J8" s="45"/>
      <c r="K8" t="b">
        <f>TRUE</f>
        <v>1</v>
      </c>
    </row>
    <row r="9" spans="1:16" ht="3" customHeight="1" thickBot="1" x14ac:dyDescent="0.3">
      <c r="A9" s="48"/>
      <c r="B9" s="49"/>
      <c r="C9" s="50"/>
      <c r="D9" s="51"/>
      <c r="E9" s="51"/>
      <c r="F9" s="50"/>
      <c r="G9" s="51"/>
      <c r="H9" s="52"/>
      <c r="I9" s="53"/>
      <c r="J9" s="54"/>
    </row>
    <row r="10" spans="1:16" hidden="1" x14ac:dyDescent="0.25">
      <c r="A10" s="75" t="s">
        <v>11</v>
      </c>
      <c r="B10" s="35" t="s">
        <v>43</v>
      </c>
      <c r="C10" s="33" t="s">
        <v>37</v>
      </c>
      <c r="D10" s="32" t="s">
        <v>32</v>
      </c>
      <c r="E10" s="32" t="s">
        <v>2</v>
      </c>
      <c r="F10" s="33"/>
      <c r="G10" s="32" t="s">
        <v>45</v>
      </c>
      <c r="H10" s="36" t="s">
        <v>47</v>
      </c>
      <c r="I10" s="46" t="s">
        <v>16</v>
      </c>
      <c r="J10" s="47"/>
      <c r="K10" t="e">
        <f>IF(AND(OR(Extra!L3=1,Extra!L3=3),Extra!J3=1),TRUE,FALSE)</f>
        <v>#REF!</v>
      </c>
    </row>
    <row r="11" spans="1:16" ht="30" hidden="1" x14ac:dyDescent="0.25">
      <c r="A11" s="75"/>
      <c r="B11" s="11" t="s">
        <v>44</v>
      </c>
      <c r="C11" s="13" t="s">
        <v>37</v>
      </c>
      <c r="D11" s="12" t="s">
        <v>32</v>
      </c>
      <c r="E11" s="12" t="s">
        <v>26</v>
      </c>
      <c r="F11" s="13"/>
      <c r="G11" s="12" t="s">
        <v>46</v>
      </c>
      <c r="H11" s="34" t="s">
        <v>48</v>
      </c>
      <c r="I11" s="20" t="s">
        <v>16</v>
      </c>
      <c r="J11" s="21"/>
      <c r="K11" t="e">
        <f>IF(AND(OR(Extra!L3=1,Extra!L3=3),Extra!J3=1),TRUE,FALSE)</f>
        <v>#REF!</v>
      </c>
    </row>
    <row r="12" spans="1:16" hidden="1" x14ac:dyDescent="0.25">
      <c r="A12" s="75"/>
      <c r="B12" s="15" t="s">
        <v>91</v>
      </c>
      <c r="C12" s="17" t="s">
        <v>37</v>
      </c>
      <c r="D12" s="16" t="s">
        <v>32</v>
      </c>
      <c r="E12" s="16" t="s">
        <v>2</v>
      </c>
      <c r="F12" s="17"/>
      <c r="G12" s="16" t="s">
        <v>45</v>
      </c>
      <c r="H12" s="18" t="s">
        <v>116</v>
      </c>
      <c r="I12" s="20" t="s">
        <v>16</v>
      </c>
      <c r="J12" s="21"/>
      <c r="K12" t="e">
        <f>IF(OR(Extra!L3=2,Extra!L3=4),TRUE,FALSE)</f>
        <v>#REF!</v>
      </c>
    </row>
    <row r="13" spans="1:16" ht="30" hidden="1" x14ac:dyDescent="0.25">
      <c r="A13" s="75"/>
      <c r="B13" s="11" t="s">
        <v>92</v>
      </c>
      <c r="C13" s="13" t="s">
        <v>37</v>
      </c>
      <c r="D13" s="12" t="s">
        <v>32</v>
      </c>
      <c r="E13" s="12" t="s">
        <v>26</v>
      </c>
      <c r="F13" s="13"/>
      <c r="G13" s="12" t="s">
        <v>46</v>
      </c>
      <c r="H13" s="14" t="s">
        <v>117</v>
      </c>
      <c r="I13" s="20" t="s">
        <v>16</v>
      </c>
      <c r="J13" s="21"/>
      <c r="K13" t="e">
        <f>IF(OR(Extra!L3=2,Extra!L3=4),TRUE,FALSE)</f>
        <v>#REF!</v>
      </c>
    </row>
    <row r="14" spans="1:16" ht="60" hidden="1" x14ac:dyDescent="0.25">
      <c r="A14" s="75"/>
      <c r="B14" s="15" t="s">
        <v>93</v>
      </c>
      <c r="C14" s="17" t="s">
        <v>37</v>
      </c>
      <c r="D14" s="16" t="s">
        <v>32</v>
      </c>
      <c r="E14" s="16" t="s">
        <v>2</v>
      </c>
      <c r="F14" s="17" t="s">
        <v>136</v>
      </c>
      <c r="G14" s="16" t="s">
        <v>45</v>
      </c>
      <c r="H14" s="18" t="s">
        <v>118</v>
      </c>
      <c r="I14" s="20" t="s">
        <v>16</v>
      </c>
      <c r="J14" s="21"/>
      <c r="K14" t="e">
        <f>IF(OR(Extra!L3=2,Extra!L3=4),TRUE,FALSE)</f>
        <v>#REF!</v>
      </c>
    </row>
    <row r="15" spans="1:16" ht="60" hidden="1" x14ac:dyDescent="0.25">
      <c r="A15" s="75"/>
      <c r="B15" s="11" t="s">
        <v>94</v>
      </c>
      <c r="C15" s="13" t="s">
        <v>37</v>
      </c>
      <c r="D15" s="12" t="s">
        <v>32</v>
      </c>
      <c r="E15" s="12" t="s">
        <v>26</v>
      </c>
      <c r="F15" s="17" t="s">
        <v>136</v>
      </c>
      <c r="G15" s="12" t="s">
        <v>46</v>
      </c>
      <c r="H15" s="14" t="s">
        <v>119</v>
      </c>
      <c r="I15" s="20" t="s">
        <v>16</v>
      </c>
      <c r="J15" s="21"/>
      <c r="K15" t="e">
        <f>IF(OR(Extra!L3=2,Extra!L3=4),TRUE,FALSE)</f>
        <v>#REF!</v>
      </c>
    </row>
    <row r="16" spans="1:16" ht="60" hidden="1" x14ac:dyDescent="0.25">
      <c r="A16" s="75"/>
      <c r="B16" s="11" t="s">
        <v>51</v>
      </c>
      <c r="C16" s="13" t="s">
        <v>37</v>
      </c>
      <c r="D16" s="12" t="s">
        <v>32</v>
      </c>
      <c r="E16" s="12" t="s">
        <v>2</v>
      </c>
      <c r="F16" s="13"/>
      <c r="G16" s="12" t="s">
        <v>53</v>
      </c>
      <c r="H16" s="14" t="s">
        <v>129</v>
      </c>
      <c r="I16" s="20" t="s">
        <v>16</v>
      </c>
      <c r="J16" s="21"/>
      <c r="K16" t="e">
        <f>IF(AND(OR(Extra!L3=1,Extra!L3=3),Extra!J3=1),TRUE,FALSE)</f>
        <v>#REF!</v>
      </c>
    </row>
    <row r="17" spans="1:11" ht="60" hidden="1" x14ac:dyDescent="0.25">
      <c r="A17" s="75"/>
      <c r="B17" s="11" t="s">
        <v>52</v>
      </c>
      <c r="C17" s="13" t="s">
        <v>37</v>
      </c>
      <c r="D17" s="12" t="s">
        <v>32</v>
      </c>
      <c r="E17" s="12" t="s">
        <v>26</v>
      </c>
      <c r="F17" s="13"/>
      <c r="G17" s="12" t="s">
        <v>54</v>
      </c>
      <c r="H17" s="14" t="s">
        <v>130</v>
      </c>
      <c r="I17" s="20" t="s">
        <v>16</v>
      </c>
      <c r="J17" s="21"/>
      <c r="K17" t="e">
        <f>IF(AND(OR(Extra!L3=1,Extra!L3=3),Extra!J3=1),TRUE,FALSE)</f>
        <v>#REF!</v>
      </c>
    </row>
    <row r="18" spans="1:11" x14ac:dyDescent="0.25">
      <c r="A18" s="75"/>
      <c r="B18" s="11" t="s">
        <v>87</v>
      </c>
      <c r="C18" s="13" t="s">
        <v>37</v>
      </c>
      <c r="D18" s="12" t="s">
        <v>32</v>
      </c>
      <c r="E18" s="12" t="s">
        <v>2</v>
      </c>
      <c r="F18" s="13"/>
      <c r="G18" s="12" t="s">
        <v>45</v>
      </c>
      <c r="H18" s="14" t="s">
        <v>120</v>
      </c>
      <c r="I18" s="20" t="s">
        <v>16</v>
      </c>
      <c r="J18" s="21"/>
      <c r="K18" t="e">
        <f>IF(Extra!J3=2,TRUE,FALSE)</f>
        <v>#REF!</v>
      </c>
    </row>
    <row r="19" spans="1:11" ht="30" x14ac:dyDescent="0.25">
      <c r="A19" s="75"/>
      <c r="B19" s="11" t="s">
        <v>88</v>
      </c>
      <c r="C19" s="13" t="s">
        <v>37</v>
      </c>
      <c r="D19" s="12" t="s">
        <v>32</v>
      </c>
      <c r="E19" s="12" t="s">
        <v>26</v>
      </c>
      <c r="F19" s="13"/>
      <c r="G19" s="12" t="s">
        <v>46</v>
      </c>
      <c r="H19" s="14" t="s">
        <v>121</v>
      </c>
      <c r="I19" s="20" t="s">
        <v>16</v>
      </c>
      <c r="J19" s="21"/>
      <c r="K19" t="e">
        <f>IF(Extra!J3=2,TRUE,FALSE)</f>
        <v>#REF!</v>
      </c>
    </row>
    <row r="20" spans="1:11" x14ac:dyDescent="0.25">
      <c r="A20" s="75"/>
      <c r="B20" s="11" t="s">
        <v>89</v>
      </c>
      <c r="C20" s="13" t="s">
        <v>37</v>
      </c>
      <c r="D20" s="12" t="s">
        <v>32</v>
      </c>
      <c r="E20" s="12" t="s">
        <v>2</v>
      </c>
      <c r="F20" s="13"/>
      <c r="G20" s="12" t="s">
        <v>20</v>
      </c>
      <c r="H20" s="14" t="s">
        <v>122</v>
      </c>
      <c r="I20" s="20" t="s">
        <v>16</v>
      </c>
      <c r="J20" s="22"/>
      <c r="K20" t="e">
        <f>IF(Extra!J3=2,TRUE,FALSE)</f>
        <v>#REF!</v>
      </c>
    </row>
    <row r="21" spans="1:11" ht="30" x14ac:dyDescent="0.25">
      <c r="A21" s="75"/>
      <c r="B21" s="11" t="s">
        <v>90</v>
      </c>
      <c r="C21" s="13" t="s">
        <v>37</v>
      </c>
      <c r="D21" s="12" t="s">
        <v>32</v>
      </c>
      <c r="E21" s="12" t="s">
        <v>26</v>
      </c>
      <c r="F21" s="13"/>
      <c r="G21" s="12" t="s">
        <v>21</v>
      </c>
      <c r="H21" s="14" t="s">
        <v>123</v>
      </c>
      <c r="I21" s="20" t="s">
        <v>16</v>
      </c>
      <c r="J21" s="21"/>
      <c r="K21" t="e">
        <f>IF(Extra!J3=2,TRUE,FALSE)</f>
        <v>#REF!</v>
      </c>
    </row>
    <row r="22" spans="1:11" ht="60" x14ac:dyDescent="0.25">
      <c r="A22" s="75"/>
      <c r="B22" s="11" t="s">
        <v>95</v>
      </c>
      <c r="C22" s="13" t="s">
        <v>37</v>
      </c>
      <c r="D22" s="12" t="s">
        <v>32</v>
      </c>
      <c r="E22" s="12" t="s">
        <v>2</v>
      </c>
      <c r="F22" s="13"/>
      <c r="G22" s="12" t="s">
        <v>53</v>
      </c>
      <c r="H22" s="14" t="s">
        <v>125</v>
      </c>
      <c r="I22" s="20" t="s">
        <v>16</v>
      </c>
      <c r="J22" s="21"/>
      <c r="K22" t="e">
        <f>IF(Extra!J3=2,TRUE,FALSE)</f>
        <v>#REF!</v>
      </c>
    </row>
    <row r="23" spans="1:11" ht="60" x14ac:dyDescent="0.25">
      <c r="A23" s="75"/>
      <c r="B23" s="11" t="s">
        <v>96</v>
      </c>
      <c r="C23" s="13" t="s">
        <v>37</v>
      </c>
      <c r="D23" s="12" t="s">
        <v>32</v>
      </c>
      <c r="E23" s="12" t="s">
        <v>26</v>
      </c>
      <c r="F23" s="13"/>
      <c r="G23" s="12" t="s">
        <v>54</v>
      </c>
      <c r="H23" s="14" t="s">
        <v>126</v>
      </c>
      <c r="I23" s="20" t="s">
        <v>16</v>
      </c>
      <c r="J23" s="21"/>
      <c r="K23" t="e">
        <f>IF(Extra!J3=2,TRUE,FALSE)</f>
        <v>#REF!</v>
      </c>
    </row>
    <row r="24" spans="1:11" ht="60" x14ac:dyDescent="0.25">
      <c r="A24" s="75"/>
      <c r="B24" s="11" t="s">
        <v>97</v>
      </c>
      <c r="C24" s="13" t="s">
        <v>37</v>
      </c>
      <c r="D24" s="12" t="s">
        <v>32</v>
      </c>
      <c r="E24" s="12" t="s">
        <v>2</v>
      </c>
      <c r="F24" s="13"/>
      <c r="G24" s="12" t="s">
        <v>53</v>
      </c>
      <c r="H24" s="14" t="s">
        <v>128</v>
      </c>
      <c r="I24" s="20" t="s">
        <v>16</v>
      </c>
      <c r="J24" s="21"/>
      <c r="K24" t="e">
        <f>IF(Extra!J3=2,TRUE,FALSE)</f>
        <v>#REF!</v>
      </c>
    </row>
    <row r="25" spans="1:11" ht="60.75" thickBot="1" x14ac:dyDescent="0.3">
      <c r="A25" s="75"/>
      <c r="B25" s="55" t="s">
        <v>98</v>
      </c>
      <c r="C25" s="56" t="s">
        <v>37</v>
      </c>
      <c r="D25" s="57" t="s">
        <v>32</v>
      </c>
      <c r="E25" s="57" t="s">
        <v>26</v>
      </c>
      <c r="F25" s="56"/>
      <c r="G25" s="57" t="s">
        <v>54</v>
      </c>
      <c r="H25" s="58" t="s">
        <v>127</v>
      </c>
      <c r="I25" s="44" t="s">
        <v>16</v>
      </c>
      <c r="J25" s="45"/>
      <c r="K25" t="e">
        <f>IF(Extra!J3=2,TRUE,FALSE)</f>
        <v>#REF!</v>
      </c>
    </row>
    <row r="26" spans="1:11" ht="3" customHeight="1" thickBot="1" x14ac:dyDescent="0.3">
      <c r="A26" s="59"/>
      <c r="B26" s="49"/>
      <c r="C26" s="50"/>
      <c r="D26" s="51"/>
      <c r="E26" s="51"/>
      <c r="F26" s="50"/>
      <c r="G26" s="51"/>
      <c r="H26" s="52"/>
      <c r="I26" s="53"/>
      <c r="J26" s="54"/>
    </row>
    <row r="27" spans="1:11" ht="45" hidden="1" x14ac:dyDescent="0.25">
      <c r="A27" s="73" t="s">
        <v>13</v>
      </c>
      <c r="B27" s="15" t="s">
        <v>99</v>
      </c>
      <c r="C27" s="17" t="s">
        <v>38</v>
      </c>
      <c r="D27" s="16" t="s">
        <v>31</v>
      </c>
      <c r="E27" s="32" t="s">
        <v>41</v>
      </c>
      <c r="F27" s="17"/>
      <c r="G27" s="16" t="s">
        <v>100</v>
      </c>
      <c r="H27" s="18" t="s">
        <v>124</v>
      </c>
      <c r="I27" s="46" t="s">
        <v>16</v>
      </c>
      <c r="J27" s="47"/>
      <c r="K27" t="e">
        <f>IF(AND(OR(Extra!L3=1,Extra!L3=2),Extra!J3=1),TRUE,FALSE)</f>
        <v>#REF!</v>
      </c>
    </row>
    <row r="28" spans="1:11" ht="45" x14ac:dyDescent="0.25">
      <c r="A28" s="73"/>
      <c r="B28" s="11" t="s">
        <v>103</v>
      </c>
      <c r="C28" s="13" t="s">
        <v>38</v>
      </c>
      <c r="D28" s="12" t="s">
        <v>31</v>
      </c>
      <c r="E28" s="12" t="s">
        <v>41</v>
      </c>
      <c r="F28" s="13"/>
      <c r="G28" s="12" t="s">
        <v>101</v>
      </c>
      <c r="H28" s="18" t="s">
        <v>124</v>
      </c>
      <c r="I28" s="20" t="s">
        <v>16</v>
      </c>
      <c r="J28" s="21"/>
      <c r="K28" t="e">
        <f>IF(Extra!J3=2,TRUE,FALSE)</f>
        <v>#REF!</v>
      </c>
    </row>
    <row r="29" spans="1:11" ht="45" x14ac:dyDescent="0.25">
      <c r="A29" s="73"/>
      <c r="B29" s="11" t="s">
        <v>104</v>
      </c>
      <c r="C29" s="13" t="s">
        <v>40</v>
      </c>
      <c r="D29" s="12" t="s">
        <v>31</v>
      </c>
      <c r="E29" s="12" t="s">
        <v>41</v>
      </c>
      <c r="F29" s="13"/>
      <c r="G29" s="12" t="s">
        <v>102</v>
      </c>
      <c r="H29" s="14" t="s">
        <v>124</v>
      </c>
      <c r="I29" s="20" t="s">
        <v>16</v>
      </c>
      <c r="J29" s="21"/>
      <c r="K29" t="e">
        <f>IF(Extra!J3=2,TRUE,FALSE)</f>
        <v>#REF!</v>
      </c>
    </row>
    <row r="30" spans="1:11" ht="45" hidden="1" x14ac:dyDescent="0.25">
      <c r="A30" s="73"/>
      <c r="B30" s="11" t="s">
        <v>105</v>
      </c>
      <c r="C30" s="13" t="s">
        <v>40</v>
      </c>
      <c r="D30" s="12" t="s">
        <v>32</v>
      </c>
      <c r="E30" s="16" t="s">
        <v>41</v>
      </c>
      <c r="F30" s="13"/>
      <c r="G30" s="12" t="s">
        <v>22</v>
      </c>
      <c r="H30" s="18" t="s">
        <v>124</v>
      </c>
      <c r="I30" s="20" t="s">
        <v>16</v>
      </c>
      <c r="J30" s="21"/>
      <c r="K30" t="e">
        <f>IF(OR(Extra!L3=3,Extra!L3=4),TRUE,FALSE)</f>
        <v>#REF!</v>
      </c>
    </row>
    <row r="31" spans="1:11" ht="45" hidden="1" x14ac:dyDescent="0.25">
      <c r="A31" s="73"/>
      <c r="B31" s="11" t="s">
        <v>106</v>
      </c>
      <c r="C31" s="13" t="s">
        <v>39</v>
      </c>
      <c r="D31" s="12" t="s">
        <v>32</v>
      </c>
      <c r="E31" s="16" t="s">
        <v>41</v>
      </c>
      <c r="F31" s="13"/>
      <c r="G31" s="12" t="s">
        <v>23</v>
      </c>
      <c r="H31" s="18" t="s">
        <v>124</v>
      </c>
      <c r="I31" s="20" t="s">
        <v>16</v>
      </c>
      <c r="J31" s="21"/>
      <c r="K31" t="e">
        <f>IF(OR(Extra!L3=3,Extra!L3=4),TRUE,FALSE)</f>
        <v>#REF!</v>
      </c>
    </row>
    <row r="32" spans="1:11" ht="30" x14ac:dyDescent="0.25">
      <c r="A32" s="73"/>
      <c r="B32" s="11" t="s">
        <v>107</v>
      </c>
      <c r="C32" s="13" t="s">
        <v>39</v>
      </c>
      <c r="D32" s="12" t="s">
        <v>32</v>
      </c>
      <c r="E32" s="12" t="s">
        <v>4</v>
      </c>
      <c r="F32" s="13"/>
      <c r="G32" s="12" t="s">
        <v>24</v>
      </c>
      <c r="H32" s="14" t="s">
        <v>28</v>
      </c>
      <c r="I32" s="20" t="s">
        <v>16</v>
      </c>
      <c r="J32" s="23"/>
      <c r="K32" t="b">
        <f>TRUE</f>
        <v>1</v>
      </c>
    </row>
    <row r="33" spans="1:11" ht="45" x14ac:dyDescent="0.25">
      <c r="A33" s="73"/>
      <c r="B33" s="15" t="s">
        <v>108</v>
      </c>
      <c r="C33" s="17" t="s">
        <v>110</v>
      </c>
      <c r="D33" s="16" t="s">
        <v>32</v>
      </c>
      <c r="E33" s="16" t="s">
        <v>3</v>
      </c>
      <c r="F33" s="17"/>
      <c r="G33" s="42" t="s">
        <v>113</v>
      </c>
      <c r="H33" s="14" t="s">
        <v>131</v>
      </c>
      <c r="I33" s="20" t="s">
        <v>16</v>
      </c>
      <c r="J33" s="23"/>
      <c r="K33" t="b">
        <f>TRUE</f>
        <v>1</v>
      </c>
    </row>
    <row r="34" spans="1:11" ht="60.75" thickBot="1" x14ac:dyDescent="0.3">
      <c r="A34" s="74"/>
      <c r="B34" s="37" t="s">
        <v>109</v>
      </c>
      <c r="C34" s="38" t="s">
        <v>111</v>
      </c>
      <c r="D34" s="39" t="s">
        <v>32</v>
      </c>
      <c r="E34" s="39" t="s">
        <v>4</v>
      </c>
      <c r="F34" s="38" t="s">
        <v>132</v>
      </c>
      <c r="G34" s="39" t="s">
        <v>112</v>
      </c>
      <c r="H34" s="40" t="s">
        <v>133</v>
      </c>
      <c r="I34" s="41" t="s">
        <v>16</v>
      </c>
      <c r="J34" s="24"/>
      <c r="K34" t="b">
        <f>TRUE</f>
        <v>1</v>
      </c>
    </row>
    <row r="35" spans="1:11" ht="3" customHeight="1" thickBot="1" x14ac:dyDescent="0.3">
      <c r="A35" s="60"/>
      <c r="B35" s="51"/>
      <c r="C35" s="50"/>
      <c r="D35" s="51"/>
      <c r="E35" s="51"/>
      <c r="F35" s="50"/>
      <c r="G35" s="51"/>
      <c r="H35" s="50"/>
      <c r="I35" s="51"/>
      <c r="J35" s="68"/>
    </row>
    <row r="39" spans="1:11" x14ac:dyDescent="0.25">
      <c r="D39" s="61"/>
    </row>
    <row r="40" spans="1:11" x14ac:dyDescent="0.25">
      <c r="D40" s="61"/>
    </row>
  </sheetData>
  <autoFilter ref="A5:K36" xr:uid="{7499D754-244D-4B93-8908-E11DEF7481E2}">
    <filterColumn colId="10">
      <filters blank="1">
        <filter val="TRUE"/>
      </filters>
    </filterColumn>
  </autoFilter>
  <mergeCells count="5">
    <mergeCell ref="A7:A8"/>
    <mergeCell ref="A27:A34"/>
    <mergeCell ref="A10:A25"/>
    <mergeCell ref="A2:E2"/>
    <mergeCell ref="A3:E3"/>
  </mergeCells>
  <conditionalFormatting sqref="I5:I6">
    <cfRule type="containsText" dxfId="26" priority="46" operator="containsText" text="Open">
      <formula>NOT(ISERROR(SEARCH("Open",I5)))</formula>
    </cfRule>
  </conditionalFormatting>
  <conditionalFormatting sqref="I18:I21 I5:I11 I27:I1048576">
    <cfRule type="containsText" dxfId="25" priority="31" operator="containsText" text="Used &amp; Complete">
      <formula>NOT(ISERROR(SEARCH("Used &amp; Complete",I5)))</formula>
    </cfRule>
    <cfRule type="containsText" dxfId="24" priority="32" operator="containsText" text="Not Used &amp; Complete">
      <formula>NOT(ISERROR(SEARCH("Not Used &amp; Complete",I5)))</formula>
    </cfRule>
    <cfRule type="containsText" dxfId="23" priority="35" operator="containsText" text="Open">
      <formula>NOT(ISERROR(SEARCH("Open",I5)))</formula>
    </cfRule>
  </conditionalFormatting>
  <conditionalFormatting sqref="I16:I17">
    <cfRule type="containsText" dxfId="22" priority="19" operator="containsText" text="Used &amp; Complete">
      <formula>NOT(ISERROR(SEARCH("Used &amp; Complete",I16)))</formula>
    </cfRule>
    <cfRule type="containsText" dxfId="21" priority="20" operator="containsText" text="Not Used &amp; Complete">
      <formula>NOT(ISERROR(SEARCH("Not Used &amp; Complete",I16)))</formula>
    </cfRule>
    <cfRule type="containsText" dxfId="20" priority="21" operator="containsText" text="Open">
      <formula>NOT(ISERROR(SEARCH("Open",I16)))</formula>
    </cfRule>
  </conditionalFormatting>
  <conditionalFormatting sqref="I13">
    <cfRule type="containsText" dxfId="19" priority="16" operator="containsText" text="Used &amp; Complete">
      <formula>NOT(ISERROR(SEARCH("Used &amp; Complete",I13)))</formula>
    </cfRule>
    <cfRule type="containsText" dxfId="18" priority="17" operator="containsText" text="Not Used &amp; Complete">
      <formula>NOT(ISERROR(SEARCH("Not Used &amp; Complete",I13)))</formula>
    </cfRule>
    <cfRule type="containsText" dxfId="17" priority="18" operator="containsText" text="Open">
      <formula>NOT(ISERROR(SEARCH("Open",I13)))</formula>
    </cfRule>
  </conditionalFormatting>
  <conditionalFormatting sqref="I12">
    <cfRule type="containsText" dxfId="16" priority="13" operator="containsText" text="Used &amp; Complete">
      <formula>NOT(ISERROR(SEARCH("Used &amp; Complete",I12)))</formula>
    </cfRule>
    <cfRule type="containsText" dxfId="15" priority="14" operator="containsText" text="Not Used &amp; Complete">
      <formula>NOT(ISERROR(SEARCH("Not Used &amp; Complete",I12)))</formula>
    </cfRule>
    <cfRule type="containsText" dxfId="14" priority="15" operator="containsText" text="Open">
      <formula>NOT(ISERROR(SEARCH("Open",I12)))</formula>
    </cfRule>
  </conditionalFormatting>
  <conditionalFormatting sqref="I15">
    <cfRule type="containsText" dxfId="13" priority="10" operator="containsText" text="Used &amp; Complete">
      <formula>NOT(ISERROR(SEARCH("Used &amp; Complete",I15)))</formula>
    </cfRule>
    <cfRule type="containsText" dxfId="12" priority="11" operator="containsText" text="Not Used &amp; Complete">
      <formula>NOT(ISERROR(SEARCH("Not Used &amp; Complete",I15)))</formula>
    </cfRule>
    <cfRule type="containsText" dxfId="11" priority="12" operator="containsText" text="Open">
      <formula>NOT(ISERROR(SEARCH("Open",I15)))</formula>
    </cfRule>
  </conditionalFormatting>
  <conditionalFormatting sqref="I14">
    <cfRule type="containsText" dxfId="10" priority="7" operator="containsText" text="Used &amp; Complete">
      <formula>NOT(ISERROR(SEARCH("Used &amp; Complete",I14)))</formula>
    </cfRule>
    <cfRule type="containsText" dxfId="9" priority="8" operator="containsText" text="Not Used &amp; Complete">
      <formula>NOT(ISERROR(SEARCH("Not Used &amp; Complete",I14)))</formula>
    </cfRule>
    <cfRule type="containsText" dxfId="8" priority="9" operator="containsText" text="Open">
      <formula>NOT(ISERROR(SEARCH("Open",I14)))</formula>
    </cfRule>
  </conditionalFormatting>
  <conditionalFormatting sqref="I22:I23">
    <cfRule type="containsText" dxfId="7" priority="4" operator="containsText" text="Used &amp; Complete">
      <formula>NOT(ISERROR(SEARCH("Used &amp; Complete",I22)))</formula>
    </cfRule>
    <cfRule type="containsText" dxfId="6" priority="5" operator="containsText" text="Not Used &amp; Complete">
      <formula>NOT(ISERROR(SEARCH("Not Used &amp; Complete",I22)))</formula>
    </cfRule>
    <cfRule type="containsText" dxfId="5" priority="6" operator="containsText" text="Open">
      <formula>NOT(ISERROR(SEARCH("Open",I22)))</formula>
    </cfRule>
  </conditionalFormatting>
  <conditionalFormatting sqref="I24:I26">
    <cfRule type="containsText" dxfId="4" priority="1" operator="containsText" text="Used &amp; Complete">
      <formula>NOT(ISERROR(SEARCH("Used &amp; Complete",I24)))</formula>
    </cfRule>
    <cfRule type="containsText" dxfId="3" priority="2" operator="containsText" text="Not Used &amp; Complete">
      <formula>NOT(ISERROR(SEARCH("Not Used &amp; Complete",I24)))</formula>
    </cfRule>
    <cfRule type="containsText" dxfId="2" priority="3" operator="containsText" text="Open">
      <formula>NOT(ISERROR(SEARCH("Open",I24)))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2" operator="containsText" id="{6B0B4379-456D-4335-B236-044C8CF05F17}">
            <xm:f>NOT(ISERROR(SEARCH('\Users\a0491816\Documents\HPD\Schematic review template\[LM5109B Schematic Checklist, Layout Checklist.xlsx]Extra'!#REF!,I5)))</xm:f>
            <xm:f>'\Users\a0491816\Documents\HPD\Schematic review template\[LM5109B Schematic Checklist, Layout Checklist.xlsx]Extra'!#REF!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3" operator="containsText" id="{ACFB1959-6A36-4963-8370-8A6BCEBB83B3}">
            <xm:f>NOT(ISERROR(SEARCH('\Users\a0491816\Documents\HPD\Schematic review template\[LM5109B Schematic Checklist, Layout Checklist.xlsx]Extra'!#REF!,I5)))</xm:f>
            <xm:f>'\Users\a0491816\Documents\HPD\Schematic review template\[LM5109B Schematic Checklist, Layout Checklist.xlsx]Extra'!#REF!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I5:I6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CBE662-9030-4526-937D-800867240669}">
          <x14:formula1>
            <xm:f>Extra!$B$3:$B$5</xm:f>
          </x14:formula1>
          <xm:sqref>I7:I34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D623D-70A0-4F53-9C08-90A522C325FB}">
  <sheetPr codeName="Sheet3"/>
  <dimension ref="B2:O33"/>
  <sheetViews>
    <sheetView workbookViewId="0"/>
  </sheetViews>
  <sheetFormatPr defaultRowHeight="15" x14ac:dyDescent="0.25"/>
  <cols>
    <col min="1" max="1" width="5.5703125" customWidth="1"/>
    <col min="2" max="2" width="20.42578125" bestFit="1" customWidth="1"/>
    <col min="4" max="4" width="13.42578125" bestFit="1" customWidth="1"/>
    <col min="5" max="5" width="9.85546875" style="25" customWidth="1"/>
    <col min="6" max="6" width="14.5703125" style="25" customWidth="1"/>
    <col min="7" max="7" width="42.140625" style="25" customWidth="1"/>
    <col min="9" max="9" width="13.85546875" bestFit="1" customWidth="1"/>
    <col min="10" max="10" width="9.85546875" bestFit="1" customWidth="1"/>
    <col min="11" max="11" width="13.140625" bestFit="1" customWidth="1"/>
    <col min="12" max="12" width="13.85546875" customWidth="1"/>
    <col min="14" max="14" width="11.85546875" customWidth="1"/>
    <col min="15" max="15" width="14.85546875" bestFit="1" customWidth="1"/>
  </cols>
  <sheetData>
    <row r="2" spans="2:12" ht="45" x14ac:dyDescent="0.25">
      <c r="B2" t="s">
        <v>18</v>
      </c>
      <c r="D2" t="s">
        <v>42</v>
      </c>
      <c r="E2" s="25" t="s">
        <v>77</v>
      </c>
      <c r="F2" s="25" t="s">
        <v>78</v>
      </c>
      <c r="G2" s="43" t="s">
        <v>134</v>
      </c>
      <c r="I2" t="s">
        <v>49</v>
      </c>
      <c r="J2" s="25" t="s">
        <v>77</v>
      </c>
      <c r="K2" s="25" t="s">
        <v>78</v>
      </c>
      <c r="L2" s="43" t="s">
        <v>135</v>
      </c>
    </row>
    <row r="3" spans="2:12" x14ac:dyDescent="0.25">
      <c r="B3" t="s">
        <v>16</v>
      </c>
      <c r="D3" s="27" t="s">
        <v>56</v>
      </c>
      <c r="E3" s="25">
        <v>1</v>
      </c>
      <c r="F3" s="25">
        <v>1</v>
      </c>
      <c r="G3" s="25">
        <v>2</v>
      </c>
      <c r="I3" t="e">
        <f>VLOOKUP(#REF!,D:G,1,FALSE)</f>
        <v>#REF!</v>
      </c>
      <c r="J3" s="25" t="e">
        <f>VLOOKUP(#REF!,D:G,2,FALSE)</f>
        <v>#REF!</v>
      </c>
      <c r="K3" s="25" t="e">
        <f>VLOOKUP(#REF!,D:G,3,FALSE)</f>
        <v>#REF!</v>
      </c>
      <c r="L3" s="25" t="e">
        <f>VLOOKUP(#REF!,D:G,4,FALSE)</f>
        <v>#REF!</v>
      </c>
    </row>
    <row r="4" spans="2:12" x14ac:dyDescent="0.25">
      <c r="B4" t="s">
        <v>17</v>
      </c>
      <c r="D4" s="26" t="s">
        <v>57</v>
      </c>
      <c r="E4" s="25">
        <v>1</v>
      </c>
      <c r="F4" s="25">
        <v>2</v>
      </c>
      <c r="G4" s="25">
        <v>4</v>
      </c>
    </row>
    <row r="5" spans="2:12" x14ac:dyDescent="0.25">
      <c r="B5" t="s">
        <v>19</v>
      </c>
      <c r="D5" s="29" t="s">
        <v>58</v>
      </c>
      <c r="E5" s="25">
        <v>1</v>
      </c>
      <c r="F5" s="25">
        <v>3</v>
      </c>
      <c r="G5" s="25">
        <v>4</v>
      </c>
    </row>
    <row r="6" spans="2:12" x14ac:dyDescent="0.25">
      <c r="D6" s="29" t="s">
        <v>59</v>
      </c>
      <c r="E6" s="25">
        <v>1</v>
      </c>
      <c r="F6" s="25">
        <v>3</v>
      </c>
      <c r="G6" s="25">
        <v>2</v>
      </c>
    </row>
    <row r="7" spans="2:12" x14ac:dyDescent="0.25">
      <c r="D7" s="30" t="s">
        <v>60</v>
      </c>
      <c r="E7" s="25">
        <v>1</v>
      </c>
      <c r="F7" s="25">
        <v>4</v>
      </c>
      <c r="G7" s="25">
        <v>2</v>
      </c>
    </row>
    <row r="8" spans="2:12" x14ac:dyDescent="0.25">
      <c r="D8" s="30" t="s">
        <v>61</v>
      </c>
      <c r="E8" s="25">
        <v>1</v>
      </c>
      <c r="F8" s="25">
        <v>4</v>
      </c>
      <c r="G8" s="25">
        <v>2</v>
      </c>
    </row>
    <row r="9" spans="2:12" x14ac:dyDescent="0.25">
      <c r="D9" s="31" t="s">
        <v>62</v>
      </c>
      <c r="E9" s="25">
        <v>1</v>
      </c>
      <c r="F9" s="25">
        <v>5</v>
      </c>
      <c r="G9" s="25">
        <v>1</v>
      </c>
    </row>
    <row r="10" spans="2:12" x14ac:dyDescent="0.25">
      <c r="D10" s="31" t="s">
        <v>63</v>
      </c>
      <c r="E10" s="25">
        <v>1</v>
      </c>
      <c r="F10" s="25">
        <v>5</v>
      </c>
      <c r="G10" s="25">
        <v>1</v>
      </c>
    </row>
    <row r="11" spans="2:12" x14ac:dyDescent="0.25">
      <c r="D11" s="26" t="s">
        <v>69</v>
      </c>
      <c r="E11" s="25">
        <v>1</v>
      </c>
      <c r="F11" s="25">
        <v>6</v>
      </c>
      <c r="G11" s="25">
        <v>1</v>
      </c>
    </row>
    <row r="12" spans="2:12" x14ac:dyDescent="0.25">
      <c r="D12" s="26" t="s">
        <v>70</v>
      </c>
      <c r="E12" s="25">
        <v>1</v>
      </c>
      <c r="F12" s="25">
        <v>6</v>
      </c>
      <c r="G12" s="25">
        <v>1</v>
      </c>
    </row>
    <row r="13" spans="2:12" x14ac:dyDescent="0.25">
      <c r="D13" s="26" t="s">
        <v>71</v>
      </c>
      <c r="E13" s="25">
        <v>1</v>
      </c>
      <c r="F13" s="25">
        <v>6</v>
      </c>
      <c r="G13" s="25">
        <v>1</v>
      </c>
    </row>
    <row r="14" spans="2:12" x14ac:dyDescent="0.25">
      <c r="D14" s="26" t="s">
        <v>72</v>
      </c>
      <c r="E14" s="25">
        <v>1</v>
      </c>
      <c r="F14" s="25">
        <v>6</v>
      </c>
      <c r="G14" s="25">
        <v>1</v>
      </c>
    </row>
    <row r="15" spans="2:12" x14ac:dyDescent="0.25">
      <c r="D15" s="27" t="s">
        <v>64</v>
      </c>
      <c r="E15" s="25">
        <v>1</v>
      </c>
      <c r="F15" s="25">
        <v>7</v>
      </c>
      <c r="G15" s="25">
        <v>3</v>
      </c>
    </row>
    <row r="16" spans="2:12" x14ac:dyDescent="0.25">
      <c r="D16" s="27" t="s">
        <v>65</v>
      </c>
      <c r="E16" s="25">
        <v>1</v>
      </c>
      <c r="F16" s="25">
        <v>7</v>
      </c>
      <c r="G16" s="25">
        <v>2</v>
      </c>
    </row>
    <row r="17" spans="4:15" x14ac:dyDescent="0.25">
      <c r="D17" s="27" t="s">
        <v>66</v>
      </c>
      <c r="E17" s="25">
        <v>1</v>
      </c>
      <c r="F17" s="25">
        <v>7</v>
      </c>
      <c r="G17" s="25">
        <v>1</v>
      </c>
    </row>
    <row r="18" spans="4:15" x14ac:dyDescent="0.25">
      <c r="D18" s="27" t="s">
        <v>67</v>
      </c>
      <c r="E18" s="25">
        <v>1</v>
      </c>
      <c r="F18" s="25">
        <v>7</v>
      </c>
      <c r="G18" s="25">
        <v>1</v>
      </c>
    </row>
    <row r="19" spans="4:15" x14ac:dyDescent="0.25">
      <c r="D19" s="27" t="s">
        <v>68</v>
      </c>
      <c r="E19" s="25">
        <v>1</v>
      </c>
      <c r="F19" s="25">
        <v>7</v>
      </c>
      <c r="G19" s="25">
        <v>4</v>
      </c>
    </row>
    <row r="20" spans="4:15" x14ac:dyDescent="0.25">
      <c r="D20" s="26" t="s">
        <v>73</v>
      </c>
      <c r="E20" s="25">
        <v>2</v>
      </c>
      <c r="F20" s="25">
        <v>8</v>
      </c>
      <c r="G20" s="25">
        <v>1</v>
      </c>
    </row>
    <row r="21" spans="4:15" x14ac:dyDescent="0.25">
      <c r="D21" s="26" t="s">
        <v>74</v>
      </c>
      <c r="E21" s="25">
        <v>2</v>
      </c>
      <c r="F21" s="25">
        <v>8</v>
      </c>
      <c r="G21" s="25">
        <v>1</v>
      </c>
    </row>
    <row r="22" spans="4:15" x14ac:dyDescent="0.25">
      <c r="D22" s="26" t="s">
        <v>75</v>
      </c>
      <c r="E22" s="25">
        <v>2</v>
      </c>
      <c r="F22" s="25">
        <v>8</v>
      </c>
      <c r="G22" s="25">
        <v>1</v>
      </c>
    </row>
    <row r="23" spans="4:15" x14ac:dyDescent="0.25">
      <c r="D23" s="26" t="s">
        <v>76</v>
      </c>
      <c r="E23" s="25">
        <v>2</v>
      </c>
      <c r="F23" s="25">
        <v>8</v>
      </c>
      <c r="G23" s="25">
        <v>1</v>
      </c>
    </row>
    <row r="25" spans="4:15" x14ac:dyDescent="0.25">
      <c r="N25" s="28" t="s">
        <v>79</v>
      </c>
      <c r="O25" s="28" t="s">
        <v>80</v>
      </c>
    </row>
    <row r="26" spans="4:15" x14ac:dyDescent="0.25">
      <c r="N26" t="s">
        <v>56</v>
      </c>
      <c r="O26">
        <v>1</v>
      </c>
    </row>
    <row r="27" spans="4:15" x14ac:dyDescent="0.25">
      <c r="N27" t="s">
        <v>57</v>
      </c>
      <c r="O27">
        <v>2</v>
      </c>
    </row>
    <row r="28" spans="4:15" x14ac:dyDescent="0.25">
      <c r="N28" t="s">
        <v>84</v>
      </c>
      <c r="O28">
        <v>3</v>
      </c>
    </row>
    <row r="29" spans="4:15" x14ac:dyDescent="0.25">
      <c r="N29" t="s">
        <v>85</v>
      </c>
      <c r="O29">
        <v>4</v>
      </c>
    </row>
    <row r="30" spans="4:15" x14ac:dyDescent="0.25">
      <c r="N30" t="s">
        <v>86</v>
      </c>
      <c r="O30">
        <v>5</v>
      </c>
    </row>
    <row r="31" spans="4:15" x14ac:dyDescent="0.25">
      <c r="N31" t="s">
        <v>81</v>
      </c>
      <c r="O31">
        <v>6</v>
      </c>
    </row>
    <row r="32" spans="4:15" x14ac:dyDescent="0.25">
      <c r="N32" t="s">
        <v>82</v>
      </c>
      <c r="O32">
        <v>7</v>
      </c>
    </row>
    <row r="33" spans="14:15" x14ac:dyDescent="0.25">
      <c r="N33" t="s">
        <v>83</v>
      </c>
      <c r="O33">
        <v>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Checklist</vt:lpstr>
      <vt:lpstr>Extra</vt:lpstr>
    </vt:vector>
  </TitlesOfParts>
  <Company>Texas Instruments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Mazany, Alexander</dc:creator>
  <cp:lastModifiedBy>Kosta, Kevin</cp:lastModifiedBy>
  <dcterms:created xsi:type="dcterms:W3CDTF">2021-07-30T18:20:44Z</dcterms:created>
  <dcterms:modified xsi:type="dcterms:W3CDTF">2022-07-18T19:34:36Z</dcterms:modified>
</cp:coreProperties>
</file>