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0552036\Downloads\"/>
    </mc:Choice>
  </mc:AlternateContent>
  <xr:revisionPtr revIDLastSave="0" documentId="13_ncr:1_{D14CC6F9-E9E6-423D-95B9-15B01AB7A4B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Line Reg" sheetId="1" r:id="rId1"/>
    <sheet name="Load Reg" sheetId="2" r:id="rId2"/>
    <sheet name="Vbulk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M6" i="2"/>
  <c r="M7" i="2"/>
  <c r="M12" i="2"/>
  <c r="L11" i="2"/>
  <c r="M11" i="2" s="1"/>
  <c r="K11" i="2"/>
  <c r="L7" i="2"/>
  <c r="K7" i="2"/>
  <c r="L2" i="2"/>
  <c r="M2" i="2" s="1"/>
  <c r="K2" i="2"/>
  <c r="L14" i="2"/>
  <c r="M14" i="2" s="1"/>
  <c r="L13" i="2"/>
  <c r="M13" i="2" s="1"/>
  <c r="K14" i="2"/>
  <c r="J14" i="2"/>
  <c r="J13" i="2"/>
  <c r="K13" i="2" s="1"/>
  <c r="J12" i="2"/>
  <c r="L12" i="2" s="1"/>
  <c r="J10" i="2"/>
  <c r="L10" i="2" s="1"/>
  <c r="M10" i="2" s="1"/>
  <c r="J9" i="2"/>
  <c r="L9" i="2" s="1"/>
  <c r="M9" i="2" s="1"/>
  <c r="J8" i="2"/>
  <c r="K8" i="2" s="1"/>
  <c r="J6" i="2"/>
  <c r="L6" i="2" s="1"/>
  <c r="L4" i="2"/>
  <c r="M4" i="2" s="1"/>
  <c r="K4" i="2"/>
  <c r="L3" i="2"/>
  <c r="K3" i="2"/>
  <c r="J5" i="2"/>
  <c r="L5" i="2" s="1"/>
  <c r="M5" i="2" s="1"/>
  <c r="J4" i="1"/>
  <c r="K4" i="1"/>
  <c r="K2" i="1"/>
  <c r="K3" i="1"/>
  <c r="J2" i="1"/>
  <c r="J3" i="1"/>
  <c r="K12" i="2" l="1"/>
  <c r="L8" i="2"/>
  <c r="M8" i="2" s="1"/>
  <c r="K9" i="2"/>
  <c r="K5" i="2"/>
  <c r="K6" i="2"/>
  <c r="K10" i="2"/>
</calcChain>
</file>

<file path=xl/sharedStrings.xml><?xml version="1.0" encoding="utf-8"?>
<sst xmlns="http://schemas.openxmlformats.org/spreadsheetml/2006/main" count="49" uniqueCount="35">
  <si>
    <t>Input Voltage (vac)</t>
  </si>
  <si>
    <t>Input Frequency (Hz)</t>
  </si>
  <si>
    <t>Input Current
(A)</t>
  </si>
  <si>
    <t>Input Power
(W)</t>
  </si>
  <si>
    <t xml:space="preserve">CF
 </t>
  </si>
  <si>
    <t>Output voltage
(V)</t>
  </si>
  <si>
    <t>Output current
(A)</t>
  </si>
  <si>
    <t>Output Power
(W)</t>
  </si>
  <si>
    <t xml:space="preserve">Power Factor
(Power meter)
 </t>
  </si>
  <si>
    <t>Power Factor 
(Chroma)</t>
  </si>
  <si>
    <t>THD
Voltage</t>
  </si>
  <si>
    <r>
      <t>Output Load resistance (</t>
    </r>
    <r>
      <rPr>
        <sz val="10"/>
        <color theme="1"/>
        <rFont val="Arial"/>
        <family val="2"/>
      </rPr>
      <t>Ω)</t>
    </r>
  </si>
  <si>
    <t>THD Current</t>
  </si>
  <si>
    <t>103V</t>
  </si>
  <si>
    <t>115V</t>
  </si>
  <si>
    <t>0*</t>
  </si>
  <si>
    <t xml:space="preserve">Power Factor
meter
 </t>
  </si>
  <si>
    <t>Output Load resistance (Ω)</t>
  </si>
  <si>
    <t>Output Current % of full load</t>
  </si>
  <si>
    <t>SW Frequency
(kHz)</t>
  </si>
  <si>
    <t>burst</t>
  </si>
  <si>
    <t>ton
us</t>
  </si>
  <si>
    <t>Voltage Dip</t>
  </si>
  <si>
    <t>Output Transient Max to Min</t>
  </si>
  <si>
    <t>Vout at max</t>
  </si>
  <si>
    <t>Vout at min</t>
  </si>
  <si>
    <t>Vin</t>
  </si>
  <si>
    <t>Load</t>
  </si>
  <si>
    <t>Vbulk</t>
  </si>
  <si>
    <t>Holdup</t>
  </si>
  <si>
    <t>in 1 minute, output drop to 12V</t>
  </si>
  <si>
    <t>Output does not drop until 16seconds</t>
  </si>
  <si>
    <t>Efficiency</t>
  </si>
  <si>
    <t>Frequency (kHz)</t>
  </si>
  <si>
    <t>Vout ripple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</si>
</sst>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0%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2" fillId="0" borderId="1" xfId="0" applyFont="1" applyBorder="1"/>
    <xf numFmtId="0" fontId="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1" fillId="0" borderId="0" xfId="0" applyFont="1"/>
    <xf numFmtId="0" fontId="3" fillId="2" borderId="5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workbookViewId="0">
      <selection activeCell="J12" sqref="J12"/>
    </sheetView>
  </sheetViews>
  <sheetFormatPr defaultColWidth="10.77734375" defaultRowHeight="13.8" x14ac:dyDescent="0.3"/>
  <cols>
    <col min="1" max="1" width="7.5546875" style="4" bestFit="1" customWidth="1"/>
    <col min="2" max="2" width="10.21875" style="4" bestFit="1" customWidth="1"/>
    <col min="3" max="3" width="7.77734375" style="4" bestFit="1" customWidth="1"/>
    <col min="4" max="4" width="6.5546875" style="4" bestFit="1" customWidth="1"/>
    <col min="5" max="5" width="13.5546875" style="4" hidden="1" customWidth="1"/>
    <col min="6" max="6" width="9.21875" style="4" hidden="1" customWidth="1"/>
    <col min="7" max="7" width="5" style="4" bestFit="1" customWidth="1"/>
    <col min="8" max="8" width="7.33203125" style="4" bestFit="1" customWidth="1"/>
    <col min="9" max="9" width="7.44140625" style="4" bestFit="1" customWidth="1"/>
    <col min="10" max="10" width="12" style="4" bestFit="1" customWidth="1"/>
    <col min="11" max="11" width="10" style="4" bestFit="1" customWidth="1"/>
    <col min="12" max="12" width="7.5546875" style="4" hidden="1" customWidth="1"/>
    <col min="13" max="13" width="8.21875" style="4" hidden="1" customWidth="1"/>
    <col min="14" max="14" width="10.5546875" style="4" hidden="1" customWidth="1"/>
    <col min="15" max="15" width="10.21875" style="4" hidden="1" customWidth="1"/>
    <col min="16" max="16384" width="10.77734375" style="4"/>
  </cols>
  <sheetData>
    <row r="1" spans="1:15" s="7" customFormat="1" ht="39.6" x14ac:dyDescent="0.3">
      <c r="A1" s="11" t="s">
        <v>0</v>
      </c>
      <c r="B1" s="11" t="s">
        <v>1</v>
      </c>
      <c r="C1" s="12" t="s">
        <v>2</v>
      </c>
      <c r="D1" s="12" t="s">
        <v>3</v>
      </c>
      <c r="E1" s="12" t="s">
        <v>8</v>
      </c>
      <c r="F1" s="12" t="s">
        <v>9</v>
      </c>
      <c r="G1" s="12" t="s">
        <v>4</v>
      </c>
      <c r="H1" s="12" t="s">
        <v>5</v>
      </c>
      <c r="I1" s="12" t="s">
        <v>6</v>
      </c>
      <c r="J1" s="12" t="s">
        <v>11</v>
      </c>
      <c r="K1" s="12" t="s">
        <v>7</v>
      </c>
      <c r="L1" s="12" t="s">
        <v>10</v>
      </c>
      <c r="M1" s="12" t="s">
        <v>12</v>
      </c>
      <c r="N1" s="12" t="s">
        <v>34</v>
      </c>
      <c r="O1" s="12" t="s">
        <v>33</v>
      </c>
    </row>
    <row r="2" spans="1:15" s="7" customFormat="1" x14ac:dyDescent="0.25">
      <c r="A2" s="5">
        <v>103</v>
      </c>
      <c r="B2" s="8">
        <v>50</v>
      </c>
      <c r="C2" s="6">
        <v>0.84</v>
      </c>
      <c r="D2" s="6">
        <v>48.6</v>
      </c>
      <c r="E2" s="6">
        <v>0.89800000000000002</v>
      </c>
      <c r="F2" s="6">
        <v>0.55700000000000005</v>
      </c>
      <c r="G2" s="6">
        <v>4.04</v>
      </c>
      <c r="H2" s="6">
        <v>19.779</v>
      </c>
      <c r="I2" s="6">
        <v>2.2480000000000002</v>
      </c>
      <c r="J2" s="8">
        <f>H2/I2</f>
        <v>8.7984875444839847</v>
      </c>
      <c r="K2" s="8">
        <f>H2*I2</f>
        <v>44.463192000000006</v>
      </c>
      <c r="L2" s="14">
        <v>2.3999999999999998E-3</v>
      </c>
      <c r="M2" s="13">
        <v>1.2</v>
      </c>
      <c r="N2" s="6">
        <v>29.6</v>
      </c>
      <c r="O2" s="6">
        <v>200</v>
      </c>
    </row>
    <row r="3" spans="1:15" s="10" customFormat="1" x14ac:dyDescent="0.3">
      <c r="A3" s="8">
        <v>115</v>
      </c>
      <c r="B3" s="8">
        <v>50</v>
      </c>
      <c r="C3" s="8">
        <v>0.78</v>
      </c>
      <c r="D3" s="8">
        <v>48.4</v>
      </c>
      <c r="E3" s="8">
        <v>0.91810000000000003</v>
      </c>
      <c r="F3" s="8">
        <v>0.53300000000000003</v>
      </c>
      <c r="G3" s="8">
        <v>4.25</v>
      </c>
      <c r="H3" s="6">
        <v>19.779</v>
      </c>
      <c r="I3" s="8">
        <v>2.2490000000000001</v>
      </c>
      <c r="J3" s="8">
        <f>H3/I3</f>
        <v>8.7945753668297009</v>
      </c>
      <c r="K3" s="8">
        <f>H3*I3</f>
        <v>44.482970999999999</v>
      </c>
      <c r="L3" s="15">
        <v>2.5000000000000001E-3</v>
      </c>
      <c r="M3" s="9">
        <v>1.31</v>
      </c>
      <c r="N3" s="8">
        <v>29.6</v>
      </c>
      <c r="O3" s="8">
        <v>208</v>
      </c>
    </row>
    <row r="4" spans="1:15" s="10" customFormat="1" x14ac:dyDescent="0.3">
      <c r="A4" s="8">
        <v>127</v>
      </c>
      <c r="B4" s="8">
        <v>50</v>
      </c>
      <c r="C4" s="8">
        <v>0.73</v>
      </c>
      <c r="D4" s="8">
        <v>48.2</v>
      </c>
      <c r="E4" s="8">
        <v>0.93200000000000005</v>
      </c>
      <c r="F4" s="8">
        <v>0.51100000000000001</v>
      </c>
      <c r="G4" s="8">
        <v>4.51</v>
      </c>
      <c r="H4" s="6">
        <v>19.777999999999999</v>
      </c>
      <c r="I4" s="8">
        <v>2.2490000000000001</v>
      </c>
      <c r="J4" s="8">
        <f>H4/I4</f>
        <v>8.7941307247665623</v>
      </c>
      <c r="K4" s="8">
        <f>H4*I4</f>
        <v>44.480722</v>
      </c>
      <c r="L4" s="15">
        <v>2.5000000000000001E-3</v>
      </c>
      <c r="M4" s="9">
        <v>1.42</v>
      </c>
      <c r="N4" s="8">
        <v>29.6</v>
      </c>
      <c r="O4" s="8">
        <v>217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EDF7-0AF3-459D-B97B-571382A6E5C7}">
  <dimension ref="A1:Q24"/>
  <sheetViews>
    <sheetView tabSelected="1" zoomScale="80" zoomScaleNormal="80" workbookViewId="0">
      <selection activeCell="C31" sqref="C31"/>
    </sheetView>
  </sheetViews>
  <sheetFormatPr defaultRowHeight="14.4" x14ac:dyDescent="0.3"/>
  <cols>
    <col min="1" max="1" width="16.5546875" customWidth="1"/>
    <col min="2" max="2" width="17.33203125" bestFit="1" customWidth="1"/>
    <col min="3" max="3" width="18.77734375" bestFit="1" customWidth="1"/>
    <col min="4" max="4" width="16" bestFit="1" customWidth="1"/>
    <col min="5" max="5" width="15.5546875" bestFit="1" customWidth="1"/>
    <col min="6" max="6" width="19.6640625" hidden="1" customWidth="1"/>
    <col min="7" max="7" width="12.88671875" hidden="1" customWidth="1"/>
    <col min="8" max="8" width="4.44140625" bestFit="1" customWidth="1"/>
    <col min="9" max="9" width="17.44140625" bestFit="1" customWidth="1"/>
    <col min="10" max="10" width="17.33203125" bestFit="1" customWidth="1"/>
    <col min="11" max="11" width="23.77734375" customWidth="1"/>
    <col min="12" max="12" width="17" bestFit="1" customWidth="1"/>
    <col min="13" max="13" width="9.44140625" style="2" bestFit="1" customWidth="1"/>
    <col min="14" max="14" width="11.88671875" hidden="1" customWidth="1"/>
    <col min="15" max="15" width="11.21875" hidden="1" customWidth="1"/>
    <col min="16" max="17" width="11.77734375" hidden="1" customWidth="1"/>
  </cols>
  <sheetData>
    <row r="1" spans="1:17" s="16" customFormat="1" ht="39.6" x14ac:dyDescent="0.25">
      <c r="A1" s="17" t="s">
        <v>18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16</v>
      </c>
      <c r="G1" s="17" t="s">
        <v>9</v>
      </c>
      <c r="H1" s="17" t="s">
        <v>4</v>
      </c>
      <c r="I1" s="17" t="s">
        <v>5</v>
      </c>
      <c r="J1" s="17" t="s">
        <v>6</v>
      </c>
      <c r="K1" s="17" t="s">
        <v>17</v>
      </c>
      <c r="L1" s="17" t="s">
        <v>7</v>
      </c>
      <c r="M1" s="38" t="s">
        <v>32</v>
      </c>
      <c r="N1" s="17" t="s">
        <v>10</v>
      </c>
      <c r="O1" s="17" t="s">
        <v>12</v>
      </c>
      <c r="P1" s="17" t="s">
        <v>19</v>
      </c>
      <c r="Q1" s="17" t="s">
        <v>21</v>
      </c>
    </row>
    <row r="2" spans="1:17" x14ac:dyDescent="0.3">
      <c r="A2" s="18">
        <v>1</v>
      </c>
      <c r="B2" s="47" t="s">
        <v>13</v>
      </c>
      <c r="C2" s="49">
        <v>50</v>
      </c>
      <c r="D2" s="19">
        <v>0.84</v>
      </c>
      <c r="E2" s="19">
        <v>48.6</v>
      </c>
      <c r="F2" s="19">
        <v>0.89800000000000002</v>
      </c>
      <c r="G2" s="19">
        <v>0.55700000000000005</v>
      </c>
      <c r="H2" s="19">
        <v>4.04</v>
      </c>
      <c r="I2" s="19">
        <v>19.779</v>
      </c>
      <c r="J2" s="19">
        <v>2.2480000000000002</v>
      </c>
      <c r="K2" s="19">
        <f t="shared" ref="K2:K14" si="0">I2/J2</f>
        <v>8.7984875444839847</v>
      </c>
      <c r="L2" s="39">
        <f t="shared" ref="L2:L14" si="1">I2*J2</f>
        <v>44.463192000000006</v>
      </c>
      <c r="M2" s="42">
        <f>L2/E2*100</f>
        <v>91.488049382716071</v>
      </c>
      <c r="N2" s="20">
        <v>2.3999999999999998E-3</v>
      </c>
      <c r="O2" s="18">
        <v>1.2</v>
      </c>
      <c r="P2" s="27">
        <v>190</v>
      </c>
      <c r="Q2" s="27">
        <v>2.16</v>
      </c>
    </row>
    <row r="3" spans="1:17" s="2" customFormat="1" x14ac:dyDescent="0.3">
      <c r="A3" s="18">
        <v>0.75</v>
      </c>
      <c r="B3" s="47"/>
      <c r="C3" s="47"/>
      <c r="D3" s="19">
        <v>0.66</v>
      </c>
      <c r="E3" s="19">
        <v>36.200000000000003</v>
      </c>
      <c r="F3" s="19">
        <v>0.92230000000000001</v>
      </c>
      <c r="G3" s="19">
        <v>0.52900000000000003</v>
      </c>
      <c r="H3" s="19">
        <v>4.2</v>
      </c>
      <c r="I3" s="19">
        <v>19.805</v>
      </c>
      <c r="J3" s="19">
        <v>1.6875</v>
      </c>
      <c r="K3" s="19">
        <f t="shared" si="0"/>
        <v>11.736296296296295</v>
      </c>
      <c r="L3" s="39">
        <f t="shared" si="1"/>
        <v>33.420937500000001</v>
      </c>
      <c r="M3" s="42">
        <f t="shared" ref="M3:M14" si="2">L3/E3*100</f>
        <v>92.323031767955797</v>
      </c>
      <c r="N3" s="20">
        <v>2.3E-3</v>
      </c>
      <c r="O3" s="18">
        <v>1.3560000000000001</v>
      </c>
      <c r="P3" s="32"/>
      <c r="Q3" s="32"/>
    </row>
    <row r="4" spans="1:17" x14ac:dyDescent="0.3">
      <c r="A4" s="18">
        <v>0.5</v>
      </c>
      <c r="B4" s="47"/>
      <c r="C4" s="47"/>
      <c r="D4" s="19">
        <v>0.48</v>
      </c>
      <c r="E4" s="19">
        <v>24.3</v>
      </c>
      <c r="F4" s="19">
        <v>0.94699999999999995</v>
      </c>
      <c r="G4" s="19">
        <v>0.49099999999999999</v>
      </c>
      <c r="H4" s="19">
        <v>4.41</v>
      </c>
      <c r="I4" s="19">
        <v>19.821000000000002</v>
      </c>
      <c r="J4" s="19">
        <v>1.125</v>
      </c>
      <c r="K4" s="19">
        <f t="shared" si="0"/>
        <v>17.61866666666667</v>
      </c>
      <c r="L4" s="39">
        <f t="shared" si="1"/>
        <v>22.298625000000001</v>
      </c>
      <c r="M4" s="42">
        <f t="shared" si="2"/>
        <v>91.763888888888886</v>
      </c>
      <c r="N4" s="20">
        <v>2E-3</v>
      </c>
      <c r="O4" s="18">
        <v>1.5671999999999999</v>
      </c>
      <c r="P4" s="27">
        <v>342</v>
      </c>
      <c r="Q4" s="27">
        <v>1.24</v>
      </c>
    </row>
    <row r="5" spans="1:17" x14ac:dyDescent="0.3">
      <c r="A5" s="18">
        <v>0.25</v>
      </c>
      <c r="B5" s="47"/>
      <c r="C5" s="47"/>
      <c r="D5" s="19">
        <v>0.28000000000000003</v>
      </c>
      <c r="E5" s="19">
        <v>12.2</v>
      </c>
      <c r="F5" s="19">
        <v>0.97</v>
      </c>
      <c r="G5" s="19">
        <v>0.42</v>
      </c>
      <c r="H5" s="19">
        <v>4.9400000000000004</v>
      </c>
      <c r="I5" s="19">
        <v>19.835999999999999</v>
      </c>
      <c r="J5" s="19">
        <f>J2*0.25</f>
        <v>0.56200000000000006</v>
      </c>
      <c r="K5" s="19">
        <f t="shared" si="0"/>
        <v>35.295373665480419</v>
      </c>
      <c r="L5" s="39">
        <f t="shared" si="1"/>
        <v>11.147832000000001</v>
      </c>
      <c r="M5" s="42">
        <f t="shared" si="2"/>
        <v>91.375672131147553</v>
      </c>
      <c r="N5" s="20">
        <v>1.8E-3</v>
      </c>
      <c r="O5" s="18">
        <v>1.94</v>
      </c>
      <c r="P5" s="32"/>
      <c r="Q5" s="32"/>
    </row>
    <row r="6" spans="1:17" s="2" customFormat="1" ht="15" thickBot="1" x14ac:dyDescent="0.35">
      <c r="A6" s="21">
        <v>0.01</v>
      </c>
      <c r="B6" s="48"/>
      <c r="C6" s="48"/>
      <c r="D6" s="22" t="s">
        <v>15</v>
      </c>
      <c r="E6" s="22">
        <v>0.5</v>
      </c>
      <c r="F6" s="22">
        <v>0.92</v>
      </c>
      <c r="G6" s="22">
        <v>0.39600000000000002</v>
      </c>
      <c r="H6" s="22">
        <v>0</v>
      </c>
      <c r="I6" s="22">
        <v>19.856000000000002</v>
      </c>
      <c r="J6" s="22">
        <f>0.01*J2</f>
        <v>2.2480000000000003E-2</v>
      </c>
      <c r="K6" s="22">
        <f t="shared" si="0"/>
        <v>883.27402135231307</v>
      </c>
      <c r="L6" s="40">
        <f t="shared" si="1"/>
        <v>0.44636288000000013</v>
      </c>
      <c r="M6" s="43">
        <f t="shared" si="2"/>
        <v>89.272576000000029</v>
      </c>
      <c r="N6" s="23">
        <v>1.9599999999999999E-3</v>
      </c>
      <c r="O6" s="21">
        <v>2.59</v>
      </c>
      <c r="P6" s="22" t="s">
        <v>20</v>
      </c>
      <c r="Q6" s="22"/>
    </row>
    <row r="7" spans="1:17" x14ac:dyDescent="0.3">
      <c r="A7" s="24">
        <v>1</v>
      </c>
      <c r="B7" s="46" t="s">
        <v>14</v>
      </c>
      <c r="C7" s="46">
        <v>50</v>
      </c>
      <c r="D7" s="25">
        <v>0.78</v>
      </c>
      <c r="E7" s="25">
        <v>48.4</v>
      </c>
      <c r="F7" s="25">
        <v>0.91810000000000003</v>
      </c>
      <c r="G7" s="25">
        <v>0.53300000000000003</v>
      </c>
      <c r="H7" s="25">
        <v>4.25</v>
      </c>
      <c r="I7" s="25">
        <v>19.779</v>
      </c>
      <c r="J7" s="25">
        <v>2.2490000000000001</v>
      </c>
      <c r="K7" s="25">
        <f t="shared" si="0"/>
        <v>8.7945753668297009</v>
      </c>
      <c r="L7" s="41">
        <f t="shared" si="1"/>
        <v>44.482970999999999</v>
      </c>
      <c r="M7" s="44">
        <f t="shared" si="2"/>
        <v>91.906964876033058</v>
      </c>
      <c r="N7" s="26">
        <v>2.5000000000000001E-3</v>
      </c>
      <c r="O7" s="24">
        <v>1.31</v>
      </c>
      <c r="P7" s="27">
        <v>198.4</v>
      </c>
      <c r="Q7" s="27">
        <v>1.72</v>
      </c>
    </row>
    <row r="8" spans="1:17" s="2" customFormat="1" x14ac:dyDescent="0.3">
      <c r="A8" s="18">
        <v>0.5</v>
      </c>
      <c r="B8" s="47"/>
      <c r="C8" s="47"/>
      <c r="D8" s="19">
        <v>0.45</v>
      </c>
      <c r="E8" s="19">
        <v>24.3</v>
      </c>
      <c r="F8" s="19">
        <v>0.95499999999999996</v>
      </c>
      <c r="G8" s="19">
        <v>0.46700000000000003</v>
      </c>
      <c r="H8" s="19">
        <v>4.6100000000000003</v>
      </c>
      <c r="I8" s="19">
        <v>19.818000000000001</v>
      </c>
      <c r="J8" s="19">
        <f>J7*0.5</f>
        <v>1.1245000000000001</v>
      </c>
      <c r="K8" s="19">
        <f t="shared" si="0"/>
        <v>17.623832814584262</v>
      </c>
      <c r="L8" s="39">
        <f t="shared" si="1"/>
        <v>22.285341000000003</v>
      </c>
      <c r="M8" s="42">
        <f t="shared" si="2"/>
        <v>91.709222222222238</v>
      </c>
      <c r="N8" s="20">
        <v>2E-3</v>
      </c>
      <c r="O8" s="18">
        <v>1.68</v>
      </c>
      <c r="P8" s="33">
        <v>312.5</v>
      </c>
      <c r="Q8" s="32">
        <v>1.1599999999999999</v>
      </c>
    </row>
    <row r="9" spans="1:17" x14ac:dyDescent="0.3">
      <c r="A9" s="18">
        <v>0.25</v>
      </c>
      <c r="B9" s="47"/>
      <c r="C9" s="47"/>
      <c r="D9" s="19">
        <v>0.26</v>
      </c>
      <c r="E9" s="19">
        <v>12.2</v>
      </c>
      <c r="F9" s="19">
        <v>0.97499999999999998</v>
      </c>
      <c r="G9" s="19">
        <v>0.39900000000000002</v>
      </c>
      <c r="H9" s="19">
        <v>5.03</v>
      </c>
      <c r="I9" s="19">
        <v>19.837</v>
      </c>
      <c r="J9" s="19">
        <f>J7*0.25</f>
        <v>0.56225000000000003</v>
      </c>
      <c r="K9" s="19">
        <f t="shared" si="0"/>
        <v>35.281458425967095</v>
      </c>
      <c r="L9" s="39">
        <f t="shared" si="1"/>
        <v>11.15335325</v>
      </c>
      <c r="M9" s="42">
        <f t="shared" si="2"/>
        <v>91.420928278688535</v>
      </c>
      <c r="N9" s="20">
        <v>1.6999999999999999E-3</v>
      </c>
      <c r="O9" s="18">
        <v>2.1</v>
      </c>
      <c r="P9" s="32"/>
      <c r="Q9" s="32"/>
    </row>
    <row r="10" spans="1:17" ht="15" thickBot="1" x14ac:dyDescent="0.35">
      <c r="A10" s="21">
        <v>0.01</v>
      </c>
      <c r="B10" s="48"/>
      <c r="C10" s="48"/>
      <c r="D10" s="22" t="s">
        <v>15</v>
      </c>
      <c r="E10" s="22">
        <v>0.5</v>
      </c>
      <c r="F10" s="22">
        <v>0.85</v>
      </c>
      <c r="G10" s="22">
        <v>0.375</v>
      </c>
      <c r="H10" s="22">
        <v>0</v>
      </c>
      <c r="I10" s="22">
        <v>19.856999999999999</v>
      </c>
      <c r="J10" s="22">
        <f>J7*0.01</f>
        <v>2.2490000000000003E-2</v>
      </c>
      <c r="K10" s="22">
        <f t="shared" si="0"/>
        <v>882.92574477545566</v>
      </c>
      <c r="L10" s="40">
        <f t="shared" si="1"/>
        <v>0.44658393000000002</v>
      </c>
      <c r="M10" s="43">
        <f t="shared" si="2"/>
        <v>89.316786000000008</v>
      </c>
      <c r="N10" s="23">
        <v>1.1999999999999999E-3</v>
      </c>
      <c r="O10" s="21">
        <v>2.7</v>
      </c>
      <c r="P10" s="22"/>
      <c r="Q10" s="22"/>
    </row>
    <row r="11" spans="1:17" x14ac:dyDescent="0.3">
      <c r="A11" s="24">
        <v>1</v>
      </c>
      <c r="B11" s="46">
        <v>127</v>
      </c>
      <c r="C11" s="46">
        <v>50</v>
      </c>
      <c r="D11" s="25">
        <v>0.73</v>
      </c>
      <c r="E11" s="25">
        <v>48.2</v>
      </c>
      <c r="F11" s="25">
        <v>0.93200000000000005</v>
      </c>
      <c r="G11" s="25">
        <v>0.51100000000000001</v>
      </c>
      <c r="H11" s="25">
        <v>4.51</v>
      </c>
      <c r="I11" s="25">
        <v>19.777999999999999</v>
      </c>
      <c r="J11" s="25">
        <v>2.2490000000000001</v>
      </c>
      <c r="K11" s="25">
        <f t="shared" si="0"/>
        <v>8.7941307247665623</v>
      </c>
      <c r="L11" s="41">
        <f t="shared" si="1"/>
        <v>44.480722</v>
      </c>
      <c r="M11" s="44">
        <f t="shared" si="2"/>
        <v>92.283655601659746</v>
      </c>
      <c r="N11" s="26">
        <v>2.5000000000000001E-3</v>
      </c>
      <c r="O11" s="24">
        <v>1.42</v>
      </c>
      <c r="P11" s="27">
        <v>220</v>
      </c>
      <c r="Q11" s="32">
        <v>1.56</v>
      </c>
    </row>
    <row r="12" spans="1:17" s="2" customFormat="1" x14ac:dyDescent="0.3">
      <c r="A12" s="18">
        <v>0.5</v>
      </c>
      <c r="B12" s="47"/>
      <c r="C12" s="47"/>
      <c r="D12" s="19">
        <v>0.42</v>
      </c>
      <c r="E12" s="19">
        <v>24.3</v>
      </c>
      <c r="F12" s="19">
        <v>0.96299999999999997</v>
      </c>
      <c r="G12" s="19">
        <v>0.44600000000000001</v>
      </c>
      <c r="H12" s="19">
        <v>4.7699999999999996</v>
      </c>
      <c r="I12" s="19">
        <v>19.818000000000001</v>
      </c>
      <c r="J12" s="19">
        <f>J11*0.5</f>
        <v>1.1245000000000001</v>
      </c>
      <c r="K12" s="19">
        <f t="shared" si="0"/>
        <v>17.623832814584262</v>
      </c>
      <c r="L12" s="39">
        <f t="shared" si="1"/>
        <v>22.285341000000003</v>
      </c>
      <c r="M12" s="42">
        <f t="shared" si="2"/>
        <v>91.709222222222238</v>
      </c>
      <c r="N12" s="20">
        <v>1.9499999999999999E-3</v>
      </c>
      <c r="O12" s="18">
        <v>1.8</v>
      </c>
      <c r="P12" s="33">
        <v>316</v>
      </c>
      <c r="Q12" s="32">
        <v>1</v>
      </c>
    </row>
    <row r="13" spans="1:17" x14ac:dyDescent="0.3">
      <c r="A13" s="18">
        <v>0.25</v>
      </c>
      <c r="B13" s="47"/>
      <c r="C13" s="47"/>
      <c r="D13" s="19">
        <v>0.25</v>
      </c>
      <c r="E13" s="19">
        <v>12.2</v>
      </c>
      <c r="F13" s="19">
        <v>0.97799999999999998</v>
      </c>
      <c r="G13" s="19">
        <v>0.38</v>
      </c>
      <c r="H13" s="19">
        <v>5.0999999999999996</v>
      </c>
      <c r="I13" s="19">
        <v>19.835999999999999</v>
      </c>
      <c r="J13" s="19">
        <f>J11*0.25</f>
        <v>0.56225000000000003</v>
      </c>
      <c r="K13" s="19">
        <f t="shared" si="0"/>
        <v>35.279679857714534</v>
      </c>
      <c r="L13" s="39">
        <f t="shared" si="1"/>
        <v>11.152791000000001</v>
      </c>
      <c r="M13" s="42">
        <f t="shared" si="2"/>
        <v>91.416319672131152</v>
      </c>
      <c r="N13" s="20">
        <v>1.9E-3</v>
      </c>
      <c r="O13" s="18">
        <v>2.2000000000000002</v>
      </c>
      <c r="P13" s="32"/>
      <c r="Q13" s="32"/>
    </row>
    <row r="14" spans="1:17" ht="15" thickBot="1" x14ac:dyDescent="0.35">
      <c r="A14" s="21">
        <v>0.01</v>
      </c>
      <c r="B14" s="48"/>
      <c r="C14" s="48"/>
      <c r="D14" s="22" t="s">
        <v>15</v>
      </c>
      <c r="E14" s="22">
        <v>0.5</v>
      </c>
      <c r="F14" s="22">
        <v>0.83</v>
      </c>
      <c r="G14" s="22">
        <v>0.35499999999999998</v>
      </c>
      <c r="H14" s="22">
        <v>0</v>
      </c>
      <c r="I14" s="22">
        <v>19.855</v>
      </c>
      <c r="J14" s="22">
        <f>J11*0.01</f>
        <v>2.2490000000000003E-2</v>
      </c>
      <c r="K14" s="22">
        <f t="shared" si="0"/>
        <v>882.83681636282779</v>
      </c>
      <c r="L14" s="40">
        <f t="shared" si="1"/>
        <v>0.44653895000000005</v>
      </c>
      <c r="M14" s="43">
        <f t="shared" si="2"/>
        <v>89.307790000000011</v>
      </c>
      <c r="N14" s="23">
        <v>1E-3</v>
      </c>
      <c r="O14" s="21">
        <v>2.7</v>
      </c>
      <c r="P14" s="22" t="s">
        <v>20</v>
      </c>
      <c r="Q14" s="22"/>
    </row>
    <row r="16" spans="1:17" s="2" customFormat="1" hidden="1" x14ac:dyDescent="0.3">
      <c r="A16" s="45" t="s">
        <v>23</v>
      </c>
      <c r="B16" s="45"/>
      <c r="C16" s="45"/>
    </row>
    <row r="17" spans="1:3" hidden="1" x14ac:dyDescent="0.3">
      <c r="A17" s="29" t="s">
        <v>22</v>
      </c>
      <c r="B17" s="29" t="s">
        <v>24</v>
      </c>
      <c r="C17" s="29" t="s">
        <v>25</v>
      </c>
    </row>
    <row r="18" spans="1:3" hidden="1" x14ac:dyDescent="0.3">
      <c r="A18" s="28">
        <v>103</v>
      </c>
      <c r="B18" s="30">
        <v>19.751999999999999</v>
      </c>
      <c r="C18" s="30">
        <v>19.852</v>
      </c>
    </row>
    <row r="19" spans="1:3" hidden="1" x14ac:dyDescent="0.3">
      <c r="A19" s="28">
        <v>115</v>
      </c>
      <c r="B19" s="30">
        <v>19.748999999999999</v>
      </c>
      <c r="C19" s="30">
        <v>19.850999999999999</v>
      </c>
    </row>
    <row r="20" spans="1:3" hidden="1" x14ac:dyDescent="0.3">
      <c r="A20" s="31">
        <v>127</v>
      </c>
      <c r="B20" s="30">
        <v>19.751000000000001</v>
      </c>
      <c r="C20" s="30">
        <v>19.850999999999999</v>
      </c>
    </row>
    <row r="21" spans="1:3" hidden="1" x14ac:dyDescent="0.3">
      <c r="A21" s="1"/>
    </row>
    <row r="22" spans="1:3" hidden="1" x14ac:dyDescent="0.3">
      <c r="A22" s="37" t="s">
        <v>29</v>
      </c>
    </row>
    <row r="23" spans="1:3" hidden="1" x14ac:dyDescent="0.3">
      <c r="A23" s="36" t="s">
        <v>31</v>
      </c>
    </row>
    <row r="24" spans="1:3" hidden="1" x14ac:dyDescent="0.3">
      <c r="A24" s="36" t="s">
        <v>30</v>
      </c>
    </row>
  </sheetData>
  <mergeCells count="7">
    <mergeCell ref="A16:C16"/>
    <mergeCell ref="B7:B10"/>
    <mergeCell ref="B11:B14"/>
    <mergeCell ref="C2:C6"/>
    <mergeCell ref="B2:B6"/>
    <mergeCell ref="C7:C10"/>
    <mergeCell ref="C11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CA0E-D553-44C7-9334-0CC117045B10}">
  <dimension ref="A1:C7"/>
  <sheetViews>
    <sheetView workbookViewId="0">
      <selection activeCell="F10" sqref="F10"/>
    </sheetView>
  </sheetViews>
  <sheetFormatPr defaultRowHeight="14.4" x14ac:dyDescent="0.3"/>
  <cols>
    <col min="1" max="1" width="4.33203125" bestFit="1" customWidth="1"/>
    <col min="2" max="3" width="7.6640625" bestFit="1" customWidth="1"/>
  </cols>
  <sheetData>
    <row r="1" spans="1:3" x14ac:dyDescent="0.3">
      <c r="A1" s="34" t="s">
        <v>26</v>
      </c>
      <c r="B1" s="34" t="s">
        <v>27</v>
      </c>
      <c r="C1" s="34" t="s">
        <v>28</v>
      </c>
    </row>
    <row r="2" spans="1:3" x14ac:dyDescent="0.3">
      <c r="A2" s="3">
        <v>103</v>
      </c>
      <c r="B2" s="3">
        <v>2.25</v>
      </c>
      <c r="C2" s="3">
        <v>126.8</v>
      </c>
    </row>
    <row r="3" spans="1:3" x14ac:dyDescent="0.3">
      <c r="A3" s="3">
        <v>103</v>
      </c>
      <c r="B3" s="3">
        <v>2.2499999999999999E-2</v>
      </c>
      <c r="C3" s="3">
        <v>144</v>
      </c>
    </row>
    <row r="4" spans="1:3" x14ac:dyDescent="0.3">
      <c r="A4" s="3">
        <v>127</v>
      </c>
      <c r="B4" s="3">
        <v>2.25</v>
      </c>
      <c r="C4" s="3">
        <v>163.56</v>
      </c>
    </row>
    <row r="5" spans="1:3" x14ac:dyDescent="0.3">
      <c r="A5" s="3">
        <v>127</v>
      </c>
      <c r="B5" s="35">
        <v>2.2499999999999999E-2</v>
      </c>
      <c r="C5" s="35">
        <v>178.25</v>
      </c>
    </row>
    <row r="6" spans="1:3" x14ac:dyDescent="0.3">
      <c r="A6" s="3">
        <v>115</v>
      </c>
      <c r="B6" s="3">
        <v>2.25</v>
      </c>
      <c r="C6" s="35">
        <v>145.31</v>
      </c>
    </row>
    <row r="7" spans="1:3" x14ac:dyDescent="0.3">
      <c r="A7" s="3">
        <v>115</v>
      </c>
      <c r="B7" s="35">
        <v>2.2499999999999999E-2</v>
      </c>
      <c r="C7" s="35">
        <v>161.21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Reg</vt:lpstr>
      <vt:lpstr>Load Reg</vt:lpstr>
      <vt:lpstr>Vbulk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Shevade, Rohan S</dc:creator>
  <cp:lastModifiedBy>Patil, Ritu S</cp:lastModifiedBy>
  <dcterms:created xsi:type="dcterms:W3CDTF">2015-06-05T18:17:20Z</dcterms:created>
  <dcterms:modified xsi:type="dcterms:W3CDTF">2022-05-06T11:28:46Z</dcterms:modified>
</cp:coreProperties>
</file>