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Work_2023\09. AFE8000\"/>
    </mc:Choice>
  </mc:AlternateContent>
  <workbookProtection workbookAlgorithmName="SHA-512" workbookHashValue="pVbrDeWLKPYWNltcSdFj3lvbuG7N3/aT4b4FlR8L+A/sRBj4byeMqx7FfurnoJojsEi7YVgICPm2946OyfC+wg==" workbookSaltValue="DMUyF/+aoe93fMreb29+9g==" workbookSpinCount="100000" lockStructure="1"/>
  <bookViews>
    <workbookView xWindow="0" yWindow="0" windowWidth="15600" windowHeight="6936" activeTab="1"/>
  </bookViews>
  <sheets>
    <sheet name="ReadMe" sheetId="4" r:id="rId1"/>
    <sheet name="TopSystemParameters" sheetId="1" r:id="rId2"/>
    <sheet name="Digital Chain" sheetId="2" r:id="rId3"/>
    <sheet name="JESD System Parameters" sheetId="3" r:id="rId4"/>
    <sheet name="GPIO" sheetId="5" r:id="rId5"/>
    <sheet name="AGC" sheetId="7" r:id="rId6"/>
    <sheet name="PAP" sheetId="8" r:id="rId7"/>
    <sheet name="Miscellaneous" sheetId="6" r:id="rId8"/>
    <sheet name="UserInfo" sheetId="9" r:id="rId9"/>
  </sheets>
  <definedNames>
    <definedName name="Input">GPIO!$A$501:$A$660</definedName>
    <definedName name="Output">GPIO!$B$501:$B$678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4" i="8" l="1"/>
  <c r="J54" i="8"/>
  <c r="I54" i="8"/>
  <c r="H54" i="8"/>
  <c r="G54" i="8"/>
  <c r="F54" i="8"/>
  <c r="E54" i="8"/>
  <c r="D54" i="8"/>
  <c r="X23" i="2" l="1"/>
  <c r="Y23" i="2"/>
  <c r="Z23" i="2"/>
  <c r="AA23" i="2"/>
  <c r="AB23" i="2"/>
  <c r="AC23" i="2"/>
  <c r="AD23" i="2"/>
  <c r="AE23" i="2"/>
  <c r="AF23" i="2"/>
  <c r="AG23" i="2"/>
  <c r="AH23" i="2"/>
  <c r="AI23" i="2"/>
  <c r="AJ23" i="2"/>
  <c r="AK23" i="2"/>
  <c r="AL23" i="2"/>
  <c r="AM23" i="2"/>
  <c r="AN23" i="2"/>
  <c r="AO23" i="2"/>
  <c r="AP23" i="2"/>
  <c r="AQ23" i="2"/>
  <c r="AR23" i="2"/>
  <c r="AS23" i="2"/>
  <c r="AT23" i="2"/>
  <c r="AU23" i="2"/>
  <c r="AV23" i="2"/>
  <c r="AW23"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alcChain>
</file>

<file path=xl/sharedStrings.xml><?xml version="1.0" encoding="utf-8"?>
<sst xmlns="http://schemas.openxmlformats.org/spreadsheetml/2006/main" count="2385" uniqueCount="1399">
  <si>
    <t>Sno</t>
  </si>
  <si>
    <t>Parameter</t>
  </si>
  <si>
    <t>Value</t>
  </si>
  <si>
    <t>Parameter Description</t>
  </si>
  <si>
    <t>Input reference clock to the device in MHz.</t>
  </si>
  <si>
    <t>RX ADC sampling rate. (MHz)</t>
  </si>
  <si>
    <t>TX DAC sampling rate (MHz)</t>
  </si>
  <si>
    <t>RX Chain Enables</t>
  </si>
  <si>
    <t>TX Chain Enables</t>
  </si>
  <si>
    <t>FB Chain Enable</t>
  </si>
  <si>
    <t>TDD Shared Mode</t>
  </si>
  <si>
    <t>FDD Mode</t>
  </si>
  <si>
    <t>TDD Non-Shared Mode.</t>
  </si>
  <si>
    <t>RX-FB ADC Sharing Mode</t>
  </si>
  <si>
    <t>externalClockRx</t>
  </si>
  <si>
    <t>externalClockTx</t>
  </si>
  <si>
    <t>0- Use Internal PLL clock for RX-FB ADC Sampling
1- Use reference clock for RX-FB ADC Sampling</t>
  </si>
  <si>
    <t>0- Use Internal PLL clock for TX DAC Sampling
1- Use reference clock for TX DAC Sampling</t>
  </si>
  <si>
    <t>rxEnable</t>
  </si>
  <si>
    <t>txEnable</t>
  </si>
  <si>
    <t>fbEnable</t>
  </si>
  <si>
    <t>RX1234, FB1</t>
  </si>
  <si>
    <t>RX5678, FB2</t>
  </si>
  <si>
    <t>dacMode</t>
  </si>
  <si>
    <t>TX1234</t>
  </si>
  <si>
    <t>TX5678</t>
  </si>
  <si>
    <t>DAC non-interleaved mode</t>
  </si>
  <si>
    <t>DAC interleaved mode</t>
  </si>
  <si>
    <t>DAC IQ mode</t>
  </si>
  <si>
    <t>DAC Operating Mode</t>
  </si>
  <si>
    <t>useSpiSysref</t>
  </si>
  <si>
    <t>Use SPI Sysref (0- Use Pin Sysref, 1-Use SPI sysref)</t>
  </si>
  <si>
    <t>continuousSysref</t>
  </si>
  <si>
    <t>Continuous Sysref</t>
  </si>
  <si>
    <t>Single Shot Sysref</t>
  </si>
  <si>
    <t>Single Shot or Continuous Sysref</t>
  </si>
  <si>
    <t>ncoFreqMode</t>
  </si>
  <si>
    <t>NCO Frequency Mode</t>
  </si>
  <si>
    <t>32-Bit NCO</t>
  </si>
  <si>
    <t>1KHz</t>
  </si>
  <si>
    <t>spiMode</t>
  </si>
  <si>
    <t>3-wire or 4-wire SPI mode</t>
  </si>
  <si>
    <t>3-Wire SPI</t>
  </si>
  <si>
    <t>4-Wire SPI</t>
  </si>
  <si>
    <t>TOP System Parameters</t>
  </si>
  <si>
    <t>ddcFactorRx</t>
  </si>
  <si>
    <t>RX12</t>
  </si>
  <si>
    <t>RX34</t>
  </si>
  <si>
    <t>RX56</t>
  </si>
  <si>
    <t>RX78</t>
  </si>
  <si>
    <t>numBandsRx</t>
  </si>
  <si>
    <t>Number of bands per channel for RX</t>
  </si>
  <si>
    <t>numRxNCO</t>
  </si>
  <si>
    <t>Number of active RX NCOs</t>
  </si>
  <si>
    <t>First Band</t>
  </si>
  <si>
    <t>Second Band</t>
  </si>
  <si>
    <t>rxNco</t>
  </si>
  <si>
    <t>RX1</t>
  </si>
  <si>
    <t>RX2</t>
  </si>
  <si>
    <t>RX3</t>
  </si>
  <si>
    <t>RX4</t>
  </si>
  <si>
    <t>RX5</t>
  </si>
  <si>
    <t>RX6</t>
  </si>
  <si>
    <t>RX7</t>
  </si>
  <si>
    <t>RX8</t>
  </si>
  <si>
    <t>NCO0</t>
  </si>
  <si>
    <t>NCO1</t>
  </si>
  <si>
    <t>NCO2</t>
  </si>
  <si>
    <t>NCO3</t>
  </si>
  <si>
    <t>Channel 1</t>
  </si>
  <si>
    <t>Channel 2</t>
  </si>
  <si>
    <t>Channel 3</t>
  </si>
  <si>
    <t>Channel 4</t>
  </si>
  <si>
    <t>Channel 5</t>
  </si>
  <si>
    <t>Channel 6</t>
  </si>
  <si>
    <t>Channel 7</t>
  </si>
  <si>
    <t>Channel 8</t>
  </si>
  <si>
    <t>Enabled</t>
  </si>
  <si>
    <t>Disabled</t>
  </si>
  <si>
    <t>RX NCO Frequency(MHz)
First numRxNCO Band0
values are NCOs for first band.
Next numRxNCO Band1 are
for second band.
Rest are invalid</t>
  </si>
  <si>
    <t>ncoRxMode</t>
  </si>
  <si>
    <t>NCO RX Mode</t>
  </si>
  <si>
    <t>RX</t>
  </si>
  <si>
    <t>No NCO switching in both bands</t>
  </si>
  <si>
    <t>1Pin/R for Band 0. No Control for Band 1</t>
  </si>
  <si>
    <t>2Pin/2R. Control for both bands</t>
  </si>
  <si>
    <t>2Pin/2R. Control for only band 0</t>
  </si>
  <si>
    <t>2pin Common control for all channels</t>
  </si>
  <si>
    <t>FB</t>
  </si>
  <si>
    <t>FB1</t>
  </si>
  <si>
    <t>FB2</t>
  </si>
  <si>
    <t>ddcFactorFb</t>
  </si>
  <si>
    <t>numBandsFb</t>
  </si>
  <si>
    <t>numFbNCO</t>
  </si>
  <si>
    <t>DDC decimation factor for RX. Fadc/ddcFactorRx for the channel will be
output data rate.</t>
  </si>
  <si>
    <t>DDC decimation factor for FB. Fadc/ddcFactorFb for the channel will be
output data rate.</t>
  </si>
  <si>
    <t>Number of bands per channel for FB</t>
  </si>
  <si>
    <t>Number of active FB NCOs</t>
  </si>
  <si>
    <t>FB NCO Frequency(MHz)
First numFbNCO Band0
values are NCOs for first band.
Next numFbNCO Band1 are
for second band.
Rest are invalid</t>
  </si>
  <si>
    <t>TX</t>
  </si>
  <si>
    <t>TX12</t>
  </si>
  <si>
    <t>TX34</t>
  </si>
  <si>
    <t>TX56</t>
  </si>
  <si>
    <t>TX78</t>
  </si>
  <si>
    <t>TX1</t>
  </si>
  <si>
    <t>TX2</t>
  </si>
  <si>
    <t>TX3</t>
  </si>
  <si>
    <t>TX4</t>
  </si>
  <si>
    <t>TX5</t>
  </si>
  <si>
    <t>TX6</t>
  </si>
  <si>
    <t>TX7</t>
  </si>
  <si>
    <t>TX8</t>
  </si>
  <si>
    <t>fbNco</t>
  </si>
  <si>
    <t>ncoFbMode</t>
  </si>
  <si>
    <t>NCO FB Mode</t>
  </si>
  <si>
    <t>Band0</t>
  </si>
  <si>
    <t>Band1</t>
  </si>
  <si>
    <t>No NCO switching</t>
  </si>
  <si>
    <t>2Pin/Fb/band.</t>
  </si>
  <si>
    <t>2Pin/Fb. Common control for both bands.</t>
  </si>
  <si>
    <t>Enabled for Band 1</t>
  </si>
  <si>
    <t>Disabled for Band 1</t>
  </si>
  <si>
    <t>ducFactorTx</t>
  </si>
  <si>
    <t>DUC Interpolation factor for TX. Fdac/ducFactorTx for the channel will be
output data rate.</t>
  </si>
  <si>
    <t>TX NCO Frequency(MHz)
First numTxNCO Band0
values are NCOs for first band.
Next numTxNCO Band1 values are
for second band.
Rest are invalid</t>
  </si>
  <si>
    <t>NCO TX Mode</t>
  </si>
  <si>
    <t>numBandsTx</t>
  </si>
  <si>
    <t>numTxNCO</t>
  </si>
  <si>
    <t>txNco</t>
  </si>
  <si>
    <t>ncoTxMode</t>
  </si>
  <si>
    <t>1pin/1T Same Pin Controls Band1 also.</t>
  </si>
  <si>
    <t>1pin/2T NCOSEL_0 for TxAC Band0 and NCOSEL_1 for AC Band1, So on</t>
  </si>
  <si>
    <t>Number of bands per channel for TX</t>
  </si>
  <si>
    <t>Number of active TX NCOs</t>
  </si>
  <si>
    <t>jesdTxSystemMode</t>
  </si>
  <si>
    <t>0: 2R1F-FDD; rx1-rx2-fb-fb</t>
  </si>
  <si>
    <t>1: 1R1F-FDD; rx1-rx1-fb-fb</t>
  </si>
  <si>
    <t>2: 2R-FDD; rx1-rx1- rx1/rx2-rx1/rx2</t>
  </si>
  <si>
    <t>3: 1F; fb-fb-fb-fb</t>
  </si>
  <si>
    <t>4: 1R1F-TDD;rx1/fb-rx1/fb-rx1/fb-rx1/fb</t>
  </si>
  <si>
    <t>5: 2R-TDD+FDD(FB-2Lanes); rx1-rx1-rx2/fb-rx2/fb</t>
  </si>
  <si>
    <t>Systrem mode for Instance.
if only rx1 is there, it means both rx1/2 goes through rx1 mapper.</t>
  </si>
  <si>
    <t>JESD Lanes 1-4</t>
  </si>
  <si>
    <t>JESD Lanes 5-8</t>
  </si>
  <si>
    <t>LMFSHdRx</t>
  </si>
  <si>
    <t>ADC-JESD</t>
  </si>
  <si>
    <t>rxJesdTxScr</t>
  </si>
  <si>
    <t>rxJesdTxK</t>
  </si>
  <si>
    <t>rxJesdTxSyncMux</t>
  </si>
  <si>
    <t>JESD Mode</t>
  </si>
  <si>
    <t>Sync Mux</t>
  </si>
  <si>
    <t>K in JESD204B.
E in JESD 204C</t>
  </si>
  <si>
    <t>RX Single Band</t>
  </si>
  <si>
    <t>Data parallel by 1</t>
  </si>
  <si>
    <t>(or)</t>
  </si>
  <si>
    <t>Data parallel by 2</t>
  </si>
  <si>
    <t>2-4-16-2-0</t>
  </si>
  <si>
    <t>1-2-4-1-0</t>
  </si>
  <si>
    <t>2-4-3-1-0</t>
  </si>
  <si>
    <t>1-2-3-1-0</t>
  </si>
  <si>
    <t>2-4-6-1-0</t>
  </si>
  <si>
    <t>1-2-8-2-0</t>
  </si>
  <si>
    <t>1-8-32-1-0</t>
  </si>
  <si>
    <t>1-2-6-2-0</t>
  </si>
  <si>
    <t>2-4-8-1-0</t>
  </si>
  <si>
    <t>2-2-2-1-0</t>
  </si>
  <si>
    <t>2-4-8-2-0</t>
  </si>
  <si>
    <t>2-2-3-1-0</t>
  </si>
  <si>
    <t>1-8-32-2-0</t>
  </si>
  <si>
    <t>2-2-4-1-0</t>
  </si>
  <si>
    <t>1-2-16-2-0</t>
  </si>
  <si>
    <t>2-2-4-2-0</t>
  </si>
  <si>
    <t>2-16-12-1-0</t>
  </si>
  <si>
    <t>2-2-3-2-0</t>
  </si>
  <si>
    <t>2-8-12-1-0</t>
  </si>
  <si>
    <t>2-2-6-2-0</t>
  </si>
  <si>
    <t>2-4-6-2-0</t>
  </si>
  <si>
    <t>2-2-8-2-0</t>
  </si>
  <si>
    <t>2-16-16-1-0</t>
  </si>
  <si>
    <t>2-2-8-4-0</t>
  </si>
  <si>
    <t>1-8-48-2-0</t>
  </si>
  <si>
    <t>2-2-6-4-0</t>
  </si>
  <si>
    <t>4-16-8-1-0</t>
  </si>
  <si>
    <t>2-4-4-1-0</t>
  </si>
  <si>
    <t>2-8-12-2-0</t>
  </si>
  <si>
    <t>4-32-16-1-0</t>
  </si>
  <si>
    <t>4-16-32-2-0</t>
  </si>
  <si>
    <t>4-4-2-1-0</t>
  </si>
  <si>
    <t>4-4-3-1-0</t>
  </si>
  <si>
    <t>2-8-6-1-0</t>
  </si>
  <si>
    <t>4-4-4-1-0</t>
  </si>
  <si>
    <t>4-4-4-2-0</t>
  </si>
  <si>
    <t>4-16-12-1-0</t>
  </si>
  <si>
    <t>4-4-3-2-0</t>
  </si>
  <si>
    <t>1-4-16-2-0</t>
  </si>
  <si>
    <t>4-4-6-2-0</t>
  </si>
  <si>
    <t>4-16-12-2-0</t>
  </si>
  <si>
    <t>4-4-8-2-0</t>
  </si>
  <si>
    <t>1-4-24-2-0</t>
  </si>
  <si>
    <t>4-4-8-4-0</t>
  </si>
  <si>
    <t>2-4-12-2-0</t>
  </si>
  <si>
    <t>4-4-6-4-0</t>
  </si>
  <si>
    <t>2-32-96-2-0</t>
  </si>
  <si>
    <t>4-8-4-1-0</t>
  </si>
  <si>
    <t>2-8-16-1-0</t>
  </si>
  <si>
    <t>4-8-3-1-0</t>
  </si>
  <si>
    <t>2-8-24-2-0</t>
  </si>
  <si>
    <t>4-8-8-2-0</t>
  </si>
  <si>
    <t>1-8-64-2-0</t>
  </si>
  <si>
    <t>4-8-6-2-0</t>
  </si>
  <si>
    <t>4-4-12-4-0</t>
  </si>
  <si>
    <t>1-16-24-1-0</t>
  </si>
  <si>
    <t>4-4-16-4-0</t>
  </si>
  <si>
    <t>2-8-16-2-0</t>
  </si>
  <si>
    <t>4-8-16-4-0</t>
  </si>
  <si>
    <t>2-32-32-1-0</t>
  </si>
  <si>
    <t>4-8-12-4-0</t>
  </si>
  <si>
    <t>2-8-32-2-0</t>
  </si>
  <si>
    <t>1-2-16-4-0</t>
  </si>
  <si>
    <t>1-16-32-1-0</t>
  </si>
  <si>
    <t>1-2-12-4-0</t>
  </si>
  <si>
    <t>2-32-64-2-0</t>
  </si>
  <si>
    <t>2-2-12-4-0</t>
  </si>
  <si>
    <t>2-8-8-1-0</t>
  </si>
  <si>
    <t>2-2-16-4-0</t>
  </si>
  <si>
    <t>1-16-48-1-0</t>
  </si>
  <si>
    <t>2-4-16-4-0</t>
  </si>
  <si>
    <t>2-32-64-1-0</t>
  </si>
  <si>
    <t>2-4-12-4-0</t>
  </si>
  <si>
    <t>1-16-48-2-0</t>
  </si>
  <si>
    <t>1-2-6-1-0</t>
  </si>
  <si>
    <t>1-4-6-1-0</t>
  </si>
  <si>
    <t>2-32-48-2-0</t>
  </si>
  <si>
    <t>4-8-6-1-0</t>
  </si>
  <si>
    <t>4-16-16-2-0</t>
  </si>
  <si>
    <t>4-8-12-2-0</t>
  </si>
  <si>
    <t>2-32-48-1-0</t>
  </si>
  <si>
    <t>4-8-24-4-0</t>
  </si>
  <si>
    <t>2-16-24-2-0</t>
  </si>
  <si>
    <t>1-2-12-2-0</t>
  </si>
  <si>
    <t>1-2-24-4-0</t>
  </si>
  <si>
    <t>1-4-12-2-0</t>
  </si>
  <si>
    <t>1-4-24-4-0</t>
  </si>
  <si>
    <t>2-16-24-1-0</t>
  </si>
  <si>
    <t>2-4-24-4-0</t>
  </si>
  <si>
    <t>2-16-64-2-0</t>
  </si>
  <si>
    <t>2-32-24-1-0</t>
  </si>
  <si>
    <t>2-8-24-4-0</t>
  </si>
  <si>
    <t>1-32-64-1-0</t>
  </si>
  <si>
    <t>4-16-6-1-0</t>
  </si>
  <si>
    <t>1-32-48-1-0</t>
  </si>
  <si>
    <t>1-8-12-1-0</t>
  </si>
  <si>
    <t>4-16-24-4-0</t>
  </si>
  <si>
    <t>1-4-32-2-0</t>
  </si>
  <si>
    <t>1-2-8-1-0</t>
  </si>
  <si>
    <t>1-4-8-1-0</t>
  </si>
  <si>
    <t>1-8-16-1-0</t>
  </si>
  <si>
    <t>2-16-32-2-0</t>
  </si>
  <si>
    <t>1-8-24-2-0</t>
  </si>
  <si>
    <t>4-8-8-1-0</t>
  </si>
  <si>
    <t>4-16-24-2-0</t>
  </si>
  <si>
    <t>4-8-16-2-0</t>
  </si>
  <si>
    <t>4-32-12-1-0</t>
  </si>
  <si>
    <t>4-8-32-4-0</t>
  </si>
  <si>
    <t>1-4-12-1-0</t>
  </si>
  <si>
    <t>1-2-32-4-0</t>
  </si>
  <si>
    <t>2-16-48-2-0</t>
  </si>
  <si>
    <t>1-4-32-4-0</t>
  </si>
  <si>
    <t>1-4-16-1-0</t>
  </si>
  <si>
    <t>2-16-32-1-0</t>
  </si>
  <si>
    <t>2-4-32-4-0</t>
  </si>
  <si>
    <t>4-16-16-1-0</t>
  </si>
  <si>
    <t>2-8-32-4-0</t>
  </si>
  <si>
    <t>4-16-32-4-0</t>
  </si>
  <si>
    <t>1-4-48-4-0</t>
  </si>
  <si>
    <t>1-8-24-1-0</t>
  </si>
  <si>
    <t>4-32-24-1-0</t>
  </si>
  <si>
    <t>1-8-48-4-0</t>
  </si>
  <si>
    <t>4-32-24-2-0</t>
  </si>
  <si>
    <t>4-32-32-1-0</t>
  </si>
  <si>
    <t>4-32-32-2-0</t>
  </si>
  <si>
    <t>2-8-48-4-0</t>
  </si>
  <si>
    <t>4-32-48-2-0</t>
  </si>
  <si>
    <t>4-32-64-2-0</t>
  </si>
  <si>
    <t>2-16-48-4-0</t>
  </si>
  <si>
    <t>4-16-48-4-0</t>
  </si>
  <si>
    <t>1-4-64-4-0</t>
  </si>
  <si>
    <t>1-8-64-4-0</t>
  </si>
  <si>
    <t>2-8-64-4-0</t>
  </si>
  <si>
    <t>2-16-64-4-0</t>
  </si>
  <si>
    <t>4-16-64-4-0</t>
  </si>
  <si>
    <t>FB Single Band</t>
  </si>
  <si>
    <t>FB Dual Band</t>
  </si>
  <si>
    <t>Data parallel by 4</t>
  </si>
  <si>
    <t>4-2-2-2-0</t>
  </si>
  <si>
    <t>4-2-3-2-0</t>
  </si>
  <si>
    <t>4-2-3-4-0</t>
  </si>
  <si>
    <t>4-2-1-1-0</t>
  </si>
  <si>
    <t>4-2-2-1-0</t>
  </si>
  <si>
    <t>1-2-12-1-0</t>
  </si>
  <si>
    <t>LMFSHdTx</t>
  </si>
  <si>
    <t>RX Mapper 0</t>
  </si>
  <si>
    <t>RX Mapper 1</t>
  </si>
  <si>
    <t>RX Mapper 2</t>
  </si>
  <si>
    <t>RX Mapper 3</t>
  </si>
  <si>
    <t>FB Mapper 0</t>
  </si>
  <si>
    <t>FB Mapper 1</t>
  </si>
  <si>
    <t>204B 8/10</t>
  </si>
  <si>
    <t>204C 64/66</t>
  </si>
  <si>
    <t>204C 64/80</t>
  </si>
  <si>
    <t>8-bit Scrambler</t>
  </si>
  <si>
    <t>LMFSHdFb</t>
  </si>
  <si>
    <t>fbJesdTxSyncMux</t>
  </si>
  <si>
    <t>fbJesdTxScr</t>
  </si>
  <si>
    <t>fbJesdTxK</t>
  </si>
  <si>
    <t>jesdTxLaneMux</t>
  </si>
  <si>
    <t>ADC JESD TX Lane Mux</t>
  </si>
  <si>
    <t>JESD LaneNo on STX1</t>
  </si>
  <si>
    <t>JESD LaneNo on STX2</t>
  </si>
  <si>
    <t>JESD LaneNo on STX3</t>
  </si>
  <si>
    <t>JESD LaneNo on STX4</t>
  </si>
  <si>
    <t>JESD LaneNo on STX5</t>
  </si>
  <si>
    <t>JESD LaneNo on STX6</t>
  </si>
  <si>
    <t>JESD LaneNo on STX7</t>
  </si>
  <si>
    <t>JESD LaneNo on STX8</t>
  </si>
  <si>
    <t>Read Me:</t>
  </si>
  <si>
    <t>rxDataMux</t>
  </si>
  <si>
    <t>A_B0</t>
  </si>
  <si>
    <t>A_B1</t>
  </si>
  <si>
    <t>B_B0</t>
  </si>
  <si>
    <t>B_B1</t>
  </si>
  <si>
    <t>C_B0</t>
  </si>
  <si>
    <t>C_B1</t>
  </si>
  <si>
    <t>D_B0</t>
  </si>
  <si>
    <t>D_B1</t>
  </si>
  <si>
    <t>E_B0</t>
  </si>
  <si>
    <t>E_B1</t>
  </si>
  <si>
    <t>F_B0</t>
  </si>
  <si>
    <t>F_B1</t>
  </si>
  <si>
    <t>G_B0</t>
  </si>
  <si>
    <t>G_B1</t>
  </si>
  <si>
    <t>H_B0</t>
  </si>
  <si>
    <t>H_B1</t>
  </si>
  <si>
    <t>fbDataMux</t>
  </si>
  <si>
    <t>FB Data Mux Between DDC and JESD</t>
  </si>
  <si>
    <t>RX Data Mux Between DDC and JESD</t>
  </si>
  <si>
    <t>FBA_B0</t>
  </si>
  <si>
    <t>FBA_B1</t>
  </si>
  <si>
    <t>FBE_B0</t>
  </si>
  <si>
    <t>FBE_B1</t>
  </si>
  <si>
    <t>Choose the data to come In place of the left column</t>
  </si>
  <si>
    <t>JESD Mode of DAC JESD</t>
  </si>
  <si>
    <t>TX Mapper 0</t>
  </si>
  <si>
    <t>TX Mapper 1</t>
  </si>
  <si>
    <t>TX Mapper 2</t>
  </si>
  <si>
    <t>TX Mapper 3</t>
  </si>
  <si>
    <t>jesdRxRbd</t>
  </si>
  <si>
    <t>jesdRxK</t>
  </si>
  <si>
    <t>jesdRxScr</t>
  </si>
  <si>
    <t>jesdRxSyncMux</t>
  </si>
  <si>
    <t>DAC JESD Sync Mux</t>
  </si>
  <si>
    <t>RBD</t>
  </si>
  <si>
    <t>8-2-1-2-0</t>
  </si>
  <si>
    <t>8-2-2-4-0</t>
  </si>
  <si>
    <t>8-2-3-4-0</t>
  </si>
  <si>
    <t>8-32-12-1-0</t>
  </si>
  <si>
    <t>8-32-6-1-0</t>
  </si>
  <si>
    <t>8-32-8-1-0</t>
  </si>
  <si>
    <t>8-4-1-1-0</t>
  </si>
  <si>
    <t>8-4-2-2-0</t>
  </si>
  <si>
    <t>8-4-3-2-0</t>
  </si>
  <si>
    <t>8-4-3-4-0</t>
  </si>
  <si>
    <t>8-4-4-4-0</t>
  </si>
  <si>
    <t>8-4-6-4-0</t>
  </si>
  <si>
    <t>8-8-12-4-0</t>
  </si>
  <si>
    <t>8-8-2-1-0</t>
  </si>
  <si>
    <t>8-8-3-1-0</t>
  </si>
  <si>
    <t>8-8-3-2-0</t>
  </si>
  <si>
    <t>8-8-4-2-0</t>
  </si>
  <si>
    <t>8-8-6-2-0</t>
  </si>
  <si>
    <t>8-8-6-4-0</t>
  </si>
  <si>
    <t>8-8-8-4-0</t>
  </si>
  <si>
    <t>8-16-12-2-0</t>
  </si>
  <si>
    <t>8-16-3-1-0</t>
  </si>
  <si>
    <t>8-16-4-1-0</t>
  </si>
  <si>
    <t>8-16-6-1-0</t>
  </si>
  <si>
    <t>8-16-6-2-0</t>
  </si>
  <si>
    <t>8-16-8-2-0</t>
  </si>
  <si>
    <t>txDataMux</t>
  </si>
  <si>
    <t>TX Data Mux Between DUC and JESD</t>
  </si>
  <si>
    <t>jesdLvdsSync</t>
  </si>
  <si>
    <t>Sync 0</t>
  </si>
  <si>
    <t>Sync1</t>
  </si>
  <si>
    <t>LVDS Sync Mode Enable. This is common for ADC and DAC Side</t>
  </si>
  <si>
    <t>DAC-JESD</t>
  </si>
  <si>
    <t>JESD-SerDes Common</t>
  </si>
  <si>
    <t>CMOS Mode</t>
  </si>
  <si>
    <t>LVDS Mode</t>
  </si>
  <si>
    <t>syncLoopBack</t>
  </si>
  <si>
    <t>Enable For Hardware Sync. Disable for Software Sync</t>
  </si>
  <si>
    <t>DAC JESD RX Lane Mux</t>
  </si>
  <si>
    <t>jesdRxLaneMux</t>
  </si>
  <si>
    <t>SRX No on JESD Lane 0</t>
  </si>
  <si>
    <t>SRX No on JESD Lane 1</t>
  </si>
  <si>
    <t>SRX No on JESD Lane 2</t>
  </si>
  <si>
    <t>SRX No on JESD Lane 3</t>
  </si>
  <si>
    <t>SRX No on JESD Lane 4</t>
  </si>
  <si>
    <t>SRX No on JESD Lane 5</t>
  </si>
  <si>
    <t>SRX No on JESD Lane 6</t>
  </si>
  <si>
    <t>SRX No on JESD Lane 7</t>
  </si>
  <si>
    <t>serdesManualCTLEEn</t>
  </si>
  <si>
    <t>serdesManualCTLE</t>
  </si>
  <si>
    <t>SerDes Manual CTLE Enable. This is recommended to be kept disabled. Enabling this disabled auto adaptation</t>
  </si>
  <si>
    <t>STX/SRX 1</t>
  </si>
  <si>
    <t>STX/SRX 2</t>
  </si>
  <si>
    <t>STX/SRX 3</t>
  </si>
  <si>
    <t>STX/SRX 4</t>
  </si>
  <si>
    <t>STX/SRX 5</t>
  </si>
  <si>
    <t>STX/SRX 6</t>
  </si>
  <si>
    <t>STX/SRX 7</t>
  </si>
  <si>
    <t>STX/SRX 8</t>
  </si>
  <si>
    <t>serdesTxLanePolarity</t>
  </si>
  <si>
    <t>serdesRxLanePolarity</t>
  </si>
  <si>
    <t>serdesTxPreCursor</t>
  </si>
  <si>
    <t>serdesTxPostCursor</t>
  </si>
  <si>
    <t>serdesTxMainCursor</t>
  </si>
  <si>
    <t>Sets the STX Lane Polarity.</t>
  </si>
  <si>
    <t>Sets the SRX Lane Polarity</t>
  </si>
  <si>
    <t>Invert</t>
  </si>
  <si>
    <t>Do Not Invert</t>
  </si>
  <si>
    <t>CTLE value when serdesManualCTLEEn is Enabled. Supported Range: 3-6.</t>
  </si>
  <si>
    <t>Pre-Cursor equalization</t>
  </si>
  <si>
    <t>(dB in relative to post cursor)</t>
  </si>
  <si>
    <t>Main Cursor Value</t>
  </si>
  <si>
    <t>Post-Cursor equalization</t>
  </si>
  <si>
    <t>(dB in relative to pre cursor)</t>
  </si>
  <si>
    <t>Pre-Cursor Setting</t>
  </si>
  <si>
    <t>Main Setting</t>
  </si>
  <si>
    <t>Post-Cursor setting</t>
  </si>
  <si>
    <t>jesdTxProtocol</t>
  </si>
  <si>
    <t>ADC side JESD Protocol</t>
  </si>
  <si>
    <t>SPIB2_CSN</t>
  </si>
  <si>
    <t>SPIB2_CLK</t>
  </si>
  <si>
    <t>INTBIPI_SPIB1_SDI</t>
  </si>
  <si>
    <t>INTBIPI_SPIB2_SDI</t>
  </si>
  <si>
    <t>SPIB1_CSN</t>
  </si>
  <si>
    <t>SPIB1_CLK</t>
  </si>
  <si>
    <t>RXABCD_DSA_GAIN0</t>
  </si>
  <si>
    <t>RXABCD_DSA_GAIN1</t>
  </si>
  <si>
    <t>RXABCD_DSA_GAIN2</t>
  </si>
  <si>
    <t>RXABCD_DSA_GAIN3</t>
  </si>
  <si>
    <t>RXABCD_DSA_GAIN4</t>
  </si>
  <si>
    <t>RXABCD_DSA_GAIN5</t>
  </si>
  <si>
    <t>RXABCD_DSA_GAINSEL0</t>
  </si>
  <si>
    <t>RXABCD_DSA_GAINSEL1</t>
  </si>
  <si>
    <t>RXABCD_DSA_GAINLEN0</t>
  </si>
  <si>
    <t>RXABCD_DSA_GAINLEN1</t>
  </si>
  <si>
    <t>FBA_DSA_GAINLEN</t>
  </si>
  <si>
    <t>RXEFGH_DSA_GAIN0</t>
  </si>
  <si>
    <t>RXEFGH_DSA_GAIN1</t>
  </si>
  <si>
    <t>RXEFGH_DSA_GAIN2</t>
  </si>
  <si>
    <t>RXEFGH_DSA_GAIN3</t>
  </si>
  <si>
    <t>RXEFGH_DSA_GAIN4</t>
  </si>
  <si>
    <t>RXEFGH_DSA_GAIN5</t>
  </si>
  <si>
    <t>RXEFGH_DSA_GAINSEL0</t>
  </si>
  <si>
    <t>RXEFGH_DSA_GAINSEL1</t>
  </si>
  <si>
    <t>RXEFGH_DSA_GAINLEN0</t>
  </si>
  <si>
    <t>RXEFGH_DSA_GAINLEN1</t>
  </si>
  <si>
    <t>FBE_DSA_GAINLEN</t>
  </si>
  <si>
    <t>RXA_DSA_GAIN0</t>
  </si>
  <si>
    <t>RXA_DSA_GAIN1</t>
  </si>
  <si>
    <t>RXA_DSA_GAIN2</t>
  </si>
  <si>
    <t>RXB_DSA_GAIN0</t>
  </si>
  <si>
    <t>RXB_DSA_GAIN1</t>
  </si>
  <si>
    <t>RXB_DSA_GAIN2</t>
  </si>
  <si>
    <t>RXC_DSA_GAIN0</t>
  </si>
  <si>
    <t>RXC_DSA_GAIN1</t>
  </si>
  <si>
    <t>RXC_DSA_GAIN2</t>
  </si>
  <si>
    <t>RXD_DSA_GAIN0</t>
  </si>
  <si>
    <t>RXD_DSA_GAIN1</t>
  </si>
  <si>
    <t>RXD_DSA_GAIN2</t>
  </si>
  <si>
    <t>RXE_DSA_GAIN0</t>
  </si>
  <si>
    <t>RXE_DSA_GAIN1</t>
  </si>
  <si>
    <t>RXE_DSA_GAIN2</t>
  </si>
  <si>
    <t>RXF_DSA_GAIN0</t>
  </si>
  <si>
    <t>RXF_DSA_GAIN1</t>
  </si>
  <si>
    <t>RXF_DSA_GAIN2</t>
  </si>
  <si>
    <t>RXG_DSA_GAIN0</t>
  </si>
  <si>
    <t>RXG_DSA_GAIN1</t>
  </si>
  <si>
    <t>RXG_DSA_GAIN2</t>
  </si>
  <si>
    <t>RXH_DSA_GAIN0</t>
  </si>
  <si>
    <t>RXH_DSA_GAIN1</t>
  </si>
  <si>
    <t>RXH_DSA_GAIN2</t>
  </si>
  <si>
    <t>FBA_DSA_GAIN0</t>
  </si>
  <si>
    <t>FBA_DSA_GAIN1</t>
  </si>
  <si>
    <t>FBA_DSA_GAIN2</t>
  </si>
  <si>
    <t>FBE_DSA_GAIN0</t>
  </si>
  <si>
    <t>FBE_DSA_GAIN1</t>
  </si>
  <si>
    <t>FBE_DSA_GAIN2</t>
  </si>
  <si>
    <t>ADC_SYNC0</t>
  </si>
  <si>
    <t>ADC_SYNC1</t>
  </si>
  <si>
    <t>ADC_SYNC2</t>
  </si>
  <si>
    <t>ADC_SYNC3</t>
  </si>
  <si>
    <t>ADC_SYNC4</t>
  </si>
  <si>
    <t>ADC_SYNC5</t>
  </si>
  <si>
    <t>TXATDD</t>
  </si>
  <si>
    <t>TXBTDD</t>
  </si>
  <si>
    <t>TXCTDD</t>
  </si>
  <si>
    <t>TXDTDD</t>
  </si>
  <si>
    <t>TXETDD</t>
  </si>
  <si>
    <t>TXFTDD</t>
  </si>
  <si>
    <t>TXGTDD</t>
  </si>
  <si>
    <t>TXHTDD</t>
  </si>
  <si>
    <t>RXATDD</t>
  </si>
  <si>
    <t>RXBTDD</t>
  </si>
  <si>
    <t>RXCTDD</t>
  </si>
  <si>
    <t>RXDTDD</t>
  </si>
  <si>
    <t>RXETDD</t>
  </si>
  <si>
    <t>RXFTDD</t>
  </si>
  <si>
    <t>RXGTDD</t>
  </si>
  <si>
    <t>RXHTDD</t>
  </si>
  <si>
    <t>FBATDD</t>
  </si>
  <si>
    <t>FBETDD</t>
  </si>
  <si>
    <t>GLOBAL_PDN</t>
  </si>
  <si>
    <t>TX_FB_LOOP_0</t>
  </si>
  <si>
    <t>TX_FB_LOOP_1</t>
  </si>
  <si>
    <t>TX_FB_LOOP_2</t>
  </si>
  <si>
    <t>TX_FB_LOOP_3</t>
  </si>
  <si>
    <t>TX_FB_LOOP_4</t>
  </si>
  <si>
    <t>TX_FB_LOOP_5</t>
  </si>
  <si>
    <t>RXA_AGC_FREEZE</t>
  </si>
  <si>
    <t>RXB_AGC_FREEZE</t>
  </si>
  <si>
    <t>RXC_AGC_FREEZE</t>
  </si>
  <si>
    <t>RXD_AGC_FREEZE</t>
  </si>
  <si>
    <t>RXE_AGC_FREEZE</t>
  </si>
  <si>
    <t>RXF_AGC_FREEZE</t>
  </si>
  <si>
    <t>RXG_AGC_FREEZE</t>
  </si>
  <si>
    <t>RXH_AGC_FREEZE</t>
  </si>
  <si>
    <t>RX_GSW0</t>
  </si>
  <si>
    <t>RX_GSW1</t>
  </si>
  <si>
    <t>RX_GSW2</t>
  </si>
  <si>
    <t>RX_GSW3</t>
  </si>
  <si>
    <t>RX_GSW4</t>
  </si>
  <si>
    <t>RX_GSW5</t>
  </si>
  <si>
    <t>RX_GSW6</t>
  </si>
  <si>
    <t>RX_GSW7</t>
  </si>
  <si>
    <t>TX_GSW0</t>
  </si>
  <si>
    <t>TX_GSW1</t>
  </si>
  <si>
    <t>TX_GSW2</t>
  </si>
  <si>
    <t>TX_GSW3</t>
  </si>
  <si>
    <t>TX_GSW4</t>
  </si>
  <si>
    <t>TX_GSW5</t>
  </si>
  <si>
    <t>TX_GSW6</t>
  </si>
  <si>
    <t>TX_GSW7</t>
  </si>
  <si>
    <t>FB_GSW0</t>
  </si>
  <si>
    <t>FB_GSW1</t>
  </si>
  <si>
    <t>FB_GSW2</t>
  </si>
  <si>
    <t>FB_GSW3</t>
  </si>
  <si>
    <t>FB_NCOSEL0</t>
  </si>
  <si>
    <t>FB_NCOSEL1</t>
  </si>
  <si>
    <t>FB_NCOSEL2</t>
  </si>
  <si>
    <t>FB_NCOSEL3</t>
  </si>
  <si>
    <t>FB_NCOSEL4</t>
  </si>
  <si>
    <t>FB_NCOSEL5</t>
  </si>
  <si>
    <t>FB_NCOSEL6</t>
  </si>
  <si>
    <t>FB_NCOSEL7</t>
  </si>
  <si>
    <t>RX_NCOSEL0</t>
  </si>
  <si>
    <t>RX_NCOSEL1</t>
  </si>
  <si>
    <t>RX_NCOSEL2</t>
  </si>
  <si>
    <t>RX_NCOSEL3</t>
  </si>
  <si>
    <t>RX_NCOSEL4</t>
  </si>
  <si>
    <t>RX_NCOSEL5</t>
  </si>
  <si>
    <t>RX_NCOSEL6</t>
  </si>
  <si>
    <t>RX_NCOSEL7</t>
  </si>
  <si>
    <t>TX_NCOSEL0</t>
  </si>
  <si>
    <t>TX_NCOSEL1</t>
  </si>
  <si>
    <t>TX_NCOSEL2</t>
  </si>
  <si>
    <t>TX_NCOSEL3</t>
  </si>
  <si>
    <t>TX_NCOSEL4</t>
  </si>
  <si>
    <t>TX_NCOSEL5</t>
  </si>
  <si>
    <t>TX_NCOSEL6</t>
  </si>
  <si>
    <t>TX_NCOSEL7</t>
  </si>
  <si>
    <t>RXA_FAST_TDD</t>
  </si>
  <si>
    <t>RXB_FAST_TDD</t>
  </si>
  <si>
    <t>RXC_FAST_TDD</t>
  </si>
  <si>
    <t>RXD_FAST_TDD</t>
  </si>
  <si>
    <t>RXE_FAST_TDD</t>
  </si>
  <si>
    <t>RXF_FAST_TDD</t>
  </si>
  <si>
    <t>RXG_FAST_TDD</t>
  </si>
  <si>
    <t>RXH_FAST_TDD</t>
  </si>
  <si>
    <t>FBA_FAST_TDD</t>
  </si>
  <si>
    <t>FBE_FAST_TDD</t>
  </si>
  <si>
    <t>TX_FAST_TDD</t>
  </si>
  <si>
    <t>TX_DSA_LATCH</t>
  </si>
  <si>
    <t>SYSREF_ALIGN</t>
  </si>
  <si>
    <t>SPIB1_SDO</t>
  </si>
  <si>
    <t>SPIB2_SDO</t>
  </si>
  <si>
    <t>INTBIPO_SPIB1_SDO</t>
  </si>
  <si>
    <t>INTBIPO_SPIB2_SDO</t>
  </si>
  <si>
    <t>DAC_SYNC0</t>
  </si>
  <si>
    <t>DAC_SYNC1</t>
  </si>
  <si>
    <t>DAC_SYNC2</t>
  </si>
  <si>
    <t>DAC_SYNC3</t>
  </si>
  <si>
    <t>RXA_ALC_OUTPUT_0_B0</t>
  </si>
  <si>
    <t>RXA_ALC_OUTPUT_1_B0</t>
  </si>
  <si>
    <t>RXA_ALC_OUTPUT_2_B0</t>
  </si>
  <si>
    <t>RXA_ALC_OUTPUT_3_B0</t>
  </si>
  <si>
    <t>RXB_ALC_OUTPUT_0_B0</t>
  </si>
  <si>
    <t>RXB_ALC_OUTPUT_1_B0</t>
  </si>
  <si>
    <t>RXB_ALC_OUTPUT_2_B0</t>
  </si>
  <si>
    <t>RXB_ALC_OUTPUT_3_B0</t>
  </si>
  <si>
    <t>RXC_ALC_OUTPUT_0_B0</t>
  </si>
  <si>
    <t>RXC_ALC_OUTPUT_1_B0</t>
  </si>
  <si>
    <t>RXC_ALC_OUTPUT_2_B0</t>
  </si>
  <si>
    <t>RXC_ALC_OUTPUT_3_B0</t>
  </si>
  <si>
    <t>RXD_ALC_OUTPUT_0_B0</t>
  </si>
  <si>
    <t>RXD_ALC_OUTPUT_1_B0</t>
  </si>
  <si>
    <t>RXD_ALC_OUTPUT_2_B0</t>
  </si>
  <si>
    <t>RXD_ALC_OUTPUT_3_B0</t>
  </si>
  <si>
    <t>RXE_ALC_OUTPUT_0_B0</t>
  </si>
  <si>
    <t>RXE_ALC_OUTPUT_1_B0</t>
  </si>
  <si>
    <t>RXE_ALC_OUTPUT_2_B0</t>
  </si>
  <si>
    <t>RXE_ALC_OUTPUT_3_B0</t>
  </si>
  <si>
    <t>RXF_ALC_OUTPUT_0_B0</t>
  </si>
  <si>
    <t>RXF_ALC_OUTPUT_1_B0</t>
  </si>
  <si>
    <t>RXF_ALC_OUTPUT_2_B0</t>
  </si>
  <si>
    <t>RXF_ALC_OUTPUT_3_B0</t>
  </si>
  <si>
    <t>RXG_ALC_OUTPUT_0_B0</t>
  </si>
  <si>
    <t>RXG_ALC_OUTPUT_1_B0</t>
  </si>
  <si>
    <t>RXG_ALC_OUTPUT_2_B0</t>
  </si>
  <si>
    <t>RXG_ALC_OUTPUT_3_B0</t>
  </si>
  <si>
    <t>RXH_ALC_OUTPUT_0_B0</t>
  </si>
  <si>
    <t>RXH_ALC_OUTPUT_1_B0</t>
  </si>
  <si>
    <t>RXH_ALC_OUTPUT_2_B0</t>
  </si>
  <si>
    <t>RXH_ALC_OUTPUT_3_B0</t>
  </si>
  <si>
    <t>RXA_ALC_OUTPUT_0_B1</t>
  </si>
  <si>
    <t>RXA_ALC_OUTPUT_1_B1</t>
  </si>
  <si>
    <t>RXA_ALC_OUTPUT_2_B1</t>
  </si>
  <si>
    <t>RXA_ALC_OUTPUT_3_B1</t>
  </si>
  <si>
    <t>RXB_ALC_OUTPUT_0_B1</t>
  </si>
  <si>
    <t>RXB_ALC_OUTPUT_1_B1</t>
  </si>
  <si>
    <t>RXB_ALC_OUTPUT_2_B1</t>
  </si>
  <si>
    <t>RXB_ALC_OUTPUT_3_B1</t>
  </si>
  <si>
    <t>RXC_ALC_OUTPUT_0_B1</t>
  </si>
  <si>
    <t>RXC_ALC_OUTPUT_1_B1</t>
  </si>
  <si>
    <t>RXC_ALC_OUTPUT_2_B1</t>
  </si>
  <si>
    <t>RXC_ALC_OUTPUT_3_B1</t>
  </si>
  <si>
    <t>RXD_ALC_OUTPUT_0_B1</t>
  </si>
  <si>
    <t>RXD_ALC_OUTPUT_1_B1</t>
  </si>
  <si>
    <t>RXD_ALC_OUTPUT_2_B1</t>
  </si>
  <si>
    <t>RXD_ALC_OUTPUT_3_B1</t>
  </si>
  <si>
    <t>RXE_ALC_OUTPUT_0_B1</t>
  </si>
  <si>
    <t>RXE_ALC_OUTPUT_1_B1</t>
  </si>
  <si>
    <t>RXE_ALC_OUTPUT_2_B1</t>
  </si>
  <si>
    <t>RXE_ALC_OUTPUT_3_B1</t>
  </si>
  <si>
    <t>RXF_ALC_OUTPUT_0_B1</t>
  </si>
  <si>
    <t>RXF_ALC_OUTPUT_1_B1</t>
  </si>
  <si>
    <t>RXF_ALC_OUTPUT_2_B1</t>
  </si>
  <si>
    <t>RXF_ALC_OUTPUT_3_B1</t>
  </si>
  <si>
    <t>RXG_ALC_OUTPUT_0_B1</t>
  </si>
  <si>
    <t>RXG_ALC_OUTPUT_1_B1</t>
  </si>
  <si>
    <t>RXG_ALC_OUTPUT_2_B1</t>
  </si>
  <si>
    <t>RXG_ALC_OUTPUT_3_B1</t>
  </si>
  <si>
    <t>RXH_ALC_OUTPUT_0_B1</t>
  </si>
  <si>
    <t>RXH_ALC_OUTPUT_1_B1</t>
  </si>
  <si>
    <t>RXH_ALC_OUTPUT_2_B1</t>
  </si>
  <si>
    <t>RXH_ALC_OUTPUT_3_B1</t>
  </si>
  <si>
    <t>RXA_PKDET0</t>
  </si>
  <si>
    <t>RXA_PKDET1</t>
  </si>
  <si>
    <t>RXA_PKDET2</t>
  </si>
  <si>
    <t>RXA_PKDET3</t>
  </si>
  <si>
    <t>RXB_PKDET0</t>
  </si>
  <si>
    <t>RXB_PKDET1</t>
  </si>
  <si>
    <t>RXB_PKDET2</t>
  </si>
  <si>
    <t>RXB_PKDET3</t>
  </si>
  <si>
    <t>RXC_PKDET0</t>
  </si>
  <si>
    <t>RXC_PKDET1</t>
  </si>
  <si>
    <t>RXC_PKDET2</t>
  </si>
  <si>
    <t>RXC_PKDET3</t>
  </si>
  <si>
    <t>RXD_PKDET0</t>
  </si>
  <si>
    <t>RXD_PKDET1</t>
  </si>
  <si>
    <t>RXD_PKDET2</t>
  </si>
  <si>
    <t>RXD_PKDET3</t>
  </si>
  <si>
    <t>RXE_PKDET0</t>
  </si>
  <si>
    <t>RXE_PKDET1</t>
  </si>
  <si>
    <t>RXE_PKDET2</t>
  </si>
  <si>
    <t>RXE_PKDET3</t>
  </si>
  <si>
    <t>RXF_PKDET0</t>
  </si>
  <si>
    <t>RXF_PKDET1</t>
  </si>
  <si>
    <t>RXF_PKDET2</t>
  </si>
  <si>
    <t>RXF_PKDET3</t>
  </si>
  <si>
    <t>RXG_PKDET0</t>
  </si>
  <si>
    <t>RXG_PKDET1</t>
  </si>
  <si>
    <t>RXG_PKDET2</t>
  </si>
  <si>
    <t>RXG_PKDET3</t>
  </si>
  <si>
    <t>RXH_PKDET0</t>
  </si>
  <si>
    <t>RXH_PKDET1</t>
  </si>
  <si>
    <t>RXH_PKDET2</t>
  </si>
  <si>
    <t>RXH_PKDET3</t>
  </si>
  <si>
    <t>RXA_LNABYPASS_B0</t>
  </si>
  <si>
    <t>RXA_LNABYPASS_B1</t>
  </si>
  <si>
    <t>RXA_LNABYPASS_B2</t>
  </si>
  <si>
    <t>RXA_LNABYPASS_B3</t>
  </si>
  <si>
    <t>RXB_LNABYPASS_B0</t>
  </si>
  <si>
    <t>RXB_LNABYPASS_B1</t>
  </si>
  <si>
    <t>RXB_LNABYPASS_B2</t>
  </si>
  <si>
    <t>RXB_LNABYPASS_B3</t>
  </si>
  <si>
    <t>RXC_LNABYPASS_B0</t>
  </si>
  <si>
    <t>RXC_LNABYPASS_B1</t>
  </si>
  <si>
    <t>RXC_LNABYPASS_B2</t>
  </si>
  <si>
    <t>RXC_LNABYPASS_B3</t>
  </si>
  <si>
    <t>RXD_LNABYPASS_B0</t>
  </si>
  <si>
    <t>RXD_LNABYPASS_B1</t>
  </si>
  <si>
    <t>RXD_LNABYPASS_B2</t>
  </si>
  <si>
    <t>RXD_LNABYPASS_B3</t>
  </si>
  <si>
    <t>RXE_LNABYPASS_B0</t>
  </si>
  <si>
    <t>RXE_LNABYPASS_B1</t>
  </si>
  <si>
    <t>RXE_LNABYPASS_B2</t>
  </si>
  <si>
    <t>RXE_LNABYPASS_B3</t>
  </si>
  <si>
    <t>RXF_LNABYPASS_B0</t>
  </si>
  <si>
    <t>RXF_LNABYPASS_B1</t>
  </si>
  <si>
    <t>RXF_LNABYPASS_B2</t>
  </si>
  <si>
    <t>RXF_LNABYPASS_B3</t>
  </si>
  <si>
    <t>RXG_LNABYPASS_B0</t>
  </si>
  <si>
    <t>RXG_LNABYPASS_B1</t>
  </si>
  <si>
    <t>RXG_LNABYPASS_B2</t>
  </si>
  <si>
    <t>RXG_LNABYPASS_B3</t>
  </si>
  <si>
    <t>RXH_LNABYPASS_B0</t>
  </si>
  <si>
    <t>RXH_LNABYPASS_B1</t>
  </si>
  <si>
    <t>RXH_LNABYPASS_B2</t>
  </si>
  <si>
    <t>RXH_LNABYPASS_B3</t>
  </si>
  <si>
    <t>RFPKDET_RXA</t>
  </si>
  <si>
    <t>RFPKDET_RXB</t>
  </si>
  <si>
    <t>RFPKDET_RXC</t>
  </si>
  <si>
    <t>RFPKDET_RXD</t>
  </si>
  <si>
    <t>RFPKDET_RXE</t>
  </si>
  <si>
    <t>RFPKDET_RXF</t>
  </si>
  <si>
    <t>RFPKDET_RXG</t>
  </si>
  <si>
    <t>RFPKDET_RXH</t>
  </si>
  <si>
    <t>RELSTATUS_RXA0</t>
  </si>
  <si>
    <t>RELSTATUS_RXA1</t>
  </si>
  <si>
    <t>RELSTATUS_RXB0</t>
  </si>
  <si>
    <t>RELSTATUS_RXB1</t>
  </si>
  <si>
    <t>RELSTATUS_RXC0</t>
  </si>
  <si>
    <t>RELSTATUS_RXC1</t>
  </si>
  <si>
    <t>RELSTATUS_RXD0</t>
  </si>
  <si>
    <t>RELSTATUS_RXD1</t>
  </si>
  <si>
    <t>RELSTATUS_RXE0</t>
  </si>
  <si>
    <t>RELSTATUS_RXE1</t>
  </si>
  <si>
    <t>RELSTATUS_RXF0</t>
  </si>
  <si>
    <t>RELSTATUS_RXF1</t>
  </si>
  <si>
    <t>RELSTATUS_RXG0</t>
  </si>
  <si>
    <t>RELSTATUS_RXG1</t>
  </si>
  <si>
    <t>RELSTATUS_RXH0</t>
  </si>
  <si>
    <t>RELSTATUS_RXH1</t>
  </si>
  <si>
    <t>ALARM1</t>
  </si>
  <si>
    <t>ALARM2</t>
  </si>
  <si>
    <t>ALARM3</t>
  </si>
  <si>
    <t>ALARM4</t>
  </si>
  <si>
    <t>RXA_AGCGAINCHANGE</t>
  </si>
  <si>
    <t>RXB_AGCGAINCHANGE</t>
  </si>
  <si>
    <t>RXC_AGCGAINCHANGE</t>
  </si>
  <si>
    <t>RXD_AGCGAINCHANGE</t>
  </si>
  <si>
    <t>RXE_AGCGAINCHANGE</t>
  </si>
  <si>
    <t>RXF_AGCGAINCHANGE</t>
  </si>
  <si>
    <t>RXG_AGCGAINCHANGE</t>
  </si>
  <si>
    <t>RXH_AGCGAINCHANGE</t>
  </si>
  <si>
    <t>ALARM5</t>
  </si>
  <si>
    <t>ALARM6</t>
  </si>
  <si>
    <t>ALARM7</t>
  </si>
  <si>
    <t>ALARM8</t>
  </si>
  <si>
    <t>GPIO Ball Name</t>
  </si>
  <si>
    <t>Input Or Output</t>
  </si>
  <si>
    <t>Input</t>
  </si>
  <si>
    <t>Output</t>
  </si>
  <si>
    <t>G9</t>
  </si>
  <si>
    <t>G8</t>
  </si>
  <si>
    <t>L20</t>
  </si>
  <si>
    <t>H12</t>
  </si>
  <si>
    <t>G10</t>
  </si>
  <si>
    <t>C6</t>
  </si>
  <si>
    <t>C5</t>
  </si>
  <si>
    <t>E8</t>
  </si>
  <si>
    <t>R5</t>
  </si>
  <si>
    <t>R6</t>
  </si>
  <si>
    <t>R7</t>
  </si>
  <si>
    <t>P16</t>
  </si>
  <si>
    <t>R8</t>
  </si>
  <si>
    <t>N9</t>
  </si>
  <si>
    <t>G16</t>
  </si>
  <si>
    <t>G15</t>
  </si>
  <si>
    <t>G14</t>
  </si>
  <si>
    <t>G13</t>
  </si>
  <si>
    <t>G12</t>
  </si>
  <si>
    <t>G11</t>
  </si>
  <si>
    <t>N7</t>
  </si>
  <si>
    <t>F6</t>
  </si>
  <si>
    <t>F7</t>
  </si>
  <si>
    <t>F8</t>
  </si>
  <si>
    <t>V5</t>
  </si>
  <si>
    <t>H10</t>
  </si>
  <si>
    <t>U5</t>
  </si>
  <si>
    <t>U6</t>
  </si>
  <si>
    <t>R14</t>
  </si>
  <si>
    <t>P10</t>
  </si>
  <si>
    <t>P11</t>
  </si>
  <si>
    <t>P12</t>
  </si>
  <si>
    <t>P13</t>
  </si>
  <si>
    <t>P14</t>
  </si>
  <si>
    <t>P15</t>
  </si>
  <si>
    <t>V6</t>
  </si>
  <si>
    <t>E5</t>
  </si>
  <si>
    <t>E6</t>
  </si>
  <si>
    <t>K20</t>
  </si>
  <si>
    <t>P9</t>
  </si>
  <si>
    <t>P6</t>
  </si>
  <si>
    <t>P7</t>
  </si>
  <si>
    <t>T8</t>
  </si>
  <si>
    <t>P5</t>
  </si>
  <si>
    <t>T6</t>
  </si>
  <si>
    <t>T7</t>
  </si>
  <si>
    <t>P8</t>
  </si>
  <si>
    <t>T5</t>
  </si>
  <si>
    <t>H14</t>
  </si>
  <si>
    <t>H15</t>
  </si>
  <si>
    <t>H16</t>
  </si>
  <si>
    <t>F14</t>
  </si>
  <si>
    <t>N12</t>
  </si>
  <si>
    <t>N10</t>
  </si>
  <si>
    <t>H9</t>
  </si>
  <si>
    <t>N16</t>
  </si>
  <si>
    <t>N14</t>
  </si>
  <si>
    <t>N15</t>
  </si>
  <si>
    <t>D5</t>
  </si>
  <si>
    <t>.</t>
  </si>
  <si>
    <t>NC</t>
  </si>
  <si>
    <t>Select the GPIO Functions to be assigned for each ball. When the Pin is selected to be Input, you can select multiple functions. When the pin is selected to be output, only the first is valid.</t>
  </si>
  <si>
    <t>rxGainSwapEn</t>
  </si>
  <si>
    <t>rxGainSwapMode</t>
  </si>
  <si>
    <t>Bit-Wise Enable for Gain Swap</t>
  </si>
  <si>
    <t>Gain Swap Mode</t>
  </si>
  <si>
    <t>0- No Gain Swap</t>
  </si>
  <si>
    <t>1- 1pin/R. Common for 1 channel.</t>
  </si>
  <si>
    <t>2- 2pin/2R. Common pins for AB, CD, EF, GH pairs.</t>
  </si>
  <si>
    <t>3- 2pin/2R. Common pins for AC, BD, EG, FH pairs.</t>
  </si>
  <si>
    <t>fbGainSwapEn</t>
  </si>
  <si>
    <t>fbGainSwapMode</t>
  </si>
  <si>
    <t>1- 1pin/FB.</t>
  </si>
  <si>
    <t>2- 2pin/FB.</t>
  </si>
  <si>
    <t>txGainSwapEn</t>
  </si>
  <si>
    <t>txGainSwapMode</t>
  </si>
  <si>
    <t>1- 1pin/T. Common for 1 channel.</t>
  </si>
  <si>
    <t>2- 2pin/2T. Common pins for AB, CD, EF, GH pairs.</t>
  </si>
  <si>
    <t>3- 2pin/2T. Common pins for AC, BD, EG, FH pairs.</t>
  </si>
  <si>
    <t>DSA Gain Swap</t>
  </si>
  <si>
    <t>FB DSA</t>
  </si>
  <si>
    <t>txToFbMode</t>
  </si>
  <si>
    <t>Sets the Mux mode for the Pin based FB DSA control.</t>
  </si>
  <si>
    <t>0 -Single Fb Mode FB A. Only FBA DSA should be controlled by pins.</t>
  </si>
  <si>
    <t>1 -Single Fb Mode FB E. Only FBE DSA should be controlled by pins.</t>
  </si>
  <si>
    <t>2- Dual Fb_Mode. LSB 3 pins Control to FBA DSA and MSB 3 pins control FBE DSA.</t>
  </si>
  <si>
    <t>fbDsaPerTx</t>
  </si>
  <si>
    <t>fbDsaPerTxEn</t>
  </si>
  <si>
    <t>Pin Value 0</t>
  </si>
  <si>
    <t>Pin Value 1</t>
  </si>
  <si>
    <t>Pin Value 2</t>
  </si>
  <si>
    <t>Pin Value 3</t>
  </si>
  <si>
    <t>Pin Value 4</t>
  </si>
  <si>
    <t>Pin Value 5</t>
  </si>
  <si>
    <t>Pin Value 6</t>
  </si>
  <si>
    <t>Pin Value 7</t>
  </si>
  <si>
    <t>Enable the Feature</t>
  </si>
  <si>
    <t>FB DSA index for each of the 8 possible pin states</t>
  </si>
  <si>
    <t>Digital Chain Parameters</t>
  </si>
  <si>
    <t>RRFMode</t>
  </si>
  <si>
    <t>agcMode</t>
  </si>
  <si>
    <t xml:space="preserve">CHA </t>
  </si>
  <si>
    <t>CHB</t>
  </si>
  <si>
    <t>CHC</t>
  </si>
  <si>
    <t>CHD</t>
  </si>
  <si>
    <t>CHE</t>
  </si>
  <si>
    <t>CHF</t>
  </si>
  <si>
    <t>CHG</t>
  </si>
  <si>
    <t>CHH</t>
  </si>
  <si>
    <t>atken</t>
  </si>
  <si>
    <t>atksize</t>
  </si>
  <si>
    <t>atkwinlength</t>
  </si>
  <si>
    <t>atkthreshold</t>
  </si>
  <si>
    <t>atkNumHitsRel</t>
  </si>
  <si>
    <t>atkNumHitsAbs</t>
  </si>
  <si>
    <t>decayen</t>
  </si>
  <si>
    <t>decaysize</t>
  </si>
  <si>
    <t>decaywinlength</t>
  </si>
  <si>
    <t>decaythreshold</t>
  </si>
  <si>
    <t>decayNumHitsRel</t>
  </si>
  <si>
    <t>decayNumHitsAbs</t>
  </si>
  <si>
    <t>0-disabled</t>
  </si>
  <si>
    <t>1-Internal AGC</t>
  </si>
  <si>
    <t>2-External AGC SPI control</t>
  </si>
  <si>
    <t>3-External AGC 4-Pin control</t>
  </si>
  <si>
    <t>4-External AGC 8-Pin control</t>
  </si>
  <si>
    <t>Big Step</t>
  </si>
  <si>
    <t>Small Step</t>
  </si>
  <si>
    <t>Power Det</t>
  </si>
  <si>
    <t>blank_time_extcomp</t>
  </si>
  <si>
    <t>en_agcfreeze_pin</t>
  </si>
  <si>
    <t>tdd_freeze_agc</t>
  </si>
  <si>
    <t>AGC Mode</t>
  </si>
  <si>
    <t>Whether to use ADC Detectors in AGC loop operation.</t>
  </si>
  <si>
    <t>Window Length (also referred to as Time Constant) for attack detectors. This is
absolute time in range of 10ns to 40 milliseconds in steps of 10ns. 1LSB=10ns
First index is for Big Step Attack Detectors
Second index is common for small step attack, fast attack using LNA RF
Detector, and band detector based attack.</t>
  </si>
  <si>
    <t>Whenever some detector triggers, this step size mentions the DSA change that
needs to happen in the appropriate direction. 1LSB=0.5dB</t>
  </si>
  <si>
    <t>Detector threshold with the Resolution: 0.25 dB. Range is 0 dBFS to -63.75
dBFS, in steps of -0.25dbfs.</t>
  </si>
  <si>
    <t>Detector threshold with the Resolution: 0.25 dB. Range is 0 dBFS to -63.75
dBFS, in steps of -0.25dbfs</t>
  </si>
  <si>
    <t>Relative number of hits threshold for Attack Detector. In every time period, the attack detectors will trigger if the signal is above the programmed level threshold for more than this numHits threshold of samples.
This value is as fraction of the atkwinlength. With 0 corresponding to 0% and 216 corresponding to 100%. Range is 0-0xffff.
This is valid only if the relative mode of Num Hits is programmed.
[Big Step Attack, (Small Step and Power Attack)]. Power Detector and Small Step Detector uses the same value.</t>
  </si>
  <si>
    <t>Absolute number of hits threshold for Attack Detector. In every time period, the attack detectors will trigger if the signal is above the programmed level threshold for more than this numHits threshold of samples. This value is Number of samples at FADC/8. Range is 0-0xffffff.
This is valid only if the absolute mode of Num Hits is programmed. [Big Step Attack, Small Step and Power Attack]. Power Detector and Small Step Detector uses the same value.</t>
  </si>
  <si>
    <t>tddFreezeAtkDetector</t>
  </si>
  <si>
    <t>tddFreezeDecayDetector</t>
  </si>
  <si>
    <t>usePowerDetForLoop</t>
  </si>
  <si>
    <t>adcDetNumCrossingsMode</t>
  </si>
  <si>
    <t>Power Attack</t>
  </si>
  <si>
    <t>Power Decay</t>
  </si>
  <si>
    <t>minDsaAttn</t>
  </si>
  <si>
    <t>maxDsaAttn</t>
  </si>
  <si>
    <t>defDsaAttn</t>
  </si>
  <si>
    <t>lnaEn</t>
  </si>
  <si>
    <t>lnagain0</t>
  </si>
  <si>
    <t>Stage 1</t>
  </si>
  <si>
    <t>Stage 2</t>
  </si>
  <si>
    <t>lnaphase0</t>
  </si>
  <si>
    <t>lnagain1</t>
  </si>
  <si>
    <t>lnaphase1</t>
  </si>
  <si>
    <t>Stage 0</t>
  </si>
  <si>
    <t>lnaGainMargin</t>
  </si>
  <si>
    <t>maxLnaStage</t>
  </si>
  <si>
    <t>lnaStageDecoding</t>
  </si>
  <si>
    <t>singleDualBandMode</t>
  </si>
  <si>
    <t>enBandDet</t>
  </si>
  <si>
    <t>useBandAtk</t>
  </si>
  <si>
    <t>dualLnaAtkThB0</t>
  </si>
  <si>
    <t>dualLnaAtkThB1</t>
  </si>
  <si>
    <t>dualLnaAtkNumCrossingMode</t>
  </si>
  <si>
    <t>dualLnaAtkNumCrossingsB0</t>
  </si>
  <si>
    <t>dualLnaAtkNumCrossingsB1</t>
  </si>
  <si>
    <t>dualLnaDecayThB0</t>
  </si>
  <si>
    <t>dualLnaDecayThB1</t>
  </si>
  <si>
    <t>dualLnaDecayNumCrossingMode</t>
  </si>
  <si>
    <t>dualLnaDecayNumCrossingsB0</t>
  </si>
  <si>
    <t>dualLnaDecayNumCrossingsB1</t>
  </si>
  <si>
    <t>rfdeten</t>
  </si>
  <si>
    <t>rfdetstepsize</t>
  </si>
  <si>
    <t>rfdetThreshold</t>
  </si>
  <si>
    <t>rfdetNumhitsmode</t>
  </si>
  <si>
    <t>rfdetnumhits</t>
  </si>
  <si>
    <t>custRfMode</t>
  </si>
  <si>
    <t>gpioRstEnable</t>
  </si>
  <si>
    <t>dsaStep</t>
  </si>
  <si>
    <t>dsaInit</t>
  </si>
  <si>
    <t>maxDelay</t>
  </si>
  <si>
    <t>External AGC</t>
  </si>
  <si>
    <t>pin0sel</t>
  </si>
  <si>
    <t>pin1sel</t>
  </si>
  <si>
    <t>pin2sel</t>
  </si>
  <si>
    <t>pin3sel</t>
  </si>
  <si>
    <t>pkDetPinLsbSel</t>
  </si>
  <si>
    <t>pkDetOnPenultimateLsb</t>
  </si>
  <si>
    <t>pulseExpansionCount</t>
  </si>
  <si>
    <t>tddOvrGateDisable</t>
  </si>
  <si>
    <t>Absolute/Relative time crossings for ADC attack/decay detectors. 0 →
Absolute; 1 → Relative</t>
  </si>
  <si>
    <t>[big step, small step, power detector]
Whether to use ADC Detectors in AGC loop operation.
1/True : Enable
0/False: Disable</t>
  </si>
  <si>
    <t>[big step, small step, power detector]
Whenever some detector triggers, this step size mentions the DSA change that
needs to happen in the appropriate direction. 1LSB=0.5dB</t>
  </si>
  <si>
    <t>Detector Time Constant expressed in absolute time in ns (only allowed in steps of 10 ns).
All detectors use the same value for decay time constant.</t>
  </si>
  <si>
    <t>Relative number of hits threshold for Decay Detector. In every time period, the decay detectors will trigger if the signal is above the programmed level threshold for less than this numHits threshold of samples.
This value is as fraction of the decaywinlength. With 0 corresponding to 0% 2^16 corresponding to 100%. Range is 0-0xffff.
This is valid only if the relative mode of Num Hits is programmed.
[Big Step decay, (Small Step and Power decay)]. Power Detector and Small Step Detector uses the same value.</t>
  </si>
  <si>
    <t>Absolute number of hits threshold for Decay Detector. In every time period, the decay detectors will trigger if the signal is above the programmed level threshold for less than this numHits threshold of samples.
This value is Number of samples at FADC/8. Range is 0-0xffffff.
This is valid only if the absolute mode of Num Hits is programmed.
[Big Step decay, (Small Step and Power decay)]. Power Detector and Small Step Detector uses the same value.</t>
  </si>
  <si>
    <t>Blanking Time when an External Component Gain Changes
The value is interpreted as the number of FADC/8 clocks for which the detectors must be blanked.</t>
  </si>
  <si>
    <t>Enable or Disable pin based AGC freeze.
0: Disable
1: Enable</t>
  </si>
  <si>
    <t>TDD Freeze Mode:
0 → Reset the AGC state during the OFF period of TDD
1 → Freeze the AGC state during the OFF period of TDD</t>
  </si>
  <si>
    <t>TDD Freeze Mode Attack Detectors
0 → Reset the attack detectors during the OFF period of TDD
1 → Freeze the attack detectors during the OFF period of TDD</t>
  </si>
  <si>
    <t>TDD Freeze Mode Decay Detectors
0 → Reset the decay detectors during the OFF period of TDD
1 → Freeze the decay detectors during the OFF period of TDD</t>
  </si>
  <si>
    <t>Set to 1 to use the power attack or decay detectors to 1. Set this along with enabling and configuring the power detector. It can be set to 0 when it is needed to read the power but not use the power detector for the internal AGC loop.
[power attack, power decay]</t>
  </si>
  <si>
    <t>Minimum DSA attenuation used by AGC (1LSB=0.5dB). Supported
Range:0-60.</t>
  </si>
  <si>
    <t>Maximum DSA attenuation used by AGC(1LSB=0.5dB). Supported range:0-60</t>
  </si>
  <si>
    <t>Default DSA attenuation used by AGC on reset(1LSB=0.5dB). Supported
range:0-60</t>
  </si>
  <si>
    <t>Use customer rf detector for internal AGC. 0-Disable, 1-Enable</t>
  </si>
  <si>
    <t>0: extAgc: Use customer rf detector in External AGC.
2: lnaBypass : Use customer rf detector for external LNA bypass in internal AGC.</t>
  </si>
  <si>
    <t>Whenever customer rf detector triggers, this step size mentions the DSA change that needs to happen in the appropriate direction. 1LSB=0.5dB</t>
  </si>
  <si>
    <t>Detector Threshold in dBm. 1LSB=1dB.</t>
  </si>
  <si>
    <t>Absolute/Relative option for Time Crossings. 0 → Absolute; 1 → Relative</t>
  </si>
  <si>
    <t>When rfdetNumhitsmode==0
This is number of samples at FADC for customer RF detector. Note that this must be less than the number of samples in a window in atkwinlength[1].
When rfdetNumhitsmode==1
This is fraction of samples crossing signal threshold in window length corresponding to atkwinlength[1]. This fraction is interpreted as a 32 bit precision value with the value 2^32 corresponding to 100%. Supported range is 0-2^32-1</t>
  </si>
  <si>
    <t>0: Disable
1: Enable
External LNA Control in Internal AGC mode</t>
  </si>
  <si>
    <t>Number of LNA Stages. Supported values are 1-3.
Indicates number of gain levels present for external component LNA.
1 → One Stage LNA
2 → Two Stage LNA
3 → Three Stage LNA
Others → Invalid</t>
  </si>
  <si>
    <t>State of LNA Pins when both the stages of the LNA must be bypassed. Valid only for Number of LNA Stages = 2.
0 → 00 (no bypass), 01(first stage bypass), 11(both stages bypassed) are the valid states of the pins.
1 → 00 (no bypass), 01(first stage bypass), 10(both stages bypassed) are the valid states of the pins.</t>
  </si>
  <si>
    <t>0: Single LNA control
1: Dual LNA control
Whether to use Single LNA control or dual LNA control in dual band configuration</t>
  </si>
  <si>
    <t>LNA Band0 Gain. This is also the gain when a single LNA is used. This is used only when extLnaTempModel=0.
There are maximum of 3 stages supported. This is the gain for each of the 3 stages. [Stage 0, Stage 1, Stage 2]
1LSB=1/32dB.</t>
  </si>
  <si>
    <t>LNA Band0 Phase. This is also the Phase when a single LNA is used. This is used only when extLnaTempModel=0.
There are maximum of 3 stages supported. This is the Phase for each of the 3 stages. [Stage 0, Stage 1, Stage 2]
1LSB=360/1024 degrees.</t>
  </si>
  <si>
    <t>LNA Band1 Gain. This can be ignored when a single LNA is used. This is used only when extLnaTempModel=0.
There are maximum of 3 stages supported. This is the gain for each of the 3 stages. [Stage 0, Stage 1, Stage 2]
1LSB=1/32dB.</t>
  </si>
  <si>
    <t>LNA Band1 Phase. This can be ignored when a single LNA is used. This is used only when extLnaTempModel=0.
There are maximum of 3 stages supported. This is the Phase for each of the 3 stages. [Stage 0, Stage 1, Stage 2]
1LSB=360/1024 degrees.</t>
  </si>
  <si>
    <t>0 → Disable Band Detectors. 1 → Enable band detectors. Applicable only
when Dual LNA control is enabled.</t>
  </si>
  <si>
    <t>LNA attack threshold dBm Value Band0. Signed Number in dBm (1LSB=1dB)</t>
  </si>
  <si>
    <t>LNA attack threshold dBm Value Band1. Signed Number in dBm (1LSB=1dB)</t>
  </si>
  <si>
    <t>Absolute/Relative time crossings for band detector in attack mode. 0 →
Absolute; 1 → Relative</t>
  </si>
  <si>
    <t>Band0 detector NumHits threshold. Applicable only in Dual LNA case.
When dualLnaAtkNumCrossingMode=0(Absolute Crossings Mode):
Number of samples at Interface Rate for Band0 detector to declare attack for Band0. Note that this must be less than the number of samples in a window in atkwinlength[1].
When dualLnaAtkNumCrossingMode=1(Relative Crossings Mode):
Fraction of samples crossing signal threshold in given time constant (atkwinlength[1]) for Band detector 0 to declare attack for Band0.</t>
  </si>
  <si>
    <t>Band1 detector NumHits threshold. Applicable only in Dual LNA case. When dualLnaAtkNumCrossingMode=0(Absolute Crossings Mode):
Number of samples at Interface Rate for Band1 detector to declare attack for Band1. Note that this must be less than the number of samples in a window in
atkwinlength[1].
When dualLnaAtkNumCrossingMode=1(Relative Crossings Mode):
Fraction of samples crossing signal threshold in given time constant (atkwinlength[1]) for Band detector 1 to declare attack for Band1.</t>
  </si>
  <si>
    <t>LNA decay threshold dBm Value Band0. Signed Number in dBm (1LSB=1dB)</t>
  </si>
  <si>
    <t>LNA decay threshold dBm Value Band1. Signed Number in dBm (1LSB=1dB)</t>
  </si>
  <si>
    <t>Absolute/Relative time crossings for band detector in decay mode. 0 →
Absolute; 1 → Relative</t>
  </si>
  <si>
    <t>Band0 detector NumHits threshold. Applicable only in Dual LNA case. When dualLnaDecayNumCrossingMode=0(Absolute Crossings Mode):
Number of samples at Interface Rate for Band0 detector to declare decay for Band0. Note that this must be less than the number of samples in a window in decaywinlength.
When dualLnaDecayNumCrossingMode=1(Relative Crossings Mode):
Fraction of samples crossing signal threshold in given time constant (decaywinlength) for Band detector 0 to declare decay for Band0.</t>
  </si>
  <si>
    <t>Band1 detector NumHits threshold. Applicable only in Dual LNA case. When dualLnaDecayNumCrossingMode=0(Absolute Crossings Mode):
Number of samples at Interface Rate for Band1 detector to declare decay for Band1. Note that this must be less than the number of samples in a window in decaywinlength.
When dualLnaDecayNumCrossingMode=1(Relative Crossings Mode):
Fraction of samples crossing signal threshold in given time constant (decaywinlength) for Band detector 1 to declare decay for Band1.</t>
  </si>
  <si>
    <t>Enable GPIO based reset to detectors. 0-Disable. 1-Enable</t>
  </si>
  <si>
    <t>For 4-Pin based DSA control Init. ((pin_value dsaStep) +dsaInit)×0.5dB</t>
  </si>
  <si>
    <t>For 4-Pin based DSA control step. ((pin_value dsaStep) +dsaInit)×0.5dB</t>
  </si>
  <si>
    <t>For 4-Pin based DSA control Maximum input Pin delay.</t>
  </si>
  <si>
    <t>This determines what detector outputs come out of Pin0 or BIT0 of I data.
It can be configured to carry ORed combination of selected bits.
Setting a particular bit gets the detector on to the corresponding pin/LSB.
Bit 15: Reserved. Set to 0.
Bit 14: Dig OVR
Bit 12 and Bit 13: Reliability Detector
Bit 11: Reserved. Set to 0.
Bit 10: Band1 peak attack
Bit 9: Band1 peak decay
Bit 8: Band0 peak attack
Bit 7: Band0 peak decay
Bit 6: LNARF detector
Bit 5: Power attack detector
Bit 4: Power decay detector
Bit 3: Big step attack
Bit 2: Small step attack
Bit 1: Big step decay
Bit 0: Small step decay</t>
  </si>
  <si>
    <t>Same as above</t>
  </si>
  <si>
    <t>Determines whether to send detector data on LSB in External AGC mode. For getting on pins, need to map the corresponding GPIO functions to the GPIO
Balls. 0x00 → pins. 0x01 → LSBs and Pins</t>
  </si>
  <si>
    <t>0-Send only on Bits 0 of I and Q. 1- Send on both Bits 0 and 1.</t>
  </si>
  <si>
    <t>Pulse Expansion Count. This value here is in steps of 10 ns. This
pulseExpansionCount*10ns is the pulse width.Supported Range: 0-0xff</t>
  </si>
  <si>
    <t>0-OVR will be made 0 on TDD Off. 1- OVR will retain it's state even during TDD OFF.</t>
  </si>
  <si>
    <t>maWindowCntr</t>
  </si>
  <si>
    <t>enable</t>
  </si>
  <si>
    <t>Enable the PAP block</t>
  </si>
  <si>
    <t>0-Disabled</t>
  </si>
  <si>
    <t>maWindowCntrTh</t>
  </si>
  <si>
    <t>maThreshB0</t>
  </si>
  <si>
    <t>maThreshB1</t>
  </si>
  <si>
    <t>maNumSample</t>
  </si>
  <si>
    <t>maEnable</t>
  </si>
  <si>
    <t>0: Disable Moving Average based PAP detector
1: Enable Moving Average based PAP detector</t>
  </si>
  <si>
    <t>Moving Average</t>
  </si>
  <si>
    <t>maEnableComb</t>
  </si>
  <si>
    <t>maNumSampleComb</t>
  </si>
  <si>
    <t>maThreshComb</t>
  </si>
  <si>
    <t>maWindowCntrThComb</t>
  </si>
  <si>
    <t>maWindowCntrComb</t>
  </si>
  <si>
    <t>0: Disable Combiner Moving Average based PAP detector.
1:Enable Combiner
Moving Average based PAP detector.</t>
  </si>
  <si>
    <t>Number of samples in a window. Supported values: 0-No averaging; 1-16
(supported only when the interface rate is more than the interface rate &lt; DAC
Digital Clock/4); 2-32;3-64; 4-128 Samples.</t>
  </si>
  <si>
    <t>(-val/16) dbfs is the power threshold for combiner detector. Supported Range: 0-768.</t>
  </si>
  <si>
    <t>Window Counter Threshold. When the number of windows in a set of maWindowCntr windows have power above the power threshold. This must be lower than or equal to maWindowCntr. Supported Range: 0:2^12-1.</t>
  </si>
  <si>
    <t>Number of windows. Supported Range: 0 to 2^12-1</t>
  </si>
  <si>
    <t>Moving Average Combining Detector</t>
  </si>
  <si>
    <t>hpfEnable</t>
  </si>
  <si>
    <t>hpfNumSample</t>
  </si>
  <si>
    <t>hpfWindowCntrTh</t>
  </si>
  <si>
    <t>hpfWindowCntr</t>
  </si>
  <si>
    <t>hpfThreshB0</t>
  </si>
  <si>
    <t>hpfThreshB1</t>
  </si>
  <si>
    <t>High Pass Filter</t>
  </si>
  <si>
    <t>0: Disable High Pass Filter based PAP detector.
1:Enable High Pass Filter based PAP detector.</t>
  </si>
  <si>
    <t>Number of samples in a window. Supported values:
0-No averaging
1-2 (supported only when the interface rate is more than the interface rate &lt; DAC Digital Clock/4)
2-4;
3-8; 
4-16 Samples.</t>
  </si>
  <si>
    <t>(-val/16) dbfs is the power threshold for Band0 detector. Supported Range: 0-768</t>
  </si>
  <si>
    <t>(-val/16) dbfs is the power threshold for Band1 detector. Supported Range: 0-768. Valid only in dual band use case. In single band usecase, make this equal to hpfThreshB0.</t>
  </si>
  <si>
    <t>hpfEnableComb</t>
  </si>
  <si>
    <t>hpfNumSampleComb</t>
  </si>
  <si>
    <t>hpfWindowCntrComb</t>
  </si>
  <si>
    <t>hpfThreshComb</t>
  </si>
  <si>
    <t>0: Disable Combiner High Pass Filter based PAP detector.
1:Enable Combiner High Pass Filter based PAP detector.</t>
  </si>
  <si>
    <t>(-val/16) dbfs is the threshold for combiner detector. Supported Range: 0-768.</t>
  </si>
  <si>
    <t>High Pass Filter Combining Detector</t>
  </si>
  <si>
    <t>avgPwrBlkLen</t>
  </si>
  <si>
    <t>avgPwrDetEnable</t>
  </si>
  <si>
    <t>avgPwrTrigThreshB0</t>
  </si>
  <si>
    <t>avgPwrTrigWindowCntrB0</t>
  </si>
  <si>
    <t>avgPwrTrigWindowCntrThB0</t>
  </si>
  <si>
    <t>avgPwrTrigThreshB1</t>
  </si>
  <si>
    <t>avgPwrTrigWindowCntrB1</t>
  </si>
  <si>
    <t>avgPwrTrigWindowCntrThB1</t>
  </si>
  <si>
    <t>avgPwrRelThreshB0</t>
  </si>
  <si>
    <t>avgPwrRelWindowCntrThB0</t>
  </si>
  <si>
    <t>avgPwrRelWindowCntrB0</t>
  </si>
  <si>
    <t>avgPwrRelThreshB1</t>
  </si>
  <si>
    <t>avgPwrRelWindowCntrThB1</t>
  </si>
  <si>
    <t>avgPwrRelWindowCntrB1</t>
  </si>
  <si>
    <t>Average Power Detector</t>
  </si>
  <si>
    <t>Number of samples in a window. Supported values:
0-No averaging;
1-2 (supported only when the interface rate is more than the interface rate &lt; DAC Digital Clock/4);
2-4 Samples;
3-8 Samples;
4-16 Samples.</t>
  </si>
  <si>
    <t>Block Length for power measurement is 2 power this value samples:
For LRSB/DB following values are supported = 4 to 16
For HRSB following values are supported = 5 to 17
This is common for average power detector and power meter.</t>
  </si>
  <si>
    <t>Enable Average Power Detector.
0- Disable both Power detector and Power meter.
1- Enable average power detector and power meter.
2-Enable only power meter.</t>
  </si>
  <si>
    <t>Average Power Trigger Detector. Threshold In 0.0625dB steps from 0 to -36dBFS.</t>
  </si>
  <si>
    <t>Average Power Trigger Detector.Supported range: 0 to 210-2. The window length is 1 more than the given value. If no window counter is required then counter and threshold both must be 0.</t>
  </si>
  <si>
    <t>Average Power Trigger Detector.Counter threshold. Supported range is 0 to avgPwrTrigWindowCntrB0.</t>
  </si>
  <si>
    <t>Average Power Trigger Detector.Counter threshold. Supported range is 0 to avgPwrTrigWindowCntrB1.</t>
  </si>
  <si>
    <t>Average Power Trigger Detector.Threshold In 0.0625dB steps from 0 to -36dBFS.</t>
  </si>
  <si>
    <t>Average Power Release Detector. Threshold In 0.0625dB steps from 0 to -36dBFS.</t>
  </si>
  <si>
    <t>Average Power Release Detector. Counter threshold. Supported range is 0 to avgPwrRelWindowCntrB0.</t>
  </si>
  <si>
    <t>Average Power Release Detector. Supported range: 0 to 210-2. The window length is 1 more than the given value. If no window counter is required then counter and threshold both must be 0.</t>
  </si>
  <si>
    <t>Average Peak Detector</t>
  </si>
  <si>
    <t>avgPkDetEnable</t>
  </si>
  <si>
    <t>avgPkTrigThreshB0</t>
  </si>
  <si>
    <t>avgPkTrigWindowCntrThB0</t>
  </si>
  <si>
    <t>avgPkTrigWindowCntrB0</t>
  </si>
  <si>
    <t>avgPkTrigThreshB1</t>
  </si>
  <si>
    <t>avgPkTrigWindowCntrThB1</t>
  </si>
  <si>
    <t>avgPkTrigWindowCntrB1</t>
  </si>
  <si>
    <t>Enable Average Peak Detector</t>
  </si>
  <si>
    <t>Average Peak Trigger Detector. Threshold In 0.0625dB steps from 0 to -36dBFS.</t>
  </si>
  <si>
    <t>Average Peak Trigger Detector.Counter threshold. Supported range is 0 to avgPkTrigWindowCntrB0.</t>
  </si>
  <si>
    <t>Average Peak Trigger Detector.Threshold In 0.0625dB steps from 0 to -36dBFS.</t>
  </si>
  <si>
    <t>Average Peak Trigger Detector.Counter threshold. Supported range is 0 to avgPkTrigWindowCntrB1.</t>
  </si>
  <si>
    <t>Average Peak Trigger Detector.Supported range: 0 to 2^10-2. The window length is 1 more than the given value. If no window counter is required then counter and threshold both must be 0.</t>
  </si>
  <si>
    <t>avgPkRelThreshB0</t>
  </si>
  <si>
    <t>avgPkRelWindowCntrThB0</t>
  </si>
  <si>
    <t>avgPkRelWindowCntrB0</t>
  </si>
  <si>
    <t>avgPkRelThreshB1</t>
  </si>
  <si>
    <t>avgPkRelWindowCntrThB1</t>
  </si>
  <si>
    <t>avgPkRelWindowCntrB1</t>
  </si>
  <si>
    <t>Average Peak Release Detector. Threshold In 0.0625dB steps from 0 to -36dBFS.</t>
  </si>
  <si>
    <t>Average Peak Release Detector. Supported range: 0 to 2^10-2. The window length is 1 more than the given value. If no window counter is required then counter and threshold both must be 0.</t>
  </si>
  <si>
    <t>Average Peak Release Detector. Counter threshold. Supported range is 0 to avgPkRelWindowCntrB0.</t>
  </si>
  <si>
    <t>Average Peak Release Detector. Counter threshold. Supported range is 0 to avgPkRelWindowCntrB1</t>
  </si>
  <si>
    <t>PAP State Machine</t>
  </si>
  <si>
    <t>multMode</t>
  </si>
  <si>
    <t>rampDownStartVal</t>
  </si>
  <si>
    <t>attnStepSizeLgs</t>
  </si>
  <si>
    <t>amplUpdateCyclesRampDownLgs</t>
  </si>
  <si>
    <t>sampleHoldToRampDownLgs</t>
  </si>
  <si>
    <t>triggerToSampleHoldLgs</t>
  </si>
  <si>
    <t>attnStepSizeNonLgs</t>
  </si>
  <si>
    <t>amplUpdateCyclesRampDownNonLgs</t>
  </si>
  <si>
    <t>triggerToRampDownNonLgs</t>
  </si>
  <si>
    <t>waitCounter</t>
  </si>
  <si>
    <t>rampUpStartVal</t>
  </si>
  <si>
    <t>gainStepSize</t>
  </si>
  <si>
    <t>amplUpdateCyclesRampUp</t>
  </si>
  <si>
    <t>triggerClearToRampUp</t>
  </si>
  <si>
    <t>detectInWaitState</t>
  </si>
  <si>
    <t>rampStickyMode</t>
  </si>
  <si>
    <t>holdProgrammedValue</t>
  </si>
  <si>
    <t>progValueIB0</t>
  </si>
  <si>
    <t>progValueQB0</t>
  </si>
  <si>
    <t>progValueIB1</t>
  </si>
  <si>
    <t>progValueQB1</t>
  </si>
  <si>
    <t>stateMachineEnable</t>
  </si>
  <si>
    <t>rampMultEnable</t>
  </si>
  <si>
    <t>Ramp Multiplication Enable
0 - disable
1 - enable</t>
  </si>
  <si>
    <t>State Machine Enable.
0 - disable
1 - enable</t>
  </si>
  <si>
    <t>Ramp Multiplication Mode
0 ¨ (1+Cosine)/2 profile
1 ¨ Linear profile</t>
  </si>
  <si>
    <t>Starting Amplitude/Phase for Ramp down
0 to 128 In &lt;1.7u&gt; format.
Value of 128 corresponds to unit amplitude for the linear profile
Value of 128 corresponds to pi radians for the cosine profile</t>
  </si>
  <si>
    <t>Amplitude Step in Ramp down for LGS mode: Difference between successive amplitude values during Ramp Down in LGS mode.Supported range is 1 to 127 in &lt;0.7u&gt; format.
In linear case, the gain will reduce by (attnStepSize/128) every
amplUpdateCyclesRampDownLgs.
In Cosine case, the phase is incremented by (pi*attnStepSize/128) every amplUpdateCyclesRampDownLgs.</t>
  </si>
  <si>
    <t>Time interval between amplitude step in Ramp down for LGS mode. Number of clock cycles to remain in particular amplitude during LGS ramp-down before going to the next amplitude. Indicates time in cycles of Fdac/16 clock. Can take
values from 1 to 128</t>
  </si>
  <si>
    <t>Delay from Last good sample hold to ramp down start for LGS mode. Indicates time in cycles of Fdac/16 clock</t>
  </si>
  <si>
    <t>Delay from alarm going high to the start of Last good sample hold for LGS mode Indicates time in cycles of Fdac/16 clock.</t>
  </si>
  <si>
    <t>Amplitude Step in Ramp down for non-LGS mode. Difference between successive amplitude values during Ramp Down in non-LGS mode. Can be from 1 to 127 in &lt;0.7u&gt; format.</t>
  </si>
  <si>
    <t>Time interval between amplitude step in Ramp down for non-LGS mode. Number of clock cycles to remain in particular amplitude during non-LGS rampdown before going to the next amplitude. Indicates time in cycles of Fdac/16 clock. Can take values from 1 to 128</t>
  </si>
  <si>
    <t>Delay from non-LGS alarm to ramp down start for non-LGS mode. Delay from non-LGS alarm trigger to Ramp Down start. Indicates time in cycles of Fdac/16 clock.</t>
  </si>
  <si>
    <t>Time delay in Wait State: Number of cycles the FSM must remain in the WAIT state. Indicates time in cycles of Fdac/16 clock</t>
  </si>
  <si>
    <t>Starting Amplitude/Phase for Ramp up. 0 to 128 In &lt;1.7u&gt; format.
Value of 128 corresponds to unit amplitude for the linear profile
Value of 128 corresponds to pi radians for the cosine profile</t>
  </si>
  <si>
    <t>Amplitude Step in Ramp up: Difference between successive amplitude values during Ramp Up. Can be from 1 to 127 in &lt;0.7u&gt; format.</t>
  </si>
  <si>
    <t>Time interval between amplitude step in Ramp up: Number of clock cycles to remain in a particular amplitude during ramp-up before going to the next amplitude.
Indicates time in cycles of Fdac/16 clock. Can take values from 1 to 128</t>
  </si>
  <si>
    <t>Delay from PAP trigger going down to start of ramp up Indicates time in cycles of Fdac/16 clock</t>
  </si>
  <si>
    <t>Detect PAP trigger in wait state
If set '1' and an alarm comes during FSM 'WAIT' state, FSM goes to 'ATTN' state.
If set to '0', alarm during FSM 'WAIT' state is ignored."</t>
  </si>
  <si>
    <t>Disable auto transition from Wait to Gain
0: Enable auto-transition from WAIT to GAIN state.
1: Disable auto-transition from WAIT to GAIN state.</t>
  </si>
  <si>
    <t>0-Hold actual data. 1-Hold custom Data.</t>
  </si>
  <si>
    <t>Value to hold on I Band0</t>
  </si>
  <si>
    <t>Value to hold on Q Band0</t>
  </si>
  <si>
    <t>Value to hold on I Band1</t>
  </si>
  <si>
    <t>Value to hold on Q Band1</t>
  </si>
  <si>
    <t>alarmPulseGPIO</t>
  </si>
  <si>
    <t>alarmPllMode</t>
  </si>
  <si>
    <t>alarmJesdMode</t>
  </si>
  <si>
    <t>alarmSaturationOvrMode</t>
  </si>
  <si>
    <t>alarmInterfacePapMode</t>
  </si>
  <si>
    <t>alarmCombinerPapMode</t>
  </si>
  <si>
    <t>saturationWinLen</t>
  </si>
  <si>
    <t>saturationWinThreshold</t>
  </si>
  <si>
    <t>alarmOtherTxMask</t>
  </si>
  <si>
    <t>pulseAlarmMode</t>
  </si>
  <si>
    <t>alarmPinDynamicMode</t>
  </si>
  <si>
    <t>Pulse width of PAP alarm going to GPIO. Takes value from 0 to 217-1. Indicates time in cycles of Fdac.</t>
  </si>
  <si>
    <t>PLL Trigger to PAP.
0:Mask for both LGS &amp; non-LGS Hold;
1: LGS Hold;
2: non-LGS Hold</t>
  </si>
  <si>
    <t>JESD Trigger to PAP.
0:Mask for both LGS &amp; non-LGS Hold;
1: LGS Hold;
2: non-LGS Hold</t>
  </si>
  <si>
    <t>Saturation OVR Trigger to PAP.
0:Mask for both LGS &amp; non-LGS Hold;
1: LGS Hold;
2: non-LGS Hold</t>
  </si>
  <si>
    <t>Interface Detectors to PAP.
0:Mask for both LGS &amp; non-LGS Hold;
1: LGS Hold;
2: non-LGS Hold</t>
  </si>
  <si>
    <t>Combiner detectors to PAP.
0:Mask for both LGS &amp; non-LGS Hold;
1: LGS Hold;
2: non-LGS Hold</t>
  </si>
  <si>
    <t>Window length over which to monitor the Saturation OVR. The trigger goes high when in saturationWinLen sample window, OVR is high for more than saturationWinThreshold cycles. 12 bit value. 0 to 2^12-1. Window Length is one more than the given value. If no window counter is required then counter and threshold both must be 0.</t>
  </si>
  <si>
    <t>Saturation overflow window counter error threshold. Can take values from 0 to 2^12-1.</t>
  </si>
  <si>
    <t>Mask other channels (bit-wise). The alarms of the bits set 1 would not trigger PAP.
Bit 0 for TXA
Bit 1 for TXB
Bit 2 for TXC
Bit 3 for TXD
Bit 4 for TXE
Bit 5 for TXF
Bit 6 for TXG
Bit 7 for TXH</t>
  </si>
  <si>
    <t>Determines if the PAP Pin is sticky or non-sticky. 0:sticky, 1:dynamic</t>
  </si>
  <si>
    <t>Determines if the alarm goes low based on pulse extension or State machine.
0: Alarm pin goes low after the pulse extension.
1: Alarm pin goes low after the State Machine completes gain state and reaches idle state.</t>
  </si>
  <si>
    <t>1-Enabled</t>
  </si>
  <si>
    <t>Use Band detectors for Attack. This alwas needs to be 1</t>
  </si>
  <si>
    <t>Absolute/Relative time crossings for ADC attack/decay detectors.
0 → Absolute; 1 → Relative</t>
  </si>
  <si>
    <t>Misc</t>
  </si>
  <si>
    <t>For any additional parameter not present in the excel, you can enter the paramater in Latte format below one command per line.
For Example, you can set: sysParams.ChipVersion=0x20.</t>
  </si>
  <si>
    <t>Company:</t>
  </si>
  <si>
    <t>Project Site:</t>
  </si>
  <si>
    <t>Project Name:</t>
  </si>
  <si>
    <t>NDA-Restrictions</t>
  </si>
  <si>
    <t>Excel Version Info:</t>
  </si>
  <si>
    <t>Texas Instruments</t>
  </si>
  <si>
    <t>User Info</t>
  </si>
  <si>
    <t>Update Date:</t>
  </si>
  <si>
    <t>Project Description:</t>
  </si>
  <si>
    <t>Excel Owner:</t>
  </si>
  <si>
    <t>1-16-64-1-0</t>
  </si>
  <si>
    <t>1-16-64-2-0</t>
  </si>
  <si>
    <t>1-16-96-2-0</t>
  </si>
  <si>
    <t>8-16-12-4-0</t>
  </si>
  <si>
    <t>8-16-16-2-0</t>
  </si>
  <si>
    <t>8-16-16-4-0</t>
  </si>
  <si>
    <t>8-16-24-4-0</t>
  </si>
  <si>
    <t>8-16-32-4-0</t>
  </si>
  <si>
    <t>8-16-8-1-0</t>
  </si>
  <si>
    <t>8-32-12-2-0</t>
  </si>
  <si>
    <t>8-32-16-1-0</t>
  </si>
  <si>
    <t>8-32-16-2-0</t>
  </si>
  <si>
    <t>8-32-24-2-0</t>
  </si>
  <si>
    <t>8-32-24-4-0</t>
  </si>
  <si>
    <t>8-32-32-2-0</t>
  </si>
  <si>
    <t>8-32-32-4-0</t>
  </si>
  <si>
    <t>8-32-48-4-0</t>
  </si>
  <si>
    <t>8-32-64-4-0</t>
  </si>
  <si>
    <t>8-8-16-4-0</t>
  </si>
  <si>
    <t>8-8-4-1-0</t>
  </si>
  <si>
    <t>8-8-8-2-0</t>
  </si>
  <si>
    <t>1-2-24-2-0</t>
  </si>
  <si>
    <t>8-4-2-1-0</t>
  </si>
  <si>
    <t>Comments:</t>
  </si>
  <si>
    <t>Version 0.4</t>
  </si>
  <si>
    <t>4th April 2022</t>
  </si>
  <si>
    <t>This excel sheet can be used to enter and save all the system parameters for AFE80xx configuration. Please refer to the Configuration Guide for detailed description of the parameters.
Enter all the values, in green cells.
User can add any custom information in the UserInfo sheet.
You can parse the excel parameters into Latte using AFE.loadSystemParamsExcel(filePath)
You can save the Latte System Parameters into excel using AFE.saveSystemParamsExcel(filePath)</t>
  </si>
  <si>
    <t>1pin/Band/2T: NCOSEL_0 for TxAB Band0 and NCOSEL_1 for TXAB Band 1, and so on</t>
  </si>
  <si>
    <t>FRef</t>
  </si>
  <si>
    <t>Fadc</t>
  </si>
  <si>
    <t>Fdac</t>
  </si>
  <si>
    <t>adcSelect0</t>
  </si>
  <si>
    <t>adcSelect1</t>
  </si>
  <si>
    <t>halfRateModeAdc</t>
  </si>
  <si>
    <t>halfRateModeTx</t>
  </si>
  <si>
    <t>This is the parameter to map the ADC output port to the RRF channel. For RX1234 and FB1</t>
  </si>
  <si>
    <t>This is the parameter to map the ADC output port to the RRF channel. For RX5678 and FB2</t>
  </si>
  <si>
    <t>Data from FB1 RFIN</t>
  </si>
  <si>
    <t>Data from RX1 RFIN</t>
  </si>
  <si>
    <t>Data from RX2 RFIN</t>
  </si>
  <si>
    <t>Data from RX3 RFIN</t>
  </si>
  <si>
    <t>Data from RX4 RFIN</t>
  </si>
  <si>
    <t>Data from FB2 RFIN</t>
  </si>
  <si>
    <t>Data from RX5 RFIN</t>
  </si>
  <si>
    <t>Data from RX6 RFIN</t>
  </si>
  <si>
    <t>Data from RX7 RFIN</t>
  </si>
  <si>
    <t>Data from RX8 RFIN</t>
  </si>
  <si>
    <t>Enabling Half Rate Mode for RX-FB [ABCD,EFGH].
This will make the sampling rate half of FadcRx.</t>
  </si>
  <si>
    <t>Enabling Half Rate Mode for TX [ABCD,EFGH].
This will make the sampling rate half of Fdac.</t>
  </si>
  <si>
    <t>4pin Common control for all channels</t>
  </si>
  <si>
    <t>hpfWindowCntrThComb</t>
  </si>
  <si>
    <t>Window Counter Threshold. When the number of windows in a set of hpfWindowCntr windows have filter trigger. This must be lower than hpfWindowCntr. Supported Range: 0:2^12-1.</t>
  </si>
  <si>
    <t>Window Counter Threshold. When the number of windows in a set of hpfWindowCntrComb windows have filter trigger. This must be lower than hpfWindowCntrComb. Supported Range: 0:2^12-1.</t>
  </si>
  <si>
    <t>jesdRxProtocol</t>
  </si>
  <si>
    <t>DAC side JESD Protocol
[Mapper0, Mapper1, Mapper2, Mapper 3]</t>
  </si>
  <si>
    <t>defaultFbDsa</t>
  </si>
  <si>
    <t>pllGsmMode</t>
  </si>
  <si>
    <t>defaultRxDsa</t>
  </si>
  <si>
    <t>defaultTxDsa</t>
  </si>
  <si>
    <t>Default RX DSA</t>
  </si>
  <si>
    <t>Default TX DSA</t>
  </si>
  <si>
    <t>Default FB DSA</t>
  </si>
  <si>
    <t>Low BW mode for PLL</t>
  </si>
  <si>
    <t>Normal PLL BW</t>
  </si>
  <si>
    <t>sleepModeEn</t>
  </si>
  <si>
    <t>serdesAcCoupling</t>
  </si>
  <si>
    <t>doSerdesAdaptationSeparately</t>
  </si>
  <si>
    <t>Coupling Mode for SerDes RX Lanes</t>
  </si>
  <si>
    <t>DC Coupling</t>
  </si>
  <si>
    <t>AC Coupling</t>
  </si>
  <si>
    <t>Adaptation as part of the config file.</t>
  </si>
  <si>
    <t>Adapt Separately</t>
  </si>
  <si>
    <t>Do SerDes Adaptation Separately</t>
  </si>
  <si>
    <t>executeLinkUpSequenceSeparately</t>
  </si>
  <si>
    <t>stxPrbsModeWhenSeparateLinkUp</t>
  </si>
  <si>
    <t>Linkup as part of the config file.</t>
  </si>
  <si>
    <t>Linkup Separately</t>
  </si>
  <si>
    <t>Link up Sequence Separately</t>
  </si>
  <si>
    <t>Do not send PRBS</t>
  </si>
  <si>
    <t>PRBS9</t>
  </si>
  <si>
    <t>PRBS15</t>
  </si>
  <si>
    <t>PRBS23</t>
  </si>
  <si>
    <t>PRBS31</t>
  </si>
  <si>
    <t>Miscellaneous</t>
  </si>
  <si>
    <t>Send PRBS data at the end of bringup.
This can be used to adapt the ASIC/FPGA SerDes. Before linkup, the PRBS should be disabled and normal data should be sent using serdesTxSendData function.
Alternatively the sendSerdesTxPrbs function can be called after bringup to do adaptation.
Valid only when executeLinkUpSequenceSeparately=True</t>
  </si>
  <si>
    <t>jesdLoopbackEn</t>
  </si>
  <si>
    <t>Enable the JESD Loop back from ADC to DAC.</t>
  </si>
  <si>
    <t>jesdSendZeroesInTddOff</t>
  </si>
  <si>
    <t>By default when the TDD is off, a random repeating pattern is sent onto lanes, rather than 0s. Setting this to 1, sends 0s on the lanes at the cost of a small
additional power</t>
  </si>
  <si>
    <t>jesdRxInitLmfcCounter</t>
  </si>
  <si>
    <t>TX Per Mapper LMFC Offset</t>
  </si>
  <si>
    <t>Mapper 0</t>
  </si>
  <si>
    <t>Mapper 1</t>
  </si>
  <si>
    <t>Mapper 2</t>
  </si>
  <si>
    <t>Mapper 3</t>
  </si>
  <si>
    <t>rxJesdTxLmfcCounter</t>
  </si>
  <si>
    <t>fbJesdTxLmfcCounter</t>
  </si>
  <si>
    <t>RX Per Mapper LMFC Offset</t>
  </si>
  <si>
    <t>FB Per Mapper LMFC Offset</t>
  </si>
  <si>
    <t>rxJesdTxIlaL</t>
  </si>
  <si>
    <t>rxJesdTxIlaM</t>
  </si>
  <si>
    <t>fbJesdTxIlaL</t>
  </si>
  <si>
    <t>fbJesdTxIlaM</t>
  </si>
  <si>
    <t>jesdTxIlaLid</t>
  </si>
  <si>
    <t>Sets the M value to be output from lanes of each of the RX IP layer. This is valid only in JESD204B protocol.</t>
  </si>
  <si>
    <t>Sets the L value to be output from lanes of each of the RX IP layer. This is valid only in JESD204B protocol.</t>
  </si>
  <si>
    <t>Sets the L value to be output from lanes of each of the FB IP layer. This is valid only in JESD204B protocol.</t>
  </si>
  <si>
    <t>Sets the M value to be output from lanes of each of the FB IP layer. This is valid only in JESD204B protocol.</t>
  </si>
  <si>
    <t>Sets the Lane ID value to be output from each lane pre-lane MUX. This is valid only in JESD204B protocol.</t>
  </si>
  <si>
    <t>These can be tuned to adjust STX eye. The cursors of a 3-tap FFE can be adjusted for SerDes TX pre-emphasis to be programmed as per below table. The higher is the main cursor value, the larger is the swing. The pre-cursor and post-cursor equalizations are to be
looked at in relative sense. Those may not be absolute equalization provided.
Refer to the table at the bottom of this sheet for the cursor settings.</t>
  </si>
  <si>
    <t>STX1</t>
  </si>
  <si>
    <t>STX2</t>
  </si>
  <si>
    <t>STX3</t>
  </si>
  <si>
    <t>STX4</t>
  </si>
  <si>
    <t>STX5</t>
  </si>
  <si>
    <t>STX6</t>
  </si>
  <si>
    <t>STX7</t>
  </si>
  <si>
    <t>STX8</t>
  </si>
  <si>
    <t>dacJesdAlarmToPapMuxMode</t>
  </si>
  <si>
    <t>dacJesdAlarmToPapMuxEnable</t>
  </si>
  <si>
    <t>This enables configuring the mux
which selects the lanes need to trigger the PAP of each channel.</t>
  </si>
  <si>
    <t>This selects the mode to configure the
mux which selects the lanes needed to trigger the PAP of each channel.</t>
  </si>
  <si>
    <t>Trigger PAP when the lane containing the TX channel has an alarm</t>
  </si>
  <si>
    <t>Trigger PAP when the link containing the TX channel has an alarm.</t>
  </si>
  <si>
    <t>Factory Calibration</t>
  </si>
  <si>
    <t>enableReliabilityDetector</t>
  </si>
  <si>
    <t>Enable Sleep Feature.</t>
  </si>
  <si>
    <t>Reliability Detector Enable. This is preferred to be kept enable all the time.</t>
  </si>
  <si>
    <t>intPinsParams</t>
  </si>
  <si>
    <t>DACJESD0: Trigger With DACJESD top 4 lanes</t>
  </si>
  <si>
    <t>Select Alarms to trigger each ALARM pin.</t>
  </si>
  <si>
    <t>DACJESD1: Trigger With DACJESD bottom 4 lanes</t>
  </si>
  <si>
    <t>ADCJESD_RX: RX side JESD Alarms</t>
  </si>
  <si>
    <t>ADCJESD_FB: FB side JESD Alarms</t>
  </si>
  <si>
    <t>ADCJESDSYNC: Trigger when any of the Sync pin goes low in JESD 2048b/10b</t>
  </si>
  <si>
    <t>SPI: Trigger on any SPI alarm</t>
  </si>
  <si>
    <t>PLL: Trigger on PLL Loss of lock</t>
  </si>
  <si>
    <t>TXPAP: Bit wise TX PAP  trigger. Enable bits of the channels for which their PAP alarms need to come onto the pin.
Bit0-TX1, Bit1-TX2,…</t>
  </si>
  <si>
    <t>enableRxDsaCalibration</t>
  </si>
  <si>
    <t>No DSA Calibration</t>
  </si>
  <si>
    <t>Do DSA Calibration through Config File</t>
  </si>
  <si>
    <t>Do DSA Calibration through C function</t>
  </si>
  <si>
    <t>rxDsaCalibrationChEn</t>
  </si>
  <si>
    <t>Bit wise channel enable for the RX channels for what to do the calibration. When enableRxDsaCalibration is 2 (DSA Calibration through C), set this equal to the parameter rxEnable.</t>
  </si>
  <si>
    <t>fbDsaCalibrationChEn</t>
  </si>
  <si>
    <t>Bit wise channel enable for the FB channels for what to do the calibration.
When enableRxDsaCalibration is 2, set this equal to the parameter fbEnable.</t>
  </si>
  <si>
    <t>useTxForCalib</t>
  </si>
  <si>
    <t>Enable to Use TX Data for calibrating the RX and FB.</t>
  </si>
  <si>
    <t>RX and FB DSA Calibration Enable. In case DSA Calibration is being done, it is recommended to set this to "Do DSA Calibration through C function". doRxDsaCalib is the function used for this.</t>
  </si>
  <si>
    <t>alcEn</t>
  </si>
  <si>
    <t>ALC</t>
  </si>
  <si>
    <t>alcMode</t>
  </si>
  <si>
    <t>fltPtFmt</t>
  </si>
  <si>
    <t>fltPtMode</t>
  </si>
  <si>
    <t>0: Floatingpoint</t>
  </si>
  <si>
    <t>2: Coarse gain index on LSBs of only I / Q</t>
  </si>
  <si>
    <t>3: Coarse gain index on LSBS of both I,Q</t>
  </si>
  <si>
    <t>4: Coarse gain index sent on the ALC output pins</t>
  </si>
  <si>
    <t>5: Coarse gain sent as input over the ALC input pins</t>
  </si>
  <si>
    <t>CH1</t>
  </si>
  <si>
    <t>CH2</t>
  </si>
  <si>
    <t>CH3</t>
  </si>
  <si>
    <t>CH4</t>
  </si>
  <si>
    <t>CH5</t>
  </si>
  <si>
    <t>CH6</t>
  </si>
  <si>
    <t>CH7</t>
  </si>
  <si>
    <t>CH8</t>
  </si>
  <si>
    <t>totalGainRange</t>
  </si>
  <si>
    <t>Enable the ALC block.</t>
  </si>
  <si>
    <t>ALC Mode</t>
  </si>
  <si>
    <t>Total gain range used by ALC for gain compensation. 1LSB=1dB.</t>
  </si>
  <si>
    <t>minAttnAlc</t>
  </si>
  <si>
    <t>Minimum Attenuation used by ALC for compensation when useMinAttnAgc = 0. must be &lt;32. Value doesn;t matter when useMinAttnAgc=1</t>
  </si>
  <si>
    <t>useMinAttnAgc</t>
  </si>
  <si>
    <t>Configure the Min Attenuation Mode
0: Use minAttnAlc for minimum attenuation for which compensation is required.
1: Enable ALC to use minimum attenuation from AGC for which compensation is required.</t>
  </si>
  <si>
    <t>ALC Floating Point Mode. Sets whether to send MSB of mantissa always in Floating Point mode of ALC.
0: If exponent &gt; 0, do not send MSB
1: Send MSB always</t>
  </si>
  <si>
    <t>Floating Point Format. Number of Mantissa and Exponent bits to be used in floating point mode of ALC
0: 2 bit exponent , 13 bit mantissa and 1 bit sign
1: 3 bit exponent, 12 bit mantissa and 1 bit sign
2: 4 bit exponent, 11 bit mantissa and 1 bit sign</t>
  </si>
  <si>
    <t>stepSize</t>
  </si>
  <si>
    <t>Choose the coarse step size. Appropriate value has to be chosen which can represent the complete attenuation range of operation.
0x00 → 0 dB
0x01 → 1 dB
0x02 → 2 dB
0x03 → 3 dB
0x04 → 4 dB
0x05 → 5 dB
0x06 → 6 dB
0x08 → 8 dB</t>
  </si>
  <si>
    <t>nBitIndex</t>
  </si>
  <si>
    <t>Choose the number of bits of coarse index. Supported Values are 0,2,3,4.</t>
  </si>
  <si>
    <t>indexInvert</t>
  </si>
  <si>
    <t>Coarse Index Invert. If this value is
0: coarse index is transmitted as is.
1: (15-coarse index) is transmitted</t>
  </si>
  <si>
    <t>indexSwapIQ</t>
  </si>
  <si>
    <t>Coarse Index Swap. If to swap coarse index on I and Q.
0: LSB on I, MSB on Q
1: MSB on I, LSB on Q</t>
  </si>
  <si>
    <t>sigBackOff</t>
  </si>
  <si>
    <t>This is the signal back-off, the offset attenuation applied. (in dB) This must be less than totalGainRange.</t>
  </si>
  <si>
    <t>gainChangeIndEn</t>
  </si>
  <si>
    <t>Applicable only when nBitIndex is 3. If this is set, in the bit-4 indicates if the DSA changed. Otherwise, 0 will be sent.</t>
  </si>
  <si>
    <t>outputDgcPinDelay</t>
  </si>
  <si>
    <t>Coarse Index Pin Delay</t>
  </si>
  <si>
    <t>Others</t>
  </si>
  <si>
    <t>rxCalibTddCtrlChannelsSel</t>
  </si>
  <si>
    <t>rxCalibTddCtrlChannelsEn</t>
  </si>
  <si>
    <t>txCalibTddCtrlChannelsSel</t>
  </si>
  <si>
    <t>txCalibTddCtrlChannelsEn</t>
  </si>
  <si>
    <t>Selects the channels which will be enabled when the RX_CALIBTDD0/1 Pins goes high, ignoring TDD pin state. Bit wise. Bit0-Ch0, Bit1-Ch1,... This should be a subset of the channels selected by rxCalibTddCtrlChannelsSel. When the RX_CALIBTDD0/1 goes high, these channels are enabled, rest of the channels in (rxCalibTddCtrlChannelsEn ^ (rxCalibTddCtrlChannelsSel &amp; rxCalibTddCtrlChannelsEn)) are turned off.</t>
  </si>
  <si>
    <t>Selects the channels which will be controlled by the RX_CALIBTDD0/1 Pins, ignoring TDD pin state. Rest are controlled by TDD pins. Bit wise. Bit0-Ch0, Bit1-Ch1,…</t>
  </si>
  <si>
    <t>Selects the channels which will be controlled by the TX_CALIBTDD0/1 Pins, ignoring TDD pin state. Rest are controlled by TDD pins. Bit wise. Bit0-Ch0, Bit1-Ch1,…</t>
  </si>
  <si>
    <t>Selects the channels which will be enabled when the TX_CALIBTDD0/1 Pins goes high, ignoring TDD pin state. Bit wise. Bit0-Ch0, Bit1-Ch1,... This should be a subset of the channels selected by txCalibTddCtrlChannelsSel. When the TX_CALIBTDD0/1 goes high, these channels are enabled, rest of the channels in (txCalibTddCtrlChannelsEn ^ (txCalibTddCtrlChannelsSel &amp; txCalibTddCtrlChannelsEn)) are turned off.</t>
  </si>
  <si>
    <t>RX_CALIBTDD0 (RX1234)</t>
  </si>
  <si>
    <t>RX_CALIBTDD1 (RX5678)</t>
  </si>
  <si>
    <t>TX_CALIBTDD0 (TX1234)</t>
  </si>
  <si>
    <t>TX_CALIBTDD1 (TX5678)</t>
  </si>
  <si>
    <t>setupParams.LMK.lmkParams.lmkFrefClk=True</t>
  </si>
  <si>
    <t>setupParams.LMK.lmkParams.pllEn=False</t>
    <phoneticPr fontId="17" type="noConversion"/>
  </si>
  <si>
    <t>setupParams.LMK.lmkParams.inputClk=937.5</t>
    <phoneticPr fontId="17" type="noConversion"/>
  </si>
  <si>
    <t>setupParams.fpgaRefClk=156.25</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</si>
</sst>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맑은 고딕"/>
      <family val="2"/>
      <scheme val="minor"/>
    </font>
    <font>
      <b/>
      <sz val="11"/>
      <color theme="1"/>
      <name val="맑은 고딕"/>
      <family val="2"/>
      <scheme val="minor"/>
    </font>
    <font>
      <b/>
      <sz val="18"/>
      <color theme="1"/>
      <name val="맑은 고딕"/>
      <family val="2"/>
      <scheme val="minor"/>
    </font>
    <font>
      <sz val="14"/>
      <color rgb="FF006699"/>
      <name val="맑은 고딕"/>
      <family val="2"/>
      <scheme val="minor"/>
    </font>
    <font>
      <b/>
      <sz val="16"/>
      <color rgb="FFFF0000"/>
      <name val="맑은 고딕"/>
      <family val="2"/>
      <scheme val="minor"/>
    </font>
    <font>
      <b/>
      <sz val="14"/>
      <color theme="1"/>
      <name val="맑은 고딕"/>
      <family val="2"/>
      <scheme val="minor"/>
    </font>
    <font>
      <sz val="11"/>
      <color theme="1"/>
      <name val="Calibri"/>
      <family val="2"/>
    </font>
    <font>
      <b/>
      <sz val="11"/>
      <color theme="1"/>
      <name val="Calibri"/>
      <family val="2"/>
    </font>
    <font>
      <b/>
      <sz val="11"/>
      <color rgb="FFFF0000"/>
      <name val="Calibri"/>
      <family val="2"/>
    </font>
    <font>
      <sz val="11"/>
      <color rgb="FFFF0000"/>
      <name val="Calibri"/>
      <family val="2"/>
    </font>
    <font>
      <sz val="10"/>
      <color theme="1"/>
      <name val="Arial"/>
      <family val="2"/>
    </font>
    <font>
      <b/>
      <sz val="10"/>
      <color theme="1"/>
      <name val="Arial"/>
      <family val="2"/>
    </font>
    <font>
      <sz val="11"/>
      <color indexed="8"/>
      <name val="Calibri"/>
      <family val="2"/>
    </font>
    <font>
      <b/>
      <sz val="11"/>
      <color rgb="FFFF0000"/>
      <name val="맑은 고딕"/>
      <family val="2"/>
      <scheme val="minor"/>
    </font>
    <font>
      <sz val="11"/>
      <name val="맑은 고딕"/>
      <family val="2"/>
      <scheme val="minor"/>
    </font>
    <font>
      <b/>
      <sz val="11"/>
      <name val="맑은 고딕"/>
      <family val="2"/>
      <scheme val="minor"/>
    </font>
    <font>
      <sz val="8"/>
      <color rgb="FF000000"/>
      <name val="Segoe UI"/>
      <family val="2"/>
    </font>
    <font>
      <sz val="8"/>
      <name val="맑은 고딕"/>
      <family val="3"/>
      <charset val="129"/>
      <scheme val="minor"/>
    </font>
  </fonts>
  <fills count="10">
    <fill>
      <patternFill patternType="none"/>
    </fill>
    <fill>
      <patternFill patternType="gray125"/>
    </fill>
    <fill>
      <patternFill patternType="solid">
        <fgColor rgb="FFFFFF00"/>
        <bgColor indexed="64"/>
      </patternFill>
    </fill>
    <fill>
      <patternFill patternType="solid">
        <fgColor rgb="FF99FF66"/>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66FF33"/>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55">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pplyProtection="1">
      <alignment horizontal="center" vertical="center"/>
      <protection hidden="1"/>
    </xf>
    <xf numFmtId="0" fontId="0" fillId="3" borderId="0" xfId="0" applyFill="1" applyBorder="1" applyAlignment="1" applyProtection="1">
      <alignment horizontal="center" vertical="center"/>
      <protection locked="0"/>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0" xfId="0" applyBorder="1" applyAlignment="1" applyProtection="1">
      <alignment horizontal="center" vertical="center"/>
    </xf>
    <xf numFmtId="0" fontId="3" fillId="0" borderId="0" xfId="0" applyFont="1"/>
    <xf numFmtId="0" fontId="0" fillId="3" borderId="0" xfId="0" applyFill="1" applyAlignment="1" applyProtection="1">
      <alignment horizontal="center" vertical="center"/>
      <protection locked="0"/>
    </xf>
    <xf numFmtId="0" fontId="0" fillId="0" borderId="0" xfId="0" applyAlignment="1">
      <alignment horizontal="center" vertical="center" wrapText="1"/>
    </xf>
    <xf numFmtId="0" fontId="1" fillId="0" borderId="0" xfId="0" applyFont="1" applyFill="1" applyBorder="1" applyAlignment="1">
      <alignment horizontal="center" vertical="center"/>
    </xf>
    <xf numFmtId="0" fontId="0" fillId="0" borderId="0" xfId="0" applyFill="1" applyAlignment="1" applyProtection="1">
      <alignment horizontal="center" vertical="center"/>
      <protection locked="0"/>
    </xf>
    <xf numFmtId="0" fontId="0" fillId="0" borderId="1" xfId="0" applyBorder="1" applyAlignment="1">
      <alignment horizontal="center" vertical="center"/>
    </xf>
    <xf numFmtId="0" fontId="0" fillId="3" borderId="1" xfId="0" applyFill="1" applyBorder="1" applyAlignment="1" applyProtection="1">
      <alignment horizontal="center" vertical="center"/>
      <protection locked="0"/>
    </xf>
    <xf numFmtId="0" fontId="0" fillId="0" borderId="0" xfId="0" applyAlignment="1">
      <alignment horizontal="center" wrapText="1"/>
    </xf>
    <xf numFmtId="0" fontId="0" fillId="4" borderId="1" xfId="0" applyFill="1" applyBorder="1" applyAlignment="1" applyProtection="1">
      <alignment horizontal="center" vertical="center"/>
      <protection locked="0"/>
    </xf>
    <xf numFmtId="0" fontId="0" fillId="4" borderId="0" xfId="0" applyFill="1" applyAlignment="1">
      <alignment horizontal="center" vertical="center"/>
    </xf>
    <xf numFmtId="0" fontId="0" fillId="4" borderId="1" xfId="0" applyFill="1" applyBorder="1" applyAlignment="1">
      <alignment horizontal="center" vertical="center"/>
    </xf>
    <xf numFmtId="0" fontId="0" fillId="3" borderId="9" xfId="0" applyFill="1" applyBorder="1" applyAlignment="1" applyProtection="1">
      <alignment horizontal="center" vertical="center"/>
      <protection locked="0"/>
    </xf>
    <xf numFmtId="0" fontId="0" fillId="4" borderId="2" xfId="0" applyFill="1" applyBorder="1" applyAlignment="1">
      <alignment horizontal="center" vertical="center"/>
    </xf>
    <xf numFmtId="0" fontId="0" fillId="4" borderId="2" xfId="0" applyFill="1" applyBorder="1" applyAlignment="1" applyProtection="1">
      <alignment horizontal="center" vertical="center"/>
      <protection locked="0"/>
    </xf>
    <xf numFmtId="0" fontId="0" fillId="0" borderId="0" xfId="0" applyFill="1" applyAlignment="1">
      <alignment horizontal="center" wrapText="1"/>
    </xf>
    <xf numFmtId="0" fontId="0" fillId="0" borderId="0" xfId="0" applyFill="1" applyAlignment="1">
      <alignment horizontal="center" vertical="center" wrapText="1"/>
    </xf>
    <xf numFmtId="0" fontId="0" fillId="0" borderId="0" xfId="0" applyBorder="1" applyAlignment="1" applyProtection="1">
      <alignment horizontal="center" vertical="center" wrapText="1"/>
    </xf>
    <xf numFmtId="0" fontId="0" fillId="4" borderId="1" xfId="0" applyFill="1" applyBorder="1" applyAlignment="1">
      <alignment horizontal="center" vertical="center" wrapText="1"/>
    </xf>
    <xf numFmtId="0" fontId="0" fillId="0" borderId="0" xfId="0" applyFill="1" applyBorder="1" applyAlignment="1">
      <alignment horizontal="center" vertical="center" wrapText="1"/>
    </xf>
    <xf numFmtId="0" fontId="0" fillId="4" borderId="0" xfId="0" applyFill="1" applyAlignment="1">
      <alignment horizontal="center" vertical="center" wrapText="1"/>
    </xf>
    <xf numFmtId="0" fontId="0" fillId="4" borderId="10"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 xfId="0" applyFill="1" applyBorder="1" applyAlignment="1">
      <alignment horizontal="center" wrapText="1"/>
    </xf>
    <xf numFmtId="0" fontId="0" fillId="3" borderId="9"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13" xfId="0" applyFill="1" applyBorder="1" applyAlignment="1" applyProtection="1">
      <alignment horizontal="center" vertical="center" wrapText="1"/>
      <protection locked="0"/>
    </xf>
    <xf numFmtId="0" fontId="0" fillId="3" borderId="1" xfId="0" applyFill="1" applyBorder="1" applyAlignment="1" applyProtection="1">
      <alignment horizontal="center" wrapText="1"/>
      <protection locked="0"/>
    </xf>
    <xf numFmtId="0" fontId="0" fillId="0" borderId="0" xfId="0" applyBorder="1" applyAlignment="1" applyProtection="1">
      <alignment horizontal="center" vertical="center" wrapText="1"/>
      <protection hidden="1"/>
    </xf>
    <xf numFmtId="0" fontId="0" fillId="0" borderId="0" xfId="0" applyAlignment="1" applyProtection="1">
      <alignment horizontal="center" wrapText="1"/>
      <protection hidden="1"/>
    </xf>
    <xf numFmtId="0" fontId="8" fillId="0" borderId="3"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9" fillId="0" borderId="4" xfId="0" applyFont="1" applyBorder="1" applyAlignment="1" applyProtection="1">
      <alignment horizontal="center" vertical="center" wrapText="1"/>
      <protection hidden="1"/>
    </xf>
    <xf numFmtId="0" fontId="6" fillId="0" borderId="4" xfId="0" applyFont="1" applyBorder="1" applyAlignment="1" applyProtection="1">
      <alignment horizontal="left" vertical="center" wrapText="1"/>
      <protection hidden="1"/>
    </xf>
    <xf numFmtId="0" fontId="6" fillId="0" borderId="7" xfId="0" applyFont="1" applyBorder="1" applyAlignment="1" applyProtection="1">
      <alignment vertical="center" wrapText="1"/>
      <protection hidden="1"/>
    </xf>
    <xf numFmtId="0" fontId="0" fillId="0" borderId="7" xfId="0" applyBorder="1" applyAlignment="1" applyProtection="1">
      <alignment vertical="top" wrapText="1"/>
      <protection hidden="1"/>
    </xf>
    <xf numFmtId="0" fontId="6" fillId="0" borderId="5" xfId="0" applyFont="1" applyBorder="1" applyAlignment="1" applyProtection="1">
      <alignment horizontal="left" vertical="center" wrapText="1"/>
      <protection hidden="1"/>
    </xf>
    <xf numFmtId="0" fontId="9" fillId="0" borderId="5" xfId="0" applyFont="1" applyBorder="1" applyAlignment="1" applyProtection="1">
      <alignment horizontal="center" vertical="center" wrapText="1"/>
      <protection hidden="1"/>
    </xf>
    <xf numFmtId="0" fontId="0" fillId="0" borderId="8" xfId="0" applyBorder="1" applyAlignment="1" applyProtection="1">
      <alignment vertical="top" wrapText="1"/>
      <protection hidden="1"/>
    </xf>
    <xf numFmtId="0" fontId="6" fillId="0" borderId="5" xfId="0" applyFont="1" applyBorder="1" applyAlignment="1" applyProtection="1">
      <alignment vertical="center" wrapText="1"/>
      <protection hidden="1"/>
    </xf>
    <xf numFmtId="0" fontId="0" fillId="0" borderId="0" xfId="0" applyFill="1" applyAlignment="1" applyProtection="1">
      <alignment horizontal="center" wrapText="1"/>
      <protection hidden="1"/>
    </xf>
    <xf numFmtId="0" fontId="6" fillId="0" borderId="4" xfId="0" applyFont="1" applyFill="1" applyBorder="1" applyAlignment="1" applyProtection="1">
      <alignment horizontal="left" vertical="center" wrapText="1"/>
      <protection hidden="1"/>
    </xf>
    <xf numFmtId="0" fontId="6" fillId="0" borderId="8" xfId="0" applyFont="1" applyBorder="1" applyAlignment="1" applyProtection="1">
      <alignment vertical="center" wrapText="1"/>
      <protection hidden="1"/>
    </xf>
    <xf numFmtId="0" fontId="7" fillId="0" borderId="8" xfId="0" applyFont="1" applyBorder="1" applyAlignment="1" applyProtection="1">
      <alignment vertical="center" wrapText="1"/>
      <protection hidden="1"/>
    </xf>
    <xf numFmtId="0" fontId="8" fillId="0" borderId="6"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0" fillId="0" borderId="0" xfId="0" applyAlignment="1" applyProtection="1">
      <alignment wrapText="1"/>
      <protection hidden="1"/>
    </xf>
    <xf numFmtId="0" fontId="9" fillId="0" borderId="6" xfId="0" applyFont="1" applyBorder="1" applyAlignment="1" applyProtection="1">
      <alignment horizontal="center" vertical="center" wrapText="1"/>
      <protection hidden="1"/>
    </xf>
    <xf numFmtId="0" fontId="6" fillId="0" borderId="8" xfId="0" applyFont="1" applyBorder="1" applyAlignment="1" applyProtection="1">
      <alignment horizontal="left" vertical="center" wrapText="1"/>
      <protection hidden="1"/>
    </xf>
    <xf numFmtId="0" fontId="9" fillId="0" borderId="8" xfId="0" applyFont="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Border="1" applyAlignment="1">
      <alignment horizontal="center" vertical="center" wrapText="1"/>
    </xf>
    <xf numFmtId="0" fontId="0" fillId="0" borderId="0" xfId="0" applyFill="1" applyBorder="1" applyAlignment="1" applyProtection="1">
      <alignment horizontal="center" vertical="center" wrapText="1"/>
      <protection locked="0"/>
    </xf>
    <xf numFmtId="0" fontId="10" fillId="0" borderId="5" xfId="0" applyFont="1" applyBorder="1" applyAlignment="1">
      <alignment horizontal="justify" vertical="center"/>
    </xf>
    <xf numFmtId="0" fontId="10" fillId="0" borderId="8" xfId="0" applyFont="1" applyBorder="1" applyAlignment="1">
      <alignment horizontal="justify" vertical="center"/>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0" fillId="3" borderId="9" xfId="0" applyFill="1" applyBorder="1" applyAlignment="1" applyProtection="1">
      <alignment horizontal="center" wrapText="1"/>
      <protection locked="0"/>
    </xf>
    <xf numFmtId="0" fontId="0" fillId="4" borderId="16" xfId="0" applyFill="1" applyBorder="1" applyAlignment="1">
      <alignment horizontal="center" vertical="center" wrapText="1"/>
    </xf>
    <xf numFmtId="0" fontId="0" fillId="3" borderId="17" xfId="0" applyFill="1" applyBorder="1" applyAlignment="1" applyProtection="1">
      <alignment horizontal="center" vertical="center" wrapText="1"/>
      <protection locked="0"/>
    </xf>
    <xf numFmtId="0" fontId="0" fillId="0" borderId="20" xfId="0" applyFill="1" applyBorder="1" applyAlignment="1">
      <alignment horizontal="center" vertical="center" wrapText="1"/>
    </xf>
    <xf numFmtId="0" fontId="0" fillId="0" borderId="21" xfId="0" applyFill="1" applyBorder="1" applyAlignment="1" applyProtection="1">
      <alignment horizontal="center" vertical="center" wrapText="1"/>
      <protection locked="0"/>
    </xf>
    <xf numFmtId="0" fontId="12" fillId="0" borderId="0" xfId="0" applyFont="1" applyAlignment="1">
      <alignment wrapText="1"/>
    </xf>
    <xf numFmtId="0" fontId="12" fillId="0" borderId="0" xfId="0" applyFont="1" applyAlignment="1">
      <alignment vertical="center"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wrapText="1"/>
    </xf>
    <xf numFmtId="0" fontId="12" fillId="0" borderId="0" xfId="0" applyFont="1" applyAlignment="1">
      <alignment horizontal="left" vertical="center" wrapText="1"/>
    </xf>
    <xf numFmtId="0" fontId="1" fillId="0" borderId="0" xfId="0" applyFont="1"/>
    <xf numFmtId="0" fontId="1" fillId="2" borderId="0" xfId="0" applyFont="1" applyFill="1"/>
    <xf numFmtId="0" fontId="1" fillId="2" borderId="0" xfId="0" applyFont="1" applyFill="1" applyAlignment="1">
      <alignment horizontal="center"/>
    </xf>
    <xf numFmtId="0" fontId="0" fillId="5" borderId="1" xfId="0" applyFill="1" applyBorder="1"/>
    <xf numFmtId="0" fontId="0" fillId="3" borderId="0" xfId="0" applyFill="1" applyProtection="1">
      <protection locked="0"/>
    </xf>
    <xf numFmtId="0" fontId="0" fillId="0" borderId="0" xfId="0" applyProtection="1">
      <protection locked="0"/>
    </xf>
    <xf numFmtId="0" fontId="1" fillId="2" borderId="0"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0" xfId="0" applyFont="1" applyFill="1" applyBorder="1" applyAlignment="1">
      <alignment horizontal="center" vertical="center" wrapText="1"/>
    </xf>
    <xf numFmtId="0" fontId="0" fillId="0" borderId="7" xfId="0" applyBorder="1" applyAlignment="1">
      <alignment horizontal="center" vertical="center" wrapText="1"/>
    </xf>
    <xf numFmtId="0" fontId="0" fillId="0" borderId="28" xfId="0" applyBorder="1" applyAlignment="1">
      <alignment horizontal="center" vertical="center"/>
    </xf>
    <xf numFmtId="0" fontId="0" fillId="0" borderId="1" xfId="0" applyBorder="1"/>
    <xf numFmtId="0" fontId="0" fillId="0" borderId="0" xfId="0" applyBorder="1"/>
    <xf numFmtId="0" fontId="0" fillId="0" borderId="31" xfId="0" applyBorder="1"/>
    <xf numFmtId="0" fontId="0" fillId="0" borderId="0" xfId="0" applyBorder="1" applyAlignment="1">
      <alignment wrapText="1"/>
    </xf>
    <xf numFmtId="0" fontId="0" fillId="0" borderId="0" xfId="0" applyBorder="1" applyAlignment="1"/>
    <xf numFmtId="0" fontId="0" fillId="6" borderId="0" xfId="0" applyFill="1" applyAlignment="1">
      <alignment horizontal="center" vertical="center"/>
    </xf>
    <xf numFmtId="0" fontId="0" fillId="6" borderId="0" xfId="0" applyFill="1" applyAlignment="1" applyProtection="1">
      <alignment horizontal="center" vertical="center"/>
      <protection hidden="1"/>
    </xf>
    <xf numFmtId="0" fontId="0" fillId="0" borderId="0" xfId="0" applyFill="1" applyBorder="1" applyAlignment="1">
      <alignment horizontal="center" vertical="center"/>
    </xf>
    <xf numFmtId="0" fontId="0" fillId="0" borderId="0" xfId="0" applyFill="1" applyBorder="1" applyAlignment="1" applyProtection="1">
      <alignment horizontal="center" vertical="center"/>
      <protection hidden="1"/>
    </xf>
    <xf numFmtId="0" fontId="14" fillId="0" borderId="0" xfId="0" applyFont="1" applyAlignment="1">
      <alignment horizontal="center" vertical="center"/>
    </xf>
    <xf numFmtId="0" fontId="1" fillId="3" borderId="42" xfId="0" applyFont="1" applyFill="1" applyBorder="1" applyAlignment="1" applyProtection="1">
      <alignment horizontal="center" vertical="center"/>
      <protection locked="0"/>
    </xf>
    <xf numFmtId="0" fontId="1" fillId="6" borderId="42" xfId="0" applyFont="1"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6" borderId="36"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6" borderId="43" xfId="0" applyFill="1" applyBorder="1" applyAlignment="1" applyProtection="1">
      <alignment horizontal="center" vertical="center"/>
      <protection locked="0"/>
    </xf>
    <xf numFmtId="0" fontId="0" fillId="3"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3" borderId="20" xfId="0" applyFill="1" applyBorder="1" applyAlignment="1" applyProtection="1">
      <alignment horizontal="center" vertical="center" wrapText="1"/>
      <protection locked="0"/>
    </xf>
    <xf numFmtId="0" fontId="0" fillId="3" borderId="33" xfId="0" applyFill="1" applyBorder="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6" borderId="20" xfId="0" applyFill="1" applyBorder="1" applyAlignment="1" applyProtection="1">
      <alignment horizontal="center" vertical="center" wrapText="1"/>
      <protection locked="0"/>
    </xf>
    <xf numFmtId="0" fontId="0" fillId="6" borderId="33" xfId="0" applyFill="1" applyBorder="1" applyAlignment="1" applyProtection="1">
      <alignment horizontal="center" vertical="center" wrapText="1"/>
      <protection locked="0"/>
    </xf>
    <xf numFmtId="0" fontId="0" fillId="6" borderId="21" xfId="0"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36" xfId="0" applyFont="1" applyFill="1" applyBorder="1" applyAlignment="1" applyProtection="1">
      <alignment horizontal="center" vertical="center" wrapText="1"/>
      <protection locked="0"/>
    </xf>
    <xf numFmtId="0" fontId="13" fillId="0" borderId="0" xfId="0" applyFont="1" applyAlignment="1">
      <alignment horizontal="center" vertical="center" wrapText="1"/>
    </xf>
    <xf numFmtId="0" fontId="0" fillId="0" borderId="0" xfId="0" applyFill="1" applyBorder="1" applyAlignment="1" applyProtection="1">
      <alignment horizontal="center" vertical="center" wrapText="1"/>
      <protection hidden="1"/>
    </xf>
    <xf numFmtId="0" fontId="0" fillId="0" borderId="28" xfId="0" applyBorder="1" applyAlignment="1">
      <alignment horizontal="center" vertical="center" wrapText="1"/>
    </xf>
    <xf numFmtId="0" fontId="0" fillId="6" borderId="0" xfId="0" applyFill="1" applyAlignment="1">
      <alignment horizontal="center" vertical="center" wrapText="1"/>
    </xf>
    <xf numFmtId="0" fontId="0" fillId="6" borderId="0" xfId="0" applyFill="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6" borderId="42" xfId="0" applyFill="1" applyBorder="1" applyProtection="1">
      <protection locked="0"/>
    </xf>
    <xf numFmtId="0" fontId="0" fillId="6" borderId="36" xfId="0" applyFill="1" applyBorder="1" applyProtection="1">
      <protection locked="0"/>
    </xf>
    <xf numFmtId="0" fontId="0" fillId="6" borderId="43" xfId="0" applyFill="1" applyBorder="1" applyProtection="1">
      <protection locked="0"/>
    </xf>
    <xf numFmtId="0" fontId="15" fillId="2" borderId="0" xfId="0" applyFont="1" applyFill="1"/>
    <xf numFmtId="0" fontId="0" fillId="0" borderId="0" xfId="0" applyAlignment="1"/>
    <xf numFmtId="0" fontId="0" fillId="0" borderId="0" xfId="0" applyFill="1" applyAlignment="1"/>
    <xf numFmtId="0" fontId="0" fillId="4" borderId="25" xfId="0" applyFill="1" applyBorder="1" applyProtection="1">
      <protection locked="0"/>
    </xf>
    <xf numFmtId="0" fontId="0" fillId="6" borderId="27" xfId="0" applyFill="1" applyBorder="1" applyProtection="1">
      <protection locked="0"/>
    </xf>
    <xf numFmtId="0" fontId="0" fillId="4" borderId="10" xfId="0" applyFill="1" applyBorder="1" applyProtection="1">
      <protection locked="0"/>
    </xf>
    <xf numFmtId="0" fontId="0" fillId="6" borderId="11" xfId="0" applyFill="1" applyBorder="1" applyProtection="1">
      <protection locked="0"/>
    </xf>
    <xf numFmtId="0" fontId="0" fillId="4" borderId="10" xfId="0" applyFill="1" applyBorder="1" applyAlignment="1" applyProtection="1">
      <alignment vertical="center"/>
      <protection locked="0"/>
    </xf>
    <xf numFmtId="0" fontId="0" fillId="4" borderId="12" xfId="0" applyFill="1" applyBorder="1" applyProtection="1">
      <protection locked="0"/>
    </xf>
    <xf numFmtId="0" fontId="0" fillId="6" borderId="13" xfId="0" applyFill="1" applyBorder="1" applyProtection="1">
      <protection locked="0"/>
    </xf>
    <xf numFmtId="0" fontId="1" fillId="7" borderId="41" xfId="0" applyFont="1" applyFill="1" applyBorder="1" applyAlignment="1">
      <alignment horizontal="center"/>
    </xf>
    <xf numFmtId="0" fontId="0" fillId="0" borderId="0" xfId="0" applyBorder="1" applyAlignment="1" applyProtection="1">
      <alignment horizontal="center" vertical="center"/>
    </xf>
    <xf numFmtId="0" fontId="0" fillId="5" borderId="0" xfId="0"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0" fontId="0" fillId="4" borderId="0"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8" borderId="0" xfId="0" applyFill="1" applyAlignment="1" applyProtection="1">
      <alignment horizontal="center" vertical="center"/>
      <protection locked="0"/>
    </xf>
    <xf numFmtId="0" fontId="0" fillId="8" borderId="10" xfId="0"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0" fontId="0" fillId="8" borderId="11"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0" fillId="3" borderId="0" xfId="0" applyFill="1" applyAlignment="1" applyProtection="1">
      <alignment wrapText="1"/>
      <protection locked="0"/>
    </xf>
    <xf numFmtId="0" fontId="0" fillId="3" borderId="1" xfId="0" applyFill="1" applyBorder="1" applyProtection="1">
      <protection locked="0"/>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0" fillId="0" borderId="0" xfId="0" applyBorder="1" applyAlignment="1">
      <alignment horizontal="center"/>
    </xf>
    <xf numFmtId="0" fontId="16" fillId="0" borderId="0" xfId="0" applyFont="1"/>
    <xf numFmtId="0" fontId="0" fillId="3" borderId="0" xfId="0" applyFill="1" applyAlignment="1" applyProtection="1">
      <alignment horizontal="center" wrapText="1"/>
      <protection locked="0"/>
    </xf>
    <xf numFmtId="0" fontId="0" fillId="9" borderId="9" xfId="0" applyFill="1" applyBorder="1" applyAlignment="1">
      <alignment horizontal="center" wrapText="1"/>
    </xf>
    <xf numFmtId="0" fontId="0" fillId="4" borderId="44" xfId="0" applyFill="1" applyBorder="1" applyAlignment="1">
      <alignment horizontal="center" wrapText="1"/>
    </xf>
    <xf numFmtId="0" fontId="0" fillId="3" borderId="9" xfId="0" applyFill="1" applyBorder="1" applyProtection="1">
      <protection locked="0"/>
    </xf>
    <xf numFmtId="0" fontId="0" fillId="0" borderId="0" xfId="0" applyBorder="1" applyAlignment="1">
      <alignment horizontal="right" vertical="center" wrapText="1"/>
    </xf>
    <xf numFmtId="0" fontId="0" fillId="0" borderId="0" xfId="0" applyBorder="1" applyAlignment="1">
      <alignment horizontal="left" vertical="center" wrapText="1"/>
    </xf>
    <xf numFmtId="0" fontId="14" fillId="3" borderId="1" xfId="0" applyFont="1" applyFill="1" applyBorder="1" applyAlignment="1" applyProtection="1">
      <alignment horizontal="center" vertical="center"/>
      <protection locked="0"/>
    </xf>
    <xf numFmtId="0" fontId="14" fillId="3" borderId="9" xfId="0" applyFont="1" applyFill="1" applyBorder="1" applyAlignment="1" applyProtection="1">
      <alignment horizontal="center" vertical="center"/>
      <protection locked="0"/>
    </xf>
    <xf numFmtId="0" fontId="0" fillId="0" borderId="0" xfId="0" applyFill="1" applyBorder="1" applyAlignment="1">
      <alignment wrapText="1"/>
    </xf>
    <xf numFmtId="0" fontId="0" fillId="6" borderId="1" xfId="0" applyFill="1" applyBorder="1" applyAlignment="1" applyProtection="1">
      <alignment horizontal="center" vertical="center"/>
      <protection locked="0"/>
    </xf>
    <xf numFmtId="0" fontId="13" fillId="7" borderId="32"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2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0" fillId="2" borderId="0" xfId="0" applyFill="1" applyAlignment="1">
      <alignment horizontal="center"/>
    </xf>
    <xf numFmtId="0" fontId="0" fillId="0" borderId="0" xfId="0" applyBorder="1" applyAlignment="1" applyProtection="1">
      <alignment horizontal="center" vertical="center"/>
    </xf>
    <xf numFmtId="0" fontId="1" fillId="2" borderId="0" xfId="0" applyFont="1" applyFill="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0" fillId="4" borderId="18"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0" fillId="0" borderId="7" xfId="0"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Alignment="1">
      <alignment horizont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 fillId="2" borderId="0" xfId="0" applyFont="1" applyFill="1" applyAlignment="1">
      <alignment horizontal="center" wrapText="1"/>
    </xf>
    <xf numFmtId="0" fontId="14" fillId="3" borderId="12" xfId="0" applyFont="1" applyFill="1" applyBorder="1" applyAlignment="1" applyProtection="1">
      <alignment horizontal="center" vertical="center" wrapText="1"/>
      <protection locked="0"/>
    </xf>
    <xf numFmtId="0" fontId="14" fillId="3" borderId="45" xfId="0" applyFont="1" applyFill="1" applyBorder="1" applyAlignment="1" applyProtection="1">
      <alignment horizontal="center" vertical="center" wrapText="1"/>
      <protection locked="0"/>
    </xf>
    <xf numFmtId="0" fontId="14" fillId="6" borderId="45"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0" fillId="9" borderId="0" xfId="0" applyFill="1" applyBorder="1" applyAlignment="1">
      <alignment horizontal="center" vertical="center" wrapText="1"/>
    </xf>
    <xf numFmtId="0" fontId="0" fillId="9" borderId="7" xfId="0" applyFill="1" applyBorder="1" applyAlignment="1">
      <alignment horizontal="center" vertical="center" wrapText="1"/>
    </xf>
    <xf numFmtId="0" fontId="0" fillId="9" borderId="28" xfId="0" applyFill="1" applyBorder="1" applyAlignment="1">
      <alignment horizontal="center" vertical="center" wrapText="1"/>
    </xf>
    <xf numFmtId="0" fontId="14" fillId="3" borderId="25" xfId="0"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wrapText="1"/>
      <protection locked="0"/>
    </xf>
    <xf numFmtId="0" fontId="14" fillId="6" borderId="26" xfId="0" applyFont="1" applyFill="1" applyBorder="1" applyAlignment="1" applyProtection="1">
      <alignment horizontal="center" vertical="center" wrapText="1"/>
      <protection locked="0"/>
    </xf>
    <xf numFmtId="0" fontId="14" fillId="6" borderId="27" xfId="0" applyFont="1" applyFill="1" applyBorder="1" applyAlignment="1" applyProtection="1">
      <alignment horizontal="center" vertical="center" wrapText="1"/>
      <protection locked="0"/>
    </xf>
    <xf numFmtId="0" fontId="0" fillId="6" borderId="20" xfId="0" applyFill="1" applyBorder="1" applyAlignment="1" applyProtection="1">
      <alignment horizontal="center" vertical="center" wrapText="1"/>
      <protection locked="0"/>
    </xf>
    <xf numFmtId="0" fontId="0" fillId="6" borderId="33" xfId="0" applyFill="1" applyBorder="1" applyAlignment="1" applyProtection="1">
      <alignment horizontal="center" vertical="center" wrapText="1"/>
      <protection locked="0"/>
    </xf>
    <xf numFmtId="0" fontId="0" fillId="6" borderId="21" xfId="0" applyFill="1" applyBorder="1" applyAlignment="1" applyProtection="1">
      <alignment horizontal="center" vertical="center" wrapText="1"/>
      <protection locked="0"/>
    </xf>
    <xf numFmtId="0" fontId="0" fillId="6" borderId="37" xfId="0" applyFill="1" applyBorder="1" applyAlignment="1" applyProtection="1">
      <alignment horizontal="center" vertical="center" wrapText="1"/>
      <protection locked="0"/>
    </xf>
    <xf numFmtId="0" fontId="0" fillId="6" borderId="38" xfId="0" applyFill="1" applyBorder="1" applyAlignment="1" applyProtection="1">
      <alignment horizontal="center" vertical="center" wrapText="1"/>
      <protection locked="0"/>
    </xf>
    <xf numFmtId="0" fontId="0" fillId="6" borderId="39" xfId="0" applyFill="1" applyBorder="1" applyAlignment="1" applyProtection="1">
      <alignment horizontal="center" vertical="center" wrapText="1"/>
      <protection locked="0"/>
    </xf>
    <xf numFmtId="0" fontId="0" fillId="2" borderId="34" xfId="0" applyFill="1" applyBorder="1" applyAlignment="1" applyProtection="1">
      <alignment horizontal="center" vertical="center" wrapText="1"/>
    </xf>
    <xf numFmtId="0" fontId="0" fillId="2" borderId="21" xfId="0" applyFill="1" applyBorder="1" applyAlignment="1" applyProtection="1">
      <alignment horizontal="center" vertical="center" wrapText="1"/>
    </xf>
    <xf numFmtId="0" fontId="0" fillId="6" borderId="34" xfId="0" applyFill="1" applyBorder="1" applyAlignment="1" applyProtection="1">
      <alignment horizontal="center" vertical="center" wrapText="1"/>
      <protection locked="0"/>
    </xf>
    <xf numFmtId="0" fontId="0" fillId="3" borderId="37" xfId="0" applyFill="1" applyBorder="1" applyAlignment="1" applyProtection="1">
      <alignment horizontal="center" vertical="center" wrapText="1"/>
      <protection locked="0"/>
    </xf>
    <xf numFmtId="0" fontId="0" fillId="3" borderId="38" xfId="0" applyFill="1" applyBorder="1" applyAlignment="1" applyProtection="1">
      <alignment horizontal="center" vertical="center" wrapText="1"/>
      <protection locked="0"/>
    </xf>
    <xf numFmtId="0" fontId="0" fillId="3" borderId="39" xfId="0" applyFill="1" applyBorder="1" applyAlignment="1" applyProtection="1">
      <alignment horizontal="center" vertical="center" wrapText="1"/>
      <protection locked="0"/>
    </xf>
    <xf numFmtId="0" fontId="0" fillId="3" borderId="20" xfId="0" applyFill="1" applyBorder="1" applyAlignment="1" applyProtection="1">
      <alignment horizontal="center" vertical="center" wrapText="1"/>
      <protection locked="0"/>
    </xf>
    <xf numFmtId="0" fontId="0" fillId="3" borderId="33" xfId="0" applyFill="1" applyBorder="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3" borderId="34" xfId="0" applyFill="1" applyBorder="1" applyAlignment="1" applyProtection="1">
      <alignment horizontal="center" vertical="center" wrapText="1"/>
      <protection locked="0"/>
    </xf>
    <xf numFmtId="0" fontId="1" fillId="2" borderId="30" xfId="0" applyFont="1" applyFill="1" applyBorder="1" applyAlignment="1">
      <alignment horizontal="center" vertical="center" wrapText="1"/>
    </xf>
    <xf numFmtId="0" fontId="1" fillId="9" borderId="25" xfId="0" applyFont="1" applyFill="1" applyBorder="1" applyAlignment="1" applyProtection="1">
      <alignment horizontal="center" vertical="center" wrapText="1"/>
      <protection locked="0" hidden="1"/>
    </xf>
    <xf numFmtId="0" fontId="1" fillId="9" borderId="26" xfId="0" applyFont="1" applyFill="1" applyBorder="1" applyAlignment="1" applyProtection="1">
      <alignment horizontal="center" vertical="center" wrapText="1"/>
      <protection locked="0" hidden="1"/>
    </xf>
    <xf numFmtId="0" fontId="1" fillId="9" borderId="27" xfId="0" applyFont="1" applyFill="1" applyBorder="1" applyAlignment="1" applyProtection="1">
      <alignment horizontal="center" vertical="center" wrapText="1"/>
      <protection locked="0" hidden="1"/>
    </xf>
    <xf numFmtId="0" fontId="1" fillId="9" borderId="25" xfId="0" applyFont="1" applyFill="1" applyBorder="1" applyAlignment="1" applyProtection="1">
      <alignment horizontal="center" vertical="center" wrapText="1"/>
      <protection locked="0"/>
    </xf>
    <xf numFmtId="0" fontId="1" fillId="9" borderId="26" xfId="0" applyFont="1" applyFill="1" applyBorder="1" applyAlignment="1" applyProtection="1">
      <alignment horizontal="center" vertical="center" wrapText="1"/>
      <protection locked="0"/>
    </xf>
    <xf numFmtId="0" fontId="1" fillId="9" borderId="27" xfId="0" applyFont="1" applyFill="1" applyBorder="1" applyAlignment="1" applyProtection="1">
      <alignment horizontal="center" vertical="center" wrapText="1"/>
      <protection locked="0"/>
    </xf>
    <xf numFmtId="0" fontId="1" fillId="9" borderId="35" xfId="0" applyFont="1" applyFill="1" applyBorder="1" applyAlignment="1" applyProtection="1">
      <alignment horizontal="center" vertical="center" wrapText="1"/>
      <protection locked="0"/>
    </xf>
    <xf numFmtId="0" fontId="0" fillId="4" borderId="0" xfId="0" applyFill="1" applyAlignment="1">
      <alignment horizontal="center" vertical="center"/>
    </xf>
    <xf numFmtId="0" fontId="0" fillId="4" borderId="0" xfId="0" applyFill="1" applyBorder="1" applyAlignment="1">
      <alignment horizontal="center" vertical="center"/>
    </xf>
    <xf numFmtId="0" fontId="0" fillId="4" borderId="40" xfId="0"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5" borderId="31" xfId="0" applyFill="1" applyBorder="1" applyAlignment="1">
      <alignment horizontal="center" wrapText="1"/>
    </xf>
    <xf numFmtId="0" fontId="0" fillId="5" borderId="31" xfId="0" applyFill="1" applyBorder="1" applyAlignment="1">
      <alignment horizontal="center"/>
    </xf>
    <xf numFmtId="0" fontId="1" fillId="2" borderId="31" xfId="0" applyFont="1" applyFill="1" applyBorder="1" applyAlignment="1">
      <alignment horizontal="center" vertical="center" wrapText="1"/>
    </xf>
    <xf numFmtId="0" fontId="0" fillId="0" borderId="0" xfId="0" applyBorder="1" applyAlignment="1">
      <alignment horizontal="center"/>
    </xf>
  </cellXfs>
  <cellStyles count="1">
    <cellStyle name="표준" xfId="0" builtinId="0"/>
  </cellStyles>
  <dxfs count="4">
    <dxf>
      <fill>
        <patternFill>
          <bgColor rgb="FF66FF33"/>
        </patternFill>
      </fill>
    </dxf>
    <dxf>
      <fill>
        <patternFill>
          <bgColor rgb="FF66FF33"/>
        </patternFill>
      </fill>
    </dxf>
    <dxf>
      <fill>
        <patternFill>
          <bgColor rgb="FF66FF33"/>
        </patternFill>
      </fill>
    </dxf>
    <dxf>
      <fill>
        <patternFill>
          <bgColor rgb="FF66FF33"/>
        </patternFill>
      </fill>
    </dxf>
  </dxfs>
  <tableStyles count="0" defaultTableStyle="TableStyleMedium2" defaultPivotStyle="PivotStyleLight16"/>
  <colors>
    <mruColors>
      <color rgb="FF66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367"/>
  <sheetViews>
    <sheetView zoomScale="85" zoomScaleNormal="85" workbookViewId="0"/>
  </sheetViews>
  <sheetFormatPr defaultRowHeight="17.399999999999999" x14ac:dyDescent="0.4"/>
  <cols>
    <col min="1" max="1" width="28.69921875" bestFit="1" customWidth="1"/>
    <col min="2" max="2" width="55.296875" customWidth="1"/>
    <col min="4" max="4" width="16.59765625" bestFit="1" customWidth="1"/>
    <col min="5" max="5" width="16.296875" bestFit="1" customWidth="1"/>
    <col min="10" max="10" width="16.59765625" bestFit="1" customWidth="1"/>
    <col min="11" max="11" width="16.296875" bestFit="1" customWidth="1"/>
  </cols>
  <sheetData>
    <row r="2" spans="1:6" ht="18" thickBot="1" x14ac:dyDescent="0.45"/>
    <row r="3" spans="1:6" ht="18" thickBot="1" x14ac:dyDescent="0.45">
      <c r="A3" s="149" t="s">
        <v>325</v>
      </c>
    </row>
    <row r="4" spans="1:6" ht="14.4" customHeight="1" x14ac:dyDescent="0.4">
      <c r="A4" s="181" t="s">
        <v>1217</v>
      </c>
      <c r="B4" s="182"/>
      <c r="C4" s="140"/>
      <c r="D4" s="139" t="s">
        <v>1185</v>
      </c>
      <c r="F4" s="140"/>
    </row>
    <row r="5" spans="1:6" x14ac:dyDescent="0.4">
      <c r="A5" s="183"/>
      <c r="B5" s="184"/>
      <c r="C5" s="140"/>
      <c r="E5" t="s">
        <v>1215</v>
      </c>
      <c r="F5" s="140"/>
    </row>
    <row r="6" spans="1:6" x14ac:dyDescent="0.4">
      <c r="A6" s="183"/>
      <c r="B6" s="184"/>
      <c r="C6" s="140"/>
      <c r="E6" t="s">
        <v>1216</v>
      </c>
      <c r="F6" s="140"/>
    </row>
    <row r="7" spans="1:6" x14ac:dyDescent="0.4">
      <c r="A7" s="183"/>
      <c r="B7" s="184"/>
      <c r="C7" s="140"/>
      <c r="F7" s="140"/>
    </row>
    <row r="8" spans="1:6" x14ac:dyDescent="0.4">
      <c r="A8" s="183"/>
      <c r="B8" s="184"/>
      <c r="C8" s="140"/>
      <c r="F8" s="140"/>
    </row>
    <row r="9" spans="1:6" x14ac:dyDescent="0.4">
      <c r="A9" s="183"/>
      <c r="B9" s="184"/>
      <c r="C9" s="140"/>
      <c r="D9" s="91" t="s">
        <v>1186</v>
      </c>
      <c r="E9" t="s">
        <v>1184</v>
      </c>
      <c r="F9" s="140"/>
    </row>
    <row r="10" spans="1:6" x14ac:dyDescent="0.4">
      <c r="A10" s="183"/>
      <c r="B10" s="184"/>
      <c r="C10" s="140"/>
      <c r="F10" s="140"/>
    </row>
    <row r="11" spans="1:6" x14ac:dyDescent="0.4">
      <c r="A11" s="183"/>
      <c r="B11" s="184"/>
      <c r="C11" s="140"/>
      <c r="D11" s="140"/>
    </row>
    <row r="12" spans="1:6" x14ac:dyDescent="0.4">
      <c r="A12" s="183"/>
      <c r="B12" s="184"/>
      <c r="C12" s="140"/>
      <c r="D12" s="140"/>
    </row>
    <row r="13" spans="1:6" x14ac:dyDescent="0.4">
      <c r="A13" s="183"/>
      <c r="B13" s="184"/>
      <c r="C13" s="140"/>
      <c r="F13" s="140"/>
    </row>
    <row r="14" spans="1:6" ht="18" thickBot="1" x14ac:dyDescent="0.45">
      <c r="A14" s="185"/>
      <c r="B14" s="186"/>
    </row>
    <row r="16" spans="1:6" ht="18" thickBot="1" x14ac:dyDescent="0.45">
      <c r="A16" s="187" t="s">
        <v>1187</v>
      </c>
      <c r="B16" s="187"/>
      <c r="C16" s="141"/>
      <c r="D16" s="141"/>
    </row>
    <row r="17" spans="1:5" x14ac:dyDescent="0.4">
      <c r="A17" s="142" t="s">
        <v>1181</v>
      </c>
      <c r="B17" s="143"/>
      <c r="C17" s="95"/>
      <c r="D17" s="95"/>
      <c r="E17" s="95"/>
    </row>
    <row r="18" spans="1:5" x14ac:dyDescent="0.4">
      <c r="A18" s="144" t="s">
        <v>1183</v>
      </c>
      <c r="B18" s="145"/>
      <c r="C18" s="95"/>
      <c r="D18" s="95"/>
      <c r="E18" s="95"/>
    </row>
    <row r="19" spans="1:5" x14ac:dyDescent="0.4">
      <c r="A19" s="144" t="s">
        <v>1182</v>
      </c>
      <c r="B19" s="145"/>
      <c r="C19" s="95"/>
      <c r="D19" s="95"/>
      <c r="E19" s="95"/>
    </row>
    <row r="20" spans="1:5" ht="106.95" customHeight="1" x14ac:dyDescent="0.4">
      <c r="A20" s="146" t="s">
        <v>1189</v>
      </c>
      <c r="B20" s="145"/>
      <c r="C20" s="95"/>
      <c r="D20" s="95"/>
      <c r="E20" s="95"/>
    </row>
    <row r="21" spans="1:5" x14ac:dyDescent="0.4">
      <c r="A21" s="144" t="s">
        <v>1190</v>
      </c>
      <c r="B21" s="145"/>
      <c r="C21" s="95"/>
      <c r="D21" s="95"/>
      <c r="E21" s="95"/>
    </row>
    <row r="22" spans="1:5" x14ac:dyDescent="0.4">
      <c r="A22" s="144" t="s">
        <v>1188</v>
      </c>
      <c r="B22" s="145"/>
      <c r="C22" s="95"/>
      <c r="D22" s="95"/>
      <c r="E22" s="95"/>
    </row>
    <row r="23" spans="1:5" x14ac:dyDescent="0.4">
      <c r="A23" s="144" t="s">
        <v>1214</v>
      </c>
      <c r="B23" s="145"/>
      <c r="C23" s="95"/>
      <c r="D23" s="95"/>
      <c r="E23" s="95"/>
    </row>
    <row r="24" spans="1:5" x14ac:dyDescent="0.4">
      <c r="A24" s="144"/>
      <c r="B24" s="145"/>
      <c r="C24" s="95"/>
      <c r="D24" s="95"/>
      <c r="E24" s="95"/>
    </row>
    <row r="25" spans="1:5" x14ac:dyDescent="0.4">
      <c r="A25" s="144"/>
      <c r="B25" s="145"/>
      <c r="C25" s="95"/>
      <c r="D25" s="95"/>
      <c r="E25" s="95"/>
    </row>
    <row r="26" spans="1:5" x14ac:dyDescent="0.4">
      <c r="A26" s="144"/>
      <c r="B26" s="145"/>
      <c r="C26" s="95"/>
      <c r="D26" s="95"/>
      <c r="E26" s="95"/>
    </row>
    <row r="27" spans="1:5" x14ac:dyDescent="0.4">
      <c r="A27" s="144"/>
      <c r="B27" s="145"/>
      <c r="C27" s="95"/>
      <c r="D27" s="95"/>
      <c r="E27" s="95"/>
    </row>
    <row r="28" spans="1:5" x14ac:dyDescent="0.4">
      <c r="A28" s="144"/>
      <c r="B28" s="145"/>
      <c r="C28" s="95"/>
      <c r="D28" s="95"/>
      <c r="E28" s="95"/>
    </row>
    <row r="29" spans="1:5" x14ac:dyDescent="0.4">
      <c r="A29" s="144"/>
      <c r="B29" s="145"/>
      <c r="C29" s="95"/>
      <c r="D29" s="95"/>
      <c r="E29" s="95"/>
    </row>
    <row r="30" spans="1:5" ht="18" thickBot="1" x14ac:dyDescent="0.45">
      <c r="A30" s="147"/>
      <c r="B30" s="148"/>
      <c r="C30" s="95"/>
      <c r="D30" s="95"/>
      <c r="E30" s="95"/>
    </row>
    <row r="31" spans="1:5" x14ac:dyDescent="0.4">
      <c r="A31" s="95"/>
      <c r="B31" s="95"/>
      <c r="C31" s="95"/>
      <c r="D31" s="95"/>
      <c r="E31" s="95"/>
    </row>
    <row r="32" spans="1:5" x14ac:dyDescent="0.4">
      <c r="A32" s="95"/>
      <c r="B32" s="95"/>
      <c r="C32" s="95"/>
      <c r="D32" s="95"/>
      <c r="E32" s="95"/>
    </row>
    <row r="33" spans="1:5" x14ac:dyDescent="0.4">
      <c r="A33" s="95"/>
      <c r="B33" s="95"/>
      <c r="C33" s="95"/>
      <c r="D33" s="95"/>
      <c r="E33" s="95"/>
    </row>
    <row r="34" spans="1:5" x14ac:dyDescent="0.4">
      <c r="A34" s="95"/>
      <c r="B34" s="95"/>
      <c r="C34" s="95"/>
      <c r="D34" s="95"/>
      <c r="E34" s="95"/>
    </row>
    <row r="35" spans="1:5" x14ac:dyDescent="0.4">
      <c r="A35" s="95"/>
      <c r="B35" s="95"/>
      <c r="C35" s="95"/>
      <c r="D35" s="95"/>
      <c r="E35" s="95"/>
    </row>
    <row r="36" spans="1:5" x14ac:dyDescent="0.4">
      <c r="A36" s="95"/>
      <c r="B36" s="95"/>
      <c r="C36" s="95"/>
      <c r="D36" s="95"/>
      <c r="E36" s="95"/>
    </row>
    <row r="37" spans="1:5" x14ac:dyDescent="0.4">
      <c r="A37" s="95"/>
      <c r="B37" s="95"/>
      <c r="C37" s="95"/>
      <c r="D37" s="95"/>
      <c r="E37" s="95"/>
    </row>
    <row r="38" spans="1:5" x14ac:dyDescent="0.4">
      <c r="A38" s="95"/>
      <c r="B38" s="95"/>
      <c r="C38" s="95"/>
      <c r="D38" s="95"/>
      <c r="E38" s="95"/>
    </row>
    <row r="39" spans="1:5" x14ac:dyDescent="0.4">
      <c r="A39" s="95"/>
      <c r="B39" s="95"/>
      <c r="C39" s="95"/>
      <c r="D39" s="95"/>
      <c r="E39" s="95"/>
    </row>
    <row r="40" spans="1:5" x14ac:dyDescent="0.4">
      <c r="A40" s="95"/>
      <c r="B40" s="95"/>
      <c r="C40" s="95"/>
      <c r="D40" s="95"/>
      <c r="E40" s="95"/>
    </row>
    <row r="41" spans="1:5" x14ac:dyDescent="0.4">
      <c r="A41" s="95"/>
      <c r="B41" s="95"/>
      <c r="C41" s="95"/>
      <c r="D41" s="95"/>
      <c r="E41" s="95"/>
    </row>
    <row r="42" spans="1:5" x14ac:dyDescent="0.4">
      <c r="A42" s="95"/>
      <c r="B42" s="95"/>
      <c r="C42" s="95"/>
      <c r="D42" s="95"/>
      <c r="E42" s="95"/>
    </row>
    <row r="43" spans="1:5" x14ac:dyDescent="0.4">
      <c r="A43" s="95"/>
      <c r="B43" s="95"/>
      <c r="C43" s="95"/>
      <c r="D43" s="95"/>
      <c r="E43" s="95"/>
    </row>
    <row r="44" spans="1:5" x14ac:dyDescent="0.4">
      <c r="A44" s="95"/>
      <c r="B44" s="95"/>
      <c r="C44" s="95"/>
      <c r="D44" s="95"/>
      <c r="E44" s="95"/>
    </row>
    <row r="45" spans="1:5" x14ac:dyDescent="0.4">
      <c r="A45" s="95"/>
      <c r="B45" s="95"/>
      <c r="C45" s="95"/>
      <c r="D45" s="95"/>
      <c r="E45" s="95"/>
    </row>
    <row r="46" spans="1:5" x14ac:dyDescent="0.4">
      <c r="A46" s="95"/>
      <c r="B46" s="95"/>
      <c r="C46" s="95"/>
      <c r="D46" s="95"/>
      <c r="E46" s="95"/>
    </row>
    <row r="47" spans="1:5" x14ac:dyDescent="0.4">
      <c r="A47" s="95"/>
      <c r="B47" s="95"/>
      <c r="C47" s="95"/>
      <c r="D47" s="95"/>
      <c r="E47" s="95"/>
    </row>
    <row r="48" spans="1:5" x14ac:dyDescent="0.4">
      <c r="A48" s="95"/>
      <c r="B48" s="95"/>
      <c r="C48" s="95"/>
      <c r="D48" s="95"/>
      <c r="E48" s="95"/>
    </row>
    <row r="49" spans="1:5" x14ac:dyDescent="0.4">
      <c r="A49" s="95"/>
      <c r="B49" s="95"/>
      <c r="C49" s="95"/>
      <c r="D49" s="95"/>
      <c r="E49" s="95"/>
    </row>
    <row r="50" spans="1:5" x14ac:dyDescent="0.4">
      <c r="A50" s="95"/>
      <c r="B50" s="95"/>
      <c r="C50" s="95"/>
      <c r="D50" s="95"/>
      <c r="E50" s="95"/>
    </row>
    <row r="51" spans="1:5" x14ac:dyDescent="0.4">
      <c r="A51" s="95"/>
      <c r="B51" s="95"/>
      <c r="C51" s="95"/>
      <c r="D51" s="95"/>
      <c r="E51" s="95"/>
    </row>
    <row r="52" spans="1:5" x14ac:dyDescent="0.4">
      <c r="A52" s="95"/>
      <c r="B52" s="95"/>
      <c r="C52" s="95"/>
      <c r="D52" s="95"/>
      <c r="E52" s="95"/>
    </row>
    <row r="53" spans="1:5" x14ac:dyDescent="0.4">
      <c r="A53" s="95"/>
      <c r="B53" s="95"/>
      <c r="C53" s="95"/>
      <c r="D53" s="95"/>
      <c r="E53" s="95"/>
    </row>
    <row r="54" spans="1:5" x14ac:dyDescent="0.4">
      <c r="A54" s="95"/>
      <c r="B54" s="95"/>
      <c r="C54" s="95"/>
      <c r="D54" s="95"/>
      <c r="E54" s="95"/>
    </row>
    <row r="55" spans="1:5" x14ac:dyDescent="0.4">
      <c r="A55" s="95"/>
      <c r="B55" s="95"/>
      <c r="C55" s="95"/>
      <c r="D55" s="95"/>
      <c r="E55" s="95"/>
    </row>
    <row r="56" spans="1:5" x14ac:dyDescent="0.4">
      <c r="A56" s="95"/>
      <c r="B56" s="95"/>
      <c r="C56" s="95"/>
      <c r="D56" s="95"/>
      <c r="E56" s="95"/>
    </row>
    <row r="57" spans="1:5" x14ac:dyDescent="0.4">
      <c r="A57" s="95"/>
      <c r="B57" s="95"/>
      <c r="C57" s="95"/>
      <c r="D57" s="95"/>
      <c r="E57" s="95"/>
    </row>
    <row r="58" spans="1:5" x14ac:dyDescent="0.4">
      <c r="A58" s="95"/>
      <c r="B58" s="95"/>
      <c r="C58" s="95"/>
      <c r="D58" s="95"/>
      <c r="E58" s="95"/>
    </row>
    <row r="59" spans="1:5" x14ac:dyDescent="0.4">
      <c r="A59" s="95"/>
      <c r="B59" s="95"/>
      <c r="C59" s="95"/>
      <c r="D59" s="95"/>
      <c r="E59" s="95"/>
    </row>
    <row r="60" spans="1:5" x14ac:dyDescent="0.4">
      <c r="A60" s="95"/>
      <c r="B60" s="95"/>
      <c r="C60" s="95"/>
      <c r="D60" s="95"/>
      <c r="E60" s="95"/>
    </row>
    <row r="61" spans="1:5" x14ac:dyDescent="0.4">
      <c r="A61" s="95"/>
      <c r="B61" s="95"/>
      <c r="C61" s="95"/>
      <c r="D61" s="95"/>
      <c r="E61" s="95"/>
    </row>
    <row r="62" spans="1:5" x14ac:dyDescent="0.4">
      <c r="A62" s="95"/>
      <c r="B62" s="95"/>
      <c r="C62" s="95"/>
      <c r="D62" s="95"/>
      <c r="E62" s="95"/>
    </row>
    <row r="63" spans="1:5" x14ac:dyDescent="0.4">
      <c r="A63" s="95"/>
      <c r="B63" s="95"/>
      <c r="C63" s="95"/>
      <c r="D63" s="95"/>
      <c r="E63" s="95"/>
    </row>
    <row r="64" spans="1:5" x14ac:dyDescent="0.4">
      <c r="A64" s="95"/>
      <c r="B64" s="95"/>
      <c r="C64" s="95"/>
      <c r="D64" s="95"/>
      <c r="E64" s="95"/>
    </row>
    <row r="65" spans="1:5" x14ac:dyDescent="0.4">
      <c r="A65" s="95"/>
      <c r="B65" s="95"/>
      <c r="C65" s="95"/>
      <c r="D65" s="95"/>
      <c r="E65" s="95"/>
    </row>
    <row r="66" spans="1:5" x14ac:dyDescent="0.4">
      <c r="A66" s="95"/>
      <c r="B66" s="95"/>
      <c r="C66" s="95"/>
      <c r="D66" s="95"/>
      <c r="E66" s="95"/>
    </row>
    <row r="67" spans="1:5" x14ac:dyDescent="0.4">
      <c r="A67" s="95"/>
      <c r="B67" s="95"/>
      <c r="C67" s="95"/>
      <c r="D67" s="95"/>
      <c r="E67" s="95"/>
    </row>
    <row r="68" spans="1:5" x14ac:dyDescent="0.4">
      <c r="A68" s="95"/>
      <c r="B68" s="95"/>
      <c r="C68" s="95"/>
      <c r="D68" s="95"/>
      <c r="E68" s="95"/>
    </row>
    <row r="69" spans="1:5" x14ac:dyDescent="0.4">
      <c r="A69" s="95"/>
      <c r="B69" s="95"/>
      <c r="C69" s="95"/>
      <c r="D69" s="95"/>
      <c r="E69" s="95"/>
    </row>
    <row r="70" spans="1:5" x14ac:dyDescent="0.4">
      <c r="A70" s="95"/>
      <c r="B70" s="95"/>
      <c r="C70" s="95"/>
      <c r="D70" s="95"/>
      <c r="E70" s="95"/>
    </row>
    <row r="71" spans="1:5" x14ac:dyDescent="0.4">
      <c r="A71" s="95"/>
      <c r="B71" s="95"/>
      <c r="C71" s="95"/>
      <c r="D71" s="95"/>
      <c r="E71" s="95"/>
    </row>
    <row r="72" spans="1:5" x14ac:dyDescent="0.4">
      <c r="A72" s="95"/>
      <c r="B72" s="95"/>
      <c r="C72" s="95"/>
      <c r="D72" s="95"/>
      <c r="E72" s="95"/>
    </row>
    <row r="73" spans="1:5" x14ac:dyDescent="0.4">
      <c r="A73" s="95"/>
      <c r="B73" s="95"/>
      <c r="C73" s="95"/>
      <c r="D73" s="95"/>
      <c r="E73" s="95"/>
    </row>
    <row r="74" spans="1:5" x14ac:dyDescent="0.4">
      <c r="A74" s="95"/>
      <c r="B74" s="95"/>
      <c r="C74" s="95"/>
      <c r="D74" s="95"/>
      <c r="E74" s="95"/>
    </row>
    <row r="75" spans="1:5" x14ac:dyDescent="0.4">
      <c r="A75" s="95"/>
      <c r="B75" s="95"/>
      <c r="C75" s="95"/>
      <c r="D75" s="95"/>
      <c r="E75" s="95"/>
    </row>
    <row r="76" spans="1:5" x14ac:dyDescent="0.4">
      <c r="A76" s="95"/>
      <c r="B76" s="95"/>
      <c r="C76" s="95"/>
      <c r="D76" s="95"/>
      <c r="E76" s="95"/>
    </row>
    <row r="77" spans="1:5" x14ac:dyDescent="0.4">
      <c r="A77" s="95"/>
      <c r="B77" s="95"/>
      <c r="C77" s="95"/>
      <c r="D77" s="95"/>
      <c r="E77" s="95"/>
    </row>
    <row r="78" spans="1:5" x14ac:dyDescent="0.4">
      <c r="A78" s="95"/>
      <c r="B78" s="95"/>
      <c r="C78" s="95"/>
      <c r="D78" s="95"/>
      <c r="E78" s="95"/>
    </row>
    <row r="79" spans="1:5" x14ac:dyDescent="0.4">
      <c r="A79" s="95"/>
      <c r="B79" s="95"/>
      <c r="C79" s="95"/>
      <c r="D79" s="95"/>
      <c r="E79" s="95"/>
    </row>
    <row r="80" spans="1:5" x14ac:dyDescent="0.4">
      <c r="A80" s="95"/>
      <c r="B80" s="95"/>
      <c r="C80" s="95"/>
      <c r="D80" s="95"/>
      <c r="E80" s="95"/>
    </row>
    <row r="81" spans="1:5" x14ac:dyDescent="0.4">
      <c r="A81" s="95"/>
      <c r="B81" s="95"/>
      <c r="C81" s="95"/>
      <c r="D81" s="95"/>
      <c r="E81" s="95"/>
    </row>
    <row r="82" spans="1:5" x14ac:dyDescent="0.4">
      <c r="A82" s="95"/>
      <c r="B82" s="95"/>
      <c r="C82" s="95"/>
      <c r="D82" s="95"/>
      <c r="E82" s="95"/>
    </row>
    <row r="83" spans="1:5" x14ac:dyDescent="0.4">
      <c r="A83" s="95"/>
      <c r="B83" s="95"/>
      <c r="C83" s="95"/>
      <c r="D83" s="95"/>
      <c r="E83" s="95"/>
    </row>
    <row r="84" spans="1:5" x14ac:dyDescent="0.4">
      <c r="A84" s="95"/>
      <c r="B84" s="95"/>
      <c r="C84" s="95"/>
      <c r="D84" s="95"/>
      <c r="E84" s="95"/>
    </row>
    <row r="85" spans="1:5" x14ac:dyDescent="0.4">
      <c r="A85" s="95"/>
      <c r="B85" s="95"/>
      <c r="C85" s="95"/>
      <c r="D85" s="95"/>
      <c r="E85" s="95"/>
    </row>
    <row r="86" spans="1:5" x14ac:dyDescent="0.4">
      <c r="A86" s="95"/>
      <c r="B86" s="95"/>
      <c r="C86" s="95"/>
      <c r="D86" s="95"/>
      <c r="E86" s="95"/>
    </row>
    <row r="87" spans="1:5" x14ac:dyDescent="0.4">
      <c r="A87" s="95"/>
      <c r="B87" s="95"/>
      <c r="C87" s="95"/>
      <c r="D87" s="95"/>
      <c r="E87" s="95"/>
    </row>
    <row r="88" spans="1:5" x14ac:dyDescent="0.4">
      <c r="A88" s="95"/>
      <c r="B88" s="95"/>
      <c r="C88" s="95"/>
      <c r="D88" s="95"/>
      <c r="E88" s="95"/>
    </row>
    <row r="89" spans="1:5" x14ac:dyDescent="0.4">
      <c r="A89" s="95"/>
      <c r="B89" s="95"/>
      <c r="C89" s="95"/>
      <c r="D89" s="95"/>
      <c r="E89" s="95"/>
    </row>
    <row r="90" spans="1:5" x14ac:dyDescent="0.4">
      <c r="A90" s="95"/>
      <c r="B90" s="95"/>
      <c r="C90" s="95"/>
      <c r="D90" s="95"/>
      <c r="E90" s="95"/>
    </row>
    <row r="91" spans="1:5" x14ac:dyDescent="0.4">
      <c r="A91" s="95"/>
      <c r="B91" s="95"/>
      <c r="C91" s="95"/>
      <c r="D91" s="95"/>
      <c r="E91" s="95"/>
    </row>
    <row r="92" spans="1:5" x14ac:dyDescent="0.4">
      <c r="A92" s="95"/>
      <c r="B92" s="95"/>
      <c r="C92" s="95"/>
      <c r="D92" s="95"/>
      <c r="E92" s="95"/>
    </row>
    <row r="93" spans="1:5" x14ac:dyDescent="0.4">
      <c r="A93" s="95"/>
      <c r="B93" s="95"/>
      <c r="C93" s="95"/>
      <c r="D93" s="95"/>
      <c r="E93" s="95"/>
    </row>
    <row r="94" spans="1:5" x14ac:dyDescent="0.4">
      <c r="A94" s="95"/>
      <c r="B94" s="95"/>
      <c r="C94" s="95"/>
      <c r="D94" s="95"/>
      <c r="E94" s="95"/>
    </row>
    <row r="95" spans="1:5" x14ac:dyDescent="0.4">
      <c r="A95" s="95"/>
      <c r="B95" s="95"/>
      <c r="C95" s="95"/>
      <c r="D95" s="95"/>
      <c r="E95" s="95"/>
    </row>
    <row r="96" spans="1:5" x14ac:dyDescent="0.4">
      <c r="A96" s="95"/>
      <c r="B96" s="95"/>
      <c r="C96" s="95"/>
      <c r="D96" s="95"/>
      <c r="E96" s="95"/>
    </row>
    <row r="97" spans="1:5" x14ac:dyDescent="0.4">
      <c r="A97" s="95"/>
      <c r="B97" s="95"/>
      <c r="C97" s="95"/>
      <c r="D97" s="95"/>
      <c r="E97" s="95"/>
    </row>
    <row r="98" spans="1:5" x14ac:dyDescent="0.4">
      <c r="A98" s="95"/>
      <c r="B98" s="95"/>
      <c r="C98" s="95"/>
      <c r="D98" s="95"/>
      <c r="E98" s="95"/>
    </row>
    <row r="99" spans="1:5" x14ac:dyDescent="0.4">
      <c r="A99" s="95"/>
      <c r="B99" s="95"/>
      <c r="C99" s="95"/>
      <c r="D99" s="95"/>
      <c r="E99" s="95"/>
    </row>
    <row r="100" spans="1:5" x14ac:dyDescent="0.4">
      <c r="A100" s="95"/>
      <c r="B100" s="95"/>
      <c r="C100" s="95"/>
      <c r="D100" s="95"/>
      <c r="E100" s="95"/>
    </row>
    <row r="101" spans="1:5" x14ac:dyDescent="0.4">
      <c r="A101" s="95"/>
      <c r="B101" s="95"/>
      <c r="C101" s="95"/>
      <c r="D101" s="95"/>
      <c r="E101" s="95"/>
    </row>
    <row r="102" spans="1:5" x14ac:dyDescent="0.4">
      <c r="A102" s="95"/>
      <c r="B102" s="95"/>
      <c r="C102" s="95"/>
      <c r="D102" s="95"/>
      <c r="E102" s="95"/>
    </row>
    <row r="103" spans="1:5" x14ac:dyDescent="0.4">
      <c r="A103" s="95"/>
      <c r="B103" s="95"/>
      <c r="C103" s="95"/>
      <c r="D103" s="95"/>
      <c r="E103" s="95"/>
    </row>
    <row r="104" spans="1:5" x14ac:dyDescent="0.4">
      <c r="A104" s="95"/>
      <c r="B104" s="95"/>
      <c r="C104" s="95"/>
      <c r="D104" s="95"/>
      <c r="E104" s="95"/>
    </row>
    <row r="105" spans="1:5" x14ac:dyDescent="0.4">
      <c r="A105" s="95"/>
      <c r="B105" s="95"/>
      <c r="C105" s="95"/>
      <c r="D105" s="95"/>
      <c r="E105" s="95"/>
    </row>
    <row r="106" spans="1:5" x14ac:dyDescent="0.4">
      <c r="A106" s="95"/>
      <c r="B106" s="95"/>
      <c r="C106" s="95"/>
      <c r="D106" s="95"/>
      <c r="E106" s="95"/>
    </row>
    <row r="107" spans="1:5" x14ac:dyDescent="0.4">
      <c r="A107" s="95"/>
      <c r="B107" s="95"/>
      <c r="C107" s="95"/>
      <c r="D107" s="95"/>
      <c r="E107" s="95"/>
    </row>
    <row r="108" spans="1:5" x14ac:dyDescent="0.4">
      <c r="A108" s="95"/>
      <c r="B108" s="95"/>
      <c r="C108" s="95"/>
      <c r="D108" s="95"/>
      <c r="E108" s="95"/>
    </row>
    <row r="109" spans="1:5" x14ac:dyDescent="0.4">
      <c r="A109" s="95"/>
      <c r="B109" s="95"/>
      <c r="C109" s="95"/>
      <c r="D109" s="95"/>
      <c r="E109" s="95"/>
    </row>
    <row r="110" spans="1:5" x14ac:dyDescent="0.4">
      <c r="A110" s="95"/>
      <c r="B110" s="95"/>
      <c r="C110" s="95"/>
      <c r="D110" s="95"/>
      <c r="E110" s="95"/>
    </row>
    <row r="111" spans="1:5" x14ac:dyDescent="0.4">
      <c r="A111" s="95"/>
      <c r="B111" s="95"/>
      <c r="C111" s="95"/>
      <c r="D111" s="95"/>
      <c r="E111" s="95"/>
    </row>
    <row r="112" spans="1:5" x14ac:dyDescent="0.4">
      <c r="A112" s="95"/>
      <c r="B112" s="95"/>
      <c r="C112" s="95"/>
      <c r="D112" s="95"/>
      <c r="E112" s="95"/>
    </row>
    <row r="113" spans="1:5" x14ac:dyDescent="0.4">
      <c r="A113" s="95"/>
      <c r="B113" s="95"/>
      <c r="C113" s="95"/>
      <c r="D113" s="95"/>
      <c r="E113" s="95"/>
    </row>
    <row r="114" spans="1:5" x14ac:dyDescent="0.4">
      <c r="A114" s="95"/>
      <c r="B114" s="95"/>
      <c r="C114" s="95"/>
      <c r="D114" s="95"/>
      <c r="E114" s="95"/>
    </row>
    <row r="115" spans="1:5" x14ac:dyDescent="0.4">
      <c r="A115" s="95"/>
      <c r="B115" s="95"/>
      <c r="C115" s="95"/>
      <c r="D115" s="95"/>
      <c r="E115" s="95"/>
    </row>
    <row r="116" spans="1:5" x14ac:dyDescent="0.4">
      <c r="A116" s="95"/>
      <c r="B116" s="95"/>
      <c r="C116" s="95"/>
      <c r="D116" s="95"/>
      <c r="E116" s="95"/>
    </row>
    <row r="117" spans="1:5" x14ac:dyDescent="0.4">
      <c r="A117" s="95"/>
      <c r="B117" s="95"/>
      <c r="C117" s="95"/>
      <c r="D117" s="95"/>
      <c r="E117" s="95"/>
    </row>
    <row r="118" spans="1:5" x14ac:dyDescent="0.4">
      <c r="A118" s="95"/>
      <c r="B118" s="95"/>
      <c r="C118" s="95"/>
      <c r="D118" s="95"/>
      <c r="E118" s="95"/>
    </row>
    <row r="119" spans="1:5" x14ac:dyDescent="0.4">
      <c r="A119" s="95"/>
      <c r="B119" s="95"/>
      <c r="C119" s="95"/>
      <c r="D119" s="95"/>
      <c r="E119" s="95"/>
    </row>
    <row r="120" spans="1:5" x14ac:dyDescent="0.4">
      <c r="A120" s="95"/>
      <c r="B120" s="95"/>
      <c r="C120" s="95"/>
      <c r="D120" s="95"/>
      <c r="E120" s="95"/>
    </row>
    <row r="121" spans="1:5" x14ac:dyDescent="0.4">
      <c r="A121" s="95"/>
      <c r="B121" s="95"/>
      <c r="C121" s="95"/>
      <c r="D121" s="95"/>
      <c r="E121" s="95"/>
    </row>
    <row r="122" spans="1:5" x14ac:dyDescent="0.4">
      <c r="A122" s="95"/>
      <c r="B122" s="95"/>
      <c r="C122" s="95"/>
      <c r="D122" s="95"/>
      <c r="E122" s="95"/>
    </row>
    <row r="123" spans="1:5" x14ac:dyDescent="0.4">
      <c r="A123" s="95"/>
      <c r="B123" s="95"/>
      <c r="C123" s="95"/>
      <c r="D123" s="95"/>
      <c r="E123" s="95"/>
    </row>
    <row r="124" spans="1:5" x14ac:dyDescent="0.4">
      <c r="A124" s="95"/>
      <c r="B124" s="95"/>
      <c r="C124" s="95"/>
      <c r="D124" s="95"/>
      <c r="E124" s="95"/>
    </row>
    <row r="125" spans="1:5" x14ac:dyDescent="0.4">
      <c r="A125" s="95"/>
      <c r="B125" s="95"/>
      <c r="C125" s="95"/>
      <c r="D125" s="95"/>
      <c r="E125" s="95"/>
    </row>
    <row r="126" spans="1:5" x14ac:dyDescent="0.4">
      <c r="A126" s="95"/>
      <c r="B126" s="95"/>
      <c r="C126" s="95"/>
      <c r="D126" s="95"/>
      <c r="E126" s="95"/>
    </row>
    <row r="127" spans="1:5" x14ac:dyDescent="0.4">
      <c r="A127" s="95"/>
      <c r="B127" s="95"/>
      <c r="C127" s="95"/>
      <c r="D127" s="95"/>
      <c r="E127" s="95"/>
    </row>
    <row r="128" spans="1:5" x14ac:dyDescent="0.4">
      <c r="A128" s="95"/>
      <c r="B128" s="95"/>
      <c r="C128" s="95"/>
      <c r="D128" s="95"/>
      <c r="E128" s="95"/>
    </row>
    <row r="129" spans="1:5" x14ac:dyDescent="0.4">
      <c r="A129" s="95"/>
      <c r="B129" s="95"/>
      <c r="C129" s="95"/>
      <c r="D129" s="95"/>
      <c r="E129" s="95"/>
    </row>
    <row r="130" spans="1:5" x14ac:dyDescent="0.4">
      <c r="A130" s="95"/>
      <c r="B130" s="95"/>
      <c r="C130" s="95"/>
      <c r="D130" s="95"/>
      <c r="E130" s="95"/>
    </row>
    <row r="131" spans="1:5" x14ac:dyDescent="0.4">
      <c r="A131" s="95"/>
      <c r="B131" s="95"/>
      <c r="C131" s="95"/>
      <c r="D131" s="95"/>
      <c r="E131" s="95"/>
    </row>
    <row r="132" spans="1:5" x14ac:dyDescent="0.4">
      <c r="A132" s="95"/>
      <c r="B132" s="95"/>
      <c r="C132" s="95"/>
      <c r="D132" s="95"/>
      <c r="E132" s="95"/>
    </row>
    <row r="133" spans="1:5" x14ac:dyDescent="0.4">
      <c r="A133" s="95"/>
      <c r="B133" s="95"/>
      <c r="C133" s="95"/>
      <c r="D133" s="95"/>
      <c r="E133" s="95"/>
    </row>
    <row r="134" spans="1:5" x14ac:dyDescent="0.4">
      <c r="A134" s="95"/>
      <c r="B134" s="95"/>
      <c r="C134" s="95"/>
      <c r="D134" s="95"/>
      <c r="E134" s="95"/>
    </row>
    <row r="135" spans="1:5" x14ac:dyDescent="0.4">
      <c r="A135" s="95"/>
      <c r="B135" s="95"/>
      <c r="C135" s="95"/>
      <c r="D135" s="95"/>
      <c r="E135" s="95"/>
    </row>
    <row r="136" spans="1:5" x14ac:dyDescent="0.4">
      <c r="A136" s="95"/>
      <c r="B136" s="95"/>
      <c r="C136" s="95"/>
      <c r="D136" s="95"/>
      <c r="E136" s="95"/>
    </row>
    <row r="137" spans="1:5" x14ac:dyDescent="0.4">
      <c r="A137" s="95"/>
      <c r="B137" s="95"/>
      <c r="C137" s="95"/>
      <c r="D137" s="95"/>
      <c r="E137" s="95"/>
    </row>
    <row r="138" spans="1:5" x14ac:dyDescent="0.4">
      <c r="A138" s="95"/>
      <c r="B138" s="95"/>
      <c r="C138" s="95"/>
      <c r="D138" s="95"/>
      <c r="E138" s="95"/>
    </row>
    <row r="139" spans="1:5" x14ac:dyDescent="0.4">
      <c r="A139" s="95"/>
      <c r="B139" s="95"/>
      <c r="C139" s="95"/>
      <c r="D139" s="95"/>
      <c r="E139" s="95"/>
    </row>
    <row r="140" spans="1:5" x14ac:dyDescent="0.4">
      <c r="A140" s="95"/>
      <c r="B140" s="95"/>
      <c r="C140" s="95"/>
      <c r="D140" s="95"/>
      <c r="E140" s="95"/>
    </row>
    <row r="141" spans="1:5" x14ac:dyDescent="0.4">
      <c r="A141" s="95"/>
      <c r="B141" s="95"/>
      <c r="C141" s="95"/>
      <c r="D141" s="95"/>
      <c r="E141" s="95"/>
    </row>
    <row r="142" spans="1:5" x14ac:dyDescent="0.4">
      <c r="A142" s="95"/>
      <c r="B142" s="95"/>
      <c r="C142" s="95"/>
      <c r="D142" s="95"/>
      <c r="E142" s="95"/>
    </row>
    <row r="143" spans="1:5" x14ac:dyDescent="0.4">
      <c r="A143" s="95"/>
      <c r="B143" s="95"/>
      <c r="C143" s="95"/>
      <c r="D143" s="95"/>
      <c r="E143" s="95"/>
    </row>
    <row r="144" spans="1:5" x14ac:dyDescent="0.4">
      <c r="A144" s="95"/>
      <c r="B144" s="95"/>
      <c r="C144" s="95"/>
      <c r="D144" s="95"/>
      <c r="E144" s="95"/>
    </row>
    <row r="145" spans="1:5" x14ac:dyDescent="0.4">
      <c r="A145" s="95"/>
      <c r="B145" s="95"/>
      <c r="C145" s="95"/>
      <c r="D145" s="95"/>
      <c r="E145" s="95"/>
    </row>
    <row r="146" spans="1:5" x14ac:dyDescent="0.4">
      <c r="A146" s="95"/>
      <c r="B146" s="95"/>
      <c r="C146" s="95"/>
      <c r="D146" s="95"/>
      <c r="E146" s="95"/>
    </row>
    <row r="147" spans="1:5" x14ac:dyDescent="0.4">
      <c r="A147" s="95"/>
      <c r="B147" s="95"/>
      <c r="C147" s="95"/>
      <c r="D147" s="95"/>
      <c r="E147" s="95"/>
    </row>
    <row r="148" spans="1:5" x14ac:dyDescent="0.4">
      <c r="A148" s="95"/>
      <c r="B148" s="95"/>
      <c r="C148" s="95"/>
      <c r="D148" s="95"/>
      <c r="E148" s="95"/>
    </row>
    <row r="149" spans="1:5" x14ac:dyDescent="0.4">
      <c r="A149" s="95"/>
      <c r="B149" s="95"/>
      <c r="C149" s="95"/>
      <c r="D149" s="95"/>
      <c r="E149" s="95"/>
    </row>
    <row r="150" spans="1:5" x14ac:dyDescent="0.4">
      <c r="A150" s="95"/>
      <c r="B150" s="95"/>
      <c r="C150" s="95"/>
      <c r="D150" s="95"/>
      <c r="E150" s="95"/>
    </row>
    <row r="151" spans="1:5" x14ac:dyDescent="0.4">
      <c r="A151" s="95"/>
      <c r="B151" s="95"/>
      <c r="C151" s="95"/>
      <c r="D151" s="95"/>
      <c r="E151" s="95"/>
    </row>
    <row r="152" spans="1:5" x14ac:dyDescent="0.4">
      <c r="A152" s="95"/>
      <c r="B152" s="95"/>
      <c r="C152" s="95"/>
      <c r="D152" s="95"/>
      <c r="E152" s="95"/>
    </row>
    <row r="153" spans="1:5" x14ac:dyDescent="0.4">
      <c r="A153" s="95"/>
      <c r="B153" s="95"/>
      <c r="C153" s="95"/>
      <c r="D153" s="95"/>
      <c r="E153" s="95"/>
    </row>
    <row r="154" spans="1:5" x14ac:dyDescent="0.4">
      <c r="A154" s="95"/>
      <c r="B154" s="95"/>
      <c r="C154" s="95"/>
      <c r="D154" s="95"/>
      <c r="E154" s="95"/>
    </row>
    <row r="155" spans="1:5" x14ac:dyDescent="0.4">
      <c r="A155" s="95"/>
      <c r="B155" s="95"/>
      <c r="C155" s="95"/>
      <c r="D155" s="95"/>
      <c r="E155" s="95"/>
    </row>
    <row r="156" spans="1:5" x14ac:dyDescent="0.4">
      <c r="A156" s="95"/>
      <c r="B156" s="95"/>
      <c r="C156" s="95"/>
      <c r="D156" s="95"/>
      <c r="E156" s="95"/>
    </row>
    <row r="157" spans="1:5" x14ac:dyDescent="0.4">
      <c r="A157" s="95"/>
      <c r="B157" s="95"/>
      <c r="C157" s="95"/>
      <c r="D157" s="95"/>
      <c r="E157" s="95"/>
    </row>
    <row r="158" spans="1:5" x14ac:dyDescent="0.4">
      <c r="A158" s="95"/>
      <c r="B158" s="95"/>
      <c r="C158" s="95"/>
      <c r="D158" s="95"/>
      <c r="E158" s="95"/>
    </row>
    <row r="159" spans="1:5" x14ac:dyDescent="0.4">
      <c r="A159" s="95"/>
      <c r="B159" s="95"/>
      <c r="C159" s="95"/>
      <c r="D159" s="95"/>
      <c r="E159" s="95"/>
    </row>
    <row r="160" spans="1:5" x14ac:dyDescent="0.4">
      <c r="A160" s="95"/>
      <c r="B160" s="95"/>
      <c r="C160" s="95"/>
      <c r="D160" s="95"/>
      <c r="E160" s="95"/>
    </row>
    <row r="161" spans="1:5" x14ac:dyDescent="0.4">
      <c r="A161" s="95"/>
      <c r="B161" s="95"/>
      <c r="C161" s="95"/>
      <c r="D161" s="95"/>
      <c r="E161" s="95"/>
    </row>
    <row r="162" spans="1:5" x14ac:dyDescent="0.4">
      <c r="A162" s="95"/>
      <c r="B162" s="95"/>
      <c r="C162" s="95"/>
      <c r="D162" s="95"/>
      <c r="E162" s="95"/>
    </row>
    <row r="163" spans="1:5" x14ac:dyDescent="0.4">
      <c r="A163" s="95"/>
      <c r="B163" s="95"/>
      <c r="C163" s="95"/>
      <c r="D163" s="95"/>
      <c r="E163" s="95"/>
    </row>
    <row r="164" spans="1:5" x14ac:dyDescent="0.4">
      <c r="A164" s="95"/>
      <c r="B164" s="95"/>
      <c r="C164" s="95"/>
      <c r="D164" s="95"/>
      <c r="E164" s="95"/>
    </row>
    <row r="165" spans="1:5" x14ac:dyDescent="0.4">
      <c r="A165" s="95"/>
      <c r="B165" s="95"/>
      <c r="C165" s="95"/>
      <c r="D165" s="95"/>
      <c r="E165" s="95"/>
    </row>
    <row r="166" spans="1:5" x14ac:dyDescent="0.4">
      <c r="A166" s="95"/>
      <c r="B166" s="95"/>
      <c r="C166" s="95"/>
      <c r="D166" s="95"/>
      <c r="E166" s="95"/>
    </row>
    <row r="167" spans="1:5" x14ac:dyDescent="0.4">
      <c r="A167" s="95"/>
      <c r="B167" s="95"/>
      <c r="C167" s="95"/>
      <c r="D167" s="95"/>
      <c r="E167" s="95"/>
    </row>
    <row r="168" spans="1:5" x14ac:dyDescent="0.4">
      <c r="A168" s="95"/>
      <c r="B168" s="95"/>
      <c r="C168" s="95"/>
      <c r="D168" s="95"/>
      <c r="E168" s="95"/>
    </row>
    <row r="169" spans="1:5" x14ac:dyDescent="0.4">
      <c r="A169" s="95"/>
      <c r="B169" s="95"/>
      <c r="C169" s="95"/>
      <c r="D169" s="95"/>
      <c r="E169" s="95"/>
    </row>
    <row r="170" spans="1:5" x14ac:dyDescent="0.4">
      <c r="A170" s="95"/>
      <c r="B170" s="95"/>
      <c r="C170" s="95"/>
      <c r="D170" s="95"/>
      <c r="E170" s="95"/>
    </row>
    <row r="171" spans="1:5" x14ac:dyDescent="0.4">
      <c r="A171" s="95"/>
      <c r="B171" s="95"/>
      <c r="C171" s="95"/>
      <c r="D171" s="95"/>
      <c r="E171" s="95"/>
    </row>
    <row r="172" spans="1:5" x14ac:dyDescent="0.4">
      <c r="A172" s="95"/>
      <c r="B172" s="95"/>
      <c r="C172" s="95"/>
      <c r="D172" s="95"/>
      <c r="E172" s="95"/>
    </row>
    <row r="173" spans="1:5" x14ac:dyDescent="0.4">
      <c r="A173" s="95"/>
      <c r="B173" s="95"/>
      <c r="C173" s="95"/>
      <c r="D173" s="95"/>
      <c r="E173" s="95"/>
    </row>
    <row r="174" spans="1:5" x14ac:dyDescent="0.4">
      <c r="A174" s="95"/>
      <c r="B174" s="95"/>
      <c r="C174" s="95"/>
      <c r="D174" s="95"/>
      <c r="E174" s="95"/>
    </row>
    <row r="175" spans="1:5" x14ac:dyDescent="0.4">
      <c r="A175" s="95"/>
      <c r="B175" s="95"/>
      <c r="C175" s="95"/>
      <c r="D175" s="95"/>
      <c r="E175" s="95"/>
    </row>
    <row r="176" spans="1:5" x14ac:dyDescent="0.4">
      <c r="A176" s="95"/>
      <c r="B176" s="95"/>
      <c r="C176" s="95"/>
      <c r="D176" s="95"/>
      <c r="E176" s="95"/>
    </row>
    <row r="177" spans="1:5" x14ac:dyDescent="0.4">
      <c r="A177" s="95"/>
      <c r="B177" s="95"/>
      <c r="C177" s="95"/>
      <c r="D177" s="95"/>
      <c r="E177" s="95"/>
    </row>
    <row r="178" spans="1:5" x14ac:dyDescent="0.4">
      <c r="A178" s="95"/>
      <c r="B178" s="95"/>
      <c r="C178" s="95"/>
      <c r="D178" s="95"/>
      <c r="E178" s="95"/>
    </row>
    <row r="179" spans="1:5" x14ac:dyDescent="0.4">
      <c r="A179" s="95"/>
      <c r="B179" s="95"/>
      <c r="C179" s="95"/>
      <c r="D179" s="95"/>
      <c r="E179" s="95"/>
    </row>
    <row r="180" spans="1:5" x14ac:dyDescent="0.4">
      <c r="A180" s="95"/>
      <c r="B180" s="95"/>
      <c r="C180" s="95"/>
      <c r="D180" s="95"/>
      <c r="E180" s="95"/>
    </row>
    <row r="181" spans="1:5" x14ac:dyDescent="0.4">
      <c r="A181" s="95"/>
      <c r="B181" s="95"/>
      <c r="C181" s="95"/>
      <c r="D181" s="95"/>
      <c r="E181" s="95"/>
    </row>
    <row r="182" spans="1:5" x14ac:dyDescent="0.4">
      <c r="A182" s="95"/>
      <c r="B182" s="95"/>
      <c r="C182" s="95"/>
      <c r="D182" s="95"/>
      <c r="E182" s="95"/>
    </row>
    <row r="183" spans="1:5" x14ac:dyDescent="0.4">
      <c r="A183" s="95"/>
      <c r="B183" s="95"/>
      <c r="C183" s="95"/>
      <c r="D183" s="95"/>
      <c r="E183" s="95"/>
    </row>
    <row r="184" spans="1:5" x14ac:dyDescent="0.4">
      <c r="A184" s="95"/>
      <c r="B184" s="95"/>
      <c r="C184" s="95"/>
      <c r="D184" s="95"/>
      <c r="E184" s="95"/>
    </row>
    <row r="185" spans="1:5" x14ac:dyDescent="0.4">
      <c r="A185" s="95"/>
      <c r="B185" s="95"/>
      <c r="C185" s="95"/>
      <c r="D185" s="95"/>
      <c r="E185" s="95"/>
    </row>
    <row r="186" spans="1:5" x14ac:dyDescent="0.4">
      <c r="A186" s="95"/>
      <c r="B186" s="95"/>
      <c r="C186" s="95"/>
      <c r="D186" s="95"/>
      <c r="E186" s="95"/>
    </row>
    <row r="187" spans="1:5" x14ac:dyDescent="0.4">
      <c r="A187" s="95"/>
      <c r="B187" s="95"/>
      <c r="C187" s="95"/>
      <c r="D187" s="95"/>
      <c r="E187" s="95"/>
    </row>
    <row r="188" spans="1:5" x14ac:dyDescent="0.4">
      <c r="A188" s="95"/>
      <c r="B188" s="95"/>
      <c r="C188" s="95"/>
      <c r="D188" s="95"/>
      <c r="E188" s="95"/>
    </row>
    <row r="189" spans="1:5" x14ac:dyDescent="0.4">
      <c r="A189" s="95"/>
      <c r="B189" s="95"/>
      <c r="C189" s="95"/>
      <c r="D189" s="95"/>
      <c r="E189" s="95"/>
    </row>
    <row r="190" spans="1:5" x14ac:dyDescent="0.4">
      <c r="A190" s="95"/>
      <c r="B190" s="95"/>
      <c r="C190" s="95"/>
      <c r="D190" s="95"/>
      <c r="E190" s="95"/>
    </row>
    <row r="191" spans="1:5" x14ac:dyDescent="0.4">
      <c r="A191" s="95"/>
      <c r="B191" s="95"/>
      <c r="C191" s="95"/>
      <c r="D191" s="95"/>
      <c r="E191" s="95"/>
    </row>
    <row r="192" spans="1:5" x14ac:dyDescent="0.4">
      <c r="A192" s="95"/>
      <c r="B192" s="95"/>
      <c r="C192" s="95"/>
      <c r="D192" s="95"/>
      <c r="E192" s="95"/>
    </row>
    <row r="193" spans="1:5" x14ac:dyDescent="0.4">
      <c r="A193" s="95"/>
      <c r="B193" s="95"/>
      <c r="C193" s="95"/>
      <c r="D193" s="95"/>
      <c r="E193" s="95"/>
    </row>
    <row r="194" spans="1:5" x14ac:dyDescent="0.4">
      <c r="A194" s="95"/>
      <c r="B194" s="95"/>
      <c r="C194" s="95"/>
      <c r="D194" s="95"/>
      <c r="E194" s="95"/>
    </row>
    <row r="195" spans="1:5" x14ac:dyDescent="0.4">
      <c r="A195" s="95"/>
      <c r="B195" s="95"/>
      <c r="C195" s="95"/>
      <c r="D195" s="95"/>
      <c r="E195" s="95"/>
    </row>
    <row r="196" spans="1:5" x14ac:dyDescent="0.4">
      <c r="A196" s="95"/>
      <c r="B196" s="95"/>
      <c r="C196" s="95"/>
      <c r="D196" s="95"/>
      <c r="E196" s="95"/>
    </row>
    <row r="197" spans="1:5" x14ac:dyDescent="0.4">
      <c r="A197" s="95"/>
      <c r="B197" s="95"/>
      <c r="C197" s="95"/>
      <c r="D197" s="95"/>
      <c r="E197" s="95"/>
    </row>
    <row r="198" spans="1:5" x14ac:dyDescent="0.4">
      <c r="A198" s="95"/>
      <c r="B198" s="95"/>
      <c r="C198" s="95"/>
      <c r="D198" s="95"/>
      <c r="E198" s="95"/>
    </row>
    <row r="199" spans="1:5" x14ac:dyDescent="0.4">
      <c r="A199" s="95"/>
      <c r="B199" s="95"/>
      <c r="C199" s="95"/>
      <c r="D199" s="95"/>
      <c r="E199" s="95"/>
    </row>
    <row r="200" spans="1:5" x14ac:dyDescent="0.4">
      <c r="A200" s="95"/>
      <c r="B200" s="95"/>
      <c r="C200" s="95"/>
      <c r="D200" s="95"/>
      <c r="E200" s="95"/>
    </row>
    <row r="201" spans="1:5" x14ac:dyDescent="0.4">
      <c r="A201" s="95"/>
      <c r="B201" s="95"/>
      <c r="C201" s="95"/>
      <c r="D201" s="95"/>
      <c r="E201" s="95"/>
    </row>
    <row r="202" spans="1:5" x14ac:dyDescent="0.4">
      <c r="A202" s="95"/>
      <c r="B202" s="95"/>
      <c r="C202" s="95"/>
      <c r="D202" s="95"/>
      <c r="E202" s="95"/>
    </row>
    <row r="203" spans="1:5" x14ac:dyDescent="0.4">
      <c r="A203" s="95"/>
      <c r="B203" s="95"/>
      <c r="C203" s="95"/>
      <c r="D203" s="95"/>
      <c r="E203" s="95"/>
    </row>
    <row r="204" spans="1:5" x14ac:dyDescent="0.4">
      <c r="A204" s="95"/>
      <c r="B204" s="95"/>
      <c r="C204" s="95"/>
      <c r="D204" s="95"/>
      <c r="E204" s="95"/>
    </row>
    <row r="205" spans="1:5" x14ac:dyDescent="0.4">
      <c r="A205" s="95"/>
      <c r="B205" s="95"/>
      <c r="C205" s="95"/>
      <c r="D205" s="95"/>
      <c r="E205" s="95"/>
    </row>
    <row r="206" spans="1:5" x14ac:dyDescent="0.4">
      <c r="A206" s="95"/>
      <c r="B206" s="95"/>
      <c r="C206" s="95"/>
      <c r="D206" s="95"/>
      <c r="E206" s="95"/>
    </row>
    <row r="207" spans="1:5" x14ac:dyDescent="0.4">
      <c r="A207" s="95"/>
      <c r="B207" s="95"/>
      <c r="C207" s="95"/>
      <c r="D207" s="95"/>
      <c r="E207" s="95"/>
    </row>
    <row r="208" spans="1:5" x14ac:dyDescent="0.4">
      <c r="A208" s="95"/>
      <c r="B208" s="95"/>
      <c r="C208" s="95"/>
      <c r="D208" s="95"/>
      <c r="E208" s="95"/>
    </row>
    <row r="209" spans="1:5" x14ac:dyDescent="0.4">
      <c r="A209" s="95"/>
      <c r="B209" s="95"/>
      <c r="C209" s="95"/>
      <c r="D209" s="95"/>
      <c r="E209" s="95"/>
    </row>
    <row r="210" spans="1:5" x14ac:dyDescent="0.4">
      <c r="A210" s="95"/>
      <c r="B210" s="95"/>
      <c r="C210" s="95"/>
      <c r="D210" s="95"/>
      <c r="E210" s="95"/>
    </row>
    <row r="211" spans="1:5" x14ac:dyDescent="0.4">
      <c r="A211" s="95"/>
      <c r="B211" s="95"/>
      <c r="C211" s="95"/>
      <c r="D211" s="95"/>
      <c r="E211" s="95"/>
    </row>
    <row r="212" spans="1:5" x14ac:dyDescent="0.4">
      <c r="A212" s="95"/>
      <c r="B212" s="95"/>
      <c r="C212" s="95"/>
      <c r="D212" s="95"/>
      <c r="E212" s="95"/>
    </row>
    <row r="213" spans="1:5" x14ac:dyDescent="0.4">
      <c r="A213" s="95"/>
      <c r="B213" s="95"/>
      <c r="C213" s="95"/>
      <c r="D213" s="95"/>
      <c r="E213" s="95"/>
    </row>
    <row r="214" spans="1:5" x14ac:dyDescent="0.4">
      <c r="A214" s="95"/>
      <c r="B214" s="95"/>
      <c r="C214" s="95"/>
      <c r="D214" s="95"/>
      <c r="E214" s="95"/>
    </row>
    <row r="215" spans="1:5" x14ac:dyDescent="0.4">
      <c r="A215" s="95"/>
      <c r="B215" s="95"/>
      <c r="C215" s="95"/>
      <c r="D215" s="95"/>
      <c r="E215" s="95"/>
    </row>
    <row r="216" spans="1:5" x14ac:dyDescent="0.4">
      <c r="A216" s="95"/>
      <c r="B216" s="95"/>
      <c r="C216" s="95"/>
      <c r="D216" s="95"/>
      <c r="E216" s="95"/>
    </row>
    <row r="217" spans="1:5" x14ac:dyDescent="0.4">
      <c r="A217" s="95"/>
      <c r="B217" s="95"/>
      <c r="C217" s="95"/>
      <c r="D217" s="95"/>
      <c r="E217" s="95"/>
    </row>
    <row r="218" spans="1:5" x14ac:dyDescent="0.4">
      <c r="A218" s="95"/>
      <c r="B218" s="95"/>
      <c r="C218" s="95"/>
      <c r="D218" s="95"/>
      <c r="E218" s="95"/>
    </row>
    <row r="219" spans="1:5" x14ac:dyDescent="0.4">
      <c r="A219" s="95"/>
      <c r="B219" s="95"/>
      <c r="C219" s="95"/>
      <c r="D219" s="95"/>
      <c r="E219" s="95"/>
    </row>
    <row r="220" spans="1:5" x14ac:dyDescent="0.4">
      <c r="A220" s="95"/>
      <c r="B220" s="95"/>
      <c r="C220" s="95"/>
      <c r="D220" s="95"/>
      <c r="E220" s="95"/>
    </row>
    <row r="221" spans="1:5" x14ac:dyDescent="0.4">
      <c r="A221" s="95"/>
      <c r="B221" s="95"/>
      <c r="C221" s="95"/>
      <c r="D221" s="95"/>
      <c r="E221" s="95"/>
    </row>
    <row r="222" spans="1:5" x14ac:dyDescent="0.4">
      <c r="A222" s="95"/>
      <c r="B222" s="95"/>
      <c r="C222" s="95"/>
      <c r="D222" s="95"/>
      <c r="E222" s="95"/>
    </row>
    <row r="223" spans="1:5" x14ac:dyDescent="0.4">
      <c r="A223" s="95"/>
      <c r="B223" s="95"/>
      <c r="C223" s="95"/>
      <c r="D223" s="95"/>
      <c r="E223" s="95"/>
    </row>
    <row r="224" spans="1:5" x14ac:dyDescent="0.4">
      <c r="A224" s="95"/>
      <c r="B224" s="95"/>
      <c r="C224" s="95"/>
      <c r="D224" s="95"/>
      <c r="E224" s="95"/>
    </row>
    <row r="225" spans="1:5" x14ac:dyDescent="0.4">
      <c r="A225" s="95"/>
      <c r="B225" s="95"/>
      <c r="C225" s="95"/>
      <c r="D225" s="95"/>
      <c r="E225" s="95"/>
    </row>
    <row r="226" spans="1:5" x14ac:dyDescent="0.4">
      <c r="A226" s="95"/>
      <c r="B226" s="95"/>
      <c r="C226" s="95"/>
      <c r="D226" s="95"/>
      <c r="E226" s="95"/>
    </row>
    <row r="227" spans="1:5" x14ac:dyDescent="0.4">
      <c r="A227" s="95"/>
      <c r="B227" s="95"/>
      <c r="C227" s="95"/>
      <c r="D227" s="95"/>
      <c r="E227" s="95"/>
    </row>
    <row r="228" spans="1:5" x14ac:dyDescent="0.4">
      <c r="A228" s="95"/>
      <c r="B228" s="95"/>
      <c r="C228" s="95"/>
      <c r="D228" s="95"/>
      <c r="E228" s="95"/>
    </row>
    <row r="229" spans="1:5" x14ac:dyDescent="0.4">
      <c r="A229" s="95"/>
      <c r="B229" s="95"/>
      <c r="C229" s="95"/>
      <c r="D229" s="95"/>
      <c r="E229" s="95"/>
    </row>
    <row r="230" spans="1:5" x14ac:dyDescent="0.4">
      <c r="A230" s="95"/>
      <c r="B230" s="95"/>
      <c r="C230" s="95"/>
      <c r="D230" s="95"/>
      <c r="E230" s="95"/>
    </row>
    <row r="231" spans="1:5" x14ac:dyDescent="0.4">
      <c r="A231" s="95"/>
      <c r="B231" s="95"/>
      <c r="C231" s="95"/>
      <c r="D231" s="95"/>
      <c r="E231" s="95"/>
    </row>
    <row r="232" spans="1:5" x14ac:dyDescent="0.4">
      <c r="A232" s="95"/>
      <c r="B232" s="95"/>
      <c r="C232" s="95"/>
      <c r="D232" s="95"/>
      <c r="E232" s="95"/>
    </row>
    <row r="233" spans="1:5" x14ac:dyDescent="0.4">
      <c r="A233" s="95"/>
      <c r="B233" s="95"/>
      <c r="C233" s="95"/>
      <c r="D233" s="95"/>
      <c r="E233" s="95"/>
    </row>
    <row r="234" spans="1:5" x14ac:dyDescent="0.4">
      <c r="A234" s="95"/>
      <c r="B234" s="95"/>
      <c r="C234" s="95"/>
      <c r="D234" s="95"/>
      <c r="E234" s="95"/>
    </row>
    <row r="235" spans="1:5" x14ac:dyDescent="0.4">
      <c r="A235" s="95"/>
      <c r="B235" s="95"/>
      <c r="C235" s="95"/>
      <c r="D235" s="95"/>
      <c r="E235" s="95"/>
    </row>
    <row r="236" spans="1:5" x14ac:dyDescent="0.4">
      <c r="A236" s="95"/>
      <c r="B236" s="95"/>
      <c r="C236" s="95"/>
      <c r="D236" s="95"/>
      <c r="E236" s="95"/>
    </row>
    <row r="237" spans="1:5" x14ac:dyDescent="0.4">
      <c r="A237" s="95"/>
      <c r="B237" s="95"/>
      <c r="C237" s="95"/>
      <c r="D237" s="95"/>
      <c r="E237" s="95"/>
    </row>
    <row r="238" spans="1:5" x14ac:dyDescent="0.4">
      <c r="A238" s="95"/>
      <c r="B238" s="95"/>
      <c r="C238" s="95"/>
      <c r="D238" s="95"/>
      <c r="E238" s="95"/>
    </row>
    <row r="239" spans="1:5" x14ac:dyDescent="0.4">
      <c r="A239" s="95"/>
      <c r="B239" s="95"/>
      <c r="C239" s="95"/>
      <c r="D239" s="95"/>
      <c r="E239" s="95"/>
    </row>
    <row r="240" spans="1:5" x14ac:dyDescent="0.4">
      <c r="A240" s="95"/>
      <c r="B240" s="95"/>
      <c r="C240" s="95"/>
      <c r="D240" s="95"/>
      <c r="E240" s="95"/>
    </row>
    <row r="241" spans="1:5" x14ac:dyDescent="0.4">
      <c r="A241" s="95"/>
      <c r="B241" s="95"/>
      <c r="C241" s="95"/>
      <c r="D241" s="95"/>
      <c r="E241" s="95"/>
    </row>
    <row r="242" spans="1:5" x14ac:dyDescent="0.4">
      <c r="A242" s="95"/>
      <c r="B242" s="95"/>
      <c r="C242" s="95"/>
      <c r="D242" s="95"/>
      <c r="E242" s="95"/>
    </row>
    <row r="243" spans="1:5" x14ac:dyDescent="0.4">
      <c r="A243" s="95"/>
      <c r="B243" s="95"/>
      <c r="C243" s="95"/>
      <c r="D243" s="95"/>
      <c r="E243" s="95"/>
    </row>
    <row r="244" spans="1:5" x14ac:dyDescent="0.4">
      <c r="A244" s="95"/>
      <c r="B244" s="95"/>
      <c r="C244" s="95"/>
      <c r="D244" s="95"/>
      <c r="E244" s="95"/>
    </row>
    <row r="245" spans="1:5" x14ac:dyDescent="0.4">
      <c r="A245" s="95"/>
      <c r="B245" s="95"/>
      <c r="C245" s="95"/>
      <c r="D245" s="95"/>
      <c r="E245" s="95"/>
    </row>
    <row r="246" spans="1:5" x14ac:dyDescent="0.4">
      <c r="A246" s="95"/>
      <c r="B246" s="95"/>
      <c r="C246" s="95"/>
      <c r="D246" s="95"/>
      <c r="E246" s="95"/>
    </row>
    <row r="247" spans="1:5" x14ac:dyDescent="0.4">
      <c r="A247" s="95"/>
      <c r="B247" s="95"/>
      <c r="C247" s="95"/>
      <c r="D247" s="95"/>
      <c r="E247" s="95"/>
    </row>
    <row r="248" spans="1:5" x14ac:dyDescent="0.4">
      <c r="A248" s="95"/>
      <c r="B248" s="95"/>
      <c r="C248" s="95"/>
      <c r="D248" s="95"/>
      <c r="E248" s="95"/>
    </row>
    <row r="249" spans="1:5" x14ac:dyDescent="0.4">
      <c r="A249" s="95"/>
      <c r="B249" s="95"/>
      <c r="C249" s="95"/>
      <c r="D249" s="95"/>
      <c r="E249" s="95"/>
    </row>
    <row r="250" spans="1:5" x14ac:dyDescent="0.4">
      <c r="A250" s="95"/>
      <c r="B250" s="95"/>
      <c r="C250" s="95"/>
      <c r="D250" s="95"/>
      <c r="E250" s="95"/>
    </row>
    <row r="251" spans="1:5" x14ac:dyDescent="0.4">
      <c r="A251" s="95"/>
      <c r="B251" s="95"/>
      <c r="C251" s="95"/>
      <c r="D251" s="95"/>
      <c r="E251" s="95"/>
    </row>
    <row r="252" spans="1:5" x14ac:dyDescent="0.4">
      <c r="A252" s="95"/>
      <c r="B252" s="95"/>
      <c r="C252" s="95"/>
      <c r="D252" s="95"/>
      <c r="E252" s="95"/>
    </row>
    <row r="253" spans="1:5" x14ac:dyDescent="0.4">
      <c r="A253" s="95"/>
      <c r="B253" s="95"/>
      <c r="C253" s="95"/>
      <c r="D253" s="95"/>
      <c r="E253" s="95"/>
    </row>
    <row r="254" spans="1:5" x14ac:dyDescent="0.4">
      <c r="A254" s="95"/>
      <c r="B254" s="95"/>
      <c r="C254" s="95"/>
      <c r="D254" s="95"/>
      <c r="E254" s="95"/>
    </row>
    <row r="255" spans="1:5" x14ac:dyDescent="0.4">
      <c r="A255" s="95"/>
      <c r="B255" s="95"/>
      <c r="C255" s="95"/>
      <c r="D255" s="95"/>
      <c r="E255" s="95"/>
    </row>
    <row r="256" spans="1:5" x14ac:dyDescent="0.4">
      <c r="A256" s="95"/>
      <c r="B256" s="95"/>
      <c r="C256" s="95"/>
      <c r="D256" s="95"/>
      <c r="E256" s="95"/>
    </row>
    <row r="257" spans="1:5" x14ac:dyDescent="0.4">
      <c r="A257" s="95"/>
      <c r="B257" s="95"/>
      <c r="C257" s="95"/>
      <c r="D257" s="95"/>
      <c r="E257" s="95"/>
    </row>
    <row r="258" spans="1:5" x14ac:dyDescent="0.4">
      <c r="A258" s="95"/>
      <c r="B258" s="95"/>
      <c r="C258" s="95"/>
      <c r="D258" s="95"/>
      <c r="E258" s="95"/>
    </row>
    <row r="259" spans="1:5" x14ac:dyDescent="0.4">
      <c r="A259" s="95"/>
      <c r="B259" s="95"/>
      <c r="C259" s="95"/>
      <c r="D259" s="95"/>
      <c r="E259" s="95"/>
    </row>
    <row r="260" spans="1:5" x14ac:dyDescent="0.4">
      <c r="A260" s="95"/>
      <c r="B260" s="95"/>
      <c r="C260" s="95"/>
      <c r="D260" s="95"/>
      <c r="E260" s="95"/>
    </row>
    <row r="261" spans="1:5" x14ac:dyDescent="0.4">
      <c r="A261" s="95"/>
      <c r="B261" s="95"/>
      <c r="C261" s="95"/>
      <c r="D261" s="95"/>
      <c r="E261" s="95"/>
    </row>
    <row r="262" spans="1:5" x14ac:dyDescent="0.4">
      <c r="A262" s="95"/>
      <c r="B262" s="95"/>
      <c r="C262" s="95"/>
      <c r="D262" s="95"/>
      <c r="E262" s="95"/>
    </row>
    <row r="263" spans="1:5" x14ac:dyDescent="0.4">
      <c r="A263" s="95"/>
      <c r="B263" s="95"/>
      <c r="C263" s="95"/>
      <c r="D263" s="95"/>
      <c r="E263" s="95"/>
    </row>
    <row r="264" spans="1:5" x14ac:dyDescent="0.4">
      <c r="A264" s="95"/>
      <c r="B264" s="95"/>
      <c r="C264" s="95"/>
      <c r="D264" s="95"/>
      <c r="E264" s="95"/>
    </row>
    <row r="265" spans="1:5" x14ac:dyDescent="0.4">
      <c r="A265" s="95"/>
      <c r="B265" s="95"/>
      <c r="C265" s="95"/>
      <c r="D265" s="95"/>
      <c r="E265" s="95"/>
    </row>
    <row r="266" spans="1:5" x14ac:dyDescent="0.4">
      <c r="A266" s="95"/>
      <c r="B266" s="95"/>
      <c r="C266" s="95"/>
      <c r="D266" s="95"/>
      <c r="E266" s="95"/>
    </row>
    <row r="267" spans="1:5" x14ac:dyDescent="0.4">
      <c r="A267" s="95"/>
      <c r="B267" s="95"/>
      <c r="C267" s="95"/>
      <c r="D267" s="95"/>
      <c r="E267" s="95"/>
    </row>
    <row r="268" spans="1:5" x14ac:dyDescent="0.4">
      <c r="A268" s="95"/>
      <c r="B268" s="95"/>
      <c r="C268" s="95"/>
      <c r="D268" s="95"/>
      <c r="E268" s="95"/>
    </row>
    <row r="269" spans="1:5" x14ac:dyDescent="0.4">
      <c r="A269" s="95"/>
      <c r="B269" s="95"/>
      <c r="C269" s="95"/>
      <c r="D269" s="95"/>
      <c r="E269" s="95"/>
    </row>
    <row r="270" spans="1:5" x14ac:dyDescent="0.4">
      <c r="A270" s="95"/>
      <c r="B270" s="95"/>
      <c r="C270" s="95"/>
      <c r="D270" s="95"/>
      <c r="E270" s="95"/>
    </row>
    <row r="271" spans="1:5" x14ac:dyDescent="0.4">
      <c r="A271" s="95"/>
      <c r="B271" s="95"/>
      <c r="C271" s="95"/>
      <c r="D271" s="95"/>
      <c r="E271" s="95"/>
    </row>
    <row r="272" spans="1:5" x14ac:dyDescent="0.4">
      <c r="A272" s="95"/>
      <c r="B272" s="95"/>
      <c r="C272" s="95"/>
      <c r="D272" s="95"/>
      <c r="E272" s="95"/>
    </row>
    <row r="273" spans="1:5" x14ac:dyDescent="0.4">
      <c r="A273" s="95"/>
      <c r="B273" s="95"/>
      <c r="C273" s="95"/>
      <c r="D273" s="95"/>
      <c r="E273" s="95"/>
    </row>
    <row r="274" spans="1:5" x14ac:dyDescent="0.4">
      <c r="A274" s="95"/>
      <c r="B274" s="95"/>
      <c r="C274" s="95"/>
      <c r="D274" s="95"/>
      <c r="E274" s="95"/>
    </row>
    <row r="275" spans="1:5" x14ac:dyDescent="0.4">
      <c r="A275" s="95"/>
      <c r="B275" s="95"/>
      <c r="C275" s="95"/>
      <c r="D275" s="95"/>
      <c r="E275" s="95"/>
    </row>
    <row r="276" spans="1:5" x14ac:dyDescent="0.4">
      <c r="A276" s="95"/>
      <c r="B276" s="95"/>
      <c r="C276" s="95"/>
      <c r="D276" s="95"/>
      <c r="E276" s="95"/>
    </row>
    <row r="277" spans="1:5" x14ac:dyDescent="0.4">
      <c r="A277" s="95"/>
      <c r="B277" s="95"/>
      <c r="C277" s="95"/>
      <c r="D277" s="95"/>
      <c r="E277" s="95"/>
    </row>
    <row r="278" spans="1:5" x14ac:dyDescent="0.4">
      <c r="A278" s="95"/>
      <c r="B278" s="95"/>
      <c r="C278" s="95"/>
      <c r="D278" s="95"/>
      <c r="E278" s="95"/>
    </row>
    <row r="279" spans="1:5" x14ac:dyDescent="0.4">
      <c r="A279" s="95"/>
      <c r="B279" s="95"/>
      <c r="C279" s="95"/>
      <c r="D279" s="95"/>
      <c r="E279" s="95"/>
    </row>
    <row r="280" spans="1:5" x14ac:dyDescent="0.4">
      <c r="A280" s="95"/>
      <c r="B280" s="95"/>
      <c r="C280" s="95"/>
      <c r="D280" s="95"/>
      <c r="E280" s="95"/>
    </row>
    <row r="281" spans="1:5" x14ac:dyDescent="0.4">
      <c r="A281" s="95"/>
      <c r="B281" s="95"/>
      <c r="C281" s="95"/>
      <c r="D281" s="95"/>
      <c r="E281" s="95"/>
    </row>
    <row r="282" spans="1:5" x14ac:dyDescent="0.4">
      <c r="A282" s="95"/>
      <c r="B282" s="95"/>
      <c r="C282" s="95"/>
      <c r="D282" s="95"/>
      <c r="E282" s="95"/>
    </row>
    <row r="283" spans="1:5" x14ac:dyDescent="0.4">
      <c r="A283" s="95"/>
      <c r="B283" s="95"/>
      <c r="C283" s="95"/>
      <c r="D283" s="95"/>
      <c r="E283" s="95"/>
    </row>
    <row r="284" spans="1:5" x14ac:dyDescent="0.4">
      <c r="A284" s="95"/>
      <c r="B284" s="95"/>
      <c r="C284" s="95"/>
      <c r="D284" s="95"/>
      <c r="E284" s="95"/>
    </row>
    <row r="285" spans="1:5" x14ac:dyDescent="0.4">
      <c r="A285" s="95"/>
      <c r="B285" s="95"/>
      <c r="C285" s="95"/>
      <c r="D285" s="95"/>
      <c r="E285" s="95"/>
    </row>
    <row r="286" spans="1:5" x14ac:dyDescent="0.4">
      <c r="A286" s="95"/>
      <c r="B286" s="95"/>
      <c r="C286" s="95"/>
      <c r="D286" s="95"/>
      <c r="E286" s="95"/>
    </row>
    <row r="287" spans="1:5" x14ac:dyDescent="0.4">
      <c r="A287" s="95"/>
      <c r="B287" s="95"/>
      <c r="C287" s="95"/>
      <c r="D287" s="95"/>
      <c r="E287" s="95"/>
    </row>
    <row r="288" spans="1:5" x14ac:dyDescent="0.4">
      <c r="A288" s="95"/>
      <c r="B288" s="95"/>
      <c r="C288" s="95"/>
      <c r="D288" s="95"/>
      <c r="E288" s="95"/>
    </row>
    <row r="289" spans="1:5" x14ac:dyDescent="0.4">
      <c r="A289" s="95"/>
      <c r="B289" s="95"/>
      <c r="C289" s="95"/>
      <c r="D289" s="95"/>
      <c r="E289" s="95"/>
    </row>
    <row r="290" spans="1:5" x14ac:dyDescent="0.4">
      <c r="A290" s="95"/>
      <c r="B290" s="95"/>
      <c r="C290" s="95"/>
      <c r="D290" s="95"/>
      <c r="E290" s="95"/>
    </row>
    <row r="291" spans="1:5" x14ac:dyDescent="0.4">
      <c r="A291" s="95"/>
      <c r="B291" s="95"/>
      <c r="C291" s="95"/>
      <c r="D291" s="95"/>
      <c r="E291" s="95"/>
    </row>
    <row r="292" spans="1:5" x14ac:dyDescent="0.4">
      <c r="A292" s="95"/>
      <c r="B292" s="95"/>
      <c r="C292" s="95"/>
      <c r="D292" s="95"/>
      <c r="E292" s="95"/>
    </row>
    <row r="293" spans="1:5" x14ac:dyDescent="0.4">
      <c r="A293" s="95"/>
      <c r="B293" s="95"/>
      <c r="C293" s="95"/>
      <c r="D293" s="95"/>
      <c r="E293" s="95"/>
    </row>
    <row r="294" spans="1:5" x14ac:dyDescent="0.4">
      <c r="A294" s="95"/>
      <c r="B294" s="95"/>
      <c r="C294" s="95"/>
      <c r="D294" s="95"/>
      <c r="E294" s="95"/>
    </row>
    <row r="295" spans="1:5" x14ac:dyDescent="0.4">
      <c r="A295" s="95"/>
      <c r="B295" s="95"/>
      <c r="C295" s="95"/>
      <c r="D295" s="95"/>
      <c r="E295" s="95"/>
    </row>
    <row r="296" spans="1:5" x14ac:dyDescent="0.4">
      <c r="A296" s="95"/>
      <c r="B296" s="95"/>
      <c r="C296" s="95"/>
      <c r="D296" s="95"/>
      <c r="E296" s="95"/>
    </row>
    <row r="297" spans="1:5" x14ac:dyDescent="0.4">
      <c r="A297" s="95"/>
      <c r="B297" s="95"/>
      <c r="C297" s="95"/>
      <c r="D297" s="95"/>
      <c r="E297" s="95"/>
    </row>
    <row r="298" spans="1:5" x14ac:dyDescent="0.4">
      <c r="A298" s="95"/>
      <c r="B298" s="95"/>
      <c r="C298" s="95"/>
      <c r="D298" s="95"/>
      <c r="E298" s="95"/>
    </row>
    <row r="299" spans="1:5" x14ac:dyDescent="0.4">
      <c r="A299" s="95"/>
      <c r="B299" s="95"/>
      <c r="C299" s="95"/>
      <c r="D299" s="95"/>
      <c r="E299" s="95"/>
    </row>
    <row r="300" spans="1:5" x14ac:dyDescent="0.4">
      <c r="A300" s="95"/>
      <c r="B300" s="95"/>
      <c r="C300" s="95"/>
      <c r="D300" s="95"/>
      <c r="E300" s="95"/>
    </row>
    <row r="301" spans="1:5" x14ac:dyDescent="0.4">
      <c r="A301" s="95"/>
      <c r="B301" s="95"/>
      <c r="C301" s="95"/>
      <c r="D301" s="95"/>
      <c r="E301" s="95"/>
    </row>
    <row r="302" spans="1:5" x14ac:dyDescent="0.4">
      <c r="A302" s="95"/>
      <c r="B302" s="95"/>
      <c r="C302" s="95"/>
      <c r="D302" s="95"/>
      <c r="E302" s="95"/>
    </row>
    <row r="303" spans="1:5" x14ac:dyDescent="0.4">
      <c r="A303" s="95"/>
      <c r="B303" s="95"/>
      <c r="C303" s="95"/>
      <c r="D303" s="95"/>
      <c r="E303" s="95"/>
    </row>
    <row r="304" spans="1:5" x14ac:dyDescent="0.4">
      <c r="A304" s="95"/>
      <c r="B304" s="95"/>
      <c r="C304" s="95"/>
      <c r="D304" s="95"/>
      <c r="E304" s="95"/>
    </row>
    <row r="305" spans="1:5" x14ac:dyDescent="0.4">
      <c r="A305" s="95"/>
      <c r="B305" s="95"/>
      <c r="C305" s="95"/>
      <c r="D305" s="95"/>
      <c r="E305" s="95"/>
    </row>
    <row r="306" spans="1:5" x14ac:dyDescent="0.4">
      <c r="A306" s="95"/>
      <c r="B306" s="95"/>
      <c r="C306" s="95"/>
      <c r="D306" s="95"/>
      <c r="E306" s="95"/>
    </row>
    <row r="307" spans="1:5" x14ac:dyDescent="0.4">
      <c r="A307" s="95"/>
      <c r="B307" s="95"/>
      <c r="C307" s="95"/>
      <c r="D307" s="95"/>
      <c r="E307" s="95"/>
    </row>
    <row r="308" spans="1:5" x14ac:dyDescent="0.4">
      <c r="A308" s="95"/>
      <c r="B308" s="95"/>
      <c r="C308" s="95"/>
      <c r="D308" s="95"/>
      <c r="E308" s="95"/>
    </row>
    <row r="309" spans="1:5" x14ac:dyDescent="0.4">
      <c r="A309" s="95"/>
      <c r="B309" s="95"/>
      <c r="C309" s="95"/>
      <c r="D309" s="95"/>
      <c r="E309" s="95"/>
    </row>
    <row r="310" spans="1:5" x14ac:dyDescent="0.4">
      <c r="A310" s="95"/>
      <c r="B310" s="95"/>
      <c r="C310" s="95"/>
      <c r="D310" s="95"/>
      <c r="E310" s="95"/>
    </row>
    <row r="311" spans="1:5" x14ac:dyDescent="0.4">
      <c r="A311" s="95"/>
      <c r="B311" s="95"/>
      <c r="C311" s="95"/>
      <c r="D311" s="95"/>
      <c r="E311" s="95"/>
    </row>
    <row r="312" spans="1:5" x14ac:dyDescent="0.4">
      <c r="A312" s="95"/>
      <c r="B312" s="95"/>
      <c r="C312" s="95"/>
      <c r="D312" s="95"/>
      <c r="E312" s="95"/>
    </row>
    <row r="313" spans="1:5" x14ac:dyDescent="0.4">
      <c r="A313" s="95"/>
      <c r="B313" s="95"/>
      <c r="C313" s="95"/>
      <c r="D313" s="95"/>
      <c r="E313" s="95"/>
    </row>
    <row r="314" spans="1:5" x14ac:dyDescent="0.4">
      <c r="A314" s="95"/>
      <c r="B314" s="95"/>
      <c r="C314" s="95"/>
      <c r="D314" s="95"/>
      <c r="E314" s="95"/>
    </row>
    <row r="315" spans="1:5" x14ac:dyDescent="0.4">
      <c r="A315" s="95"/>
      <c r="B315" s="95"/>
      <c r="C315" s="95"/>
      <c r="D315" s="95"/>
      <c r="E315" s="95"/>
    </row>
    <row r="316" spans="1:5" x14ac:dyDescent="0.4">
      <c r="A316" s="95"/>
      <c r="B316" s="95"/>
      <c r="C316" s="95"/>
      <c r="D316" s="95"/>
      <c r="E316" s="95"/>
    </row>
    <row r="317" spans="1:5" x14ac:dyDescent="0.4">
      <c r="A317" s="95"/>
      <c r="B317" s="95"/>
      <c r="C317" s="95"/>
      <c r="D317" s="95"/>
      <c r="E317" s="95"/>
    </row>
    <row r="318" spans="1:5" x14ac:dyDescent="0.4">
      <c r="A318" s="95"/>
      <c r="B318" s="95"/>
      <c r="C318" s="95"/>
      <c r="D318" s="95"/>
      <c r="E318" s="95"/>
    </row>
    <row r="319" spans="1:5" x14ac:dyDescent="0.4">
      <c r="A319" s="95"/>
      <c r="B319" s="95"/>
      <c r="C319" s="95"/>
      <c r="D319" s="95"/>
      <c r="E319" s="95"/>
    </row>
    <row r="320" spans="1:5" x14ac:dyDescent="0.4">
      <c r="A320" s="95"/>
      <c r="B320" s="95"/>
      <c r="C320" s="95"/>
      <c r="D320" s="95"/>
      <c r="E320" s="95"/>
    </row>
    <row r="321" spans="1:5" x14ac:dyDescent="0.4">
      <c r="A321" s="95"/>
      <c r="B321" s="95"/>
      <c r="C321" s="95"/>
      <c r="D321" s="95"/>
      <c r="E321" s="95"/>
    </row>
    <row r="322" spans="1:5" x14ac:dyDescent="0.4">
      <c r="A322" s="95"/>
      <c r="B322" s="95"/>
      <c r="C322" s="95"/>
      <c r="D322" s="95"/>
      <c r="E322" s="95"/>
    </row>
    <row r="323" spans="1:5" x14ac:dyDescent="0.4">
      <c r="A323" s="95"/>
      <c r="B323" s="95"/>
      <c r="C323" s="95"/>
      <c r="D323" s="95"/>
      <c r="E323" s="95"/>
    </row>
    <row r="324" spans="1:5" x14ac:dyDescent="0.4">
      <c r="A324" s="95"/>
      <c r="B324" s="95"/>
      <c r="C324" s="95"/>
      <c r="D324" s="95"/>
      <c r="E324" s="95"/>
    </row>
    <row r="325" spans="1:5" x14ac:dyDescent="0.4">
      <c r="A325" s="95"/>
      <c r="B325" s="95"/>
      <c r="C325" s="95"/>
      <c r="D325" s="95"/>
      <c r="E325" s="95"/>
    </row>
    <row r="326" spans="1:5" x14ac:dyDescent="0.4">
      <c r="A326" s="95"/>
      <c r="B326" s="95"/>
      <c r="C326" s="95"/>
      <c r="D326" s="95"/>
      <c r="E326" s="95"/>
    </row>
    <row r="327" spans="1:5" x14ac:dyDescent="0.4">
      <c r="A327" s="95"/>
      <c r="B327" s="95"/>
      <c r="C327" s="95"/>
      <c r="D327" s="95"/>
      <c r="E327" s="95"/>
    </row>
    <row r="328" spans="1:5" x14ac:dyDescent="0.4">
      <c r="A328" s="95"/>
      <c r="B328" s="95"/>
      <c r="C328" s="95"/>
      <c r="D328" s="95"/>
      <c r="E328" s="95"/>
    </row>
    <row r="329" spans="1:5" x14ac:dyDescent="0.4">
      <c r="A329" s="95"/>
      <c r="B329" s="95"/>
      <c r="C329" s="95"/>
      <c r="D329" s="95"/>
      <c r="E329" s="95"/>
    </row>
    <row r="330" spans="1:5" x14ac:dyDescent="0.4">
      <c r="A330" s="95"/>
      <c r="B330" s="95"/>
      <c r="C330" s="95"/>
      <c r="D330" s="95"/>
      <c r="E330" s="95"/>
    </row>
    <row r="331" spans="1:5" x14ac:dyDescent="0.4">
      <c r="A331" s="95"/>
      <c r="B331" s="95"/>
      <c r="C331" s="95"/>
      <c r="D331" s="95"/>
      <c r="E331" s="95"/>
    </row>
    <row r="332" spans="1:5" x14ac:dyDescent="0.4">
      <c r="A332" s="95"/>
      <c r="B332" s="95"/>
      <c r="C332" s="95"/>
      <c r="D332" s="95"/>
      <c r="E332" s="95"/>
    </row>
    <row r="333" spans="1:5" x14ac:dyDescent="0.4">
      <c r="A333" s="95"/>
      <c r="B333" s="95"/>
      <c r="C333" s="95"/>
      <c r="D333" s="95"/>
      <c r="E333" s="95"/>
    </row>
    <row r="334" spans="1:5" x14ac:dyDescent="0.4">
      <c r="A334" s="95"/>
      <c r="B334" s="95"/>
      <c r="C334" s="95"/>
      <c r="D334" s="95"/>
      <c r="E334" s="95"/>
    </row>
    <row r="335" spans="1:5" x14ac:dyDescent="0.4">
      <c r="A335" s="95"/>
      <c r="B335" s="95"/>
      <c r="C335" s="95"/>
      <c r="D335" s="95"/>
      <c r="E335" s="95"/>
    </row>
    <row r="336" spans="1:5" x14ac:dyDescent="0.4">
      <c r="A336" s="95"/>
      <c r="B336" s="95"/>
      <c r="C336" s="95"/>
      <c r="D336" s="95"/>
      <c r="E336" s="95"/>
    </row>
    <row r="337" spans="1:5" x14ac:dyDescent="0.4">
      <c r="A337" s="95"/>
      <c r="B337" s="95"/>
      <c r="C337" s="95"/>
      <c r="D337" s="95"/>
      <c r="E337" s="95"/>
    </row>
    <row r="338" spans="1:5" x14ac:dyDescent="0.4">
      <c r="A338" s="95"/>
      <c r="B338" s="95"/>
      <c r="C338" s="95"/>
      <c r="D338" s="95"/>
      <c r="E338" s="95"/>
    </row>
    <row r="339" spans="1:5" x14ac:dyDescent="0.4">
      <c r="A339" s="95"/>
      <c r="B339" s="95"/>
      <c r="C339" s="95"/>
      <c r="D339" s="95"/>
      <c r="E339" s="95"/>
    </row>
    <row r="340" spans="1:5" x14ac:dyDescent="0.4">
      <c r="A340" s="95"/>
      <c r="B340" s="95"/>
      <c r="C340" s="95"/>
      <c r="D340" s="95"/>
      <c r="E340" s="95"/>
    </row>
    <row r="341" spans="1:5" x14ac:dyDescent="0.4">
      <c r="A341" s="95"/>
      <c r="B341" s="95"/>
      <c r="C341" s="95"/>
      <c r="D341" s="95"/>
      <c r="E341" s="95"/>
    </row>
    <row r="342" spans="1:5" x14ac:dyDescent="0.4">
      <c r="A342" s="95"/>
      <c r="B342" s="95"/>
      <c r="C342" s="95"/>
      <c r="D342" s="95"/>
      <c r="E342" s="95"/>
    </row>
    <row r="343" spans="1:5" x14ac:dyDescent="0.4">
      <c r="A343" s="95"/>
      <c r="B343" s="95"/>
      <c r="C343" s="95"/>
      <c r="D343" s="95"/>
      <c r="E343" s="95"/>
    </row>
    <row r="344" spans="1:5" x14ac:dyDescent="0.4">
      <c r="A344" s="95"/>
      <c r="B344" s="95"/>
      <c r="C344" s="95"/>
      <c r="D344" s="95"/>
      <c r="E344" s="95"/>
    </row>
    <row r="345" spans="1:5" x14ac:dyDescent="0.4">
      <c r="A345" s="95"/>
      <c r="B345" s="95"/>
      <c r="C345" s="95"/>
      <c r="D345" s="95"/>
      <c r="E345" s="95"/>
    </row>
    <row r="346" spans="1:5" x14ac:dyDescent="0.4">
      <c r="A346" s="95"/>
      <c r="B346" s="95"/>
      <c r="C346" s="95"/>
      <c r="D346" s="95"/>
      <c r="E346" s="95"/>
    </row>
    <row r="347" spans="1:5" x14ac:dyDescent="0.4">
      <c r="A347" s="95"/>
      <c r="B347" s="95"/>
      <c r="C347" s="95"/>
      <c r="D347" s="95"/>
      <c r="E347" s="95"/>
    </row>
    <row r="348" spans="1:5" x14ac:dyDescent="0.4">
      <c r="A348" s="95"/>
      <c r="B348" s="95"/>
      <c r="C348" s="95"/>
      <c r="D348" s="95"/>
      <c r="E348" s="95"/>
    </row>
    <row r="349" spans="1:5" x14ac:dyDescent="0.4">
      <c r="A349" s="95"/>
      <c r="B349" s="95"/>
      <c r="C349" s="95"/>
      <c r="D349" s="95"/>
      <c r="E349" s="95"/>
    </row>
    <row r="350" spans="1:5" x14ac:dyDescent="0.4">
      <c r="A350" s="95"/>
      <c r="B350" s="95"/>
      <c r="C350" s="95"/>
      <c r="D350" s="95"/>
      <c r="E350" s="95"/>
    </row>
    <row r="351" spans="1:5" x14ac:dyDescent="0.4">
      <c r="A351" s="95"/>
      <c r="B351" s="95"/>
      <c r="C351" s="95"/>
      <c r="D351" s="95"/>
      <c r="E351" s="95"/>
    </row>
    <row r="352" spans="1:5" x14ac:dyDescent="0.4">
      <c r="A352" s="95"/>
      <c r="B352" s="95"/>
      <c r="C352" s="95"/>
      <c r="D352" s="95"/>
      <c r="E352" s="95"/>
    </row>
    <row r="353" spans="1:5" x14ac:dyDescent="0.4">
      <c r="A353" s="95"/>
      <c r="B353" s="95"/>
      <c r="C353" s="95"/>
      <c r="D353" s="95"/>
      <c r="E353" s="95"/>
    </row>
    <row r="354" spans="1:5" x14ac:dyDescent="0.4">
      <c r="A354" s="95"/>
      <c r="B354" s="95"/>
      <c r="C354" s="95"/>
      <c r="D354" s="95"/>
      <c r="E354" s="95"/>
    </row>
    <row r="355" spans="1:5" x14ac:dyDescent="0.4">
      <c r="A355" s="95"/>
      <c r="B355" s="95"/>
      <c r="C355" s="95"/>
      <c r="D355" s="95"/>
      <c r="E355" s="95"/>
    </row>
    <row r="356" spans="1:5" x14ac:dyDescent="0.4">
      <c r="A356" s="95"/>
      <c r="B356" s="95"/>
      <c r="C356" s="95"/>
      <c r="D356" s="95"/>
      <c r="E356" s="95"/>
    </row>
    <row r="357" spans="1:5" x14ac:dyDescent="0.4">
      <c r="A357" s="95"/>
      <c r="B357" s="95"/>
      <c r="C357" s="95"/>
      <c r="D357" s="95"/>
      <c r="E357" s="95"/>
    </row>
    <row r="358" spans="1:5" x14ac:dyDescent="0.4">
      <c r="A358" s="95"/>
      <c r="B358" s="95"/>
      <c r="C358" s="95"/>
      <c r="D358" s="95"/>
      <c r="E358" s="95"/>
    </row>
    <row r="359" spans="1:5" x14ac:dyDescent="0.4">
      <c r="A359" s="95"/>
      <c r="B359" s="95"/>
      <c r="C359" s="95"/>
      <c r="D359" s="95"/>
      <c r="E359" s="95"/>
    </row>
    <row r="360" spans="1:5" x14ac:dyDescent="0.4">
      <c r="A360" s="95"/>
      <c r="B360" s="95"/>
      <c r="C360" s="95"/>
      <c r="D360" s="95"/>
      <c r="E360" s="95"/>
    </row>
    <row r="361" spans="1:5" x14ac:dyDescent="0.4">
      <c r="A361" s="95"/>
      <c r="B361" s="95"/>
      <c r="C361" s="95"/>
      <c r="D361" s="95"/>
      <c r="E361" s="95"/>
    </row>
    <row r="362" spans="1:5" x14ac:dyDescent="0.4">
      <c r="A362" s="95"/>
      <c r="B362" s="95"/>
      <c r="C362" s="95"/>
      <c r="D362" s="95"/>
      <c r="E362" s="95"/>
    </row>
    <row r="363" spans="1:5" x14ac:dyDescent="0.4">
      <c r="A363" s="95"/>
      <c r="B363" s="95"/>
      <c r="C363" s="95"/>
      <c r="D363" s="95"/>
      <c r="E363" s="95"/>
    </row>
    <row r="364" spans="1:5" x14ac:dyDescent="0.4">
      <c r="A364" s="95"/>
      <c r="B364" s="95"/>
      <c r="C364" s="95"/>
      <c r="D364" s="95"/>
      <c r="E364" s="95"/>
    </row>
    <row r="365" spans="1:5" x14ac:dyDescent="0.4">
      <c r="A365" s="95"/>
      <c r="B365" s="95"/>
      <c r="C365" s="95"/>
      <c r="D365" s="95"/>
      <c r="E365" s="95"/>
    </row>
    <row r="366" spans="1:5" x14ac:dyDescent="0.4">
      <c r="A366" s="95"/>
      <c r="B366" s="95"/>
      <c r="C366" s="95"/>
      <c r="D366" s="95"/>
      <c r="E366" s="95"/>
    </row>
    <row r="367" spans="1:5" x14ac:dyDescent="0.4">
      <c r="A367" s="95"/>
      <c r="B367" s="95"/>
      <c r="C367" s="95"/>
      <c r="D367" s="95"/>
      <c r="E367" s="95"/>
    </row>
  </sheetData>
  <sheetProtection algorithmName="SHA-512" hashValue="Xeu4037vL8CasEI+uoIGmEsdweo3zWjTpouL6PgVSdAf2MFMQfI7y7gDc44+N0FOJwLIFJBIYqSy6ORToZjkxQ==" saltValue="IcTrKyXxQ8hDF+YY+uKTxg==" spinCount="100000" sheet="1" objects="1" scenarios="1"/>
  <mergeCells count="2">
    <mergeCell ref="A4:B14"/>
    <mergeCell ref="A16:B16"/>
  </mergeCells>
  <phoneticPr fontId="1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N44"/>
  <sheetViews>
    <sheetView tabSelected="1" zoomScale="79" zoomScaleNormal="100" workbookViewId="0">
      <selection activeCell="E18" sqref="E18"/>
    </sheetView>
  </sheetViews>
  <sheetFormatPr defaultColWidth="8.8984375" defaultRowHeight="17.399999999999999" x14ac:dyDescent="0.4"/>
  <cols>
    <col min="1" max="1" width="8.8984375" style="3"/>
    <col min="2" max="2" width="23.8984375" style="3" bestFit="1" customWidth="1"/>
    <col min="3" max="3" width="45.69921875" style="4" customWidth="1"/>
    <col min="4" max="5" width="21.09765625" style="3" bestFit="1" customWidth="1"/>
    <col min="6" max="8" width="18" style="3" bestFit="1" customWidth="1"/>
    <col min="9" max="9" width="13.8984375" style="3" customWidth="1"/>
    <col min="10" max="10" width="11.69921875" style="3" customWidth="1"/>
    <col min="11" max="11" width="11.3984375" style="3" customWidth="1"/>
    <col min="12" max="15" width="8.8984375" style="3"/>
    <col min="16" max="16" width="8.8984375" style="3" customWidth="1"/>
    <col min="17" max="17" width="23.8984375" style="10" hidden="1" customWidth="1"/>
    <col min="18" max="18" width="21.296875" style="10" hidden="1" customWidth="1"/>
    <col min="19" max="21" width="18" style="10" hidden="1" customWidth="1"/>
    <col min="22" max="22" width="0" style="10" hidden="1" customWidth="1"/>
    <col min="23" max="34" width="8.8984375" style="10"/>
    <col min="35" max="16384" width="8.8984375" style="3"/>
  </cols>
  <sheetData>
    <row r="1" spans="1:40" ht="27.6" x14ac:dyDescent="0.4">
      <c r="A1" s="190" t="s">
        <v>44</v>
      </c>
      <c r="B1" s="190"/>
      <c r="C1" s="190"/>
      <c r="D1" s="190"/>
      <c r="E1" s="190"/>
      <c r="F1" s="190"/>
      <c r="G1" s="190"/>
      <c r="H1" s="190"/>
      <c r="I1" s="190"/>
      <c r="J1" s="190"/>
      <c r="K1" s="190"/>
    </row>
    <row r="2" spans="1:40" x14ac:dyDescent="0.4">
      <c r="A2" s="7" t="s">
        <v>0</v>
      </c>
      <c r="B2" s="7" t="s">
        <v>1</v>
      </c>
      <c r="C2" s="8" t="s">
        <v>3</v>
      </c>
      <c r="D2" s="189" t="s">
        <v>2</v>
      </c>
      <c r="E2" s="189"/>
      <c r="F2" s="189"/>
      <c r="G2" s="189"/>
      <c r="H2" s="189"/>
      <c r="I2" s="189"/>
      <c r="J2" s="189"/>
      <c r="K2" s="189"/>
    </row>
    <row r="3" spans="1:40" x14ac:dyDescent="0.4">
      <c r="A3" s="3">
        <v>1</v>
      </c>
      <c r="B3" s="3" t="s">
        <v>1219</v>
      </c>
      <c r="C3" s="4" t="s">
        <v>4</v>
      </c>
      <c r="D3" s="6">
        <v>937.5</v>
      </c>
      <c r="E3" s="9"/>
      <c r="F3" s="9"/>
      <c r="G3" s="9"/>
      <c r="H3" s="9"/>
      <c r="I3" s="9"/>
      <c r="J3" s="9"/>
      <c r="K3" s="9"/>
    </row>
    <row r="4" spans="1:40" x14ac:dyDescent="0.4">
      <c r="A4" s="3">
        <v>2</v>
      </c>
      <c r="B4" s="3" t="s">
        <v>1220</v>
      </c>
      <c r="C4" s="4" t="s">
        <v>5</v>
      </c>
      <c r="D4" s="6">
        <v>2500</v>
      </c>
      <c r="E4" s="9"/>
      <c r="F4" s="9"/>
      <c r="G4" s="9"/>
      <c r="H4" s="9"/>
      <c r="I4" s="9"/>
      <c r="J4" s="9"/>
      <c r="K4" s="9"/>
    </row>
    <row r="5" spans="1:40" x14ac:dyDescent="0.4">
      <c r="A5" s="3">
        <v>3</v>
      </c>
      <c r="B5" s="3" t="s">
        <v>1221</v>
      </c>
      <c r="C5" s="4" t="s">
        <v>6</v>
      </c>
      <c r="D5" s="6">
        <v>10000</v>
      </c>
      <c r="E5" s="9"/>
      <c r="F5" s="9"/>
      <c r="G5" s="9"/>
      <c r="H5" s="9"/>
      <c r="I5" s="9"/>
      <c r="J5" s="9"/>
      <c r="K5" s="9"/>
      <c r="Z5" s="188"/>
      <c r="AA5" s="188"/>
      <c r="AB5" s="188"/>
      <c r="AC5" s="188"/>
      <c r="AD5" s="188"/>
      <c r="AE5" s="188"/>
      <c r="AF5" s="188"/>
      <c r="AG5" s="188"/>
    </row>
    <row r="6" spans="1:40" x14ac:dyDescent="0.4">
      <c r="D6" s="20" t="s">
        <v>69</v>
      </c>
      <c r="E6" s="20" t="s">
        <v>70</v>
      </c>
      <c r="F6" s="20" t="s">
        <v>71</v>
      </c>
      <c r="G6" s="20" t="s">
        <v>72</v>
      </c>
      <c r="H6" s="20" t="s">
        <v>73</v>
      </c>
      <c r="I6" s="20" t="s">
        <v>74</v>
      </c>
      <c r="J6" s="20" t="s">
        <v>75</v>
      </c>
      <c r="K6" s="20" t="s">
        <v>76</v>
      </c>
      <c r="Q6" s="11"/>
      <c r="R6" s="11"/>
      <c r="S6" s="11"/>
      <c r="T6" s="11"/>
      <c r="U6" s="11"/>
      <c r="V6" s="11"/>
      <c r="W6" s="11"/>
      <c r="X6" s="11"/>
      <c r="Y6" s="11"/>
      <c r="Z6" s="11"/>
      <c r="AA6" s="11"/>
      <c r="AB6" s="11"/>
      <c r="AC6" s="11"/>
      <c r="AD6" s="11"/>
      <c r="AE6" s="11"/>
      <c r="AF6" s="11"/>
      <c r="AG6" s="11"/>
      <c r="AH6" s="11"/>
    </row>
    <row r="7" spans="1:40" x14ac:dyDescent="0.4">
      <c r="A7" s="3">
        <v>4</v>
      </c>
      <c r="B7" s="3" t="s">
        <v>18</v>
      </c>
      <c r="C7" s="4" t="s">
        <v>7</v>
      </c>
      <c r="D7" s="18" t="s">
        <v>77</v>
      </c>
      <c r="E7" s="18" t="s">
        <v>77</v>
      </c>
      <c r="F7" s="18" t="s">
        <v>77</v>
      </c>
      <c r="G7" s="18" t="s">
        <v>77</v>
      </c>
      <c r="H7" s="18" t="s">
        <v>77</v>
      </c>
      <c r="I7" s="18" t="s">
        <v>77</v>
      </c>
      <c r="J7" s="18" t="s">
        <v>77</v>
      </c>
      <c r="K7" s="18" t="s">
        <v>77</v>
      </c>
      <c r="Q7" s="10" t="s">
        <v>77</v>
      </c>
      <c r="R7" s="10" t="s">
        <v>78</v>
      </c>
    </row>
    <row r="8" spans="1:40" x14ac:dyDescent="0.4">
      <c r="A8" s="3">
        <v>5</v>
      </c>
      <c r="B8" s="3" t="s">
        <v>19</v>
      </c>
      <c r="C8" s="4" t="s">
        <v>8</v>
      </c>
      <c r="D8" s="18" t="s">
        <v>77</v>
      </c>
      <c r="E8" s="18" t="s">
        <v>77</v>
      </c>
      <c r="F8" s="18" t="s">
        <v>77</v>
      </c>
      <c r="G8" s="18" t="s">
        <v>77</v>
      </c>
      <c r="H8" s="18" t="s">
        <v>77</v>
      </c>
      <c r="I8" s="18" t="s">
        <v>77</v>
      </c>
      <c r="J8" s="18" t="s">
        <v>77</v>
      </c>
      <c r="K8" s="18" t="s">
        <v>77</v>
      </c>
    </row>
    <row r="9" spans="1:40" x14ac:dyDescent="0.4">
      <c r="A9" s="3">
        <v>6</v>
      </c>
      <c r="B9" s="3" t="s">
        <v>20</v>
      </c>
      <c r="C9" s="3" t="s">
        <v>9</v>
      </c>
      <c r="D9" s="18" t="s">
        <v>78</v>
      </c>
      <c r="E9" s="18" t="s">
        <v>78</v>
      </c>
      <c r="F9" s="9"/>
      <c r="G9" s="9"/>
      <c r="H9" s="9"/>
      <c r="I9" s="9"/>
      <c r="J9" s="9"/>
      <c r="K9" s="9"/>
    </row>
    <row r="10" spans="1:40" ht="43.95" customHeight="1" x14ac:dyDescent="0.4">
      <c r="C10" s="3"/>
      <c r="D10" s="153" t="s">
        <v>21</v>
      </c>
      <c r="E10" s="153" t="s">
        <v>22</v>
      </c>
      <c r="F10" s="9"/>
      <c r="G10" s="9"/>
      <c r="H10" s="9"/>
      <c r="I10" s="9"/>
      <c r="J10" s="9"/>
      <c r="K10" s="9"/>
    </row>
    <row r="11" spans="1:40" ht="55.95" customHeight="1" x14ac:dyDescent="0.4">
      <c r="A11" s="3">
        <v>7</v>
      </c>
      <c r="B11" s="3" t="s">
        <v>874</v>
      </c>
      <c r="C11" s="4" t="s">
        <v>13</v>
      </c>
      <c r="D11" s="18" t="s">
        <v>11</v>
      </c>
      <c r="E11" s="18" t="s">
        <v>11</v>
      </c>
      <c r="F11" s="9"/>
      <c r="G11" s="9"/>
      <c r="H11" s="9"/>
      <c r="I11" s="9"/>
      <c r="J11" s="9"/>
      <c r="K11" s="9"/>
      <c r="Q11" s="10" t="s">
        <v>10</v>
      </c>
      <c r="R11" s="10" t="s">
        <v>12</v>
      </c>
      <c r="S11" s="10" t="s">
        <v>11</v>
      </c>
      <c r="AL11" s="5"/>
      <c r="AN11" s="3">
        <v>3</v>
      </c>
    </row>
    <row r="12" spans="1:40" ht="34.799999999999997" x14ac:dyDescent="0.4">
      <c r="A12" s="3">
        <v>8</v>
      </c>
      <c r="B12" s="3" t="s">
        <v>14</v>
      </c>
      <c r="C12" s="4" t="s">
        <v>16</v>
      </c>
      <c r="D12" s="6">
        <v>0</v>
      </c>
      <c r="E12" s="9"/>
      <c r="F12" s="9"/>
      <c r="G12" s="9"/>
      <c r="H12" s="9"/>
      <c r="I12" s="9"/>
      <c r="J12" s="9"/>
      <c r="K12" s="9"/>
      <c r="AL12" s="5"/>
    </row>
    <row r="13" spans="1:40" ht="34.799999999999997" x14ac:dyDescent="0.4">
      <c r="A13" s="3">
        <v>9</v>
      </c>
      <c r="B13" s="3" t="s">
        <v>15</v>
      </c>
      <c r="C13" s="4" t="s">
        <v>17</v>
      </c>
      <c r="D13" s="6">
        <v>0</v>
      </c>
      <c r="E13" s="9"/>
      <c r="F13" s="9"/>
      <c r="G13" s="9"/>
      <c r="H13" s="9"/>
      <c r="I13" s="9"/>
      <c r="J13" s="9"/>
      <c r="K13" s="9"/>
      <c r="AL13" s="5"/>
    </row>
    <row r="14" spans="1:40" x14ac:dyDescent="0.4">
      <c r="D14" s="154" t="s">
        <v>24</v>
      </c>
      <c r="E14" s="154" t="s">
        <v>25</v>
      </c>
      <c r="F14" s="9"/>
      <c r="G14" s="9"/>
      <c r="H14" s="9"/>
      <c r="I14" s="9"/>
      <c r="J14" s="9"/>
      <c r="K14" s="9"/>
      <c r="AL14" s="5"/>
    </row>
    <row r="15" spans="1:40" x14ac:dyDescent="0.4">
      <c r="A15" s="3">
        <v>10</v>
      </c>
      <c r="B15" s="3" t="s">
        <v>23</v>
      </c>
      <c r="C15" s="4" t="s">
        <v>29</v>
      </c>
      <c r="D15" s="6" t="s">
        <v>27</v>
      </c>
      <c r="E15" s="6" t="s">
        <v>27</v>
      </c>
      <c r="F15" s="9"/>
      <c r="G15" s="9"/>
      <c r="H15" s="9"/>
      <c r="I15" s="9"/>
      <c r="J15" s="9"/>
      <c r="K15" s="9"/>
      <c r="Q15" s="10" t="s">
        <v>26</v>
      </c>
      <c r="R15" s="10" t="s">
        <v>27</v>
      </c>
      <c r="S15" s="10" t="s">
        <v>28</v>
      </c>
    </row>
    <row r="16" spans="1:40" x14ac:dyDescent="0.4">
      <c r="A16" s="3">
        <v>11</v>
      </c>
      <c r="B16" s="3" t="s">
        <v>30</v>
      </c>
      <c r="C16" s="4" t="s">
        <v>31</v>
      </c>
      <c r="D16" s="6">
        <v>0</v>
      </c>
      <c r="E16" s="9"/>
      <c r="F16" s="9"/>
      <c r="G16" s="9"/>
      <c r="H16" s="9"/>
      <c r="I16" s="9"/>
      <c r="J16" s="9"/>
      <c r="K16" s="9"/>
    </row>
    <row r="17" spans="1:34" x14ac:dyDescent="0.4">
      <c r="A17" s="3">
        <v>12</v>
      </c>
      <c r="B17" s="3" t="s">
        <v>32</v>
      </c>
      <c r="C17" s="4" t="s">
        <v>35</v>
      </c>
      <c r="D17" s="6" t="s">
        <v>33</v>
      </c>
      <c r="E17" s="9"/>
      <c r="F17" s="9"/>
      <c r="G17" s="9"/>
      <c r="H17" s="9"/>
      <c r="I17" s="9"/>
      <c r="J17" s="9"/>
      <c r="K17" s="9"/>
      <c r="Q17" s="10" t="s">
        <v>34</v>
      </c>
      <c r="R17" s="10" t="s">
        <v>33</v>
      </c>
    </row>
    <row r="18" spans="1:34" x14ac:dyDescent="0.4">
      <c r="A18" s="3">
        <v>13</v>
      </c>
      <c r="B18" s="3" t="s">
        <v>36</v>
      </c>
      <c r="C18" s="4" t="s">
        <v>37</v>
      </c>
      <c r="D18" s="6" t="s">
        <v>38</v>
      </c>
      <c r="E18" s="9"/>
      <c r="F18" s="9"/>
      <c r="G18" s="9"/>
      <c r="H18" s="9"/>
      <c r="I18" s="9"/>
      <c r="J18" s="9"/>
      <c r="K18" s="9"/>
      <c r="Q18" s="10" t="s">
        <v>39</v>
      </c>
      <c r="R18" s="10" t="s">
        <v>38</v>
      </c>
    </row>
    <row r="19" spans="1:34" x14ac:dyDescent="0.4">
      <c r="A19" s="3">
        <v>14</v>
      </c>
      <c r="B19" s="3" t="s">
        <v>40</v>
      </c>
      <c r="C19" s="4" t="s">
        <v>41</v>
      </c>
      <c r="D19" s="6" t="s">
        <v>43</v>
      </c>
      <c r="E19" s="9"/>
      <c r="F19" s="9"/>
      <c r="G19" s="9"/>
      <c r="H19" s="9"/>
      <c r="I19" s="9"/>
      <c r="J19" s="9"/>
      <c r="K19" s="9"/>
      <c r="Q19" s="10" t="s">
        <v>42</v>
      </c>
      <c r="R19" s="10" t="s">
        <v>43</v>
      </c>
    </row>
    <row r="20" spans="1:34" x14ac:dyDescent="0.4">
      <c r="D20" s="155" t="s">
        <v>89</v>
      </c>
      <c r="E20" s="151" t="s">
        <v>57</v>
      </c>
      <c r="F20" s="151" t="s">
        <v>58</v>
      </c>
      <c r="G20" s="151" t="s">
        <v>59</v>
      </c>
      <c r="H20" s="151" t="s">
        <v>60</v>
      </c>
    </row>
    <row r="21" spans="1:34" ht="34.799999999999997" x14ac:dyDescent="0.4">
      <c r="A21" s="3">
        <v>15</v>
      </c>
      <c r="B21" s="3" t="s">
        <v>1222</v>
      </c>
      <c r="C21" s="4" t="s">
        <v>1226</v>
      </c>
      <c r="D21" s="152" t="s">
        <v>1228</v>
      </c>
      <c r="E21" s="152" t="s">
        <v>1229</v>
      </c>
      <c r="F21" s="152" t="s">
        <v>1230</v>
      </c>
      <c r="G21" s="152" t="s">
        <v>1231</v>
      </c>
      <c r="H21" s="152" t="s">
        <v>1232</v>
      </c>
      <c r="Q21" s="151" t="s">
        <v>1228</v>
      </c>
      <c r="R21" s="151" t="s">
        <v>1229</v>
      </c>
      <c r="S21" s="151" t="s">
        <v>1230</v>
      </c>
      <c r="T21" s="151" t="s">
        <v>1231</v>
      </c>
      <c r="U21" s="151" t="s">
        <v>1232</v>
      </c>
    </row>
    <row r="22" spans="1:34" x14ac:dyDescent="0.4">
      <c r="D22" s="151" t="s">
        <v>90</v>
      </c>
      <c r="E22" s="151" t="s">
        <v>61</v>
      </c>
      <c r="F22" s="151" t="s">
        <v>62</v>
      </c>
      <c r="G22" s="151" t="s">
        <v>63</v>
      </c>
      <c r="H22" s="151" t="s">
        <v>64</v>
      </c>
    </row>
    <row r="23" spans="1:34" ht="34.799999999999997" x14ac:dyDescent="0.4">
      <c r="A23" s="3">
        <v>16</v>
      </c>
      <c r="B23" s="3" t="s">
        <v>1223</v>
      </c>
      <c r="C23" s="4" t="s">
        <v>1227</v>
      </c>
      <c r="D23" s="152" t="s">
        <v>1233</v>
      </c>
      <c r="E23" s="152" t="s">
        <v>1234</v>
      </c>
      <c r="F23" s="152" t="s">
        <v>1235</v>
      </c>
      <c r="G23" s="152" t="s">
        <v>1236</v>
      </c>
      <c r="H23" s="152" t="s">
        <v>1237</v>
      </c>
      <c r="Q23" s="151" t="s">
        <v>1233</v>
      </c>
      <c r="R23" s="151" t="s">
        <v>1234</v>
      </c>
      <c r="S23" s="151" t="s">
        <v>1235</v>
      </c>
      <c r="T23" s="151" t="s">
        <v>1236</v>
      </c>
      <c r="U23" s="151" t="s">
        <v>1237</v>
      </c>
    </row>
    <row r="24" spans="1:34" x14ac:dyDescent="0.4">
      <c r="D24" s="153" t="s">
        <v>21</v>
      </c>
      <c r="E24" s="153" t="s">
        <v>22</v>
      </c>
      <c r="Q24" s="151"/>
      <c r="R24" s="151"/>
      <c r="S24" s="151"/>
      <c r="T24" s="151"/>
      <c r="U24" s="151"/>
      <c r="V24" s="150"/>
      <c r="W24" s="150"/>
      <c r="X24" s="150"/>
      <c r="Y24" s="150"/>
      <c r="Z24" s="150"/>
      <c r="AA24" s="150"/>
      <c r="AB24" s="150"/>
      <c r="AC24" s="150"/>
      <c r="AD24" s="150"/>
      <c r="AE24" s="150"/>
      <c r="AF24" s="150"/>
      <c r="AG24" s="150"/>
      <c r="AH24" s="150"/>
    </row>
    <row r="25" spans="1:34" ht="34.799999999999997" x14ac:dyDescent="0.4">
      <c r="A25" s="3">
        <v>17</v>
      </c>
      <c r="B25" s="3" t="s">
        <v>1224</v>
      </c>
      <c r="C25" s="4" t="s">
        <v>1238</v>
      </c>
      <c r="D25" s="18" t="s">
        <v>78</v>
      </c>
      <c r="E25" s="18" t="s">
        <v>78</v>
      </c>
    </row>
    <row r="26" spans="1:34" x14ac:dyDescent="0.4">
      <c r="D26" s="154" t="s">
        <v>24</v>
      </c>
      <c r="E26" s="154" t="s">
        <v>25</v>
      </c>
      <c r="Q26" s="150"/>
      <c r="R26" s="150"/>
      <c r="S26" s="150"/>
      <c r="T26" s="150"/>
      <c r="U26" s="150"/>
      <c r="V26" s="150"/>
      <c r="W26" s="150"/>
      <c r="X26" s="150"/>
      <c r="Y26" s="150"/>
      <c r="Z26" s="150"/>
      <c r="AA26" s="150"/>
      <c r="AB26" s="150"/>
      <c r="AC26" s="150"/>
      <c r="AD26" s="150"/>
      <c r="AE26" s="150"/>
      <c r="AF26" s="150"/>
      <c r="AG26" s="150"/>
      <c r="AH26" s="150"/>
    </row>
    <row r="27" spans="1:34" ht="34.799999999999997" x14ac:dyDescent="0.4">
      <c r="A27" s="3">
        <v>18</v>
      </c>
      <c r="B27" s="3" t="s">
        <v>1225</v>
      </c>
      <c r="C27" s="4" t="s">
        <v>1239</v>
      </c>
      <c r="D27" s="18" t="s">
        <v>78</v>
      </c>
      <c r="E27" s="18" t="s">
        <v>78</v>
      </c>
    </row>
    <row r="28" spans="1:34" x14ac:dyDescent="0.4">
      <c r="D28" s="20" t="s">
        <v>69</v>
      </c>
      <c r="E28" s="20" t="s">
        <v>70</v>
      </c>
      <c r="F28" s="20" t="s">
        <v>71</v>
      </c>
      <c r="G28" s="20" t="s">
        <v>72</v>
      </c>
      <c r="H28" s="20" t="s">
        <v>73</v>
      </c>
      <c r="I28" s="20" t="s">
        <v>74</v>
      </c>
      <c r="J28" s="20" t="s">
        <v>75</v>
      </c>
      <c r="K28" s="20" t="s">
        <v>76</v>
      </c>
    </row>
    <row r="29" spans="1:34" x14ac:dyDescent="0.4">
      <c r="A29" s="3">
        <v>19</v>
      </c>
      <c r="B29" s="3" t="s">
        <v>1248</v>
      </c>
      <c r="C29" s="4" t="s">
        <v>1250</v>
      </c>
      <c r="D29" s="177">
        <v>0</v>
      </c>
      <c r="E29" s="177">
        <v>0</v>
      </c>
      <c r="F29" s="177">
        <v>0</v>
      </c>
      <c r="G29" s="177">
        <v>0</v>
      </c>
      <c r="H29" s="177">
        <v>0</v>
      </c>
      <c r="I29" s="177">
        <v>0</v>
      </c>
      <c r="J29" s="177">
        <v>0</v>
      </c>
      <c r="K29" s="177">
        <v>0</v>
      </c>
    </row>
    <row r="30" spans="1:34" x14ac:dyDescent="0.4">
      <c r="A30" s="3">
        <v>20</v>
      </c>
      <c r="B30" s="3" t="s">
        <v>1246</v>
      </c>
      <c r="C30" s="4" t="s">
        <v>1252</v>
      </c>
      <c r="D30" s="178">
        <v>0</v>
      </c>
      <c r="E30" s="178">
        <v>0</v>
      </c>
    </row>
    <row r="31" spans="1:34" x14ac:dyDescent="0.4">
      <c r="A31" s="3">
        <v>21</v>
      </c>
      <c r="B31" s="3" t="s">
        <v>1249</v>
      </c>
      <c r="C31" s="4" t="s">
        <v>1251</v>
      </c>
      <c r="D31" s="177">
        <v>0</v>
      </c>
      <c r="E31" s="177">
        <v>0</v>
      </c>
      <c r="F31" s="177">
        <v>0</v>
      </c>
      <c r="G31" s="177">
        <v>0</v>
      </c>
      <c r="H31" s="177">
        <v>0</v>
      </c>
      <c r="I31" s="177">
        <v>0</v>
      </c>
      <c r="J31" s="177">
        <v>0</v>
      </c>
      <c r="K31" s="177">
        <v>0</v>
      </c>
    </row>
    <row r="33" spans="1:18" x14ac:dyDescent="0.25">
      <c r="A33" s="3">
        <v>22</v>
      </c>
      <c r="B33" s="3" t="s">
        <v>1247</v>
      </c>
      <c r="C33" s="4" t="s">
        <v>1253</v>
      </c>
      <c r="D33" s="18" t="s">
        <v>1254</v>
      </c>
      <c r="Q33" s="10" t="s">
        <v>1254</v>
      </c>
      <c r="R33" s="170" t="s">
        <v>1253</v>
      </c>
    </row>
    <row r="34" spans="1:18" x14ac:dyDescent="0.4">
      <c r="A34" s="3">
        <v>23</v>
      </c>
      <c r="B34" s="3" t="s">
        <v>1255</v>
      </c>
      <c r="C34" s="4" t="s">
        <v>1317</v>
      </c>
      <c r="D34" s="18" t="s">
        <v>78</v>
      </c>
    </row>
    <row r="35" spans="1:18" ht="34.799999999999997" x14ac:dyDescent="0.4">
      <c r="A35" s="3">
        <v>24</v>
      </c>
      <c r="B35" s="3" t="s">
        <v>1316</v>
      </c>
      <c r="C35" s="4" t="s">
        <v>1318</v>
      </c>
      <c r="D35" s="18" t="s">
        <v>78</v>
      </c>
    </row>
    <row r="36" spans="1:18" x14ac:dyDescent="0.4">
      <c r="A36" s="191">
        <v>25</v>
      </c>
      <c r="B36" s="191" t="s">
        <v>1319</v>
      </c>
      <c r="C36" s="176" t="s">
        <v>1321</v>
      </c>
      <c r="D36" s="20" t="s">
        <v>755</v>
      </c>
      <c r="E36" s="20" t="s">
        <v>756</v>
      </c>
      <c r="F36" s="20" t="s">
        <v>757</v>
      </c>
      <c r="G36" s="20" t="s">
        <v>758</v>
      </c>
      <c r="H36" s="20" t="s">
        <v>767</v>
      </c>
      <c r="I36" s="20" t="s">
        <v>768</v>
      </c>
      <c r="J36" s="20" t="s">
        <v>769</v>
      </c>
      <c r="K36" s="20" t="s">
        <v>770</v>
      </c>
    </row>
    <row r="37" spans="1:18" x14ac:dyDescent="0.4">
      <c r="A37" s="191"/>
      <c r="B37" s="191"/>
      <c r="C37" s="175" t="s">
        <v>1320</v>
      </c>
      <c r="D37" s="18" t="s">
        <v>77</v>
      </c>
      <c r="E37" s="18" t="s">
        <v>77</v>
      </c>
      <c r="F37" s="18" t="s">
        <v>77</v>
      </c>
      <c r="G37" s="18" t="s">
        <v>77</v>
      </c>
      <c r="H37" s="18" t="s">
        <v>77</v>
      </c>
      <c r="I37" s="18" t="s">
        <v>77</v>
      </c>
      <c r="J37" s="18" t="s">
        <v>77</v>
      </c>
      <c r="K37" s="18" t="s">
        <v>77</v>
      </c>
    </row>
    <row r="38" spans="1:18" x14ac:dyDescent="0.4">
      <c r="A38" s="191"/>
      <c r="B38" s="191"/>
      <c r="C38" s="175" t="s">
        <v>1322</v>
      </c>
      <c r="D38" s="18" t="s">
        <v>77</v>
      </c>
      <c r="E38" s="18" t="s">
        <v>77</v>
      </c>
      <c r="F38" s="18" t="s">
        <v>77</v>
      </c>
      <c r="G38" s="18" t="s">
        <v>77</v>
      </c>
      <c r="H38" s="18" t="s">
        <v>77</v>
      </c>
      <c r="I38" s="18" t="s">
        <v>77</v>
      </c>
      <c r="J38" s="18" t="s">
        <v>77</v>
      </c>
      <c r="K38" s="18" t="s">
        <v>77</v>
      </c>
    </row>
    <row r="39" spans="1:18" x14ac:dyDescent="0.4">
      <c r="A39" s="191"/>
      <c r="B39" s="191"/>
      <c r="C39" s="175" t="s">
        <v>1323</v>
      </c>
      <c r="D39" s="18" t="s">
        <v>77</v>
      </c>
      <c r="E39" s="18" t="s">
        <v>77</v>
      </c>
      <c r="F39" s="18" t="s">
        <v>77</v>
      </c>
      <c r="G39" s="18" t="s">
        <v>77</v>
      </c>
      <c r="H39" s="18" t="s">
        <v>77</v>
      </c>
      <c r="I39" s="18" t="s">
        <v>77</v>
      </c>
      <c r="J39" s="18" t="s">
        <v>77</v>
      </c>
      <c r="K39" s="18" t="s">
        <v>77</v>
      </c>
    </row>
    <row r="40" spans="1:18" x14ac:dyDescent="0.4">
      <c r="A40" s="191"/>
      <c r="B40" s="191"/>
      <c r="C40" s="175" t="s">
        <v>1324</v>
      </c>
      <c r="D40" s="18" t="s">
        <v>77</v>
      </c>
      <c r="E40" s="18" t="s">
        <v>77</v>
      </c>
      <c r="F40" s="18" t="s">
        <v>77</v>
      </c>
      <c r="G40" s="18" t="s">
        <v>77</v>
      </c>
      <c r="H40" s="18" t="s">
        <v>77</v>
      </c>
      <c r="I40" s="18" t="s">
        <v>77</v>
      </c>
      <c r="J40" s="18" t="s">
        <v>77</v>
      </c>
      <c r="K40" s="18" t="s">
        <v>77</v>
      </c>
    </row>
    <row r="41" spans="1:18" ht="34.799999999999997" x14ac:dyDescent="0.4">
      <c r="A41" s="191"/>
      <c r="B41" s="191"/>
      <c r="C41" s="175" t="s">
        <v>1325</v>
      </c>
      <c r="D41" s="18" t="s">
        <v>78</v>
      </c>
      <c r="E41" s="18" t="s">
        <v>78</v>
      </c>
      <c r="F41" s="18" t="s">
        <v>78</v>
      </c>
      <c r="G41" s="18" t="s">
        <v>78</v>
      </c>
      <c r="H41" s="18" t="s">
        <v>78</v>
      </c>
      <c r="I41" s="18" t="s">
        <v>78</v>
      </c>
      <c r="J41" s="18" t="s">
        <v>78</v>
      </c>
      <c r="K41" s="18" t="s">
        <v>78</v>
      </c>
    </row>
    <row r="42" spans="1:18" x14ac:dyDescent="0.4">
      <c r="A42" s="191"/>
      <c r="B42" s="191"/>
      <c r="C42" s="175" t="s">
        <v>1326</v>
      </c>
      <c r="D42" s="18" t="s">
        <v>77</v>
      </c>
      <c r="E42" s="18" t="s">
        <v>77</v>
      </c>
      <c r="F42" s="18" t="s">
        <v>77</v>
      </c>
      <c r="G42" s="18" t="s">
        <v>77</v>
      </c>
      <c r="H42" s="18" t="s">
        <v>77</v>
      </c>
      <c r="I42" s="18" t="s">
        <v>77</v>
      </c>
      <c r="J42" s="18" t="s">
        <v>77</v>
      </c>
      <c r="K42" s="18" t="s">
        <v>77</v>
      </c>
    </row>
    <row r="43" spans="1:18" x14ac:dyDescent="0.4">
      <c r="A43" s="191"/>
      <c r="B43" s="191"/>
      <c r="C43" s="175" t="s">
        <v>1327</v>
      </c>
      <c r="D43" s="18" t="s">
        <v>77</v>
      </c>
      <c r="E43" s="18" t="s">
        <v>77</v>
      </c>
      <c r="F43" s="18" t="s">
        <v>77</v>
      </c>
      <c r="G43" s="18" t="s">
        <v>77</v>
      </c>
      <c r="H43" s="18" t="s">
        <v>77</v>
      </c>
      <c r="I43" s="18" t="s">
        <v>77</v>
      </c>
      <c r="J43" s="18" t="s">
        <v>77</v>
      </c>
      <c r="K43" s="18" t="s">
        <v>77</v>
      </c>
    </row>
    <row r="44" spans="1:18" ht="69.599999999999994" x14ac:dyDescent="0.4">
      <c r="A44" s="191"/>
      <c r="B44" s="191"/>
      <c r="C44" s="175" t="s">
        <v>1328</v>
      </c>
      <c r="D44" s="18">
        <v>255</v>
      </c>
      <c r="E44" s="18">
        <v>255</v>
      </c>
      <c r="F44" s="18">
        <v>255</v>
      </c>
      <c r="G44" s="18">
        <v>255</v>
      </c>
      <c r="H44" s="18">
        <v>255</v>
      </c>
      <c r="I44" s="18">
        <v>255</v>
      </c>
      <c r="J44" s="18">
        <v>255</v>
      </c>
      <c r="K44" s="18">
        <v>255</v>
      </c>
    </row>
  </sheetData>
  <sheetProtection algorithmName="SHA-512" hashValue="vQ5EJeVkrrD/TfzkRtDucEggnG5MpE3ldBLV4b223qzF5UWoAofqNrbatXlRZ+sVbCDvFfTAbOZUFcSb5GXy8g==" saltValue="StesZHTXj27vlBaKD4KwoA==" spinCount="100000" sheet="1" objects="1" scenarios="1"/>
  <mergeCells count="5">
    <mergeCell ref="Z5:AG5"/>
    <mergeCell ref="D2:K2"/>
    <mergeCell ref="A1:K1"/>
    <mergeCell ref="B36:B44"/>
    <mergeCell ref="A36:A44"/>
  </mergeCells>
  <phoneticPr fontId="17" type="noConversion"/>
  <dataValidations count="10">
    <dataValidation type="list" allowBlank="1" showInputMessage="1" showErrorMessage="1" sqref="D12:D13">
      <formula1>"0,1"</formula1>
    </dataValidation>
    <dataValidation type="list" allowBlank="1" showInputMessage="1" showErrorMessage="1" sqref="D11:E11">
      <formula1>$Q$11:$S$11</formula1>
    </dataValidation>
    <dataValidation type="list" allowBlank="1" showInputMessage="1" showErrorMessage="1" sqref="D15:E15">
      <formula1>$Q$15:$S$15</formula1>
    </dataValidation>
    <dataValidation type="list" allowBlank="1" showInputMessage="1" showErrorMessage="1" sqref="D17">
      <formula1>$Q$17:$R$17</formula1>
    </dataValidation>
    <dataValidation type="list" allowBlank="1" showInputMessage="1" showErrorMessage="1" sqref="D18">
      <formula1>$Q$18:$R$18</formula1>
    </dataValidation>
    <dataValidation type="list" allowBlank="1" showInputMessage="1" showErrorMessage="1" sqref="D19">
      <formula1>$Q$19:$R$19</formula1>
    </dataValidation>
    <dataValidation type="list" allowBlank="1" showInputMessage="1" showErrorMessage="1" sqref="D7:K8 D9:E9 D25:E25 D27:E27 D34:D35 D37:K43">
      <formula1>$Q$7:$R$7</formula1>
    </dataValidation>
    <dataValidation type="list" allowBlank="1" showInputMessage="1" showErrorMessage="1" sqref="D21:H21">
      <formula1>$Q$21:$U$21</formula1>
    </dataValidation>
    <dataValidation type="list" allowBlank="1" showInputMessage="1" showErrorMessage="1" sqref="D23:H23">
      <formula1>$Q$23:$U$23</formula1>
    </dataValidation>
    <dataValidation type="list" allowBlank="1" showInputMessage="1" showErrorMessage="1" sqref="D33">
      <formula1>$Q$33:$R$33</formula1>
    </dataValidation>
  </dataValidation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I51"/>
  <sheetViews>
    <sheetView zoomScale="80" workbookViewId="0">
      <selection activeCell="L54" sqref="L54"/>
    </sheetView>
  </sheetViews>
  <sheetFormatPr defaultColWidth="8.8984375" defaultRowHeight="17.399999999999999" x14ac:dyDescent="0.4"/>
  <cols>
    <col min="1" max="1" width="8.8984375" style="1"/>
    <col min="2" max="2" width="13.296875" style="1" customWidth="1"/>
    <col min="3" max="3" width="38.09765625" style="1" customWidth="1"/>
    <col min="4" max="5" width="27.3984375" style="1" bestFit="1" customWidth="1"/>
    <col min="6" max="6" width="16.69921875" style="1" bestFit="1" customWidth="1"/>
    <col min="7" max="7" width="15.69921875" style="1" customWidth="1"/>
    <col min="8" max="8" width="8.8984375" style="1"/>
    <col min="9" max="9" width="19.59765625" style="1" customWidth="1"/>
    <col min="10" max="20" width="8.8984375" style="1"/>
    <col min="21" max="21" width="8.8984375" style="64" customWidth="1"/>
    <col min="22" max="22" width="27.3984375" style="64" hidden="1" customWidth="1"/>
    <col min="23" max="23" width="82.69921875" style="64" hidden="1" customWidth="1"/>
    <col min="24" max="24" width="35.3984375" style="64" hidden="1" customWidth="1"/>
    <col min="25" max="25" width="59.8984375" style="64" hidden="1" customWidth="1"/>
    <col min="26" max="26" width="32" style="64" hidden="1" customWidth="1"/>
    <col min="27" max="58" width="8.8984375" style="64" hidden="1" customWidth="1"/>
    <col min="59" max="59" width="8.8984375" style="64" customWidth="1"/>
    <col min="60" max="61" width="8.8984375" style="64"/>
    <col min="62" max="16384" width="8.8984375" style="1"/>
  </cols>
  <sheetData>
    <row r="1" spans="1:61" s="3" customFormat="1" ht="27.6" x14ac:dyDescent="0.4">
      <c r="A1" s="190" t="s">
        <v>873</v>
      </c>
      <c r="B1" s="190"/>
      <c r="C1" s="190"/>
      <c r="D1" s="190"/>
      <c r="E1" s="190"/>
      <c r="F1" s="190"/>
      <c r="G1" s="190"/>
      <c r="H1" s="190"/>
      <c r="I1" s="190"/>
      <c r="J1" s="190"/>
      <c r="K1" s="190"/>
      <c r="Q1" s="10"/>
      <c r="R1" s="10"/>
      <c r="S1" s="10"/>
      <c r="T1" s="10"/>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row>
    <row r="2" spans="1:61" s="3" customFormat="1" x14ac:dyDescent="0.4">
      <c r="A2" s="7" t="s">
        <v>0</v>
      </c>
      <c r="B2" s="7" t="s">
        <v>1</v>
      </c>
      <c r="C2" s="8" t="s">
        <v>3</v>
      </c>
      <c r="D2" s="189" t="s">
        <v>2</v>
      </c>
      <c r="E2" s="189"/>
      <c r="F2" s="189"/>
      <c r="G2" s="189"/>
      <c r="H2" s="189"/>
      <c r="I2" s="189"/>
      <c r="J2" s="189"/>
      <c r="K2" s="189"/>
      <c r="Q2" s="10"/>
      <c r="R2" s="10"/>
      <c r="S2" s="10"/>
      <c r="T2" s="10"/>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row>
    <row r="3" spans="1:61" s="3" customFormat="1" ht="25.2" x14ac:dyDescent="0.4">
      <c r="A3" s="194" t="s">
        <v>82</v>
      </c>
      <c r="B3" s="194"/>
      <c r="C3" s="194"/>
      <c r="D3" s="194"/>
      <c r="E3" s="194"/>
      <c r="F3" s="194"/>
      <c r="G3" s="194"/>
      <c r="H3" s="194"/>
      <c r="I3" s="15"/>
      <c r="J3" s="15"/>
      <c r="K3" s="15"/>
      <c r="Q3" s="11"/>
      <c r="R3" s="11"/>
      <c r="S3" s="11"/>
      <c r="T3" s="11"/>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row>
    <row r="4" spans="1:61" x14ac:dyDescent="0.4">
      <c r="D4" s="22" t="s">
        <v>46</v>
      </c>
      <c r="E4" s="22" t="s">
        <v>47</v>
      </c>
      <c r="F4" s="22" t="s">
        <v>48</v>
      </c>
      <c r="G4" s="22" t="s">
        <v>49</v>
      </c>
    </row>
    <row r="5" spans="1:61" ht="52.2" x14ac:dyDescent="0.45">
      <c r="A5" s="1">
        <v>1</v>
      </c>
      <c r="B5" s="1" t="s">
        <v>45</v>
      </c>
      <c r="C5" s="2" t="s">
        <v>94</v>
      </c>
      <c r="D5" s="23">
        <v>4</v>
      </c>
      <c r="E5" s="23">
        <v>4</v>
      </c>
      <c r="F5" s="23">
        <v>4</v>
      </c>
      <c r="G5" s="23">
        <v>4</v>
      </c>
      <c r="S5" s="12"/>
      <c r="V5" s="64">
        <v>1</v>
      </c>
      <c r="W5" s="64">
        <v>2</v>
      </c>
      <c r="X5" s="64">
        <f>5/2</f>
        <v>2.5</v>
      </c>
      <c r="Y5" s="64">
        <f>8/3</f>
        <v>2.6666666666666665</v>
      </c>
      <c r="Z5" s="64">
        <f>3</f>
        <v>3</v>
      </c>
      <c r="AA5" s="64">
        <f>10/3</f>
        <v>3.3333333333333335</v>
      </c>
      <c r="AB5" s="64">
        <f>15/4</f>
        <v>3.75</v>
      </c>
      <c r="AC5" s="64">
        <f>4</f>
        <v>4</v>
      </c>
      <c r="AD5" s="64">
        <f>5</f>
        <v>5</v>
      </c>
      <c r="AE5" s="64">
        <f>16/3</f>
        <v>5.333333333333333</v>
      </c>
      <c r="AF5" s="64">
        <f>6</f>
        <v>6</v>
      </c>
      <c r="AG5" s="64">
        <f>20/3</f>
        <v>6.666666666666667</v>
      </c>
      <c r="AH5" s="64">
        <f>15/2</f>
        <v>7.5</v>
      </c>
      <c r="AI5" s="64">
        <f>8</f>
        <v>8</v>
      </c>
      <c r="AJ5" s="64">
        <f>9</f>
        <v>9</v>
      </c>
      <c r="AK5" s="64">
        <f>10</f>
        <v>10</v>
      </c>
      <c r="AL5" s="64">
        <f>32/3</f>
        <v>10.666666666666666</v>
      </c>
      <c r="AM5" s="64">
        <f>11</f>
        <v>11</v>
      </c>
      <c r="AN5" s="64">
        <f>12</f>
        <v>12</v>
      </c>
      <c r="AO5" s="64">
        <f>40/3</f>
        <v>13.333333333333334</v>
      </c>
      <c r="AP5" s="64">
        <f>15</f>
        <v>15</v>
      </c>
      <c r="AQ5" s="64">
        <f>16</f>
        <v>16</v>
      </c>
      <c r="AR5" s="64">
        <f>50/3</f>
        <v>16.666666666666668</v>
      </c>
      <c r="AS5" s="64">
        <f>18</f>
        <v>18</v>
      </c>
      <c r="AT5" s="64">
        <f>20</f>
        <v>20</v>
      </c>
      <c r="AU5" s="64">
        <f>21</f>
        <v>21</v>
      </c>
      <c r="AV5" s="64">
        <f>64/3</f>
        <v>21.333333333333332</v>
      </c>
      <c r="AW5" s="64">
        <f>24</f>
        <v>24</v>
      </c>
      <c r="AX5" s="64">
        <f>80/3</f>
        <v>26.666666666666668</v>
      </c>
      <c r="AY5" s="64">
        <f>30</f>
        <v>30</v>
      </c>
      <c r="AZ5" s="64">
        <f>32</f>
        <v>32</v>
      </c>
      <c r="BA5" s="64">
        <f>36</f>
        <v>36</v>
      </c>
      <c r="BB5" s="64">
        <f>40</f>
        <v>40</v>
      </c>
      <c r="BC5" s="64">
        <f>43</f>
        <v>43</v>
      </c>
      <c r="BD5" s="64">
        <f>48</f>
        <v>48</v>
      </c>
      <c r="BE5" s="64">
        <f>60</f>
        <v>60</v>
      </c>
      <c r="BF5" s="64">
        <f>64</f>
        <v>64</v>
      </c>
    </row>
    <row r="6" spans="1:61" ht="21" x14ac:dyDescent="0.45">
      <c r="C6" s="14"/>
      <c r="D6" s="22" t="s">
        <v>57</v>
      </c>
      <c r="E6" s="22" t="s">
        <v>58</v>
      </c>
      <c r="F6" s="22" t="s">
        <v>59</v>
      </c>
      <c r="G6" s="22" t="s">
        <v>60</v>
      </c>
      <c r="H6" s="22" t="s">
        <v>61</v>
      </c>
      <c r="I6" s="22" t="s">
        <v>62</v>
      </c>
      <c r="J6" s="22" t="s">
        <v>63</v>
      </c>
      <c r="K6" s="22" t="s">
        <v>64</v>
      </c>
      <c r="S6" s="12"/>
    </row>
    <row r="7" spans="1:61" x14ac:dyDescent="0.4">
      <c r="A7" s="1">
        <v>2</v>
      </c>
      <c r="B7" s="1" t="s">
        <v>50</v>
      </c>
      <c r="C7" s="1" t="s">
        <v>51</v>
      </c>
      <c r="D7" s="18">
        <v>1</v>
      </c>
      <c r="E7" s="18">
        <v>1</v>
      </c>
      <c r="F7" s="18">
        <v>1</v>
      </c>
      <c r="G7" s="18">
        <v>1</v>
      </c>
      <c r="H7" s="18">
        <v>1</v>
      </c>
      <c r="I7" s="18">
        <v>1</v>
      </c>
      <c r="J7" s="18">
        <v>1</v>
      </c>
      <c r="K7" s="18">
        <v>1</v>
      </c>
      <c r="V7" s="64">
        <v>1</v>
      </c>
      <c r="W7" s="64">
        <v>2</v>
      </c>
    </row>
    <row r="8" spans="1:61" x14ac:dyDescent="0.4">
      <c r="D8" s="22" t="s">
        <v>54</v>
      </c>
      <c r="E8" s="22" t="s">
        <v>55</v>
      </c>
    </row>
    <row r="9" spans="1:61" x14ac:dyDescent="0.4">
      <c r="A9" s="1">
        <v>3</v>
      </c>
      <c r="B9" s="1" t="s">
        <v>52</v>
      </c>
      <c r="C9" s="1" t="s">
        <v>53</v>
      </c>
      <c r="D9" s="23">
        <v>1</v>
      </c>
      <c r="E9" s="23">
        <v>1</v>
      </c>
      <c r="V9" s="64">
        <v>1</v>
      </c>
      <c r="W9" s="64">
        <v>2</v>
      </c>
      <c r="X9" s="64">
        <v>3</v>
      </c>
      <c r="Y9" s="64">
        <v>4</v>
      </c>
    </row>
    <row r="10" spans="1:61" x14ac:dyDescent="0.4">
      <c r="A10" s="192">
        <v>4</v>
      </c>
      <c r="B10" s="192" t="s">
        <v>56</v>
      </c>
      <c r="C10" s="193" t="s">
        <v>79</v>
      </c>
      <c r="D10" s="17"/>
      <c r="E10" s="22" t="s">
        <v>65</v>
      </c>
      <c r="F10" s="22" t="s">
        <v>66</v>
      </c>
      <c r="G10" s="22" t="s">
        <v>67</v>
      </c>
      <c r="H10" s="22" t="s">
        <v>68</v>
      </c>
    </row>
    <row r="11" spans="1:61" x14ac:dyDescent="0.4">
      <c r="A11" s="192"/>
      <c r="B11" s="192"/>
      <c r="C11" s="193"/>
      <c r="D11" s="22" t="s">
        <v>57</v>
      </c>
      <c r="E11" s="18">
        <v>3500</v>
      </c>
      <c r="F11" s="18">
        <v>3500</v>
      </c>
      <c r="G11" s="18">
        <v>3500</v>
      </c>
      <c r="H11" s="18">
        <v>3500</v>
      </c>
    </row>
    <row r="12" spans="1:61" x14ac:dyDescent="0.4">
      <c r="A12" s="192"/>
      <c r="B12" s="192"/>
      <c r="C12" s="193"/>
      <c r="D12" s="22" t="s">
        <v>58</v>
      </c>
      <c r="E12" s="18">
        <v>3500</v>
      </c>
      <c r="F12" s="18">
        <v>3500</v>
      </c>
      <c r="G12" s="18">
        <v>3500</v>
      </c>
      <c r="H12" s="18">
        <v>3500</v>
      </c>
    </row>
    <row r="13" spans="1:61" x14ac:dyDescent="0.4">
      <c r="A13" s="192"/>
      <c r="B13" s="192"/>
      <c r="C13" s="193"/>
      <c r="D13" s="22" t="s">
        <v>59</v>
      </c>
      <c r="E13" s="18">
        <v>3500</v>
      </c>
      <c r="F13" s="18">
        <v>3500</v>
      </c>
      <c r="G13" s="18">
        <v>3500</v>
      </c>
      <c r="H13" s="18">
        <v>3500</v>
      </c>
    </row>
    <row r="14" spans="1:61" x14ac:dyDescent="0.4">
      <c r="A14" s="192"/>
      <c r="B14" s="192"/>
      <c r="C14" s="193"/>
      <c r="D14" s="22" t="s">
        <v>60</v>
      </c>
      <c r="E14" s="18">
        <v>3500</v>
      </c>
      <c r="F14" s="18">
        <v>3500</v>
      </c>
      <c r="G14" s="18">
        <v>3500</v>
      </c>
      <c r="H14" s="18">
        <v>3500</v>
      </c>
    </row>
    <row r="15" spans="1:61" x14ac:dyDescent="0.4">
      <c r="A15" s="192"/>
      <c r="B15" s="192"/>
      <c r="C15" s="193"/>
      <c r="D15" s="22" t="s">
        <v>61</v>
      </c>
      <c r="E15" s="18">
        <v>3500</v>
      </c>
      <c r="F15" s="18">
        <v>3500</v>
      </c>
      <c r="G15" s="18">
        <v>3500</v>
      </c>
      <c r="H15" s="18">
        <v>3500</v>
      </c>
    </row>
    <row r="16" spans="1:61" x14ac:dyDescent="0.4">
      <c r="A16" s="192"/>
      <c r="B16" s="192"/>
      <c r="C16" s="193"/>
      <c r="D16" s="22" t="s">
        <v>62</v>
      </c>
      <c r="E16" s="18">
        <v>3500</v>
      </c>
      <c r="F16" s="18">
        <v>3500</v>
      </c>
      <c r="G16" s="18">
        <v>3500</v>
      </c>
      <c r="H16" s="18">
        <v>3500</v>
      </c>
    </row>
    <row r="17" spans="1:61" x14ac:dyDescent="0.4">
      <c r="A17" s="192"/>
      <c r="B17" s="192"/>
      <c r="C17" s="193"/>
      <c r="D17" s="22" t="s">
        <v>63</v>
      </c>
      <c r="E17" s="18">
        <v>3500</v>
      </c>
      <c r="F17" s="18">
        <v>3500</v>
      </c>
      <c r="G17" s="18">
        <v>3500</v>
      </c>
      <c r="H17" s="18">
        <v>3500</v>
      </c>
    </row>
    <row r="18" spans="1:61" x14ac:dyDescent="0.4">
      <c r="A18" s="192"/>
      <c r="B18" s="192"/>
      <c r="C18" s="193"/>
      <c r="D18" s="22" t="s">
        <v>64</v>
      </c>
      <c r="E18" s="18">
        <v>3500</v>
      </c>
      <c r="F18" s="18">
        <v>3500</v>
      </c>
      <c r="G18" s="18">
        <v>3500</v>
      </c>
      <c r="H18" s="18">
        <v>3500</v>
      </c>
    </row>
    <row r="19" spans="1:61" x14ac:dyDescent="0.4">
      <c r="A19" s="1">
        <v>5</v>
      </c>
      <c r="B19" s="1" t="s">
        <v>80</v>
      </c>
      <c r="C19" s="1" t="s">
        <v>81</v>
      </c>
      <c r="D19" s="13" t="s">
        <v>83</v>
      </c>
      <c r="V19" s="64" t="s">
        <v>83</v>
      </c>
      <c r="W19" s="64" t="s">
        <v>84</v>
      </c>
      <c r="X19" s="64" t="s">
        <v>85</v>
      </c>
      <c r="Y19" s="64" t="s">
        <v>86</v>
      </c>
      <c r="Z19" s="64" t="s">
        <v>87</v>
      </c>
      <c r="AA19" s="64" t="s">
        <v>1240</v>
      </c>
    </row>
    <row r="21" spans="1:61" s="3" customFormat="1" ht="25.2" x14ac:dyDescent="0.4">
      <c r="A21" s="194" t="s">
        <v>88</v>
      </c>
      <c r="B21" s="194"/>
      <c r="C21" s="194"/>
      <c r="D21" s="194"/>
      <c r="E21" s="194"/>
      <c r="F21" s="194"/>
      <c r="G21" s="194"/>
      <c r="H21" s="194"/>
      <c r="I21" s="15"/>
      <c r="J21" s="15"/>
      <c r="K21" s="15"/>
      <c r="Q21" s="11"/>
      <c r="R21" s="11"/>
      <c r="S21" s="11"/>
      <c r="T21" s="11"/>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row>
    <row r="22" spans="1:61" x14ac:dyDescent="0.4">
      <c r="D22" s="22" t="s">
        <v>89</v>
      </c>
      <c r="E22" s="22" t="s">
        <v>90</v>
      </c>
    </row>
    <row r="23" spans="1:61" ht="52.2" x14ac:dyDescent="0.45">
      <c r="A23" s="1">
        <v>1</v>
      </c>
      <c r="B23" s="1" t="s">
        <v>91</v>
      </c>
      <c r="C23" s="14" t="s">
        <v>95</v>
      </c>
      <c r="D23" s="18">
        <v>4</v>
      </c>
      <c r="E23" s="18">
        <v>4</v>
      </c>
      <c r="S23" s="12"/>
      <c r="V23" s="64">
        <v>1</v>
      </c>
      <c r="W23" s="64">
        <v>2</v>
      </c>
      <c r="X23" s="64">
        <f>5/2</f>
        <v>2.5</v>
      </c>
      <c r="Y23" s="64">
        <f>8/3</f>
        <v>2.6666666666666665</v>
      </c>
      <c r="Z23" s="64">
        <f>3</f>
        <v>3</v>
      </c>
      <c r="AA23" s="64">
        <f>10/3</f>
        <v>3.3333333333333335</v>
      </c>
      <c r="AB23" s="64">
        <f>15/4</f>
        <v>3.75</v>
      </c>
      <c r="AC23" s="64">
        <f>4</f>
        <v>4</v>
      </c>
      <c r="AD23" s="64">
        <f>9/2</f>
        <v>4.5</v>
      </c>
      <c r="AE23" s="64">
        <f>5</f>
        <v>5</v>
      </c>
      <c r="AF23" s="64">
        <f>16/3</f>
        <v>5.333333333333333</v>
      </c>
      <c r="AG23" s="64">
        <f>6</f>
        <v>6</v>
      </c>
      <c r="AH23" s="64">
        <f>20/3</f>
        <v>6.666666666666667</v>
      </c>
      <c r="AI23" s="64">
        <f>15/2</f>
        <v>7.5</v>
      </c>
      <c r="AJ23" s="64">
        <f>8</f>
        <v>8</v>
      </c>
      <c r="AK23" s="64">
        <f>9</f>
        <v>9</v>
      </c>
      <c r="AL23" s="64">
        <f>10</f>
        <v>10</v>
      </c>
      <c r="AM23" s="64">
        <f>32/3</f>
        <v>10.666666666666666</v>
      </c>
      <c r="AN23" s="64">
        <f>12</f>
        <v>12</v>
      </c>
      <c r="AO23" s="64">
        <f>15</f>
        <v>15</v>
      </c>
      <c r="AP23" s="64">
        <f>16</f>
        <v>16</v>
      </c>
      <c r="AQ23" s="64">
        <f>50/3</f>
        <v>16.666666666666668</v>
      </c>
      <c r="AR23" s="64">
        <f>18</f>
        <v>18</v>
      </c>
      <c r="AS23" s="64">
        <f>20</f>
        <v>20</v>
      </c>
      <c r="AT23" s="64">
        <f>64/3</f>
        <v>21.333333333333332</v>
      </c>
      <c r="AU23" s="64">
        <f>24</f>
        <v>24</v>
      </c>
      <c r="AV23" s="64">
        <f>30</f>
        <v>30</v>
      </c>
      <c r="AW23" s="64">
        <f>32</f>
        <v>32</v>
      </c>
    </row>
    <row r="24" spans="1:61" x14ac:dyDescent="0.4">
      <c r="A24" s="1">
        <v>2</v>
      </c>
      <c r="B24" s="1" t="s">
        <v>92</v>
      </c>
      <c r="C24" s="1" t="s">
        <v>96</v>
      </c>
      <c r="D24" s="18">
        <v>1</v>
      </c>
      <c r="E24" s="18">
        <v>1</v>
      </c>
      <c r="V24" s="64">
        <v>1</v>
      </c>
      <c r="W24" s="64">
        <v>2</v>
      </c>
    </row>
    <row r="25" spans="1:61" x14ac:dyDescent="0.4">
      <c r="D25" s="22" t="s">
        <v>54</v>
      </c>
      <c r="E25" s="22" t="s">
        <v>55</v>
      </c>
    </row>
    <row r="26" spans="1:61" x14ac:dyDescent="0.4">
      <c r="A26" s="1">
        <v>3</v>
      </c>
      <c r="B26" s="1" t="s">
        <v>93</v>
      </c>
      <c r="C26" s="1" t="s">
        <v>97</v>
      </c>
      <c r="D26" s="18">
        <v>1</v>
      </c>
      <c r="E26" s="18">
        <v>1</v>
      </c>
      <c r="V26" s="64">
        <v>1</v>
      </c>
      <c r="W26" s="64">
        <v>2</v>
      </c>
      <c r="X26" s="64">
        <v>3</v>
      </c>
      <c r="Y26" s="64">
        <v>4</v>
      </c>
    </row>
    <row r="27" spans="1:61" x14ac:dyDescent="0.4">
      <c r="A27" s="192">
        <v>4</v>
      </c>
      <c r="B27" s="192" t="s">
        <v>112</v>
      </c>
      <c r="C27" s="193" t="s">
        <v>98</v>
      </c>
      <c r="D27" s="17"/>
      <c r="E27" s="22" t="s">
        <v>65</v>
      </c>
      <c r="F27" s="22" t="s">
        <v>66</v>
      </c>
      <c r="G27" s="22" t="s">
        <v>67</v>
      </c>
      <c r="H27" s="22" t="s">
        <v>68</v>
      </c>
    </row>
    <row r="28" spans="1:61" ht="27.6" customHeight="1" x14ac:dyDescent="0.4">
      <c r="A28" s="192"/>
      <c r="B28" s="192"/>
      <c r="C28" s="193"/>
      <c r="D28" s="22" t="s">
        <v>89</v>
      </c>
      <c r="E28" s="18">
        <v>3500</v>
      </c>
      <c r="F28" s="18">
        <v>3500</v>
      </c>
      <c r="G28" s="18">
        <v>3500</v>
      </c>
      <c r="H28" s="18">
        <v>3500</v>
      </c>
    </row>
    <row r="29" spans="1:61" ht="48" customHeight="1" x14ac:dyDescent="0.4">
      <c r="A29" s="192"/>
      <c r="B29" s="192"/>
      <c r="C29" s="193"/>
      <c r="D29" s="22" t="s">
        <v>90</v>
      </c>
      <c r="E29" s="18">
        <v>3500</v>
      </c>
      <c r="F29" s="18">
        <v>3500</v>
      </c>
      <c r="G29" s="18">
        <v>3500</v>
      </c>
      <c r="H29" s="18">
        <v>3500</v>
      </c>
    </row>
    <row r="30" spans="1:61" ht="48" customHeight="1" x14ac:dyDescent="0.4">
      <c r="C30" s="14"/>
      <c r="D30" s="24" t="s">
        <v>115</v>
      </c>
      <c r="E30" s="25" t="s">
        <v>116</v>
      </c>
      <c r="F30" s="16"/>
      <c r="G30" s="16"/>
      <c r="H30" s="16"/>
    </row>
    <row r="31" spans="1:61" x14ac:dyDescent="0.4">
      <c r="A31" s="1">
        <v>5</v>
      </c>
      <c r="B31" s="1" t="s">
        <v>113</v>
      </c>
      <c r="C31" s="1" t="s">
        <v>114</v>
      </c>
      <c r="D31" s="18" t="s">
        <v>117</v>
      </c>
      <c r="E31" s="18" t="s">
        <v>121</v>
      </c>
      <c r="V31" s="64" t="s">
        <v>117</v>
      </c>
      <c r="W31" s="64" t="s">
        <v>118</v>
      </c>
      <c r="X31" s="64" t="s">
        <v>119</v>
      </c>
    </row>
    <row r="32" spans="1:61" x14ac:dyDescent="0.4">
      <c r="V32" s="64" t="s">
        <v>121</v>
      </c>
      <c r="W32" s="64" t="s">
        <v>120</v>
      </c>
    </row>
    <row r="33" spans="1:61" s="3" customFormat="1" ht="25.2" x14ac:dyDescent="0.4">
      <c r="A33" s="194" t="s">
        <v>99</v>
      </c>
      <c r="B33" s="194"/>
      <c r="C33" s="194"/>
      <c r="D33" s="194"/>
      <c r="E33" s="194"/>
      <c r="F33" s="194"/>
      <c r="G33" s="194"/>
      <c r="H33" s="194"/>
      <c r="I33" s="15"/>
      <c r="J33" s="15"/>
      <c r="K33" s="15"/>
      <c r="Q33" s="11"/>
      <c r="R33" s="11"/>
      <c r="S33" s="11"/>
      <c r="T33" s="11"/>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row>
    <row r="34" spans="1:61" x14ac:dyDescent="0.4">
      <c r="D34" s="21" t="s">
        <v>100</v>
      </c>
      <c r="E34" s="21" t="s">
        <v>101</v>
      </c>
      <c r="F34" s="21" t="s">
        <v>102</v>
      </c>
      <c r="G34" s="21" t="s">
        <v>103</v>
      </c>
    </row>
    <row r="35" spans="1:61" ht="52.2" x14ac:dyDescent="0.45">
      <c r="A35" s="1">
        <v>1</v>
      </c>
      <c r="B35" s="1" t="s">
        <v>122</v>
      </c>
      <c r="C35" s="14" t="s">
        <v>123</v>
      </c>
      <c r="D35" s="13">
        <v>16</v>
      </c>
      <c r="E35" s="13">
        <v>16</v>
      </c>
      <c r="F35" s="13">
        <v>16</v>
      </c>
      <c r="G35" s="13">
        <v>16</v>
      </c>
      <c r="S35" s="12"/>
      <c r="V35" s="64">
        <v>3</v>
      </c>
      <c r="W35" s="64">
        <f>15/4</f>
        <v>3.75</v>
      </c>
      <c r="X35" s="64">
        <f>4</f>
        <v>4</v>
      </c>
      <c r="Y35" s="64">
        <f>9/2</f>
        <v>4.5</v>
      </c>
      <c r="Z35" s="64">
        <f>5</f>
        <v>5</v>
      </c>
      <c r="AA35" s="64">
        <f>16/3</f>
        <v>5.333333333333333</v>
      </c>
      <c r="AB35" s="64">
        <f>6</f>
        <v>6</v>
      </c>
      <c r="AC35" s="64">
        <f>15/2</f>
        <v>7.5</v>
      </c>
      <c r="AD35" s="64">
        <f>8</f>
        <v>8</v>
      </c>
      <c r="AE35" s="64">
        <f>9</f>
        <v>9</v>
      </c>
      <c r="AF35" s="64">
        <f>10</f>
        <v>10</v>
      </c>
      <c r="AG35" s="64">
        <f>32/3</f>
        <v>10.666666666666666</v>
      </c>
      <c r="AH35" s="64">
        <f>12</f>
        <v>12</v>
      </c>
      <c r="AI35" s="64">
        <f>15</f>
        <v>15</v>
      </c>
      <c r="AJ35" s="64">
        <f>16</f>
        <v>16</v>
      </c>
      <c r="AK35" s="64">
        <f>18</f>
        <v>18</v>
      </c>
      <c r="AL35" s="64">
        <f>128/7</f>
        <v>18.285714285714285</v>
      </c>
      <c r="AM35" s="64">
        <f>20</f>
        <v>20</v>
      </c>
      <c r="AN35" s="64">
        <f>64/3</f>
        <v>21.333333333333332</v>
      </c>
      <c r="AO35" s="64">
        <f>24</f>
        <v>24</v>
      </c>
      <c r="AP35" s="64">
        <f>30</f>
        <v>30</v>
      </c>
      <c r="AQ35" s="64">
        <f>32</f>
        <v>32</v>
      </c>
      <c r="AR35" s="64">
        <f>36</f>
        <v>36</v>
      </c>
      <c r="AS35" s="64">
        <f>40</f>
        <v>40</v>
      </c>
      <c r="AT35" s="64">
        <f>48</f>
        <v>48</v>
      </c>
      <c r="AU35" s="64">
        <f>60</f>
        <v>60</v>
      </c>
      <c r="AV35" s="64">
        <f>64</f>
        <v>64</v>
      </c>
      <c r="AW35" s="64">
        <f>72</f>
        <v>72</v>
      </c>
      <c r="AX35" s="64">
        <f>80</f>
        <v>80</v>
      </c>
      <c r="AY35" s="64">
        <f>96</f>
        <v>96</v>
      </c>
    </row>
    <row r="36" spans="1:61" ht="21" x14ac:dyDescent="0.45">
      <c r="C36" s="14"/>
      <c r="D36" s="21" t="s">
        <v>104</v>
      </c>
      <c r="E36" s="21" t="s">
        <v>105</v>
      </c>
      <c r="F36" s="21" t="s">
        <v>106</v>
      </c>
      <c r="G36" s="21" t="s">
        <v>107</v>
      </c>
      <c r="H36" s="21" t="s">
        <v>108</v>
      </c>
      <c r="I36" s="21" t="s">
        <v>109</v>
      </c>
      <c r="J36" s="21" t="s">
        <v>110</v>
      </c>
      <c r="K36" s="21" t="s">
        <v>111</v>
      </c>
      <c r="S36" s="12"/>
    </row>
    <row r="37" spans="1:61" x14ac:dyDescent="0.4">
      <c r="A37" s="1">
        <v>2</v>
      </c>
      <c r="B37" s="1" t="s">
        <v>126</v>
      </c>
      <c r="C37" s="1" t="s">
        <v>132</v>
      </c>
      <c r="D37" s="13">
        <v>1</v>
      </c>
      <c r="E37" s="13">
        <v>1</v>
      </c>
      <c r="F37" s="13">
        <v>1</v>
      </c>
      <c r="G37" s="13">
        <v>1</v>
      </c>
      <c r="H37" s="13">
        <v>1</v>
      </c>
      <c r="I37" s="13">
        <v>1</v>
      </c>
      <c r="J37" s="13">
        <v>1</v>
      </c>
      <c r="K37" s="13">
        <v>1</v>
      </c>
      <c r="V37" s="64">
        <v>1</v>
      </c>
      <c r="W37" s="64">
        <v>2</v>
      </c>
    </row>
    <row r="38" spans="1:61" x14ac:dyDescent="0.4">
      <c r="D38" s="21" t="s">
        <v>54</v>
      </c>
      <c r="E38" s="21" t="s">
        <v>55</v>
      </c>
    </row>
    <row r="39" spans="1:61" x14ac:dyDescent="0.4">
      <c r="A39" s="1">
        <v>3</v>
      </c>
      <c r="B39" s="1" t="s">
        <v>127</v>
      </c>
      <c r="C39" s="1" t="s">
        <v>133</v>
      </c>
      <c r="D39" s="13">
        <v>1</v>
      </c>
      <c r="E39" s="13">
        <v>1</v>
      </c>
      <c r="V39" s="64">
        <v>1</v>
      </c>
      <c r="W39" s="64">
        <v>2</v>
      </c>
      <c r="X39" s="64">
        <v>3</v>
      </c>
      <c r="Y39" s="64">
        <v>4</v>
      </c>
    </row>
    <row r="40" spans="1:61" x14ac:dyDescent="0.4">
      <c r="A40" s="192">
        <v>4</v>
      </c>
      <c r="B40" s="192" t="s">
        <v>128</v>
      </c>
      <c r="C40" s="193" t="s">
        <v>124</v>
      </c>
      <c r="E40" s="21" t="s">
        <v>65</v>
      </c>
      <c r="F40" s="21" t="s">
        <v>66</v>
      </c>
      <c r="G40" s="21" t="s">
        <v>67</v>
      </c>
      <c r="H40" s="21" t="s">
        <v>68</v>
      </c>
    </row>
    <row r="41" spans="1:61" x14ac:dyDescent="0.4">
      <c r="A41" s="192"/>
      <c r="B41" s="192"/>
      <c r="C41" s="193"/>
      <c r="D41" s="21" t="s">
        <v>104</v>
      </c>
      <c r="E41" s="13">
        <v>3500</v>
      </c>
      <c r="F41" s="13">
        <v>3500</v>
      </c>
      <c r="G41" s="13">
        <v>3500</v>
      </c>
      <c r="H41" s="13">
        <v>3500</v>
      </c>
    </row>
    <row r="42" spans="1:61" x14ac:dyDescent="0.4">
      <c r="A42" s="192"/>
      <c r="B42" s="192"/>
      <c r="C42" s="193"/>
      <c r="D42" s="21" t="s">
        <v>105</v>
      </c>
      <c r="E42" s="13">
        <v>3500</v>
      </c>
      <c r="F42" s="13">
        <v>3500</v>
      </c>
      <c r="G42" s="13">
        <v>3500</v>
      </c>
      <c r="H42" s="13">
        <v>3500</v>
      </c>
    </row>
    <row r="43" spans="1:61" x14ac:dyDescent="0.4">
      <c r="A43" s="192"/>
      <c r="B43" s="192"/>
      <c r="C43" s="193"/>
      <c r="D43" s="21" t="s">
        <v>106</v>
      </c>
      <c r="E43" s="13">
        <v>3500</v>
      </c>
      <c r="F43" s="13">
        <v>3500</v>
      </c>
      <c r="G43" s="13">
        <v>3500</v>
      </c>
      <c r="H43" s="13">
        <v>3500</v>
      </c>
    </row>
    <row r="44" spans="1:61" x14ac:dyDescent="0.4">
      <c r="A44" s="192"/>
      <c r="B44" s="192"/>
      <c r="C44" s="193"/>
      <c r="D44" s="21" t="s">
        <v>107</v>
      </c>
      <c r="E44" s="13">
        <v>3500</v>
      </c>
      <c r="F44" s="13">
        <v>3500</v>
      </c>
      <c r="G44" s="13">
        <v>3500</v>
      </c>
      <c r="H44" s="13">
        <v>3500</v>
      </c>
    </row>
    <row r="45" spans="1:61" x14ac:dyDescent="0.4">
      <c r="A45" s="192"/>
      <c r="B45" s="192"/>
      <c r="C45" s="193"/>
      <c r="D45" s="21" t="s">
        <v>108</v>
      </c>
      <c r="E45" s="13">
        <v>3500</v>
      </c>
      <c r="F45" s="13">
        <v>3500</v>
      </c>
      <c r="G45" s="13">
        <v>3500</v>
      </c>
      <c r="H45" s="13">
        <v>3500</v>
      </c>
    </row>
    <row r="46" spans="1:61" x14ac:dyDescent="0.4">
      <c r="A46" s="192"/>
      <c r="B46" s="192"/>
      <c r="C46" s="193"/>
      <c r="D46" s="21" t="s">
        <v>109</v>
      </c>
      <c r="E46" s="13">
        <v>3500</v>
      </c>
      <c r="F46" s="13">
        <v>3500</v>
      </c>
      <c r="G46" s="13">
        <v>3500</v>
      </c>
      <c r="H46" s="13">
        <v>3500</v>
      </c>
    </row>
    <row r="47" spans="1:61" x14ac:dyDescent="0.4">
      <c r="A47" s="192"/>
      <c r="B47" s="192"/>
      <c r="C47" s="193"/>
      <c r="D47" s="21" t="s">
        <v>110</v>
      </c>
      <c r="E47" s="13">
        <v>3500</v>
      </c>
      <c r="F47" s="13">
        <v>3500</v>
      </c>
      <c r="G47" s="13">
        <v>3500</v>
      </c>
      <c r="H47" s="13">
        <v>3500</v>
      </c>
    </row>
    <row r="48" spans="1:61" x14ac:dyDescent="0.4">
      <c r="A48" s="192"/>
      <c r="B48" s="192"/>
      <c r="C48" s="193"/>
      <c r="D48" s="21" t="s">
        <v>111</v>
      </c>
      <c r="E48" s="13">
        <v>3500</v>
      </c>
      <c r="F48" s="13">
        <v>3500</v>
      </c>
      <c r="G48" s="13">
        <v>3500</v>
      </c>
      <c r="H48" s="13">
        <v>3500</v>
      </c>
    </row>
    <row r="49" spans="1:25" x14ac:dyDescent="0.4">
      <c r="C49" s="14"/>
      <c r="E49" s="156"/>
      <c r="F49" s="156"/>
      <c r="G49" s="156"/>
      <c r="H49" s="156"/>
    </row>
    <row r="50" spans="1:25" x14ac:dyDescent="0.4">
      <c r="C50" s="14"/>
      <c r="D50" s="24" t="s">
        <v>115</v>
      </c>
      <c r="E50" s="25" t="s">
        <v>116</v>
      </c>
      <c r="F50" s="16"/>
      <c r="G50" s="16"/>
      <c r="H50" s="16"/>
    </row>
    <row r="51" spans="1:25" x14ac:dyDescent="0.4">
      <c r="A51" s="1">
        <v>5</v>
      </c>
      <c r="B51" s="1" t="s">
        <v>129</v>
      </c>
      <c r="C51" s="1" t="s">
        <v>125</v>
      </c>
      <c r="D51" s="13" t="s">
        <v>83</v>
      </c>
      <c r="E51" s="18" t="s">
        <v>121</v>
      </c>
      <c r="V51" s="64" t="s">
        <v>83</v>
      </c>
      <c r="W51" s="64" t="s">
        <v>1218</v>
      </c>
      <c r="X51" s="64" t="s">
        <v>130</v>
      </c>
      <c r="Y51" s="64" t="s">
        <v>131</v>
      </c>
    </row>
  </sheetData>
  <sheetProtection algorithmName="SHA-512" hashValue="Y9n6lkTYe9I60No6c1F+KYji8c1QpJLtN3bYF5BzktYrFBJVE0kSJ4f2GkNqBt0/hgR8lr2N0+Hvr7/ltetNVA==" saltValue="PZ79t1IVszQHS62Q72fE2w==" spinCount="100000" sheet="1" objects="1" scenarios="1"/>
  <mergeCells count="14">
    <mergeCell ref="A1:K1"/>
    <mergeCell ref="D2:K2"/>
    <mergeCell ref="C10:C18"/>
    <mergeCell ref="B10:B18"/>
    <mergeCell ref="A10:A18"/>
    <mergeCell ref="A3:H3"/>
    <mergeCell ref="A40:A48"/>
    <mergeCell ref="B40:B48"/>
    <mergeCell ref="C40:C48"/>
    <mergeCell ref="A21:H21"/>
    <mergeCell ref="A27:A29"/>
    <mergeCell ref="B27:B29"/>
    <mergeCell ref="C27:C29"/>
    <mergeCell ref="A33:H33"/>
  </mergeCells>
  <phoneticPr fontId="17" type="noConversion"/>
  <dataValidations count="10">
    <dataValidation type="list" allowBlank="1" showInputMessage="1" showErrorMessage="1" sqref="D7:K7 D37:K37">
      <formula1>$V$7:$W$7</formula1>
    </dataValidation>
    <dataValidation type="list" allowBlank="1" showInputMessage="1" showErrorMessage="1" sqref="D9:E9 D39:E39 D26:E26">
      <formula1>$V$9:$Y$9</formula1>
    </dataValidation>
    <dataValidation type="list" allowBlank="1" showInputMessage="1" showErrorMessage="1" sqref="D19">
      <formula1>$V$19:$AA$19</formula1>
    </dataValidation>
    <dataValidation type="list" allowBlank="1" showInputMessage="1" showErrorMessage="1" sqref="D35:G35">
      <formula1>$V$35:$AY$35</formula1>
    </dataValidation>
    <dataValidation type="list" allowBlank="1" showInputMessage="1" showErrorMessage="1" sqref="D23:E23">
      <formula1>$V$23:$AW$23</formula1>
    </dataValidation>
    <dataValidation type="list" allowBlank="1" showInputMessage="1" showErrorMessage="1" sqref="D5:G5">
      <formula1>$V$5:$BF$5</formula1>
    </dataValidation>
    <dataValidation type="list" allowBlank="1" showInputMessage="1" showErrorMessage="1" sqref="D24:E24">
      <formula1>$V$24:$W$24</formula1>
    </dataValidation>
    <dataValidation type="list" allowBlank="1" showInputMessage="1" showErrorMessage="1" sqref="D31">
      <formula1>$V$31:$X$31</formula1>
    </dataValidation>
    <dataValidation type="list" allowBlank="1" showInputMessage="1" showErrorMessage="1" sqref="E31 E51">
      <formula1>$V$32:$W$32</formula1>
    </dataValidation>
    <dataValidation type="list" allowBlank="1" showInputMessage="1" showErrorMessage="1" sqref="D51">
      <formula1>$V$51:$Y$51</formula1>
    </dataValidation>
  </dataValidation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P225"/>
  <sheetViews>
    <sheetView topLeftCell="A55" zoomScale="67" workbookViewId="0">
      <selection activeCell="D50" sqref="D50"/>
    </sheetView>
  </sheetViews>
  <sheetFormatPr defaultColWidth="8.8984375" defaultRowHeight="17.399999999999999" x14ac:dyDescent="0.4"/>
  <cols>
    <col min="1" max="1" width="8.8984375" style="19"/>
    <col min="2" max="2" width="33.3984375" style="19" customWidth="1"/>
    <col min="3" max="3" width="49.59765625" style="19" customWidth="1"/>
    <col min="4" max="4" width="26.296875" style="19" bestFit="1" customWidth="1"/>
    <col min="5" max="5" width="22.69921875" style="19" bestFit="1" customWidth="1"/>
    <col min="6" max="6" width="20.69921875" style="19" customWidth="1"/>
    <col min="7" max="8" width="20.09765625" style="19" customWidth="1"/>
    <col min="9" max="9" width="20.296875" style="19" customWidth="1"/>
    <col min="10" max="10" width="22" style="19" customWidth="1"/>
    <col min="11" max="11" width="21.296875" style="19" customWidth="1"/>
    <col min="12" max="19" width="8.8984375" style="19"/>
    <col min="20" max="20" width="8.8984375" style="43"/>
    <col min="21" max="21" width="8.8984375" style="43" customWidth="1"/>
    <col min="22" max="23" width="22.69921875" style="43" hidden="1" customWidth="1"/>
    <col min="24" max="24" width="30" style="43" hidden="1" customWidth="1"/>
    <col min="25" max="25" width="14.69921875" style="43" hidden="1" customWidth="1"/>
    <col min="26" max="26" width="34.296875" style="43" hidden="1" customWidth="1"/>
    <col min="27" max="27" width="42" style="43" hidden="1" customWidth="1"/>
    <col min="28" max="30" width="8.8984375" style="43" hidden="1" customWidth="1"/>
    <col min="31" max="32" width="17.59765625" style="43" hidden="1" customWidth="1"/>
    <col min="33" max="33" width="8.8984375" style="43" hidden="1" customWidth="1"/>
    <col min="34" max="34" width="10.69921875" style="43" hidden="1" customWidth="1"/>
    <col min="35" max="38" width="8.8984375" style="43" hidden="1" customWidth="1"/>
    <col min="39" max="39" width="10.69921875" style="43" hidden="1" customWidth="1"/>
    <col min="40" max="40" width="8.8984375" style="43" hidden="1" customWidth="1"/>
    <col min="41" max="41" width="8.8984375" style="43" customWidth="1"/>
    <col min="42" max="42" width="8.8984375" style="43"/>
    <col min="43" max="16384" width="8.8984375" style="19"/>
  </cols>
  <sheetData>
    <row r="1" spans="1:42" s="4" customFormat="1" x14ac:dyDescent="0.4">
      <c r="A1" s="69" t="s">
        <v>0</v>
      </c>
      <c r="B1" s="69" t="s">
        <v>1</v>
      </c>
      <c r="C1" s="69" t="s">
        <v>3</v>
      </c>
      <c r="D1" s="201" t="s">
        <v>2</v>
      </c>
      <c r="E1" s="201"/>
      <c r="F1" s="201"/>
      <c r="G1" s="201"/>
      <c r="H1" s="201"/>
      <c r="I1" s="201"/>
      <c r="J1" s="201"/>
      <c r="K1" s="201"/>
      <c r="Q1" s="28"/>
      <c r="R1" s="28"/>
      <c r="S1" s="28"/>
      <c r="T1" s="42"/>
      <c r="U1" s="42"/>
      <c r="V1" s="42"/>
      <c r="W1" s="42"/>
      <c r="X1" s="42"/>
      <c r="Y1" s="42"/>
      <c r="Z1" s="42"/>
      <c r="AA1" s="42"/>
      <c r="AB1" s="42"/>
      <c r="AC1" s="42"/>
      <c r="AD1" s="42"/>
      <c r="AE1" s="42"/>
      <c r="AF1" s="42"/>
      <c r="AG1" s="42"/>
      <c r="AH1" s="42"/>
      <c r="AI1" s="42"/>
      <c r="AJ1" s="42"/>
      <c r="AK1" s="42"/>
      <c r="AL1" s="42"/>
      <c r="AM1" s="42"/>
      <c r="AN1" s="42"/>
      <c r="AO1" s="42"/>
      <c r="AP1" s="42"/>
    </row>
    <row r="2" spans="1:42" s="4" customFormat="1" ht="21" x14ac:dyDescent="0.4">
      <c r="A2" s="195" t="s">
        <v>145</v>
      </c>
      <c r="B2" s="195"/>
      <c r="C2" s="195"/>
      <c r="D2" s="195"/>
      <c r="E2" s="195"/>
      <c r="F2" s="195"/>
      <c r="G2" s="195"/>
      <c r="H2" s="195"/>
      <c r="I2" s="195"/>
      <c r="J2" s="195"/>
      <c r="K2" s="195"/>
      <c r="Q2" s="28"/>
      <c r="R2" s="28"/>
      <c r="S2" s="28"/>
      <c r="T2" s="42"/>
      <c r="U2" s="42"/>
      <c r="V2" s="42"/>
      <c r="W2" s="42"/>
      <c r="X2" s="42"/>
      <c r="Y2" s="42"/>
      <c r="Z2" s="42"/>
      <c r="AA2" s="42"/>
      <c r="AB2" s="42"/>
      <c r="AC2" s="42"/>
      <c r="AD2" s="42"/>
      <c r="AE2" s="42"/>
      <c r="AF2" s="42"/>
      <c r="AG2" s="42"/>
      <c r="AH2" s="42"/>
      <c r="AI2" s="42"/>
      <c r="AJ2" s="42"/>
      <c r="AK2" s="42"/>
      <c r="AL2" s="42"/>
      <c r="AM2" s="42"/>
      <c r="AN2" s="42"/>
      <c r="AO2" s="42"/>
      <c r="AP2" s="42"/>
    </row>
    <row r="3" spans="1:42" ht="18" thickBot="1" x14ac:dyDescent="0.45">
      <c r="A3" s="68"/>
      <c r="B3" s="68"/>
      <c r="C3" s="68"/>
      <c r="D3" s="29" t="s">
        <v>142</v>
      </c>
      <c r="E3" s="29" t="s">
        <v>143</v>
      </c>
      <c r="F3" s="68"/>
      <c r="G3" s="68"/>
      <c r="H3" s="68"/>
      <c r="I3" s="68"/>
      <c r="J3" s="68"/>
      <c r="K3" s="68"/>
    </row>
    <row r="4" spans="1:42" ht="52.2" x14ac:dyDescent="0.4">
      <c r="A4" s="68">
        <v>1</v>
      </c>
      <c r="B4" s="68" t="s">
        <v>134</v>
      </c>
      <c r="C4" s="68" t="s">
        <v>141</v>
      </c>
      <c r="D4" s="35" t="s">
        <v>137</v>
      </c>
      <c r="E4" s="35" t="s">
        <v>137</v>
      </c>
      <c r="F4" s="68"/>
      <c r="G4" s="68"/>
      <c r="H4" s="68"/>
      <c r="I4" s="68"/>
      <c r="J4" s="68"/>
      <c r="K4" s="68"/>
      <c r="V4" s="43" t="s">
        <v>135</v>
      </c>
      <c r="W4" s="43" t="s">
        <v>136</v>
      </c>
      <c r="X4" s="43" t="s">
        <v>137</v>
      </c>
      <c r="Y4" s="43" t="s">
        <v>138</v>
      </c>
      <c r="Z4" s="43" t="s">
        <v>139</v>
      </c>
      <c r="AA4" s="43" t="s">
        <v>140</v>
      </c>
      <c r="AE4" s="44" t="s">
        <v>152</v>
      </c>
      <c r="AH4" s="44" t="s">
        <v>291</v>
      </c>
      <c r="AM4" s="43" t="s">
        <v>300</v>
      </c>
    </row>
    <row r="5" spans="1:42" x14ac:dyDescent="0.4">
      <c r="A5" s="68"/>
      <c r="B5" s="68"/>
      <c r="C5" s="68"/>
      <c r="D5" s="29" t="s">
        <v>301</v>
      </c>
      <c r="E5" s="29" t="s">
        <v>302</v>
      </c>
      <c r="F5" s="29" t="s">
        <v>305</v>
      </c>
      <c r="G5" s="29" t="s">
        <v>303</v>
      </c>
      <c r="H5" s="29" t="s">
        <v>304</v>
      </c>
      <c r="I5" s="29" t="s">
        <v>306</v>
      </c>
      <c r="J5" s="68"/>
      <c r="K5" s="68"/>
      <c r="AE5" s="45"/>
      <c r="AH5" s="45"/>
    </row>
    <row r="6" spans="1:42" x14ac:dyDescent="0.4">
      <c r="A6" s="68">
        <v>2</v>
      </c>
      <c r="B6" s="68" t="s">
        <v>439</v>
      </c>
      <c r="C6" s="68" t="s">
        <v>440</v>
      </c>
      <c r="D6" s="36" t="s">
        <v>308</v>
      </c>
      <c r="E6" s="36" t="s">
        <v>308</v>
      </c>
      <c r="F6" s="36" t="s">
        <v>308</v>
      </c>
      <c r="G6" s="36" t="s">
        <v>308</v>
      </c>
      <c r="H6" s="36" t="s">
        <v>308</v>
      </c>
      <c r="I6" s="36" t="s">
        <v>308</v>
      </c>
      <c r="J6" s="68"/>
      <c r="K6" s="68"/>
      <c r="V6" s="43" t="s">
        <v>307</v>
      </c>
      <c r="W6" s="43" t="s">
        <v>308</v>
      </c>
      <c r="X6" s="43" t="s">
        <v>309</v>
      </c>
      <c r="AE6" s="45"/>
      <c r="AH6" s="45"/>
    </row>
    <row r="7" spans="1:42" ht="28.8" x14ac:dyDescent="0.4">
      <c r="A7" s="68"/>
      <c r="B7" s="68"/>
      <c r="C7" s="68"/>
      <c r="D7" s="29" t="s">
        <v>301</v>
      </c>
      <c r="E7" s="29" t="s">
        <v>302</v>
      </c>
      <c r="F7" s="29" t="s">
        <v>303</v>
      </c>
      <c r="G7" s="29" t="s">
        <v>304</v>
      </c>
      <c r="H7" s="68"/>
      <c r="I7" s="68"/>
      <c r="J7" s="68"/>
      <c r="K7" s="68"/>
      <c r="AE7" s="46" t="s">
        <v>154</v>
      </c>
      <c r="AH7" s="46" t="s">
        <v>153</v>
      </c>
    </row>
    <row r="8" spans="1:42" x14ac:dyDescent="0.4">
      <c r="A8" s="68">
        <v>3</v>
      </c>
      <c r="B8" s="68" t="s">
        <v>144</v>
      </c>
      <c r="C8" s="68" t="s">
        <v>149</v>
      </c>
      <c r="D8" s="36" t="s">
        <v>375</v>
      </c>
      <c r="E8" s="36" t="s">
        <v>375</v>
      </c>
      <c r="F8" s="36" t="s">
        <v>375</v>
      </c>
      <c r="G8" s="36" t="s">
        <v>375</v>
      </c>
      <c r="H8" s="68"/>
      <c r="I8" s="68"/>
      <c r="J8" s="68"/>
      <c r="K8" s="68"/>
      <c r="AE8" s="47" t="s">
        <v>211</v>
      </c>
      <c r="AH8" s="46" t="s">
        <v>154</v>
      </c>
      <c r="AI8" s="48"/>
      <c r="AJ8" s="49"/>
    </row>
    <row r="9" spans="1:42" ht="18" thickBot="1" x14ac:dyDescent="0.45">
      <c r="A9" s="68">
        <v>4</v>
      </c>
      <c r="B9" s="68" t="s">
        <v>148</v>
      </c>
      <c r="C9" s="68" t="s">
        <v>150</v>
      </c>
      <c r="D9" s="36">
        <v>0</v>
      </c>
      <c r="E9" s="36">
        <v>0</v>
      </c>
      <c r="F9" s="36">
        <v>1</v>
      </c>
      <c r="G9" s="36">
        <v>1</v>
      </c>
      <c r="H9" s="68"/>
      <c r="I9" s="68"/>
      <c r="J9" s="68"/>
      <c r="K9" s="68"/>
      <c r="V9" s="43">
        <v>0</v>
      </c>
      <c r="W9" s="43">
        <v>1</v>
      </c>
      <c r="X9" s="43">
        <v>2</v>
      </c>
      <c r="Y9" s="43">
        <v>3</v>
      </c>
      <c r="Z9" s="43">
        <v>4</v>
      </c>
      <c r="AA9" s="43">
        <v>5</v>
      </c>
      <c r="AE9" s="50" t="s">
        <v>219</v>
      </c>
      <c r="AH9" s="51" t="s">
        <v>292</v>
      </c>
      <c r="AI9" s="52"/>
      <c r="AJ9" s="52"/>
    </row>
    <row r="10" spans="1:42" ht="18" thickBot="1" x14ac:dyDescent="0.45">
      <c r="A10" s="68">
        <v>5</v>
      </c>
      <c r="B10" s="68" t="s">
        <v>146</v>
      </c>
      <c r="C10" s="68" t="s">
        <v>310</v>
      </c>
      <c r="D10" s="36" t="s">
        <v>78</v>
      </c>
      <c r="E10" s="36" t="s">
        <v>78</v>
      </c>
      <c r="F10" s="36" t="s">
        <v>78</v>
      </c>
      <c r="G10" s="36" t="s">
        <v>78</v>
      </c>
      <c r="H10" s="68"/>
      <c r="I10" s="68"/>
      <c r="J10" s="68"/>
      <c r="K10" s="68"/>
      <c r="V10" s="43" t="s">
        <v>77</v>
      </c>
      <c r="W10" s="43" t="s">
        <v>78</v>
      </c>
      <c r="AE10" s="50" t="s">
        <v>225</v>
      </c>
      <c r="AH10" s="53" t="s">
        <v>299</v>
      </c>
    </row>
    <row r="11" spans="1:42" ht="35.4" thickBot="1" x14ac:dyDescent="0.45">
      <c r="A11" s="68">
        <v>6</v>
      </c>
      <c r="B11" s="68" t="s">
        <v>147</v>
      </c>
      <c r="C11" s="68" t="s">
        <v>151</v>
      </c>
      <c r="D11" s="35">
        <v>1</v>
      </c>
      <c r="E11" s="35">
        <v>1</v>
      </c>
      <c r="F11" s="35">
        <v>1</v>
      </c>
      <c r="G11" s="35">
        <v>1</v>
      </c>
      <c r="H11" s="68"/>
      <c r="I11" s="68"/>
      <c r="J11" s="68"/>
      <c r="K11" s="68"/>
      <c r="AE11" s="50" t="s">
        <v>229</v>
      </c>
      <c r="AG11" s="46" t="s">
        <v>154</v>
      </c>
      <c r="AH11" s="53" t="s">
        <v>239</v>
      </c>
    </row>
    <row r="12" spans="1:42" s="26" customFormat="1" ht="29.4" thickBot="1" x14ac:dyDescent="0.45">
      <c r="A12" s="68"/>
      <c r="B12" s="68"/>
      <c r="C12" s="27"/>
      <c r="D12" s="29" t="s">
        <v>305</v>
      </c>
      <c r="E12" s="29" t="s">
        <v>306</v>
      </c>
      <c r="F12" s="30"/>
      <c r="G12" s="30"/>
      <c r="H12" s="30"/>
      <c r="I12" s="27"/>
      <c r="J12" s="27"/>
      <c r="K12" s="27"/>
      <c r="T12" s="54"/>
      <c r="U12" s="54"/>
      <c r="V12" s="54"/>
      <c r="W12" s="54"/>
      <c r="X12" s="54"/>
      <c r="Y12" s="54"/>
      <c r="Z12" s="54"/>
      <c r="AA12" s="54"/>
      <c r="AB12" s="54"/>
      <c r="AC12" s="54"/>
      <c r="AD12" s="54"/>
      <c r="AE12" s="55" t="s">
        <v>1191</v>
      </c>
      <c r="AF12" s="54"/>
      <c r="AG12" s="51" t="s">
        <v>292</v>
      </c>
      <c r="AH12" s="53" t="s">
        <v>220</v>
      </c>
      <c r="AI12" s="54"/>
      <c r="AJ12" s="54"/>
      <c r="AK12" s="54"/>
      <c r="AL12" s="54"/>
      <c r="AM12" s="54"/>
      <c r="AN12" s="54"/>
      <c r="AO12" s="54"/>
      <c r="AP12" s="54"/>
    </row>
    <row r="13" spans="1:42" ht="18" thickBot="1" x14ac:dyDescent="0.45">
      <c r="A13" s="68">
        <v>7</v>
      </c>
      <c r="B13" s="68" t="s">
        <v>311</v>
      </c>
      <c r="C13" s="68" t="s">
        <v>149</v>
      </c>
      <c r="D13" s="37" t="s">
        <v>375</v>
      </c>
      <c r="E13" s="37" t="s">
        <v>375</v>
      </c>
      <c r="F13" s="68"/>
      <c r="G13" s="68"/>
      <c r="H13" s="68"/>
      <c r="I13" s="68"/>
      <c r="J13" s="68"/>
      <c r="K13" s="68"/>
      <c r="AE13" s="47" t="s">
        <v>1192</v>
      </c>
      <c r="AH13" s="53" t="s">
        <v>170</v>
      </c>
      <c r="AI13" s="48"/>
      <c r="AJ13" s="49"/>
      <c r="AM13" s="43" t="s">
        <v>299</v>
      </c>
    </row>
    <row r="14" spans="1:42" ht="18" thickBot="1" x14ac:dyDescent="0.45">
      <c r="A14" s="68">
        <v>8</v>
      </c>
      <c r="B14" s="68" t="s">
        <v>312</v>
      </c>
      <c r="C14" s="68" t="s">
        <v>150</v>
      </c>
      <c r="D14" s="36">
        <v>2</v>
      </c>
      <c r="E14" s="36">
        <v>2</v>
      </c>
      <c r="F14" s="68"/>
      <c r="G14" s="68"/>
      <c r="H14" s="68"/>
      <c r="I14" s="68"/>
      <c r="J14" s="68"/>
      <c r="K14" s="68"/>
      <c r="V14" s="43">
        <v>0</v>
      </c>
      <c r="W14" s="43">
        <v>1</v>
      </c>
      <c r="X14" s="43">
        <v>2</v>
      </c>
      <c r="Y14" s="43">
        <v>3</v>
      </c>
      <c r="Z14" s="43">
        <v>4</v>
      </c>
      <c r="AA14" s="43">
        <v>5</v>
      </c>
      <c r="AE14" s="50" t="s">
        <v>1193</v>
      </c>
      <c r="AH14" s="53" t="s">
        <v>218</v>
      </c>
      <c r="AI14" s="52"/>
      <c r="AJ14" s="52"/>
      <c r="AM14" s="43" t="s">
        <v>239</v>
      </c>
    </row>
    <row r="15" spans="1:42" ht="18" thickBot="1" x14ac:dyDescent="0.45">
      <c r="A15" s="68">
        <v>9</v>
      </c>
      <c r="B15" s="68" t="s">
        <v>313</v>
      </c>
      <c r="C15" s="68" t="s">
        <v>310</v>
      </c>
      <c r="D15" s="36" t="s">
        <v>78</v>
      </c>
      <c r="E15" s="36" t="s">
        <v>78</v>
      </c>
      <c r="F15" s="68"/>
      <c r="G15" s="68"/>
      <c r="H15" s="68"/>
      <c r="I15" s="68"/>
      <c r="J15" s="68"/>
      <c r="K15" s="68"/>
      <c r="V15" s="43" t="s">
        <v>77</v>
      </c>
      <c r="W15" s="43" t="s">
        <v>78</v>
      </c>
      <c r="AE15" s="50" t="s">
        <v>239</v>
      </c>
      <c r="AH15" s="53" t="s">
        <v>1212</v>
      </c>
      <c r="AM15" s="43" t="s">
        <v>220</v>
      </c>
    </row>
    <row r="16" spans="1:42" ht="35.4" thickBot="1" x14ac:dyDescent="0.45">
      <c r="A16" s="68">
        <v>10</v>
      </c>
      <c r="B16" s="68" t="s">
        <v>314</v>
      </c>
      <c r="C16" s="68" t="s">
        <v>151</v>
      </c>
      <c r="D16" s="36">
        <v>1</v>
      </c>
      <c r="E16" s="36">
        <v>1</v>
      </c>
      <c r="F16" s="68"/>
      <c r="G16" s="68"/>
      <c r="H16" s="68"/>
      <c r="I16" s="68"/>
      <c r="J16" s="68"/>
      <c r="K16" s="68"/>
      <c r="AE16" s="50" t="s">
        <v>220</v>
      </c>
      <c r="AH16" s="53" t="s">
        <v>240</v>
      </c>
      <c r="AM16" s="43" t="s">
        <v>170</v>
      </c>
    </row>
    <row r="17" spans="1:39" ht="18" thickBot="1" x14ac:dyDescent="0.45">
      <c r="A17" s="68"/>
      <c r="B17" s="68"/>
      <c r="C17" s="68"/>
      <c r="D17" s="31" t="s">
        <v>317</v>
      </c>
      <c r="E17" s="31" t="s">
        <v>318</v>
      </c>
      <c r="F17" s="31" t="s">
        <v>319</v>
      </c>
      <c r="G17" s="31" t="s">
        <v>320</v>
      </c>
      <c r="H17" s="31" t="s">
        <v>321</v>
      </c>
      <c r="I17" s="31" t="s">
        <v>322</v>
      </c>
      <c r="J17" s="31" t="s">
        <v>323</v>
      </c>
      <c r="K17" s="31" t="s">
        <v>324</v>
      </c>
      <c r="AE17" s="50" t="s">
        <v>170</v>
      </c>
      <c r="AH17" s="53" t="s">
        <v>159</v>
      </c>
      <c r="AM17" s="43" t="s">
        <v>218</v>
      </c>
    </row>
    <row r="18" spans="1:39" ht="18" thickBot="1" x14ac:dyDescent="0.45">
      <c r="A18" s="68">
        <v>11</v>
      </c>
      <c r="B18" s="68" t="s">
        <v>315</v>
      </c>
      <c r="C18" s="68" t="s">
        <v>316</v>
      </c>
      <c r="D18" s="38">
        <v>0</v>
      </c>
      <c r="E18" s="38">
        <v>1</v>
      </c>
      <c r="F18" s="38">
        <v>2</v>
      </c>
      <c r="G18" s="38">
        <v>3</v>
      </c>
      <c r="H18" s="38">
        <v>4</v>
      </c>
      <c r="I18" s="38">
        <v>5</v>
      </c>
      <c r="J18" s="38">
        <v>6</v>
      </c>
      <c r="K18" s="38">
        <v>7</v>
      </c>
      <c r="V18" s="43">
        <v>0</v>
      </c>
      <c r="W18" s="43">
        <v>1</v>
      </c>
      <c r="X18" s="43">
        <v>2</v>
      </c>
      <c r="Y18" s="43">
        <v>3</v>
      </c>
      <c r="Z18" s="43">
        <v>4</v>
      </c>
      <c r="AA18" s="43">
        <v>5</v>
      </c>
      <c r="AB18" s="43">
        <v>6</v>
      </c>
      <c r="AC18" s="43">
        <v>7</v>
      </c>
      <c r="AE18" s="50" t="s">
        <v>218</v>
      </c>
      <c r="AH18" s="53" t="s">
        <v>265</v>
      </c>
      <c r="AM18" s="43" t="s">
        <v>1212</v>
      </c>
    </row>
    <row r="19" spans="1:39" ht="18" thickBot="1" x14ac:dyDescent="0.45">
      <c r="A19" s="68"/>
      <c r="B19" s="68"/>
      <c r="C19" s="68"/>
      <c r="D19" s="198" t="s">
        <v>350</v>
      </c>
      <c r="E19" s="199"/>
      <c r="F19" s="68"/>
      <c r="G19" s="68"/>
      <c r="H19" s="68"/>
      <c r="I19" s="68"/>
      <c r="J19" s="68"/>
      <c r="K19" s="68"/>
      <c r="AE19" s="50" t="s">
        <v>240</v>
      </c>
      <c r="AH19" s="53" t="s">
        <v>157</v>
      </c>
      <c r="AM19" s="43" t="s">
        <v>240</v>
      </c>
    </row>
    <row r="20" spans="1:39" ht="18" thickBot="1" x14ac:dyDescent="0.45">
      <c r="A20" s="193">
        <v>12</v>
      </c>
      <c r="B20" s="193" t="s">
        <v>326</v>
      </c>
      <c r="C20" s="193" t="s">
        <v>345</v>
      </c>
      <c r="D20" s="32" t="s">
        <v>327</v>
      </c>
      <c r="E20" s="39" t="s">
        <v>327</v>
      </c>
      <c r="F20" s="68"/>
      <c r="G20" s="68"/>
      <c r="H20" s="68"/>
      <c r="I20" s="68"/>
      <c r="J20" s="68"/>
      <c r="K20" s="68"/>
      <c r="AE20" s="50" t="s">
        <v>159</v>
      </c>
      <c r="AH20" s="53" t="s">
        <v>230</v>
      </c>
      <c r="AM20" s="43" t="s">
        <v>159</v>
      </c>
    </row>
    <row r="21" spans="1:39" ht="18" thickBot="1" x14ac:dyDescent="0.45">
      <c r="A21" s="193"/>
      <c r="B21" s="193"/>
      <c r="C21" s="193"/>
      <c r="D21" s="32" t="s">
        <v>328</v>
      </c>
      <c r="E21" s="39" t="s">
        <v>328</v>
      </c>
      <c r="F21" s="68"/>
      <c r="G21" s="68"/>
      <c r="H21" s="68"/>
      <c r="I21" s="68"/>
      <c r="J21" s="68"/>
      <c r="K21" s="68"/>
      <c r="AE21" s="50" t="s">
        <v>265</v>
      </c>
      <c r="AH21" s="53" t="s">
        <v>163</v>
      </c>
      <c r="AM21" s="43" t="s">
        <v>265</v>
      </c>
    </row>
    <row r="22" spans="1:39" ht="18" thickBot="1" x14ac:dyDescent="0.45">
      <c r="A22" s="193"/>
      <c r="B22" s="193"/>
      <c r="C22" s="193"/>
      <c r="D22" s="32" t="s">
        <v>329</v>
      </c>
      <c r="E22" s="39" t="s">
        <v>329</v>
      </c>
      <c r="F22" s="68"/>
      <c r="G22" s="68"/>
      <c r="H22" s="68"/>
      <c r="I22" s="68"/>
      <c r="J22" s="68"/>
      <c r="K22" s="68"/>
      <c r="AE22" s="50" t="s">
        <v>157</v>
      </c>
      <c r="AH22" s="53" t="s">
        <v>254</v>
      </c>
      <c r="AM22" s="43" t="s">
        <v>157</v>
      </c>
    </row>
    <row r="23" spans="1:39" ht="18" thickBot="1" x14ac:dyDescent="0.45">
      <c r="A23" s="193"/>
      <c r="B23" s="193"/>
      <c r="C23" s="193"/>
      <c r="D23" s="32" t="s">
        <v>330</v>
      </c>
      <c r="E23" s="39" t="s">
        <v>330</v>
      </c>
      <c r="F23" s="68"/>
      <c r="G23" s="68"/>
      <c r="H23" s="68"/>
      <c r="I23" s="68"/>
      <c r="J23" s="68"/>
      <c r="K23" s="68"/>
      <c r="AE23" s="50" t="s">
        <v>230</v>
      </c>
      <c r="AH23" s="53" t="s">
        <v>161</v>
      </c>
      <c r="AM23" s="43" t="s">
        <v>230</v>
      </c>
    </row>
    <row r="24" spans="1:39" ht="18" thickBot="1" x14ac:dyDescent="0.45">
      <c r="A24" s="193"/>
      <c r="B24" s="193"/>
      <c r="C24" s="193"/>
      <c r="D24" s="32" t="s">
        <v>331</v>
      </c>
      <c r="E24" s="39" t="s">
        <v>331</v>
      </c>
      <c r="F24" s="68"/>
      <c r="G24" s="68"/>
      <c r="H24" s="68"/>
      <c r="I24" s="68"/>
      <c r="J24" s="68"/>
      <c r="K24" s="68"/>
      <c r="AE24" s="50" t="s">
        <v>163</v>
      </c>
      <c r="AH24" s="53" t="s">
        <v>264</v>
      </c>
      <c r="AJ24" s="56"/>
      <c r="AM24" s="43" t="s">
        <v>163</v>
      </c>
    </row>
    <row r="25" spans="1:39" ht="18" thickBot="1" x14ac:dyDescent="0.45">
      <c r="A25" s="193"/>
      <c r="B25" s="193"/>
      <c r="C25" s="193"/>
      <c r="D25" s="32" t="s">
        <v>332</v>
      </c>
      <c r="E25" s="39" t="s">
        <v>332</v>
      </c>
      <c r="F25" s="68"/>
      <c r="G25" s="68"/>
      <c r="H25" s="68"/>
      <c r="I25" s="68"/>
      <c r="J25" s="68"/>
      <c r="K25" s="68"/>
      <c r="AE25" s="50" t="s">
        <v>254</v>
      </c>
      <c r="AH25" s="53" t="s">
        <v>241</v>
      </c>
      <c r="AJ25" s="56"/>
      <c r="AM25" s="43" t="s">
        <v>254</v>
      </c>
    </row>
    <row r="26" spans="1:39" ht="18" thickBot="1" x14ac:dyDescent="0.45">
      <c r="A26" s="193"/>
      <c r="B26" s="193"/>
      <c r="C26" s="193"/>
      <c r="D26" s="32" t="s">
        <v>333</v>
      </c>
      <c r="E26" s="39" t="s">
        <v>333</v>
      </c>
      <c r="F26" s="68"/>
      <c r="G26" s="68"/>
      <c r="H26" s="68"/>
      <c r="I26" s="68"/>
      <c r="J26" s="68"/>
      <c r="K26" s="68"/>
      <c r="AE26" s="50" t="s">
        <v>161</v>
      </c>
      <c r="AH26" s="53" t="s">
        <v>268</v>
      </c>
      <c r="AJ26" s="56"/>
      <c r="AM26" s="43" t="s">
        <v>161</v>
      </c>
    </row>
    <row r="27" spans="1:39" ht="18" thickBot="1" x14ac:dyDescent="0.45">
      <c r="A27" s="193"/>
      <c r="B27" s="193"/>
      <c r="C27" s="193"/>
      <c r="D27" s="32" t="s">
        <v>334</v>
      </c>
      <c r="E27" s="39" t="s">
        <v>334</v>
      </c>
      <c r="F27" s="68"/>
      <c r="G27" s="68"/>
      <c r="H27" s="68"/>
      <c r="I27" s="68"/>
      <c r="J27" s="68"/>
      <c r="K27" s="68"/>
      <c r="AE27" s="50" t="s">
        <v>250</v>
      </c>
      <c r="AH27" s="53" t="s">
        <v>194</v>
      </c>
      <c r="AJ27" s="57"/>
      <c r="AM27" s="43" t="s">
        <v>264</v>
      </c>
    </row>
    <row r="28" spans="1:39" ht="18" thickBot="1" x14ac:dyDescent="0.45">
      <c r="A28" s="193"/>
      <c r="B28" s="193"/>
      <c r="C28" s="193"/>
      <c r="D28" s="32" t="s">
        <v>335</v>
      </c>
      <c r="E28" s="39" t="s">
        <v>335</v>
      </c>
      <c r="F28" s="68"/>
      <c r="G28" s="68"/>
      <c r="H28" s="68"/>
      <c r="I28" s="68"/>
      <c r="J28" s="68"/>
      <c r="K28" s="68"/>
      <c r="AE28" s="50" t="s">
        <v>248</v>
      </c>
      <c r="AH28" s="53" t="s">
        <v>198</v>
      </c>
      <c r="AJ28" s="57"/>
      <c r="AM28" s="43" t="s">
        <v>241</v>
      </c>
    </row>
    <row r="29" spans="1:39" ht="18" thickBot="1" x14ac:dyDescent="0.45">
      <c r="A29" s="193"/>
      <c r="B29" s="193"/>
      <c r="C29" s="193"/>
      <c r="D29" s="32" t="s">
        <v>336</v>
      </c>
      <c r="E29" s="39" t="s">
        <v>336</v>
      </c>
      <c r="F29" s="68"/>
      <c r="G29" s="68"/>
      <c r="H29" s="68"/>
      <c r="I29" s="68"/>
      <c r="J29" s="68"/>
      <c r="K29" s="68"/>
      <c r="AE29" s="50" t="s">
        <v>264</v>
      </c>
      <c r="AH29" s="53" t="s">
        <v>242</v>
      </c>
      <c r="AJ29" s="56"/>
      <c r="AM29" s="43" t="s">
        <v>268</v>
      </c>
    </row>
    <row r="30" spans="1:39" ht="18" thickBot="1" x14ac:dyDescent="0.45">
      <c r="A30" s="193"/>
      <c r="B30" s="193"/>
      <c r="C30" s="193"/>
      <c r="D30" s="32" t="s">
        <v>337</v>
      </c>
      <c r="E30" s="39" t="s">
        <v>337</v>
      </c>
      <c r="F30" s="68"/>
      <c r="G30" s="68"/>
      <c r="H30" s="68"/>
      <c r="I30" s="68"/>
      <c r="J30" s="68"/>
      <c r="K30" s="68"/>
      <c r="AE30" s="50" t="s">
        <v>241</v>
      </c>
      <c r="AH30" s="53" t="s">
        <v>253</v>
      </c>
      <c r="AJ30" s="57"/>
      <c r="AM30" s="43" t="s">
        <v>194</v>
      </c>
    </row>
    <row r="31" spans="1:39" ht="18" thickBot="1" x14ac:dyDescent="0.45">
      <c r="A31" s="193"/>
      <c r="B31" s="193"/>
      <c r="C31" s="193"/>
      <c r="D31" s="32" t="s">
        <v>338</v>
      </c>
      <c r="E31" s="39" t="s">
        <v>338</v>
      </c>
      <c r="F31" s="68"/>
      <c r="G31" s="68"/>
      <c r="H31" s="68"/>
      <c r="I31" s="68"/>
      <c r="J31" s="68"/>
      <c r="K31" s="68"/>
      <c r="AE31" s="50" t="s">
        <v>268</v>
      </c>
      <c r="AH31" s="53" t="s">
        <v>267</v>
      </c>
      <c r="AJ31" s="56"/>
      <c r="AM31" s="43" t="s">
        <v>198</v>
      </c>
    </row>
    <row r="32" spans="1:39" ht="18" thickBot="1" x14ac:dyDescent="0.45">
      <c r="A32" s="193"/>
      <c r="B32" s="193"/>
      <c r="C32" s="193"/>
      <c r="D32" s="32" t="s">
        <v>339</v>
      </c>
      <c r="E32" s="39" t="s">
        <v>339</v>
      </c>
      <c r="F32" s="68"/>
      <c r="G32" s="68"/>
      <c r="H32" s="68"/>
      <c r="I32" s="68"/>
      <c r="J32" s="68"/>
      <c r="K32" s="68"/>
      <c r="AE32" s="50" t="s">
        <v>194</v>
      </c>
      <c r="AH32" s="53" t="s">
        <v>274</v>
      </c>
      <c r="AJ32" s="56"/>
      <c r="AM32" s="43" t="s">
        <v>242</v>
      </c>
    </row>
    <row r="33" spans="1:42" ht="18" thickBot="1" x14ac:dyDescent="0.45">
      <c r="A33" s="193"/>
      <c r="B33" s="193"/>
      <c r="C33" s="193"/>
      <c r="D33" s="32" t="s">
        <v>340</v>
      </c>
      <c r="E33" s="39" t="s">
        <v>340</v>
      </c>
      <c r="F33" s="68"/>
      <c r="G33" s="68"/>
      <c r="H33" s="68"/>
      <c r="I33" s="68"/>
      <c r="J33" s="68"/>
      <c r="K33" s="68"/>
      <c r="AE33" s="50" t="s">
        <v>198</v>
      </c>
      <c r="AH33" s="53" t="s">
        <v>231</v>
      </c>
      <c r="AJ33" s="56"/>
      <c r="AM33" s="43" t="s">
        <v>253</v>
      </c>
    </row>
    <row r="34" spans="1:42" ht="18" thickBot="1" x14ac:dyDescent="0.45">
      <c r="A34" s="193"/>
      <c r="B34" s="193"/>
      <c r="C34" s="193"/>
      <c r="D34" s="32" t="s">
        <v>341</v>
      </c>
      <c r="E34" s="39" t="s">
        <v>341</v>
      </c>
      <c r="F34" s="68"/>
      <c r="G34" s="68"/>
      <c r="H34" s="68"/>
      <c r="I34" s="68"/>
      <c r="J34" s="68"/>
      <c r="K34" s="68"/>
      <c r="AE34" s="50" t="s">
        <v>242</v>
      </c>
      <c r="AH34" s="53" t="s">
        <v>286</v>
      </c>
      <c r="AJ34" s="56"/>
      <c r="AM34" s="43" t="s">
        <v>267</v>
      </c>
    </row>
    <row r="35" spans="1:42" ht="18" thickBot="1" x14ac:dyDescent="0.45">
      <c r="A35" s="193"/>
      <c r="B35" s="193"/>
      <c r="C35" s="193"/>
      <c r="D35" s="78" t="s">
        <v>342</v>
      </c>
      <c r="E35" s="79" t="s">
        <v>342</v>
      </c>
      <c r="F35" s="68"/>
      <c r="G35" s="68"/>
      <c r="H35" s="68"/>
      <c r="I35" s="68"/>
      <c r="J35" s="68"/>
      <c r="K35" s="68"/>
      <c r="AE35" s="50" t="s">
        <v>253</v>
      </c>
      <c r="AH35" s="53" t="s">
        <v>255</v>
      </c>
      <c r="AJ35" s="56"/>
      <c r="AM35" s="43" t="s">
        <v>274</v>
      </c>
    </row>
    <row r="36" spans="1:42" s="67" customFormat="1" ht="18" thickBot="1" x14ac:dyDescent="0.45">
      <c r="A36" s="68"/>
      <c r="B36" s="68"/>
      <c r="C36" s="68"/>
      <c r="D36" s="80"/>
      <c r="E36" s="81"/>
      <c r="F36" s="68"/>
      <c r="G36" s="68"/>
      <c r="H36" s="68"/>
      <c r="I36" s="68"/>
      <c r="J36" s="68"/>
      <c r="K36" s="68"/>
      <c r="T36" s="43"/>
      <c r="U36" s="43"/>
      <c r="V36" s="43"/>
      <c r="W36" s="43"/>
      <c r="X36" s="43"/>
      <c r="Y36" s="43"/>
      <c r="Z36" s="43"/>
      <c r="AA36" s="43"/>
      <c r="AB36" s="43"/>
      <c r="AC36" s="43"/>
      <c r="AD36" s="43"/>
      <c r="AE36" s="50" t="s">
        <v>267</v>
      </c>
      <c r="AF36" s="43"/>
      <c r="AG36" s="43"/>
      <c r="AH36" s="53" t="s">
        <v>251</v>
      </c>
      <c r="AI36" s="43"/>
      <c r="AJ36" s="56"/>
      <c r="AK36" s="43"/>
      <c r="AL36" s="43"/>
      <c r="AM36" s="43" t="s">
        <v>231</v>
      </c>
      <c r="AN36" s="43"/>
      <c r="AO36" s="43"/>
      <c r="AP36" s="43"/>
    </row>
    <row r="37" spans="1:42" ht="18" thickBot="1" x14ac:dyDescent="0.45">
      <c r="A37" s="193">
        <v>13</v>
      </c>
      <c r="B37" s="193" t="s">
        <v>343</v>
      </c>
      <c r="C37" s="200" t="s">
        <v>344</v>
      </c>
      <c r="D37" s="196" t="s">
        <v>350</v>
      </c>
      <c r="E37" s="197"/>
      <c r="F37" s="68"/>
      <c r="G37" s="68"/>
      <c r="H37" s="68"/>
      <c r="I37" s="68"/>
      <c r="J37" s="68"/>
      <c r="K37" s="68"/>
      <c r="AE37" s="50" t="s">
        <v>274</v>
      </c>
      <c r="AH37" s="53" t="s">
        <v>256</v>
      </c>
      <c r="AJ37" s="56"/>
      <c r="AM37" s="43" t="s">
        <v>286</v>
      </c>
    </row>
    <row r="38" spans="1:42" ht="18" thickBot="1" x14ac:dyDescent="0.45">
      <c r="A38" s="193"/>
      <c r="B38" s="193"/>
      <c r="C38" s="200"/>
      <c r="D38" s="32" t="s">
        <v>346</v>
      </c>
      <c r="E38" s="39" t="s">
        <v>346</v>
      </c>
      <c r="F38" s="68"/>
      <c r="G38" s="68"/>
      <c r="H38" s="68"/>
      <c r="I38" s="68"/>
      <c r="J38" s="68"/>
      <c r="K38" s="68"/>
      <c r="AE38" s="50" t="s">
        <v>231</v>
      </c>
      <c r="AH38" s="53" t="s">
        <v>275</v>
      </c>
      <c r="AJ38" s="56"/>
      <c r="AM38" s="43" t="s">
        <v>255</v>
      </c>
    </row>
    <row r="39" spans="1:42" ht="18" thickBot="1" x14ac:dyDescent="0.45">
      <c r="A39" s="193"/>
      <c r="B39" s="193"/>
      <c r="C39" s="200"/>
      <c r="D39" s="32" t="s">
        <v>347</v>
      </c>
      <c r="E39" s="39" t="s">
        <v>347</v>
      </c>
      <c r="F39" s="68"/>
      <c r="G39" s="68"/>
      <c r="H39" s="68"/>
      <c r="I39" s="68"/>
      <c r="J39" s="68"/>
      <c r="K39" s="68"/>
      <c r="AE39" s="50" t="s">
        <v>286</v>
      </c>
      <c r="AH39" s="53" t="s">
        <v>258</v>
      </c>
      <c r="AJ39" s="56"/>
      <c r="AM39" s="43" t="s">
        <v>251</v>
      </c>
    </row>
    <row r="40" spans="1:42" ht="18" thickBot="1" x14ac:dyDescent="0.45">
      <c r="A40" s="193"/>
      <c r="B40" s="193"/>
      <c r="C40" s="200"/>
      <c r="D40" s="32" t="s">
        <v>348</v>
      </c>
      <c r="E40" s="39" t="s">
        <v>348</v>
      </c>
      <c r="F40" s="68"/>
      <c r="G40" s="68"/>
      <c r="H40" s="68"/>
      <c r="I40" s="68"/>
      <c r="J40" s="68"/>
      <c r="K40" s="68"/>
      <c r="AE40" s="50" t="s">
        <v>255</v>
      </c>
      <c r="AH40" s="53" t="s">
        <v>162</v>
      </c>
      <c r="AJ40" s="56"/>
      <c r="AM40" s="43" t="s">
        <v>256</v>
      </c>
    </row>
    <row r="41" spans="1:42" ht="18" thickBot="1" x14ac:dyDescent="0.45">
      <c r="A41" s="193"/>
      <c r="B41" s="193"/>
      <c r="C41" s="200"/>
      <c r="D41" s="33" t="s">
        <v>349</v>
      </c>
      <c r="E41" s="40" t="s">
        <v>349</v>
      </c>
      <c r="F41" s="68"/>
      <c r="G41" s="68"/>
      <c r="H41" s="68"/>
      <c r="I41" s="68"/>
      <c r="J41" s="68"/>
      <c r="K41" s="68"/>
      <c r="AE41" s="50" t="s">
        <v>251</v>
      </c>
      <c r="AH41" s="53" t="s">
        <v>168</v>
      </c>
      <c r="AJ41" s="56"/>
      <c r="AM41" s="43" t="s">
        <v>275</v>
      </c>
    </row>
    <row r="42" spans="1:42" ht="18" thickBot="1" x14ac:dyDescent="0.45">
      <c r="AE42" s="50" t="s">
        <v>256</v>
      </c>
      <c r="AH42" s="53" t="s">
        <v>180</v>
      </c>
      <c r="AJ42" s="56"/>
      <c r="AM42" s="43" t="s">
        <v>258</v>
      </c>
    </row>
    <row r="43" spans="1:42" s="4" customFormat="1" ht="21" x14ac:dyDescent="0.4">
      <c r="A43" s="195" t="s">
        <v>394</v>
      </c>
      <c r="B43" s="195"/>
      <c r="C43" s="195"/>
      <c r="D43" s="195"/>
      <c r="E43" s="195"/>
      <c r="F43" s="195"/>
      <c r="G43" s="195"/>
      <c r="H43" s="195"/>
      <c r="I43" s="195"/>
      <c r="J43" s="195"/>
      <c r="K43" s="195"/>
      <c r="Q43" s="28"/>
      <c r="R43" s="28"/>
      <c r="S43" s="28"/>
      <c r="T43" s="42"/>
      <c r="U43" s="42"/>
      <c r="V43" s="42"/>
      <c r="W43" s="42"/>
      <c r="X43" s="42"/>
      <c r="Y43" s="42"/>
      <c r="Z43" s="42"/>
      <c r="AA43" s="42"/>
      <c r="AB43" s="42"/>
      <c r="AC43" s="42"/>
      <c r="AD43" s="42"/>
      <c r="AE43" s="42" t="s">
        <v>275</v>
      </c>
      <c r="AF43" s="42"/>
      <c r="AG43" s="42"/>
      <c r="AH43" s="42" t="s">
        <v>208</v>
      </c>
      <c r="AI43" s="42"/>
      <c r="AJ43" s="42"/>
      <c r="AK43" s="42"/>
      <c r="AL43" s="42"/>
      <c r="AM43" s="42" t="s">
        <v>162</v>
      </c>
      <c r="AN43" s="42"/>
      <c r="AO43" s="42"/>
      <c r="AP43" s="42"/>
    </row>
    <row r="44" spans="1:42" ht="18" thickBot="1" x14ac:dyDescent="0.45">
      <c r="B44" s="168"/>
      <c r="D44" s="34" t="s">
        <v>352</v>
      </c>
      <c r="E44" s="34" t="s">
        <v>353</v>
      </c>
      <c r="F44" s="34" t="s">
        <v>354</v>
      </c>
      <c r="G44" s="34" t="s">
        <v>355</v>
      </c>
      <c r="AE44" s="50" t="s">
        <v>258</v>
      </c>
      <c r="AH44" s="53" t="s">
        <v>222</v>
      </c>
      <c r="AJ44" s="56"/>
      <c r="AM44" s="43" t="s">
        <v>168</v>
      </c>
    </row>
    <row r="45" spans="1:42" ht="18" thickBot="1" x14ac:dyDescent="0.45">
      <c r="A45" s="19">
        <v>13</v>
      </c>
      <c r="B45" s="19" t="s">
        <v>300</v>
      </c>
      <c r="C45" s="19" t="s">
        <v>351</v>
      </c>
      <c r="D45" s="41" t="s">
        <v>375</v>
      </c>
      <c r="E45" s="41" t="s">
        <v>375</v>
      </c>
      <c r="F45" s="41" t="s">
        <v>375</v>
      </c>
      <c r="G45" s="41" t="s">
        <v>375</v>
      </c>
      <c r="AE45" s="50" t="s">
        <v>162</v>
      </c>
      <c r="AH45" s="53" t="s">
        <v>224</v>
      </c>
      <c r="AJ45" s="56"/>
      <c r="AM45" s="43" t="s">
        <v>180</v>
      </c>
    </row>
    <row r="46" spans="1:42" ht="18" thickBot="1" x14ac:dyDescent="0.45">
      <c r="A46" s="19">
        <v>14</v>
      </c>
      <c r="B46" s="19" t="s">
        <v>359</v>
      </c>
      <c r="C46" s="19" t="s">
        <v>360</v>
      </c>
      <c r="D46" s="41">
        <v>0</v>
      </c>
      <c r="E46" s="41">
        <v>0</v>
      </c>
      <c r="F46" s="41">
        <v>0</v>
      </c>
      <c r="G46" s="41">
        <v>0</v>
      </c>
      <c r="V46" s="43">
        <v>0</v>
      </c>
      <c r="W46" s="43">
        <v>1</v>
      </c>
      <c r="X46" s="43">
        <v>2</v>
      </c>
      <c r="Y46" s="43">
        <v>3</v>
      </c>
      <c r="AE46" s="50" t="s">
        <v>168</v>
      </c>
      <c r="AH46" s="53" t="s">
        <v>165</v>
      </c>
      <c r="AJ46" s="56"/>
      <c r="AM46" s="43" t="s">
        <v>208</v>
      </c>
    </row>
    <row r="47" spans="1:42" ht="18" thickBot="1" x14ac:dyDescent="0.45">
      <c r="A47" s="19">
        <v>15</v>
      </c>
      <c r="B47" s="19" t="s">
        <v>358</v>
      </c>
      <c r="C47" s="14" t="s">
        <v>310</v>
      </c>
      <c r="D47" s="36" t="s">
        <v>78</v>
      </c>
      <c r="E47" s="36" t="s">
        <v>78</v>
      </c>
      <c r="F47" s="36" t="s">
        <v>78</v>
      </c>
      <c r="G47" s="36" t="s">
        <v>78</v>
      </c>
      <c r="AE47" s="50" t="s">
        <v>180</v>
      </c>
      <c r="AH47" s="53" t="s">
        <v>167</v>
      </c>
      <c r="AJ47" s="56"/>
      <c r="AM47" s="43" t="s">
        <v>222</v>
      </c>
    </row>
    <row r="48" spans="1:42" ht="35.4" thickBot="1" x14ac:dyDescent="0.45">
      <c r="A48" s="19">
        <v>16</v>
      </c>
      <c r="B48" s="19" t="s">
        <v>357</v>
      </c>
      <c r="C48" s="14" t="s">
        <v>151</v>
      </c>
      <c r="D48" s="41">
        <v>1</v>
      </c>
      <c r="E48" s="41">
        <v>1</v>
      </c>
      <c r="F48" s="41">
        <v>1</v>
      </c>
      <c r="G48" s="41">
        <v>1</v>
      </c>
      <c r="AE48" s="50" t="s">
        <v>277</v>
      </c>
      <c r="AH48" s="53" t="s">
        <v>173</v>
      </c>
      <c r="AJ48" s="56"/>
      <c r="AM48" s="43" t="s">
        <v>224</v>
      </c>
    </row>
    <row r="49" spans="1:42" ht="18" thickBot="1" x14ac:dyDescent="0.45">
      <c r="A49" s="19">
        <v>17</v>
      </c>
      <c r="B49" s="19" t="s">
        <v>356</v>
      </c>
      <c r="C49" s="19" t="s">
        <v>361</v>
      </c>
      <c r="D49" s="77">
        <v>4</v>
      </c>
      <c r="E49" s="77">
        <v>4</v>
      </c>
      <c r="F49" s="77">
        <v>4</v>
      </c>
      <c r="G49" s="77">
        <v>4</v>
      </c>
      <c r="AE49" s="50" t="s">
        <v>208</v>
      </c>
      <c r="AH49" s="53" t="s">
        <v>169</v>
      </c>
      <c r="AJ49" s="56"/>
      <c r="AM49" s="43" t="s">
        <v>165</v>
      </c>
    </row>
    <row r="50" spans="1:42" s="65" customFormat="1" ht="18" thickBot="1" x14ac:dyDescent="0.45">
      <c r="B50" s="66"/>
      <c r="C50" s="66"/>
      <c r="D50" s="29" t="s">
        <v>402</v>
      </c>
      <c r="E50" s="29" t="s">
        <v>403</v>
      </c>
      <c r="F50" s="29" t="s">
        <v>404</v>
      </c>
      <c r="G50" s="29" t="s">
        <v>405</v>
      </c>
      <c r="H50" s="29" t="s">
        <v>406</v>
      </c>
      <c r="I50" s="29" t="s">
        <v>407</v>
      </c>
      <c r="J50" s="29" t="s">
        <v>408</v>
      </c>
      <c r="K50" s="29" t="s">
        <v>409</v>
      </c>
      <c r="T50" s="43"/>
      <c r="U50" s="43"/>
      <c r="V50" s="43"/>
      <c r="W50" s="43"/>
      <c r="X50" s="43"/>
      <c r="Y50" s="43"/>
      <c r="Z50" s="43"/>
      <c r="AA50" s="43"/>
      <c r="AB50" s="43"/>
      <c r="AC50" s="43"/>
      <c r="AD50" s="43"/>
      <c r="AE50" s="50" t="s">
        <v>287</v>
      </c>
      <c r="AF50" s="43"/>
      <c r="AG50" s="43"/>
      <c r="AH50" s="53" t="s">
        <v>171</v>
      </c>
      <c r="AI50" s="43"/>
      <c r="AJ50" s="56"/>
      <c r="AK50" s="43"/>
      <c r="AL50" s="43"/>
      <c r="AM50" s="43" t="s">
        <v>167</v>
      </c>
      <c r="AN50" s="43"/>
      <c r="AO50" s="43"/>
      <c r="AP50" s="43"/>
    </row>
    <row r="51" spans="1:42" s="65" customFormat="1" ht="18" thickBot="1" x14ac:dyDescent="0.45">
      <c r="A51" s="65">
        <v>18</v>
      </c>
      <c r="B51" s="66" t="s">
        <v>401</v>
      </c>
      <c r="C51" s="66" t="s">
        <v>400</v>
      </c>
      <c r="D51" s="36">
        <v>0</v>
      </c>
      <c r="E51" s="36">
        <v>1</v>
      </c>
      <c r="F51" s="36">
        <v>2</v>
      </c>
      <c r="G51" s="36">
        <v>3</v>
      </c>
      <c r="H51" s="36">
        <v>4</v>
      </c>
      <c r="I51" s="36">
        <v>5</v>
      </c>
      <c r="J51" s="36">
        <v>6</v>
      </c>
      <c r="K51" s="36">
        <v>7</v>
      </c>
      <c r="T51" s="43"/>
      <c r="U51" s="43"/>
      <c r="V51" s="43"/>
      <c r="W51" s="43"/>
      <c r="X51" s="43"/>
      <c r="Y51" s="43"/>
      <c r="Z51" s="43"/>
      <c r="AA51" s="43"/>
      <c r="AB51" s="43"/>
      <c r="AC51" s="43"/>
      <c r="AD51" s="43"/>
      <c r="AE51" s="50" t="s">
        <v>172</v>
      </c>
      <c r="AF51" s="43"/>
      <c r="AG51" s="43"/>
      <c r="AH51" s="53" t="s">
        <v>175</v>
      </c>
      <c r="AI51" s="43"/>
      <c r="AJ51" s="56"/>
      <c r="AK51" s="43"/>
      <c r="AL51" s="43"/>
      <c r="AM51" s="43" t="s">
        <v>173</v>
      </c>
      <c r="AN51" s="43"/>
      <c r="AO51" s="43"/>
      <c r="AP51" s="43"/>
    </row>
    <row r="52" spans="1:42" ht="35.4" thickBot="1" x14ac:dyDescent="0.45">
      <c r="A52" s="19">
        <v>19</v>
      </c>
      <c r="B52" s="168" t="s">
        <v>1244</v>
      </c>
      <c r="C52" s="168" t="s">
        <v>1245</v>
      </c>
      <c r="D52" s="36" t="s">
        <v>308</v>
      </c>
      <c r="E52" s="36" t="s">
        <v>308</v>
      </c>
      <c r="F52" s="36" t="s">
        <v>308</v>
      </c>
      <c r="G52" s="36" t="s">
        <v>308</v>
      </c>
      <c r="AE52" s="50" t="s">
        <v>178</v>
      </c>
      <c r="AH52" s="53" t="s">
        <v>181</v>
      </c>
      <c r="AJ52" s="56"/>
      <c r="AM52" s="43" t="s">
        <v>169</v>
      </c>
    </row>
    <row r="53" spans="1:42" ht="18" thickBot="1" x14ac:dyDescent="0.45">
      <c r="A53" s="14"/>
      <c r="B53" s="14"/>
      <c r="C53" s="14"/>
      <c r="D53" s="198" t="s">
        <v>350</v>
      </c>
      <c r="E53" s="199"/>
      <c r="AE53" s="50" t="s">
        <v>243</v>
      </c>
      <c r="AH53" s="53" t="s">
        <v>177</v>
      </c>
      <c r="AJ53" s="56"/>
      <c r="AM53" s="43" t="s">
        <v>171</v>
      </c>
    </row>
    <row r="54" spans="1:42" ht="18" thickBot="1" x14ac:dyDescent="0.45">
      <c r="A54" s="193">
        <v>19</v>
      </c>
      <c r="B54" s="193" t="s">
        <v>388</v>
      </c>
      <c r="C54" s="193" t="s">
        <v>389</v>
      </c>
      <c r="D54" s="32" t="s">
        <v>327</v>
      </c>
      <c r="E54" s="39" t="s">
        <v>327</v>
      </c>
      <c r="AE54" s="50" t="s">
        <v>238</v>
      </c>
      <c r="AH54" s="53" t="s">
        <v>179</v>
      </c>
      <c r="AJ54" s="56"/>
      <c r="AM54" s="43" t="s">
        <v>175</v>
      </c>
    </row>
    <row r="55" spans="1:42" ht="18" thickBot="1" x14ac:dyDescent="0.45">
      <c r="A55" s="193"/>
      <c r="B55" s="193"/>
      <c r="C55" s="193"/>
      <c r="D55" s="32" t="s">
        <v>328</v>
      </c>
      <c r="E55" s="39" t="s">
        <v>328</v>
      </c>
      <c r="AE55" s="50" t="s">
        <v>269</v>
      </c>
      <c r="AH55" s="53" t="s">
        <v>200</v>
      </c>
      <c r="AJ55" s="56"/>
      <c r="AM55" s="43" t="s">
        <v>181</v>
      </c>
    </row>
    <row r="56" spans="1:42" ht="18" thickBot="1" x14ac:dyDescent="0.45">
      <c r="A56" s="193"/>
      <c r="B56" s="193"/>
      <c r="C56" s="193"/>
      <c r="D56" s="32" t="s">
        <v>329</v>
      </c>
      <c r="E56" s="39" t="s">
        <v>329</v>
      </c>
      <c r="AE56" s="50" t="s">
        <v>257</v>
      </c>
      <c r="AH56" s="53" t="s">
        <v>228</v>
      </c>
      <c r="AJ56" s="56"/>
      <c r="AM56" s="43" t="s">
        <v>177</v>
      </c>
    </row>
    <row r="57" spans="1:42" ht="18" thickBot="1" x14ac:dyDescent="0.45">
      <c r="A57" s="193"/>
      <c r="B57" s="193"/>
      <c r="C57" s="193"/>
      <c r="D57" s="32" t="s">
        <v>330</v>
      </c>
      <c r="E57" s="39" t="s">
        <v>330</v>
      </c>
      <c r="AE57" s="50" t="s">
        <v>266</v>
      </c>
      <c r="AH57" s="53" t="s">
        <v>156</v>
      </c>
      <c r="AJ57" s="56"/>
      <c r="AM57" s="43" t="s">
        <v>179</v>
      </c>
    </row>
    <row r="58" spans="1:42" ht="18" thickBot="1" x14ac:dyDescent="0.45">
      <c r="A58" s="193"/>
      <c r="B58" s="193"/>
      <c r="C58" s="193"/>
      <c r="D58" s="32" t="s">
        <v>331</v>
      </c>
      <c r="E58" s="39" t="s">
        <v>331</v>
      </c>
      <c r="AE58" s="50" t="s">
        <v>284</v>
      </c>
      <c r="AH58" s="53" t="s">
        <v>226</v>
      </c>
      <c r="AJ58" s="56"/>
      <c r="AM58" s="43" t="s">
        <v>200</v>
      </c>
    </row>
    <row r="59" spans="1:42" ht="18" thickBot="1" x14ac:dyDescent="0.45">
      <c r="A59" s="193"/>
      <c r="B59" s="193"/>
      <c r="C59" s="193"/>
      <c r="D59" s="32" t="s">
        <v>332</v>
      </c>
      <c r="E59" s="39" t="s">
        <v>332</v>
      </c>
      <c r="AE59" s="50" t="s">
        <v>245</v>
      </c>
      <c r="AH59" s="56" t="s">
        <v>244</v>
      </c>
      <c r="AJ59" s="56"/>
      <c r="AM59" s="43" t="s">
        <v>228</v>
      </c>
    </row>
    <row r="60" spans="1:42" ht="18" thickBot="1" x14ac:dyDescent="0.45">
      <c r="A60" s="193"/>
      <c r="B60" s="193"/>
      <c r="C60" s="193"/>
      <c r="D60" s="32" t="s">
        <v>333</v>
      </c>
      <c r="E60" s="39" t="s">
        <v>333</v>
      </c>
      <c r="AE60" s="50" t="s">
        <v>289</v>
      </c>
      <c r="AH60" s="56" t="s">
        <v>158</v>
      </c>
      <c r="AJ60" s="56"/>
      <c r="AM60" s="43" t="s">
        <v>156</v>
      </c>
    </row>
    <row r="61" spans="1:42" ht="18" thickBot="1" x14ac:dyDescent="0.45">
      <c r="A61" s="193"/>
      <c r="B61" s="193"/>
      <c r="C61" s="193"/>
      <c r="D61" s="32" t="s">
        <v>334</v>
      </c>
      <c r="E61" s="39" t="s">
        <v>334</v>
      </c>
      <c r="AE61" s="50" t="s">
        <v>222</v>
      </c>
      <c r="AH61" s="56" t="s">
        <v>270</v>
      </c>
      <c r="AJ61" s="56"/>
      <c r="AM61" s="43" t="s">
        <v>226</v>
      </c>
    </row>
    <row r="62" spans="1:42" ht="29.4" thickBot="1" x14ac:dyDescent="0.45">
      <c r="A62" s="193"/>
      <c r="B62" s="193"/>
      <c r="C62" s="193"/>
      <c r="D62" s="32" t="s">
        <v>335</v>
      </c>
      <c r="E62" s="39" t="s">
        <v>335</v>
      </c>
      <c r="AE62" s="50" t="s">
        <v>224</v>
      </c>
      <c r="AG62" s="58" t="s">
        <v>291</v>
      </c>
      <c r="AH62" s="56" t="s">
        <v>183</v>
      </c>
      <c r="AJ62" s="56"/>
      <c r="AM62" s="43" t="s">
        <v>244</v>
      </c>
    </row>
    <row r="63" spans="1:42" ht="43.8" thickBot="1" x14ac:dyDescent="0.45">
      <c r="A63" s="193"/>
      <c r="B63" s="193"/>
      <c r="C63" s="193"/>
      <c r="D63" s="32" t="s">
        <v>336</v>
      </c>
      <c r="E63" s="39" t="s">
        <v>336</v>
      </c>
      <c r="AE63" s="50" t="s">
        <v>165</v>
      </c>
      <c r="AG63" s="59" t="s">
        <v>155</v>
      </c>
      <c r="AH63" s="56" t="s">
        <v>160</v>
      </c>
      <c r="AJ63" s="56"/>
      <c r="AM63" s="43" t="s">
        <v>158</v>
      </c>
    </row>
    <row r="64" spans="1:42" ht="18" thickBot="1" x14ac:dyDescent="0.45">
      <c r="A64" s="193"/>
      <c r="B64" s="193"/>
      <c r="C64" s="193"/>
      <c r="D64" s="32" t="s">
        <v>337</v>
      </c>
      <c r="E64" s="39" t="s">
        <v>337</v>
      </c>
      <c r="AE64" s="50" t="s">
        <v>167</v>
      </c>
      <c r="AH64" s="56" t="s">
        <v>176</v>
      </c>
      <c r="AJ64" s="56"/>
      <c r="AM64" s="43" t="s">
        <v>270</v>
      </c>
    </row>
    <row r="65" spans="1:42" ht="18" thickBot="1" x14ac:dyDescent="0.45">
      <c r="A65" s="193"/>
      <c r="B65" s="193"/>
      <c r="C65" s="193"/>
      <c r="D65" s="32" t="s">
        <v>338</v>
      </c>
      <c r="E65" s="39" t="s">
        <v>338</v>
      </c>
      <c r="AE65" s="50" t="s">
        <v>173</v>
      </c>
      <c r="AH65" s="56" t="s">
        <v>164</v>
      </c>
      <c r="AJ65" s="56"/>
      <c r="AM65" s="43" t="s">
        <v>183</v>
      </c>
    </row>
    <row r="66" spans="1:42" ht="18" thickBot="1" x14ac:dyDescent="0.45">
      <c r="A66" s="193"/>
      <c r="B66" s="193"/>
      <c r="C66" s="193"/>
      <c r="D66" s="32" t="s">
        <v>339</v>
      </c>
      <c r="E66" s="39" t="s">
        <v>339</v>
      </c>
      <c r="AE66" s="50" t="s">
        <v>169</v>
      </c>
      <c r="AH66" s="56" t="s">
        <v>166</v>
      </c>
      <c r="AJ66" s="56"/>
      <c r="AM66" s="43" t="s">
        <v>160</v>
      </c>
    </row>
    <row r="67" spans="1:42" ht="18" thickBot="1" x14ac:dyDescent="0.45">
      <c r="A67" s="193"/>
      <c r="B67" s="193"/>
      <c r="C67" s="193"/>
      <c r="D67" s="32" t="s">
        <v>340</v>
      </c>
      <c r="E67" s="39" t="s">
        <v>340</v>
      </c>
      <c r="AE67" s="50" t="s">
        <v>171</v>
      </c>
      <c r="AH67" s="56" t="s">
        <v>174</v>
      </c>
      <c r="AJ67" s="56"/>
      <c r="AM67" s="43" t="s">
        <v>176</v>
      </c>
    </row>
    <row r="68" spans="1:42" ht="18" thickBot="1" x14ac:dyDescent="0.45">
      <c r="A68" s="193"/>
      <c r="B68" s="193"/>
      <c r="C68" s="193"/>
      <c r="D68" s="32" t="s">
        <v>341</v>
      </c>
      <c r="E68" s="39" t="s">
        <v>341</v>
      </c>
      <c r="AE68" s="50" t="s">
        <v>175</v>
      </c>
      <c r="AH68" s="56" t="s">
        <v>184</v>
      </c>
      <c r="AJ68" s="56"/>
      <c r="AM68" s="43" t="s">
        <v>164</v>
      </c>
    </row>
    <row r="69" spans="1:42" ht="18" thickBot="1" x14ac:dyDescent="0.45">
      <c r="A69" s="193"/>
      <c r="B69" s="193"/>
      <c r="C69" s="193"/>
      <c r="D69" s="33" t="s">
        <v>342</v>
      </c>
      <c r="E69" s="40" t="s">
        <v>342</v>
      </c>
      <c r="AE69" s="50" t="s">
        <v>181</v>
      </c>
      <c r="AH69" s="56" t="s">
        <v>204</v>
      </c>
      <c r="AJ69" s="56"/>
      <c r="AM69" s="43" t="s">
        <v>166</v>
      </c>
    </row>
    <row r="70" spans="1:42" s="65" customFormat="1" ht="18" thickBot="1" x14ac:dyDescent="0.45">
      <c r="A70" s="66"/>
      <c r="B70" s="168"/>
      <c r="C70" s="66"/>
      <c r="D70" s="30"/>
      <c r="E70" s="70"/>
      <c r="T70" s="43"/>
      <c r="U70" s="43"/>
      <c r="V70" s="43"/>
      <c r="W70" s="43"/>
      <c r="X70" s="43"/>
      <c r="Y70" s="43"/>
      <c r="Z70" s="43"/>
      <c r="AA70" s="43"/>
      <c r="AB70" s="43"/>
      <c r="AC70" s="43"/>
      <c r="AD70" s="43"/>
      <c r="AE70" s="50" t="s">
        <v>177</v>
      </c>
      <c r="AF70" s="43"/>
      <c r="AG70" s="43"/>
      <c r="AH70" s="56" t="s">
        <v>213</v>
      </c>
      <c r="AI70" s="43"/>
      <c r="AJ70" s="56"/>
      <c r="AK70" s="43"/>
      <c r="AL70" s="43"/>
      <c r="AM70" s="43" t="s">
        <v>174</v>
      </c>
      <c r="AN70" s="43"/>
      <c r="AO70" s="43"/>
      <c r="AP70" s="43"/>
    </row>
    <row r="71" spans="1:42" ht="18" thickBot="1" x14ac:dyDescent="0.45">
      <c r="AE71" s="50" t="s">
        <v>179</v>
      </c>
      <c r="AH71" s="56" t="s">
        <v>206</v>
      </c>
      <c r="AJ71" s="56"/>
      <c r="AM71" s="43" t="s">
        <v>184</v>
      </c>
    </row>
    <row r="72" spans="1:42" s="4" customFormat="1" ht="21" x14ac:dyDescent="0.4">
      <c r="A72" s="195" t="s">
        <v>395</v>
      </c>
      <c r="B72" s="195"/>
      <c r="C72" s="195"/>
      <c r="D72" s="195"/>
      <c r="E72" s="195"/>
      <c r="F72" s="195"/>
      <c r="G72" s="195"/>
      <c r="H72" s="195"/>
      <c r="I72" s="195"/>
      <c r="J72" s="195"/>
      <c r="K72" s="195"/>
      <c r="Q72" s="28"/>
      <c r="R72" s="28"/>
      <c r="S72" s="28"/>
      <c r="T72" s="42"/>
      <c r="U72" s="42"/>
      <c r="V72" s="42"/>
      <c r="W72" s="42"/>
      <c r="X72" s="42"/>
      <c r="Y72" s="42"/>
      <c r="Z72" s="42"/>
      <c r="AA72" s="42"/>
      <c r="AB72" s="42"/>
      <c r="AC72" s="42"/>
      <c r="AD72" s="42"/>
      <c r="AE72" s="42" t="s">
        <v>246</v>
      </c>
      <c r="AF72" s="42"/>
      <c r="AG72" s="42"/>
      <c r="AH72" s="42" t="s">
        <v>217</v>
      </c>
      <c r="AI72" s="42"/>
      <c r="AJ72" s="42"/>
      <c r="AK72" s="42"/>
      <c r="AL72" s="42"/>
      <c r="AM72" s="42" t="s">
        <v>204</v>
      </c>
      <c r="AN72" s="42"/>
      <c r="AO72" s="42"/>
      <c r="AP72" s="42"/>
    </row>
    <row r="73" spans="1:42" ht="18" thickBot="1" x14ac:dyDescent="0.45">
      <c r="D73" s="34" t="s">
        <v>391</v>
      </c>
      <c r="E73" s="34" t="s">
        <v>392</v>
      </c>
      <c r="AE73" s="50" t="s">
        <v>215</v>
      </c>
      <c r="AH73" s="56" t="s">
        <v>189</v>
      </c>
      <c r="AJ73" s="56"/>
      <c r="AM73" s="43" t="s">
        <v>213</v>
      </c>
    </row>
    <row r="74" spans="1:42" ht="35.4" thickBot="1" x14ac:dyDescent="0.45">
      <c r="A74" s="19">
        <v>20</v>
      </c>
      <c r="B74" s="19" t="s">
        <v>390</v>
      </c>
      <c r="C74" s="19" t="s">
        <v>393</v>
      </c>
      <c r="D74" s="41" t="s">
        <v>396</v>
      </c>
      <c r="E74" s="41" t="s">
        <v>396</v>
      </c>
      <c r="V74" s="43" t="s">
        <v>396</v>
      </c>
      <c r="W74" s="43" t="s">
        <v>397</v>
      </c>
      <c r="AE74" s="50" t="s">
        <v>236</v>
      </c>
      <c r="AH74" s="56" t="s">
        <v>223</v>
      </c>
      <c r="AJ74" s="56"/>
      <c r="AM74" s="43" t="s">
        <v>206</v>
      </c>
    </row>
    <row r="75" spans="1:42" ht="18" thickBot="1" x14ac:dyDescent="0.45">
      <c r="A75" s="19">
        <v>21</v>
      </c>
      <c r="B75" s="19" t="s">
        <v>398</v>
      </c>
      <c r="C75" s="19" t="s">
        <v>399</v>
      </c>
      <c r="D75" s="37" t="s">
        <v>78</v>
      </c>
      <c r="AE75" s="50" t="s">
        <v>232</v>
      </c>
      <c r="AH75" s="56" t="s">
        <v>297</v>
      </c>
      <c r="AJ75" s="56"/>
      <c r="AM75" s="43" t="s">
        <v>217</v>
      </c>
    </row>
    <row r="76" spans="1:42" ht="35.4" thickBot="1" x14ac:dyDescent="0.45">
      <c r="A76" s="19">
        <v>22</v>
      </c>
      <c r="B76" s="67" t="s">
        <v>410</v>
      </c>
      <c r="C76" s="19" t="s">
        <v>412</v>
      </c>
      <c r="D76" s="37" t="s">
        <v>78</v>
      </c>
      <c r="AE76" s="50" t="s">
        <v>227</v>
      </c>
      <c r="AH76" s="56" t="s">
        <v>298</v>
      </c>
      <c r="AJ76" s="56"/>
      <c r="AM76" s="43" t="s">
        <v>189</v>
      </c>
    </row>
    <row r="77" spans="1:42" s="67" customFormat="1" ht="18" thickBot="1" x14ac:dyDescent="0.45">
      <c r="D77" s="34" t="s">
        <v>413</v>
      </c>
      <c r="E77" s="34" t="s">
        <v>414</v>
      </c>
      <c r="F77" s="34" t="s">
        <v>415</v>
      </c>
      <c r="G77" s="34" t="s">
        <v>416</v>
      </c>
      <c r="H77" s="34" t="s">
        <v>417</v>
      </c>
      <c r="I77" s="34" t="s">
        <v>418</v>
      </c>
      <c r="J77" s="34" t="s">
        <v>419</v>
      </c>
      <c r="K77" s="34" t="s">
        <v>420</v>
      </c>
      <c r="T77" s="43"/>
      <c r="U77" s="43"/>
      <c r="V77" s="43"/>
      <c r="W77" s="43"/>
      <c r="X77" s="43"/>
      <c r="Y77" s="43"/>
      <c r="Z77" s="43"/>
      <c r="AA77" s="43"/>
      <c r="AB77" s="43"/>
      <c r="AC77" s="43"/>
      <c r="AD77" s="43"/>
      <c r="AE77" s="50" t="s">
        <v>221</v>
      </c>
      <c r="AF77" s="43"/>
      <c r="AG77" s="43"/>
      <c r="AH77" s="56" t="s">
        <v>294</v>
      </c>
      <c r="AI77" s="43"/>
      <c r="AJ77" s="56"/>
      <c r="AK77" s="43"/>
      <c r="AL77" s="43"/>
      <c r="AM77" s="43" t="s">
        <v>223</v>
      </c>
      <c r="AN77" s="43"/>
      <c r="AO77" s="43"/>
      <c r="AP77" s="43"/>
    </row>
    <row r="78" spans="1:42" ht="35.4" thickBot="1" x14ac:dyDescent="0.45">
      <c r="A78" s="19">
        <v>23</v>
      </c>
      <c r="B78" s="67" t="s">
        <v>411</v>
      </c>
      <c r="C78" s="19" t="s">
        <v>430</v>
      </c>
      <c r="D78" s="41">
        <v>6</v>
      </c>
      <c r="E78" s="41">
        <v>6</v>
      </c>
      <c r="F78" s="41">
        <v>6</v>
      </c>
      <c r="G78" s="41">
        <v>6</v>
      </c>
      <c r="H78" s="41">
        <v>6</v>
      </c>
      <c r="I78" s="41">
        <v>6</v>
      </c>
      <c r="J78" s="41">
        <v>6</v>
      </c>
      <c r="K78" s="41">
        <v>6</v>
      </c>
      <c r="AE78" s="50" t="s">
        <v>202</v>
      </c>
      <c r="AH78" s="56" t="s">
        <v>295</v>
      </c>
      <c r="AJ78" s="56"/>
      <c r="AM78" s="43" t="s">
        <v>297</v>
      </c>
    </row>
    <row r="79" spans="1:42" ht="18" thickBot="1" x14ac:dyDescent="0.45">
      <c r="A79" s="19">
        <v>24</v>
      </c>
      <c r="B79" s="67" t="s">
        <v>421</v>
      </c>
      <c r="C79" s="67" t="s">
        <v>426</v>
      </c>
      <c r="D79" s="36" t="s">
        <v>429</v>
      </c>
      <c r="E79" s="36" t="s">
        <v>429</v>
      </c>
      <c r="F79" s="36" t="s">
        <v>429</v>
      </c>
      <c r="G79" s="36" t="s">
        <v>429</v>
      </c>
      <c r="H79" s="36" t="s">
        <v>429</v>
      </c>
      <c r="I79" s="36" t="s">
        <v>429</v>
      </c>
      <c r="J79" s="36" t="s">
        <v>429</v>
      </c>
      <c r="K79" s="36" t="s">
        <v>429</v>
      </c>
      <c r="V79" s="43" t="s">
        <v>429</v>
      </c>
      <c r="W79" s="43" t="s">
        <v>428</v>
      </c>
      <c r="AE79" s="50" t="s">
        <v>200</v>
      </c>
      <c r="AH79" s="56" t="s">
        <v>296</v>
      </c>
      <c r="AJ79" s="56"/>
      <c r="AM79" s="43" t="s">
        <v>298</v>
      </c>
    </row>
    <row r="80" spans="1:42" ht="18" thickBot="1" x14ac:dyDescent="0.45">
      <c r="A80" s="19">
        <v>25</v>
      </c>
      <c r="B80" s="67" t="s">
        <v>422</v>
      </c>
      <c r="C80" s="67" t="s">
        <v>427</v>
      </c>
      <c r="D80" s="36" t="s">
        <v>429</v>
      </c>
      <c r="E80" s="36" t="s">
        <v>429</v>
      </c>
      <c r="F80" s="36" t="s">
        <v>429</v>
      </c>
      <c r="G80" s="36" t="s">
        <v>429</v>
      </c>
      <c r="H80" s="36" t="s">
        <v>429</v>
      </c>
      <c r="I80" s="36" t="s">
        <v>429</v>
      </c>
      <c r="J80" s="36" t="s">
        <v>429</v>
      </c>
      <c r="K80" s="36" t="s">
        <v>429</v>
      </c>
      <c r="AE80" s="50" t="s">
        <v>228</v>
      </c>
      <c r="AH80" s="56" t="s">
        <v>210</v>
      </c>
      <c r="AJ80" s="56"/>
      <c r="AM80" s="43" t="s">
        <v>294</v>
      </c>
    </row>
    <row r="81" spans="1:42" ht="45" customHeight="1" thickBot="1" x14ac:dyDescent="0.45">
      <c r="A81" s="19">
        <v>26</v>
      </c>
      <c r="B81" s="67" t="s">
        <v>423</v>
      </c>
      <c r="C81" s="202" t="s">
        <v>1300</v>
      </c>
      <c r="D81" s="41">
        <v>6</v>
      </c>
      <c r="E81" s="41">
        <v>6</v>
      </c>
      <c r="F81" s="41">
        <v>6</v>
      </c>
      <c r="G81" s="41">
        <v>6</v>
      </c>
      <c r="H81" s="41">
        <v>6</v>
      </c>
      <c r="I81" s="41">
        <v>6</v>
      </c>
      <c r="J81" s="41">
        <v>6</v>
      </c>
      <c r="K81" s="41">
        <v>6</v>
      </c>
      <c r="AE81" s="50" t="s">
        <v>156</v>
      </c>
      <c r="AH81" s="56" t="s">
        <v>212</v>
      </c>
      <c r="AJ81" s="56"/>
      <c r="AM81" s="43" t="s">
        <v>295</v>
      </c>
    </row>
    <row r="82" spans="1:42" ht="45" customHeight="1" thickBot="1" x14ac:dyDescent="0.45">
      <c r="A82" s="19">
        <v>27</v>
      </c>
      <c r="B82" s="67" t="s">
        <v>424</v>
      </c>
      <c r="C82" s="202"/>
      <c r="D82" s="41">
        <v>0</v>
      </c>
      <c r="E82" s="41">
        <v>0</v>
      </c>
      <c r="F82" s="41">
        <v>0</v>
      </c>
      <c r="G82" s="41">
        <v>0</v>
      </c>
      <c r="H82" s="41">
        <v>0</v>
      </c>
      <c r="I82" s="41">
        <v>0</v>
      </c>
      <c r="J82" s="41">
        <v>0</v>
      </c>
      <c r="K82" s="41">
        <v>0</v>
      </c>
      <c r="AE82" s="50" t="s">
        <v>226</v>
      </c>
      <c r="AH82" s="56" t="s">
        <v>187</v>
      </c>
      <c r="AM82" s="43" t="s">
        <v>296</v>
      </c>
    </row>
    <row r="83" spans="1:42" ht="45" customHeight="1" thickBot="1" x14ac:dyDescent="0.45">
      <c r="A83" s="19">
        <v>28</v>
      </c>
      <c r="B83" s="67" t="s">
        <v>425</v>
      </c>
      <c r="C83" s="202"/>
      <c r="D83" s="41">
        <v>3</v>
      </c>
      <c r="E83" s="41">
        <v>0</v>
      </c>
      <c r="F83" s="41">
        <v>0</v>
      </c>
      <c r="G83" s="41">
        <v>0</v>
      </c>
      <c r="H83" s="41">
        <v>0</v>
      </c>
      <c r="I83" s="41">
        <v>0</v>
      </c>
      <c r="J83" s="41">
        <v>0</v>
      </c>
      <c r="K83" s="41">
        <v>3</v>
      </c>
      <c r="AE83" s="50" t="s">
        <v>244</v>
      </c>
      <c r="AH83" s="56" t="s">
        <v>188</v>
      </c>
      <c r="AM83" s="43" t="s">
        <v>210</v>
      </c>
    </row>
    <row r="84" spans="1:42" ht="18" thickBot="1" x14ac:dyDescent="0.45">
      <c r="A84" s="19">
        <v>29</v>
      </c>
      <c r="B84" s="168" t="s">
        <v>1256</v>
      </c>
      <c r="C84" s="168" t="s">
        <v>1258</v>
      </c>
      <c r="D84" s="171" t="s">
        <v>1260</v>
      </c>
      <c r="V84" s="43" t="s">
        <v>1259</v>
      </c>
      <c r="W84" s="43" t="s">
        <v>1260</v>
      </c>
      <c r="AE84" s="50" t="s">
        <v>158</v>
      </c>
      <c r="AH84" s="56" t="s">
        <v>193</v>
      </c>
      <c r="AM84" s="43" t="s">
        <v>212</v>
      </c>
    </row>
    <row r="85" spans="1:42" s="168" customFormat="1" ht="35.4" thickBot="1" x14ac:dyDescent="0.45">
      <c r="A85" s="168">
        <v>30</v>
      </c>
      <c r="B85" s="168" t="s">
        <v>1257</v>
      </c>
      <c r="C85" s="168" t="s">
        <v>1263</v>
      </c>
      <c r="D85" s="171" t="s">
        <v>1261</v>
      </c>
      <c r="T85" s="43"/>
      <c r="U85" s="43"/>
      <c r="V85" s="43" t="s">
        <v>1261</v>
      </c>
      <c r="W85" s="43" t="s">
        <v>1262</v>
      </c>
      <c r="X85" s="43"/>
      <c r="Y85" s="43"/>
      <c r="Z85" s="43"/>
      <c r="AA85" s="43"/>
      <c r="AB85" s="43"/>
      <c r="AC85" s="43"/>
      <c r="AD85" s="43"/>
      <c r="AE85" s="50" t="s">
        <v>270</v>
      </c>
      <c r="AF85" s="43"/>
      <c r="AG85" s="43"/>
      <c r="AH85" s="56" t="s">
        <v>190</v>
      </c>
      <c r="AI85" s="43"/>
      <c r="AJ85" s="43"/>
      <c r="AK85" s="43"/>
      <c r="AL85" s="43"/>
      <c r="AM85" s="43" t="s">
        <v>187</v>
      </c>
      <c r="AN85" s="43"/>
      <c r="AO85" s="43"/>
      <c r="AP85" s="43"/>
    </row>
    <row r="86" spans="1:42" ht="18" thickBot="1" x14ac:dyDescent="0.45">
      <c r="AE86" s="50" t="s">
        <v>183</v>
      </c>
      <c r="AH86" s="56" t="s">
        <v>191</v>
      </c>
      <c r="AM86" s="43" t="s">
        <v>188</v>
      </c>
    </row>
    <row r="87" spans="1:42" ht="18" thickBot="1" x14ac:dyDescent="0.45">
      <c r="AE87" s="50" t="s">
        <v>160</v>
      </c>
      <c r="AH87" s="56" t="s">
        <v>195</v>
      </c>
      <c r="AM87" s="43" t="s">
        <v>193</v>
      </c>
    </row>
    <row r="88" spans="1:42" s="168" customFormat="1" ht="18" thickBot="1" x14ac:dyDescent="0.45">
      <c r="T88" s="43"/>
      <c r="U88" s="43"/>
      <c r="V88" s="43"/>
      <c r="W88" s="43"/>
      <c r="X88" s="43"/>
      <c r="Y88" s="43"/>
      <c r="Z88" s="43"/>
      <c r="AA88" s="43"/>
      <c r="AB88" s="43"/>
      <c r="AC88" s="43"/>
      <c r="AD88" s="43"/>
      <c r="AE88" s="50" t="s">
        <v>176</v>
      </c>
      <c r="AF88" s="43"/>
      <c r="AG88" s="43"/>
      <c r="AH88" s="56" t="s">
        <v>201</v>
      </c>
      <c r="AI88" s="43"/>
      <c r="AJ88" s="43"/>
      <c r="AK88" s="43"/>
      <c r="AL88" s="43"/>
      <c r="AM88" s="43" t="s">
        <v>190</v>
      </c>
      <c r="AN88" s="43"/>
      <c r="AO88" s="43"/>
      <c r="AP88" s="43"/>
    </row>
    <row r="89" spans="1:42" s="168" customFormat="1" ht="21.6" thickBot="1" x14ac:dyDescent="0.45">
      <c r="A89" s="195" t="s">
        <v>1274</v>
      </c>
      <c r="B89" s="195"/>
      <c r="C89" s="195"/>
      <c r="D89" s="195"/>
      <c r="E89" s="195"/>
      <c r="F89" s="195"/>
      <c r="G89" s="195"/>
      <c r="H89" s="195"/>
      <c r="I89" s="195"/>
      <c r="J89" s="195"/>
      <c r="K89" s="195"/>
      <c r="T89" s="43"/>
      <c r="U89" s="43"/>
      <c r="V89" s="43"/>
      <c r="W89" s="43"/>
      <c r="X89" s="43"/>
      <c r="Y89" s="43"/>
      <c r="Z89" s="43"/>
      <c r="AA89" s="43"/>
      <c r="AB89" s="43"/>
      <c r="AC89" s="43"/>
      <c r="AD89" s="43"/>
      <c r="AE89" s="50" t="s">
        <v>164</v>
      </c>
      <c r="AF89" s="43"/>
      <c r="AG89" s="43"/>
      <c r="AH89" s="56" t="s">
        <v>197</v>
      </c>
      <c r="AI89" s="43"/>
      <c r="AJ89" s="43"/>
      <c r="AK89" s="43"/>
      <c r="AL89" s="43"/>
      <c r="AM89" s="43" t="s">
        <v>191</v>
      </c>
      <c r="AN89" s="43"/>
      <c r="AO89" s="43"/>
      <c r="AP89" s="43"/>
    </row>
    <row r="90" spans="1:42" s="168" customFormat="1" ht="35.4" thickBot="1" x14ac:dyDescent="0.45">
      <c r="A90" s="168">
        <v>31</v>
      </c>
      <c r="B90" s="168" t="s">
        <v>1264</v>
      </c>
      <c r="C90" s="168" t="s">
        <v>1268</v>
      </c>
      <c r="D90" s="41" t="s">
        <v>1266</v>
      </c>
      <c r="T90" s="43"/>
      <c r="U90" s="43"/>
      <c r="V90" s="43" t="s">
        <v>1266</v>
      </c>
      <c r="W90" s="43" t="s">
        <v>1267</v>
      </c>
      <c r="X90" s="43"/>
      <c r="Y90" s="43"/>
      <c r="Z90" s="43"/>
      <c r="AA90" s="43"/>
      <c r="AB90" s="43"/>
      <c r="AC90" s="43"/>
      <c r="AD90" s="43"/>
      <c r="AE90" s="50" t="s">
        <v>166</v>
      </c>
      <c r="AF90" s="43"/>
      <c r="AG90" s="43"/>
      <c r="AH90" s="56" t="s">
        <v>199</v>
      </c>
      <c r="AI90" s="43"/>
      <c r="AJ90" s="43"/>
      <c r="AK90" s="43"/>
      <c r="AL90" s="43"/>
      <c r="AM90" s="43" t="s">
        <v>195</v>
      </c>
      <c r="AN90" s="43"/>
      <c r="AO90" s="43"/>
      <c r="AP90" s="43"/>
    </row>
    <row r="91" spans="1:42" s="168" customFormat="1" ht="122.4" thickBot="1" x14ac:dyDescent="0.45">
      <c r="A91" s="168">
        <v>32</v>
      </c>
      <c r="B91" s="168" t="s">
        <v>1265</v>
      </c>
      <c r="C91" s="168" t="s">
        <v>1275</v>
      </c>
      <c r="D91" s="41" t="s">
        <v>1269</v>
      </c>
      <c r="T91" s="43"/>
      <c r="U91" s="43"/>
      <c r="V91" s="43" t="s">
        <v>1269</v>
      </c>
      <c r="W91" s="43" t="s">
        <v>1270</v>
      </c>
      <c r="X91" s="43" t="s">
        <v>1271</v>
      </c>
      <c r="Y91" s="43" t="s">
        <v>1272</v>
      </c>
      <c r="Z91" s="43" t="s">
        <v>1273</v>
      </c>
      <c r="AA91" s="43"/>
      <c r="AB91" s="43"/>
      <c r="AC91" s="43"/>
      <c r="AD91" s="43"/>
      <c r="AE91" s="50" t="s">
        <v>174</v>
      </c>
      <c r="AF91" s="43"/>
      <c r="AG91" s="43"/>
      <c r="AH91" s="56" t="s">
        <v>235</v>
      </c>
      <c r="AI91" s="43"/>
      <c r="AJ91" s="43"/>
      <c r="AK91" s="43"/>
      <c r="AL91" s="43"/>
      <c r="AM91" s="43" t="s">
        <v>201</v>
      </c>
      <c r="AN91" s="43"/>
      <c r="AO91" s="43"/>
      <c r="AP91" s="43"/>
    </row>
    <row r="92" spans="1:42" s="168" customFormat="1" ht="18" thickBot="1" x14ac:dyDescent="0.45">
      <c r="A92" s="168">
        <v>33</v>
      </c>
      <c r="B92" s="168" t="s">
        <v>1276</v>
      </c>
      <c r="C92" s="168" t="s">
        <v>1277</v>
      </c>
      <c r="D92" s="36" t="s">
        <v>78</v>
      </c>
      <c r="T92" s="43"/>
      <c r="U92" s="43"/>
      <c r="V92" s="43"/>
      <c r="W92" s="43"/>
      <c r="X92" s="43"/>
      <c r="Y92" s="43"/>
      <c r="Z92" s="43"/>
      <c r="AA92" s="43"/>
      <c r="AB92" s="43"/>
      <c r="AC92" s="43"/>
      <c r="AD92" s="43"/>
      <c r="AE92" s="50" t="s">
        <v>184</v>
      </c>
      <c r="AF92" s="43"/>
      <c r="AG92" s="43"/>
      <c r="AH92" s="56" t="s">
        <v>261</v>
      </c>
      <c r="AI92" s="43"/>
      <c r="AJ92" s="43"/>
      <c r="AK92" s="43"/>
      <c r="AL92" s="43"/>
      <c r="AM92" s="43" t="s">
        <v>197</v>
      </c>
      <c r="AN92" s="43"/>
      <c r="AO92" s="43"/>
      <c r="AP92" s="43"/>
    </row>
    <row r="93" spans="1:42" s="168" customFormat="1" ht="70.2" thickBot="1" x14ac:dyDescent="0.45">
      <c r="A93" s="168">
        <v>34</v>
      </c>
      <c r="B93" s="168" t="s">
        <v>1278</v>
      </c>
      <c r="C93" s="168" t="s">
        <v>1279</v>
      </c>
      <c r="D93" s="35" t="s">
        <v>78</v>
      </c>
      <c r="T93" s="43"/>
      <c r="U93" s="43"/>
      <c r="V93" s="43"/>
      <c r="W93" s="43"/>
      <c r="X93" s="43"/>
      <c r="Y93" s="43"/>
      <c r="Z93" s="43"/>
      <c r="AA93" s="43"/>
      <c r="AB93" s="43"/>
      <c r="AC93" s="43"/>
      <c r="AD93" s="43"/>
      <c r="AE93" s="50" t="s">
        <v>204</v>
      </c>
      <c r="AF93" s="43"/>
      <c r="AG93" s="43"/>
      <c r="AH93" s="56" t="s">
        <v>205</v>
      </c>
      <c r="AI93" s="43"/>
      <c r="AJ93" s="43"/>
      <c r="AK93" s="43"/>
      <c r="AL93" s="43"/>
      <c r="AM93" s="43" t="s">
        <v>199</v>
      </c>
      <c r="AN93" s="43"/>
      <c r="AO93" s="43"/>
      <c r="AP93" s="43"/>
    </row>
    <row r="94" spans="1:42" s="168" customFormat="1" ht="18" thickBot="1" x14ac:dyDescent="0.45">
      <c r="D94" s="172" t="s">
        <v>1282</v>
      </c>
      <c r="E94" s="172" t="s">
        <v>1283</v>
      </c>
      <c r="F94" s="172" t="s">
        <v>1284</v>
      </c>
      <c r="G94" s="172" t="s">
        <v>1285</v>
      </c>
      <c r="T94" s="43"/>
      <c r="U94" s="43"/>
      <c r="V94" s="43"/>
      <c r="W94" s="43"/>
      <c r="X94" s="43"/>
      <c r="Y94" s="43"/>
      <c r="Z94" s="43"/>
      <c r="AA94" s="43"/>
      <c r="AB94" s="43"/>
      <c r="AC94" s="43"/>
      <c r="AD94" s="43"/>
      <c r="AE94" s="50" t="s">
        <v>213</v>
      </c>
      <c r="AF94" s="43"/>
      <c r="AG94" s="43"/>
      <c r="AH94" s="56" t="s">
        <v>203</v>
      </c>
      <c r="AI94" s="43"/>
      <c r="AJ94" s="43"/>
      <c r="AK94" s="43"/>
      <c r="AL94" s="43"/>
      <c r="AM94" s="43" t="s">
        <v>235</v>
      </c>
      <c r="AN94" s="43"/>
      <c r="AO94" s="43"/>
      <c r="AP94" s="43"/>
    </row>
    <row r="95" spans="1:42" s="168" customFormat="1" ht="18" thickBot="1" x14ac:dyDescent="0.45">
      <c r="A95" s="168">
        <v>35</v>
      </c>
      <c r="B95" s="168" t="s">
        <v>1286</v>
      </c>
      <c r="C95" s="168" t="s">
        <v>1288</v>
      </c>
      <c r="D95" s="41">
        <v>0</v>
      </c>
      <c r="E95" s="41">
        <v>0</v>
      </c>
      <c r="F95" s="41">
        <v>0</v>
      </c>
      <c r="G95" s="41">
        <v>0</v>
      </c>
      <c r="T95" s="43"/>
      <c r="U95" s="43"/>
      <c r="V95" s="43"/>
      <c r="W95" s="43"/>
      <c r="X95" s="43"/>
      <c r="Y95" s="43"/>
      <c r="Z95" s="43"/>
      <c r="AA95" s="43"/>
      <c r="AB95" s="43"/>
      <c r="AC95" s="43"/>
      <c r="AD95" s="43"/>
      <c r="AE95" s="50" t="s">
        <v>206</v>
      </c>
      <c r="AF95" s="43"/>
      <c r="AG95" s="43"/>
      <c r="AH95" s="56" t="s">
        <v>233</v>
      </c>
      <c r="AI95" s="43"/>
      <c r="AJ95" s="43"/>
      <c r="AK95" s="43"/>
      <c r="AL95" s="43"/>
      <c r="AM95" s="43" t="s">
        <v>261</v>
      </c>
      <c r="AN95" s="43"/>
      <c r="AO95" s="43"/>
      <c r="AP95" s="43"/>
    </row>
    <row r="96" spans="1:42" s="168" customFormat="1" ht="18" thickBot="1" x14ac:dyDescent="0.45">
      <c r="A96" s="168">
        <v>36</v>
      </c>
      <c r="B96" s="168" t="s">
        <v>1287</v>
      </c>
      <c r="C96" s="168" t="s">
        <v>1289</v>
      </c>
      <c r="D96" s="41">
        <v>0</v>
      </c>
      <c r="E96" s="41">
        <v>0</v>
      </c>
      <c r="T96" s="43"/>
      <c r="U96" s="43"/>
      <c r="V96" s="43"/>
      <c r="W96" s="43"/>
      <c r="X96" s="43"/>
      <c r="Y96" s="43"/>
      <c r="Z96" s="43"/>
      <c r="AA96" s="43"/>
      <c r="AB96" s="43"/>
      <c r="AC96" s="43"/>
      <c r="AD96" s="43"/>
      <c r="AE96" s="50" t="s">
        <v>247</v>
      </c>
      <c r="AF96" s="43"/>
      <c r="AG96" s="43"/>
      <c r="AH96" s="56" t="s">
        <v>209</v>
      </c>
      <c r="AI96" s="43"/>
      <c r="AJ96" s="43"/>
      <c r="AK96" s="43"/>
      <c r="AL96" s="43"/>
      <c r="AM96" s="43" t="s">
        <v>205</v>
      </c>
      <c r="AN96" s="43"/>
      <c r="AO96" s="43"/>
      <c r="AP96" s="43"/>
    </row>
    <row r="97" spans="1:42" s="168" customFormat="1" ht="18" thickBot="1" x14ac:dyDescent="0.45">
      <c r="A97" s="168">
        <v>37</v>
      </c>
      <c r="B97" s="168" t="s">
        <v>1280</v>
      </c>
      <c r="C97" s="168" t="s">
        <v>1281</v>
      </c>
      <c r="D97" s="77">
        <v>0</v>
      </c>
      <c r="E97" s="77">
        <v>0</v>
      </c>
      <c r="F97" s="77">
        <v>0</v>
      </c>
      <c r="G97" s="77">
        <v>0</v>
      </c>
      <c r="T97" s="43"/>
      <c r="U97" s="43"/>
      <c r="V97" s="43"/>
      <c r="W97" s="43"/>
      <c r="X97" s="43"/>
      <c r="Y97" s="43"/>
      <c r="Z97" s="43"/>
      <c r="AA97" s="43"/>
      <c r="AB97" s="43"/>
      <c r="AC97" s="43"/>
      <c r="AD97" s="43"/>
      <c r="AE97" s="50" t="s">
        <v>217</v>
      </c>
      <c r="AF97" s="43"/>
      <c r="AG97" s="43"/>
      <c r="AH97" s="56" t="s">
        <v>259</v>
      </c>
      <c r="AI97" s="43"/>
      <c r="AJ97" s="43"/>
      <c r="AK97" s="43"/>
      <c r="AL97" s="43"/>
      <c r="AM97" s="43" t="s">
        <v>203</v>
      </c>
      <c r="AN97" s="43"/>
      <c r="AO97" s="43"/>
      <c r="AP97" s="43"/>
    </row>
    <row r="98" spans="1:42" s="168" customFormat="1" ht="35.4" thickBot="1" x14ac:dyDescent="0.45">
      <c r="A98" s="168">
        <v>38</v>
      </c>
      <c r="B98" s="168" t="s">
        <v>1290</v>
      </c>
      <c r="C98" s="168" t="s">
        <v>1296</v>
      </c>
      <c r="D98" s="41">
        <v>4</v>
      </c>
      <c r="E98" s="41">
        <v>4</v>
      </c>
      <c r="F98" s="41">
        <v>4</v>
      </c>
      <c r="G98" s="41">
        <v>4</v>
      </c>
      <c r="T98" s="43"/>
      <c r="U98" s="43"/>
      <c r="V98" s="43"/>
      <c r="W98" s="43"/>
      <c r="X98" s="43"/>
      <c r="Y98" s="43"/>
      <c r="Z98" s="43"/>
      <c r="AA98" s="43"/>
      <c r="AB98" s="43"/>
      <c r="AC98" s="43"/>
      <c r="AD98" s="43"/>
      <c r="AE98" s="50" t="s">
        <v>272</v>
      </c>
      <c r="AF98" s="43"/>
      <c r="AG98" s="43"/>
      <c r="AH98" s="56" t="s">
        <v>207</v>
      </c>
      <c r="AI98" s="43"/>
      <c r="AJ98" s="43"/>
      <c r="AK98" s="43"/>
      <c r="AL98" s="43"/>
      <c r="AM98" s="43" t="s">
        <v>233</v>
      </c>
      <c r="AN98" s="43"/>
      <c r="AO98" s="43"/>
      <c r="AP98" s="43"/>
    </row>
    <row r="99" spans="1:42" s="168" customFormat="1" ht="35.4" thickBot="1" x14ac:dyDescent="0.45">
      <c r="A99" s="168">
        <v>39</v>
      </c>
      <c r="B99" s="168" t="s">
        <v>1291</v>
      </c>
      <c r="C99" s="168" t="s">
        <v>1295</v>
      </c>
      <c r="D99" s="41">
        <v>8</v>
      </c>
      <c r="E99" s="41">
        <v>8</v>
      </c>
      <c r="F99" s="41">
        <v>8</v>
      </c>
      <c r="G99" s="41">
        <v>8</v>
      </c>
      <c r="T99" s="43"/>
      <c r="U99" s="43"/>
      <c r="V99" s="43"/>
      <c r="W99" s="43"/>
      <c r="X99" s="43"/>
      <c r="Y99" s="43"/>
      <c r="Z99" s="43"/>
      <c r="AA99" s="43"/>
      <c r="AB99" s="43"/>
      <c r="AC99" s="43"/>
      <c r="AD99" s="43"/>
      <c r="AE99" s="50" t="s">
        <v>281</v>
      </c>
      <c r="AF99" s="43"/>
      <c r="AG99" s="43"/>
      <c r="AH99" s="56" t="s">
        <v>382</v>
      </c>
      <c r="AI99" s="43"/>
      <c r="AJ99" s="43"/>
      <c r="AK99" s="43"/>
      <c r="AL99" s="43"/>
      <c r="AM99" s="43" t="s">
        <v>209</v>
      </c>
      <c r="AN99" s="43"/>
      <c r="AO99" s="43"/>
      <c r="AP99" s="43"/>
    </row>
    <row r="100" spans="1:42" s="168" customFormat="1" ht="35.4" thickBot="1" x14ac:dyDescent="0.45">
      <c r="A100" s="168">
        <v>40</v>
      </c>
      <c r="B100" s="168" t="s">
        <v>1292</v>
      </c>
      <c r="C100" s="168" t="s">
        <v>1297</v>
      </c>
      <c r="D100" s="41">
        <v>2</v>
      </c>
      <c r="E100" s="41">
        <v>2</v>
      </c>
      <c r="T100" s="43"/>
      <c r="U100" s="43"/>
      <c r="V100" s="43"/>
      <c r="W100" s="43"/>
      <c r="X100" s="43"/>
      <c r="Y100" s="43"/>
      <c r="Z100" s="43"/>
      <c r="AA100" s="43"/>
      <c r="AB100" s="43"/>
      <c r="AC100" s="43"/>
      <c r="AD100" s="43"/>
      <c r="AE100" s="50" t="s">
        <v>189</v>
      </c>
      <c r="AF100" s="43"/>
      <c r="AG100" s="43"/>
      <c r="AH100" s="56" t="s">
        <v>1195</v>
      </c>
      <c r="AI100" s="43"/>
      <c r="AJ100" s="43"/>
      <c r="AK100" s="43"/>
      <c r="AL100" s="43"/>
      <c r="AM100" s="43" t="s">
        <v>259</v>
      </c>
      <c r="AN100" s="43"/>
      <c r="AO100" s="43"/>
      <c r="AP100" s="43"/>
    </row>
    <row r="101" spans="1:42" s="168" customFormat="1" ht="35.4" thickBot="1" x14ac:dyDescent="0.45">
      <c r="A101" s="168">
        <v>41</v>
      </c>
      <c r="B101" s="168" t="s">
        <v>1293</v>
      </c>
      <c r="C101" s="168" t="s">
        <v>1298</v>
      </c>
      <c r="D101" s="41">
        <v>2</v>
      </c>
      <c r="E101" s="41">
        <v>2</v>
      </c>
      <c r="T101" s="43"/>
      <c r="U101" s="43"/>
      <c r="V101" s="43"/>
      <c r="W101" s="43"/>
      <c r="X101" s="43"/>
      <c r="Y101" s="43"/>
      <c r="Z101" s="43"/>
      <c r="AA101" s="43"/>
      <c r="AB101" s="43"/>
      <c r="AC101" s="43"/>
      <c r="AD101" s="43"/>
      <c r="AE101" s="50" t="s">
        <v>288</v>
      </c>
      <c r="AF101" s="43"/>
      <c r="AG101" s="43"/>
      <c r="AH101" s="56" t="s">
        <v>383</v>
      </c>
      <c r="AI101" s="43"/>
      <c r="AJ101" s="43"/>
      <c r="AK101" s="43"/>
      <c r="AL101" s="43"/>
      <c r="AM101" s="43" t="s">
        <v>207</v>
      </c>
      <c r="AN101" s="43"/>
      <c r="AO101" s="43"/>
      <c r="AP101" s="43"/>
    </row>
    <row r="102" spans="1:42" s="168" customFormat="1" ht="18" thickBot="1" x14ac:dyDescent="0.45">
      <c r="D102" s="173" t="s">
        <v>1301</v>
      </c>
      <c r="E102" s="173" t="s">
        <v>1302</v>
      </c>
      <c r="F102" s="173" t="s">
        <v>1303</v>
      </c>
      <c r="G102" s="173" t="s">
        <v>1304</v>
      </c>
      <c r="H102" s="173" t="s">
        <v>1305</v>
      </c>
      <c r="I102" s="173" t="s">
        <v>1306</v>
      </c>
      <c r="J102" s="173" t="s">
        <v>1307</v>
      </c>
      <c r="K102" s="173" t="s">
        <v>1308</v>
      </c>
      <c r="T102" s="43"/>
      <c r="U102" s="43"/>
      <c r="V102" s="43"/>
      <c r="W102" s="43"/>
      <c r="X102" s="43"/>
      <c r="Y102" s="43"/>
      <c r="Z102" s="43"/>
      <c r="AA102" s="43"/>
      <c r="AB102" s="43"/>
      <c r="AC102" s="43"/>
      <c r="AD102" s="43"/>
      <c r="AE102" s="50" t="s">
        <v>223</v>
      </c>
      <c r="AF102" s="43"/>
      <c r="AG102" s="43"/>
      <c r="AH102" s="56" t="s">
        <v>384</v>
      </c>
      <c r="AI102" s="43"/>
      <c r="AJ102" s="43"/>
      <c r="AK102" s="43"/>
      <c r="AL102" s="43"/>
      <c r="AM102" s="43" t="s">
        <v>382</v>
      </c>
      <c r="AN102" s="43"/>
      <c r="AO102" s="43"/>
      <c r="AP102" s="43"/>
    </row>
    <row r="103" spans="1:42" s="168" customFormat="1" ht="35.4" thickBot="1" x14ac:dyDescent="0.45">
      <c r="A103" s="168">
        <v>42</v>
      </c>
      <c r="B103" s="168" t="s">
        <v>1294</v>
      </c>
      <c r="C103" s="168" t="s">
        <v>1299</v>
      </c>
      <c r="D103" s="41">
        <v>0</v>
      </c>
      <c r="E103" s="41">
        <v>1</v>
      </c>
      <c r="F103" s="41">
        <v>2</v>
      </c>
      <c r="G103" s="41">
        <v>3</v>
      </c>
      <c r="H103" s="41">
        <v>4</v>
      </c>
      <c r="I103" s="41">
        <v>5</v>
      </c>
      <c r="J103" s="41">
        <v>6</v>
      </c>
      <c r="K103" s="41">
        <v>7</v>
      </c>
      <c r="T103" s="43"/>
      <c r="U103" s="43"/>
      <c r="V103" s="43"/>
      <c r="W103" s="43"/>
      <c r="X103" s="43"/>
      <c r="Y103" s="43"/>
      <c r="Z103" s="43"/>
      <c r="AA103" s="43"/>
      <c r="AB103" s="43"/>
      <c r="AC103" s="43"/>
      <c r="AD103" s="43"/>
      <c r="AE103" s="50" t="s">
        <v>192</v>
      </c>
      <c r="AF103" s="43"/>
      <c r="AG103" s="43"/>
      <c r="AH103" s="56" t="s">
        <v>385</v>
      </c>
      <c r="AI103" s="43"/>
      <c r="AJ103" s="43"/>
      <c r="AK103" s="43"/>
      <c r="AL103" s="43"/>
      <c r="AM103" s="43" t="s">
        <v>1195</v>
      </c>
      <c r="AN103" s="43"/>
      <c r="AO103" s="43"/>
      <c r="AP103" s="43"/>
    </row>
    <row r="104" spans="1:42" s="168" customFormat="1" ht="52.8" thickBot="1" x14ac:dyDescent="0.45">
      <c r="A104" s="168">
        <v>43</v>
      </c>
      <c r="B104" s="168" t="s">
        <v>1310</v>
      </c>
      <c r="C104" s="168" t="s">
        <v>1311</v>
      </c>
      <c r="D104" s="35" t="s">
        <v>78</v>
      </c>
      <c r="T104" s="43"/>
      <c r="U104" s="43"/>
      <c r="V104" s="43"/>
      <c r="W104" s="43"/>
      <c r="X104" s="43"/>
      <c r="Y104" s="43"/>
      <c r="Z104" s="43"/>
      <c r="AA104" s="43"/>
      <c r="AB104" s="43"/>
      <c r="AC104" s="43"/>
      <c r="AD104" s="43"/>
      <c r="AE104" s="50" t="s">
        <v>196</v>
      </c>
      <c r="AF104" s="43"/>
      <c r="AG104" s="43"/>
      <c r="AH104" s="43" t="s">
        <v>386</v>
      </c>
      <c r="AI104" s="43"/>
      <c r="AJ104" s="43"/>
      <c r="AK104" s="43"/>
      <c r="AL104" s="43"/>
      <c r="AM104" s="43" t="s">
        <v>383</v>
      </c>
      <c r="AN104" s="43"/>
      <c r="AO104" s="43"/>
      <c r="AP104" s="43"/>
    </row>
    <row r="105" spans="1:42" s="168" customFormat="1" ht="52.8" thickBot="1" x14ac:dyDescent="0.45">
      <c r="A105" s="168">
        <v>44</v>
      </c>
      <c r="B105" s="168" t="s">
        <v>1309</v>
      </c>
      <c r="C105" s="168" t="s">
        <v>1312</v>
      </c>
      <c r="D105" s="35" t="s">
        <v>1313</v>
      </c>
      <c r="T105" s="43"/>
      <c r="U105" s="43"/>
      <c r="V105" s="43" t="s">
        <v>1313</v>
      </c>
      <c r="W105" s="43" t="s">
        <v>1314</v>
      </c>
      <c r="X105" s="43"/>
      <c r="Y105" s="43"/>
      <c r="Z105" s="43"/>
      <c r="AA105" s="43"/>
      <c r="AB105" s="43"/>
      <c r="AC105" s="43"/>
      <c r="AD105" s="43"/>
      <c r="AE105" s="50" t="s">
        <v>271</v>
      </c>
      <c r="AF105" s="43"/>
      <c r="AG105" s="43"/>
      <c r="AH105" s="43" t="s">
        <v>1199</v>
      </c>
      <c r="AI105" s="43"/>
      <c r="AJ105" s="43"/>
      <c r="AK105" s="43"/>
      <c r="AL105" s="43"/>
      <c r="AM105" s="43" t="s">
        <v>384</v>
      </c>
      <c r="AN105" s="43"/>
      <c r="AO105" s="43"/>
      <c r="AP105" s="43"/>
    </row>
    <row r="106" spans="1:42" s="168" customFormat="1" ht="18" thickBot="1" x14ac:dyDescent="0.45">
      <c r="T106" s="43"/>
      <c r="U106" s="43"/>
      <c r="V106" s="43"/>
      <c r="W106" s="43"/>
      <c r="X106" s="43"/>
      <c r="Y106" s="43"/>
      <c r="Z106" s="43"/>
      <c r="AA106" s="43"/>
      <c r="AB106" s="43"/>
      <c r="AC106" s="43"/>
      <c r="AD106" s="43"/>
      <c r="AE106" s="50" t="s">
        <v>234</v>
      </c>
      <c r="AF106" s="43"/>
      <c r="AG106" s="43"/>
      <c r="AH106" s="43" t="s">
        <v>387</v>
      </c>
      <c r="AI106" s="43"/>
      <c r="AJ106" s="43"/>
      <c r="AK106" s="43"/>
      <c r="AL106" s="43"/>
      <c r="AM106" s="43" t="s">
        <v>385</v>
      </c>
      <c r="AN106" s="43"/>
      <c r="AO106" s="43"/>
      <c r="AP106" s="43"/>
    </row>
    <row r="107" spans="1:42" s="168" customFormat="1" ht="18" thickBot="1" x14ac:dyDescent="0.45">
      <c r="T107" s="43"/>
      <c r="U107" s="43"/>
      <c r="V107" s="43"/>
      <c r="W107" s="43"/>
      <c r="X107" s="43"/>
      <c r="Y107" s="43"/>
      <c r="Z107" s="43"/>
      <c r="AA107" s="43"/>
      <c r="AB107" s="43"/>
      <c r="AC107" s="43"/>
      <c r="AD107" s="43"/>
      <c r="AE107" s="50" t="s">
        <v>260</v>
      </c>
      <c r="AF107" s="43"/>
      <c r="AG107" s="43"/>
      <c r="AH107" s="60" t="s">
        <v>368</v>
      </c>
      <c r="AI107" s="43"/>
      <c r="AJ107" s="43"/>
      <c r="AK107" s="43"/>
      <c r="AL107" s="43"/>
      <c r="AM107" s="43" t="s">
        <v>386</v>
      </c>
      <c r="AN107" s="43"/>
      <c r="AO107" s="43"/>
      <c r="AP107" s="43"/>
    </row>
    <row r="108" spans="1:42" s="168" customFormat="1" ht="18" thickBot="1" x14ac:dyDescent="0.45">
      <c r="T108" s="43"/>
      <c r="U108" s="43"/>
      <c r="V108" s="43"/>
      <c r="W108" s="43"/>
      <c r="X108" s="43"/>
      <c r="Y108" s="43"/>
      <c r="Z108" s="43"/>
      <c r="AA108" s="43"/>
      <c r="AB108" s="43"/>
      <c r="AC108" s="43"/>
      <c r="AD108" s="43"/>
      <c r="AE108" s="50" t="s">
        <v>252</v>
      </c>
      <c r="AF108" s="43"/>
      <c r="AG108" s="43"/>
      <c r="AH108" s="60" t="s">
        <v>1213</v>
      </c>
      <c r="AI108" s="43"/>
      <c r="AJ108" s="43"/>
      <c r="AK108" s="43"/>
      <c r="AL108" s="43"/>
      <c r="AM108" s="43" t="s">
        <v>1199</v>
      </c>
      <c r="AN108" s="43"/>
      <c r="AO108" s="43"/>
      <c r="AP108" s="43"/>
    </row>
    <row r="109" spans="1:42" s="168" customFormat="1" ht="18" thickBot="1" x14ac:dyDescent="0.45">
      <c r="T109" s="43"/>
      <c r="U109" s="43"/>
      <c r="V109" s="43"/>
      <c r="W109" s="43"/>
      <c r="X109" s="43"/>
      <c r="Y109" s="43"/>
      <c r="Z109" s="43"/>
      <c r="AA109" s="43"/>
      <c r="AB109" s="43"/>
      <c r="AC109" s="43"/>
      <c r="AD109" s="43"/>
      <c r="AE109" s="50" t="s">
        <v>186</v>
      </c>
      <c r="AF109" s="43"/>
      <c r="AG109" s="43"/>
      <c r="AH109" s="60" t="s">
        <v>369</v>
      </c>
      <c r="AI109" s="43"/>
      <c r="AJ109" s="43"/>
      <c r="AK109" s="43"/>
      <c r="AL109" s="43"/>
      <c r="AM109" s="43" t="s">
        <v>387</v>
      </c>
      <c r="AN109" s="43"/>
      <c r="AO109" s="43"/>
      <c r="AP109" s="43"/>
    </row>
    <row r="110" spans="1:42" s="168" customFormat="1" ht="18" thickBot="1" x14ac:dyDescent="0.45">
      <c r="T110" s="43"/>
      <c r="U110" s="43"/>
      <c r="V110" s="43"/>
      <c r="W110" s="43"/>
      <c r="X110" s="43"/>
      <c r="Y110" s="43"/>
      <c r="Z110" s="43"/>
      <c r="AA110" s="43"/>
      <c r="AB110" s="43"/>
      <c r="AC110" s="43"/>
      <c r="AD110" s="43"/>
      <c r="AE110" s="50" t="s">
        <v>273</v>
      </c>
      <c r="AF110" s="43"/>
      <c r="AG110" s="43"/>
      <c r="AH110" s="60" t="s">
        <v>370</v>
      </c>
      <c r="AI110" s="43"/>
      <c r="AJ110" s="43"/>
      <c r="AK110" s="43"/>
      <c r="AL110" s="43"/>
      <c r="AM110" s="43" t="s">
        <v>368</v>
      </c>
      <c r="AN110" s="43"/>
      <c r="AO110" s="43"/>
      <c r="AP110" s="43"/>
    </row>
    <row r="111" spans="1:42" s="168" customFormat="1" ht="18" thickBot="1" x14ac:dyDescent="0.45">
      <c r="T111" s="43"/>
      <c r="U111" s="43"/>
      <c r="V111" s="43"/>
      <c r="W111" s="43"/>
      <c r="X111" s="43"/>
      <c r="Y111" s="43"/>
      <c r="Z111" s="43"/>
      <c r="AA111" s="43"/>
      <c r="AB111" s="43"/>
      <c r="AC111" s="43"/>
      <c r="AD111" s="43"/>
      <c r="AE111" s="50" t="s">
        <v>285</v>
      </c>
      <c r="AF111" s="43"/>
      <c r="AG111" s="43"/>
      <c r="AH111" s="60" t="s">
        <v>371</v>
      </c>
      <c r="AI111" s="43"/>
      <c r="AJ111" s="43"/>
      <c r="AK111" s="43"/>
      <c r="AL111" s="43"/>
      <c r="AM111" s="43" t="s">
        <v>1213</v>
      </c>
      <c r="AN111" s="43"/>
      <c r="AO111" s="43"/>
      <c r="AP111" s="43"/>
    </row>
    <row r="112" spans="1:42" s="168" customFormat="1" ht="18" thickBot="1" x14ac:dyDescent="0.45">
      <c r="T112" s="43"/>
      <c r="U112" s="43"/>
      <c r="V112" s="43"/>
      <c r="W112" s="43"/>
      <c r="X112" s="43"/>
      <c r="Y112" s="43"/>
      <c r="Z112" s="43"/>
      <c r="AA112" s="43"/>
      <c r="AB112" s="43"/>
      <c r="AC112" s="43"/>
      <c r="AD112" s="43"/>
      <c r="AE112" s="50" t="s">
        <v>249</v>
      </c>
      <c r="AF112" s="43"/>
      <c r="AG112" s="43"/>
      <c r="AH112" s="60" t="s">
        <v>374</v>
      </c>
      <c r="AI112" s="43"/>
      <c r="AJ112" s="43"/>
      <c r="AK112" s="43"/>
      <c r="AL112" s="43"/>
      <c r="AM112" s="43" t="s">
        <v>369</v>
      </c>
      <c r="AN112" s="43"/>
      <c r="AO112" s="43"/>
      <c r="AP112" s="43"/>
    </row>
    <row r="113" spans="2:42" s="168" customFormat="1" ht="18" thickBot="1" x14ac:dyDescent="0.45">
      <c r="T113" s="43"/>
      <c r="U113" s="43"/>
      <c r="V113" s="43"/>
      <c r="W113" s="43"/>
      <c r="X113" s="43"/>
      <c r="Y113" s="43"/>
      <c r="Z113" s="43"/>
      <c r="AA113" s="43"/>
      <c r="AB113" s="43"/>
      <c r="AC113" s="43"/>
      <c r="AD113" s="43"/>
      <c r="AE113" s="50" t="s">
        <v>290</v>
      </c>
      <c r="AF113" s="43"/>
      <c r="AG113" s="43"/>
      <c r="AH113" s="60" t="s">
        <v>1209</v>
      </c>
      <c r="AI113" s="43"/>
      <c r="AJ113" s="43"/>
      <c r="AK113" s="43"/>
      <c r="AL113" s="43"/>
      <c r="AM113" s="43" t="s">
        <v>370</v>
      </c>
      <c r="AN113" s="43"/>
      <c r="AO113" s="43"/>
      <c r="AP113" s="43"/>
    </row>
    <row r="114" spans="2:42" s="168" customFormat="1" ht="18" thickBot="1" x14ac:dyDescent="0.45">
      <c r="T114" s="43"/>
      <c r="U114" s="43"/>
      <c r="V114" s="43"/>
      <c r="W114" s="43"/>
      <c r="X114" s="43"/>
      <c r="Y114" s="43"/>
      <c r="Z114" s="43"/>
      <c r="AA114" s="43"/>
      <c r="AB114" s="43"/>
      <c r="AC114" s="43"/>
      <c r="AD114" s="43"/>
      <c r="AE114" s="50" t="s">
        <v>182</v>
      </c>
      <c r="AF114" s="43"/>
      <c r="AG114" s="43"/>
      <c r="AH114" s="60" t="s">
        <v>375</v>
      </c>
      <c r="AI114" s="43"/>
      <c r="AJ114" s="43"/>
      <c r="AK114" s="43"/>
      <c r="AL114" s="43"/>
      <c r="AM114" s="43" t="s">
        <v>371</v>
      </c>
      <c r="AN114" s="43"/>
      <c r="AO114" s="43"/>
      <c r="AP114" s="43"/>
    </row>
    <row r="115" spans="2:42" s="168" customFormat="1" ht="18" thickBot="1" x14ac:dyDescent="0.45">
      <c r="T115" s="43"/>
      <c r="U115" s="43"/>
      <c r="V115" s="43"/>
      <c r="W115" s="43"/>
      <c r="X115" s="43"/>
      <c r="Y115" s="43"/>
      <c r="Z115" s="43"/>
      <c r="AA115" s="43"/>
      <c r="AB115" s="43"/>
      <c r="AC115" s="43"/>
      <c r="AD115" s="43"/>
      <c r="AE115" s="50" t="s">
        <v>262</v>
      </c>
      <c r="AF115" s="43"/>
      <c r="AG115" s="43"/>
      <c r="AH115" s="60" t="s">
        <v>376</v>
      </c>
      <c r="AI115" s="43"/>
      <c r="AJ115" s="43"/>
      <c r="AK115" s="43"/>
      <c r="AL115" s="43"/>
      <c r="AM115" s="43" t="s">
        <v>374</v>
      </c>
      <c r="AN115" s="43"/>
      <c r="AO115" s="43"/>
      <c r="AP115" s="43"/>
    </row>
    <row r="116" spans="2:42" ht="18" thickBot="1" x14ac:dyDescent="0.45">
      <c r="AE116" s="50" t="s">
        <v>185</v>
      </c>
      <c r="AH116" s="60" t="s">
        <v>377</v>
      </c>
      <c r="AM116" s="43" t="s">
        <v>1209</v>
      </c>
    </row>
    <row r="117" spans="2:42" ht="18" thickBot="1" x14ac:dyDescent="0.45">
      <c r="D117" s="73" t="s">
        <v>431</v>
      </c>
      <c r="E117" s="203" t="s">
        <v>433</v>
      </c>
      <c r="F117" s="74" t="s">
        <v>434</v>
      </c>
      <c r="G117" s="203" t="s">
        <v>436</v>
      </c>
      <c r="H117" s="203" t="s">
        <v>437</v>
      </c>
      <c r="I117" s="203" t="s">
        <v>438</v>
      </c>
      <c r="AE117" s="50" t="s">
        <v>276</v>
      </c>
      <c r="AH117" s="60" t="s">
        <v>1210</v>
      </c>
      <c r="AM117" s="43" t="s">
        <v>375</v>
      </c>
    </row>
    <row r="118" spans="2:42" ht="27" thickBot="1" x14ac:dyDescent="0.45">
      <c r="C118" s="67"/>
      <c r="D118" s="75" t="s">
        <v>432</v>
      </c>
      <c r="E118" s="204"/>
      <c r="F118" s="76" t="s">
        <v>435</v>
      </c>
      <c r="G118" s="204"/>
      <c r="H118" s="204"/>
      <c r="I118" s="204"/>
      <c r="AE118" s="50" t="s">
        <v>278</v>
      </c>
      <c r="AH118" s="60" t="s">
        <v>378</v>
      </c>
      <c r="AM118" s="43" t="s">
        <v>376</v>
      </c>
    </row>
    <row r="119" spans="2:42" ht="18" thickBot="1" x14ac:dyDescent="0.45">
      <c r="B119" s="67"/>
      <c r="C119" s="67"/>
      <c r="D119" s="71">
        <v>0</v>
      </c>
      <c r="E119" s="72">
        <v>25</v>
      </c>
      <c r="F119" s="72">
        <v>0</v>
      </c>
      <c r="G119" s="72">
        <v>0</v>
      </c>
      <c r="H119" s="72">
        <v>0</v>
      </c>
      <c r="I119" s="72">
        <v>0</v>
      </c>
      <c r="AE119" s="50" t="s">
        <v>279</v>
      </c>
      <c r="AH119" s="60" t="s">
        <v>379</v>
      </c>
      <c r="AM119" s="43" t="s">
        <v>377</v>
      </c>
    </row>
    <row r="120" spans="2:42" ht="18" thickBot="1" x14ac:dyDescent="0.45">
      <c r="B120" s="67"/>
      <c r="D120" s="71">
        <v>0</v>
      </c>
      <c r="E120" s="72">
        <v>23</v>
      </c>
      <c r="F120" s="72">
        <v>0</v>
      </c>
      <c r="G120" s="72">
        <v>0</v>
      </c>
      <c r="H120" s="72">
        <v>1</v>
      </c>
      <c r="I120" s="72">
        <v>0</v>
      </c>
      <c r="AE120" s="62" t="s">
        <v>280</v>
      </c>
      <c r="AH120" s="60" t="s">
        <v>380</v>
      </c>
      <c r="AM120" s="43" t="s">
        <v>1210</v>
      </c>
    </row>
    <row r="121" spans="2:42" ht="18" thickBot="1" x14ac:dyDescent="0.45">
      <c r="D121" s="71">
        <v>0</v>
      </c>
      <c r="E121" s="72">
        <v>21</v>
      </c>
      <c r="F121" s="72">
        <v>0</v>
      </c>
      <c r="G121" s="72">
        <v>0</v>
      </c>
      <c r="H121" s="72">
        <v>2</v>
      </c>
      <c r="I121" s="72">
        <v>0</v>
      </c>
      <c r="AE121" s="62" t="s">
        <v>282</v>
      </c>
      <c r="AH121" s="60" t="s">
        <v>1211</v>
      </c>
      <c r="AM121" s="43" t="s">
        <v>378</v>
      </c>
    </row>
    <row r="122" spans="2:42" ht="18" thickBot="1" x14ac:dyDescent="0.45">
      <c r="D122" s="71">
        <v>0</v>
      </c>
      <c r="E122" s="72">
        <v>19</v>
      </c>
      <c r="F122" s="72">
        <v>0</v>
      </c>
      <c r="G122" s="72">
        <v>0</v>
      </c>
      <c r="H122" s="72">
        <v>3</v>
      </c>
      <c r="I122" s="72">
        <v>0</v>
      </c>
      <c r="AE122" s="62" t="s">
        <v>283</v>
      </c>
      <c r="AH122" s="60" t="s">
        <v>381</v>
      </c>
      <c r="AM122" s="43" t="s">
        <v>379</v>
      </c>
    </row>
    <row r="123" spans="2:42" ht="18" thickBot="1" x14ac:dyDescent="0.45">
      <c r="D123" s="71">
        <v>0</v>
      </c>
      <c r="E123" s="72">
        <v>17</v>
      </c>
      <c r="F123" s="72">
        <v>0</v>
      </c>
      <c r="G123" s="72">
        <v>0</v>
      </c>
      <c r="H123" s="72">
        <v>4</v>
      </c>
      <c r="I123" s="72">
        <v>0</v>
      </c>
      <c r="AE123" s="62" t="s">
        <v>210</v>
      </c>
      <c r="AH123" s="60"/>
      <c r="AM123" s="43" t="s">
        <v>380</v>
      </c>
    </row>
    <row r="124" spans="2:42" ht="18" thickBot="1" x14ac:dyDescent="0.45">
      <c r="D124" s="71">
        <v>0</v>
      </c>
      <c r="E124" s="72">
        <v>15</v>
      </c>
      <c r="F124" s="72">
        <v>0</v>
      </c>
      <c r="G124" s="72">
        <v>0</v>
      </c>
      <c r="H124" s="72">
        <v>5</v>
      </c>
      <c r="I124" s="72">
        <v>0</v>
      </c>
      <c r="AE124" s="62" t="s">
        <v>212</v>
      </c>
      <c r="AH124" s="60"/>
      <c r="AM124" s="43" t="s">
        <v>1211</v>
      </c>
    </row>
    <row r="125" spans="2:42" ht="18" thickBot="1" x14ac:dyDescent="0.45">
      <c r="D125" s="71">
        <v>0</v>
      </c>
      <c r="E125" s="72">
        <v>13</v>
      </c>
      <c r="F125" s="72">
        <v>0</v>
      </c>
      <c r="G125" s="72">
        <v>0</v>
      </c>
      <c r="H125" s="72">
        <v>6</v>
      </c>
      <c r="I125" s="72">
        <v>0</v>
      </c>
      <c r="AE125" s="62" t="s">
        <v>187</v>
      </c>
      <c r="AH125" s="60"/>
      <c r="AM125" s="43" t="s">
        <v>381</v>
      </c>
    </row>
    <row r="126" spans="2:42" ht="18" thickBot="1" x14ac:dyDescent="0.45">
      <c r="D126" s="71">
        <v>0</v>
      </c>
      <c r="E126" s="72">
        <v>11</v>
      </c>
      <c r="F126" s="72">
        <v>0</v>
      </c>
      <c r="G126" s="72">
        <v>0</v>
      </c>
      <c r="H126" s="72">
        <v>7</v>
      </c>
      <c r="I126" s="72">
        <v>0</v>
      </c>
      <c r="AE126" s="62" t="s">
        <v>188</v>
      </c>
      <c r="AH126" s="60"/>
      <c r="AM126" s="43" t="s">
        <v>205</v>
      </c>
    </row>
    <row r="127" spans="2:42" ht="18" thickBot="1" x14ac:dyDescent="0.45">
      <c r="D127" s="71">
        <v>0</v>
      </c>
      <c r="E127" s="72">
        <v>24</v>
      </c>
      <c r="F127" s="72">
        <v>0.72</v>
      </c>
      <c r="G127" s="72">
        <v>0</v>
      </c>
      <c r="H127" s="72">
        <v>0</v>
      </c>
      <c r="I127" s="72">
        <v>1</v>
      </c>
      <c r="AE127" s="62" t="s">
        <v>193</v>
      </c>
      <c r="AH127" s="60"/>
      <c r="AM127" s="43" t="s">
        <v>203</v>
      </c>
    </row>
    <row r="128" spans="2:42" ht="18" thickBot="1" x14ac:dyDescent="0.45">
      <c r="D128" s="71">
        <v>0</v>
      </c>
      <c r="E128" s="72">
        <v>20</v>
      </c>
      <c r="F128" s="72">
        <v>0.87</v>
      </c>
      <c r="G128" s="72">
        <v>0</v>
      </c>
      <c r="H128" s="72">
        <v>2</v>
      </c>
      <c r="I128" s="72">
        <v>1</v>
      </c>
      <c r="AE128" s="62" t="s">
        <v>190</v>
      </c>
      <c r="AH128" s="60"/>
      <c r="AM128" s="43" t="s">
        <v>233</v>
      </c>
    </row>
    <row r="129" spans="4:39" ht="29.4" thickBot="1" x14ac:dyDescent="0.45">
      <c r="D129" s="71">
        <v>0</v>
      </c>
      <c r="E129" s="72">
        <v>16</v>
      </c>
      <c r="F129" s="72">
        <v>1.0900000000000001</v>
      </c>
      <c r="G129" s="72">
        <v>0</v>
      </c>
      <c r="H129" s="72">
        <v>4</v>
      </c>
      <c r="I129" s="72">
        <v>1</v>
      </c>
      <c r="AE129" s="62" t="s">
        <v>191</v>
      </c>
      <c r="AG129" s="58" t="s">
        <v>291</v>
      </c>
      <c r="AH129" s="60"/>
      <c r="AM129" s="43" t="s">
        <v>209</v>
      </c>
    </row>
    <row r="130" spans="4:39" ht="43.8" thickBot="1" x14ac:dyDescent="0.45">
      <c r="D130" s="71">
        <v>0</v>
      </c>
      <c r="E130" s="72">
        <v>12</v>
      </c>
      <c r="F130" s="72">
        <v>1.45</v>
      </c>
      <c r="G130" s="72">
        <v>0</v>
      </c>
      <c r="H130" s="72">
        <v>6</v>
      </c>
      <c r="I130" s="72">
        <v>1</v>
      </c>
      <c r="AE130" s="62" t="s">
        <v>195</v>
      </c>
      <c r="AG130" s="59" t="s">
        <v>293</v>
      </c>
      <c r="AH130" s="60"/>
      <c r="AM130" s="43" t="s">
        <v>207</v>
      </c>
    </row>
    <row r="131" spans="4:39" ht="18" thickBot="1" x14ac:dyDescent="0.45">
      <c r="D131" s="71">
        <v>0</v>
      </c>
      <c r="E131" s="72">
        <v>23</v>
      </c>
      <c r="F131" s="72">
        <v>1.51</v>
      </c>
      <c r="G131" s="72">
        <v>0</v>
      </c>
      <c r="H131" s="72">
        <v>0</v>
      </c>
      <c r="I131" s="72">
        <v>2</v>
      </c>
      <c r="AE131" s="62" t="s">
        <v>201</v>
      </c>
      <c r="AH131" s="60"/>
      <c r="AM131" s="43" t="s">
        <v>362</v>
      </c>
    </row>
    <row r="132" spans="4:39" ht="18" thickBot="1" x14ac:dyDescent="0.45">
      <c r="D132" s="71">
        <v>0</v>
      </c>
      <c r="E132" s="72">
        <v>21</v>
      </c>
      <c r="F132" s="72">
        <v>1.66</v>
      </c>
      <c r="G132" s="72">
        <v>0</v>
      </c>
      <c r="H132" s="72">
        <v>1</v>
      </c>
      <c r="I132" s="72">
        <v>2</v>
      </c>
      <c r="AE132" s="62" t="s">
        <v>197</v>
      </c>
      <c r="AH132" s="60"/>
      <c r="AM132" s="43" t="s">
        <v>363</v>
      </c>
    </row>
    <row r="133" spans="4:39" ht="18" thickBot="1" x14ac:dyDescent="0.45">
      <c r="D133" s="71">
        <v>0</v>
      </c>
      <c r="E133" s="72">
        <v>15</v>
      </c>
      <c r="F133" s="72">
        <v>2.33</v>
      </c>
      <c r="G133" s="72">
        <v>0</v>
      </c>
      <c r="H133" s="72">
        <v>4</v>
      </c>
      <c r="I133" s="72">
        <v>2</v>
      </c>
      <c r="AE133" s="62" t="s">
        <v>199</v>
      </c>
      <c r="AH133" s="60"/>
      <c r="AM133" s="43" t="s">
        <v>364</v>
      </c>
    </row>
    <row r="134" spans="4:39" ht="18" thickBot="1" x14ac:dyDescent="0.45">
      <c r="D134" s="71">
        <v>0</v>
      </c>
      <c r="E134" s="72">
        <v>22</v>
      </c>
      <c r="F134" s="72">
        <v>2.38</v>
      </c>
      <c r="G134" s="72">
        <v>0</v>
      </c>
      <c r="H134" s="72">
        <v>0</v>
      </c>
      <c r="I134" s="72">
        <v>3</v>
      </c>
      <c r="AE134" s="62" t="s">
        <v>235</v>
      </c>
      <c r="AH134" s="60"/>
      <c r="AM134" s="43" t="s">
        <v>365</v>
      </c>
    </row>
    <row r="135" spans="4:39" ht="18" thickBot="1" x14ac:dyDescent="0.45">
      <c r="D135" s="71">
        <v>0</v>
      </c>
      <c r="E135" s="72">
        <v>13</v>
      </c>
      <c r="F135" s="72">
        <v>2.69</v>
      </c>
      <c r="G135" s="72">
        <v>0</v>
      </c>
      <c r="H135" s="72">
        <v>5</v>
      </c>
      <c r="I135" s="72">
        <v>2</v>
      </c>
      <c r="AE135" s="62" t="s">
        <v>216</v>
      </c>
      <c r="AH135" s="60"/>
      <c r="AM135" s="43" t="s">
        <v>366</v>
      </c>
    </row>
    <row r="136" spans="4:39" ht="18" thickBot="1" x14ac:dyDescent="0.45">
      <c r="D136" s="71">
        <v>0</v>
      </c>
      <c r="E136" s="72">
        <v>21</v>
      </c>
      <c r="F136" s="72">
        <v>3.35</v>
      </c>
      <c r="G136" s="72">
        <v>0</v>
      </c>
      <c r="H136" s="72">
        <v>0</v>
      </c>
      <c r="I136" s="72">
        <v>4</v>
      </c>
      <c r="AE136" s="62" t="s">
        <v>261</v>
      </c>
      <c r="AH136" s="60"/>
      <c r="AM136" s="43" t="s">
        <v>367</v>
      </c>
    </row>
    <row r="137" spans="4:39" ht="18" thickBot="1" x14ac:dyDescent="0.45">
      <c r="D137" s="71">
        <v>0</v>
      </c>
      <c r="E137" s="72">
        <v>19</v>
      </c>
      <c r="F137" s="72">
        <v>3.71</v>
      </c>
      <c r="G137" s="72">
        <v>0</v>
      </c>
      <c r="H137" s="72">
        <v>1</v>
      </c>
      <c r="I137" s="72">
        <v>4</v>
      </c>
      <c r="AE137" s="62" t="s">
        <v>214</v>
      </c>
      <c r="AH137" s="60"/>
      <c r="AM137" s="43" t="s">
        <v>368</v>
      </c>
    </row>
    <row r="138" spans="4:39" ht="18" thickBot="1" x14ac:dyDescent="0.45">
      <c r="D138" s="71">
        <v>0</v>
      </c>
      <c r="E138" s="72">
        <v>14</v>
      </c>
      <c r="F138" s="72">
        <v>3.78</v>
      </c>
      <c r="G138" s="72">
        <v>0</v>
      </c>
      <c r="H138" s="72">
        <v>4</v>
      </c>
      <c r="I138" s="72">
        <v>3</v>
      </c>
      <c r="AE138" s="62" t="s">
        <v>237</v>
      </c>
      <c r="AH138" s="60"/>
      <c r="AM138" s="43" t="s">
        <v>369</v>
      </c>
    </row>
    <row r="139" spans="4:39" ht="18" thickBot="1" x14ac:dyDescent="0.45">
      <c r="D139" s="71">
        <v>0</v>
      </c>
      <c r="E139" s="72">
        <v>17</v>
      </c>
      <c r="F139" s="72">
        <v>4.17</v>
      </c>
      <c r="G139" s="72">
        <v>0</v>
      </c>
      <c r="H139" s="72">
        <v>2</v>
      </c>
      <c r="I139" s="72">
        <v>2</v>
      </c>
      <c r="AE139" s="62" t="s">
        <v>205</v>
      </c>
      <c r="AH139" s="60"/>
      <c r="AM139" s="43" t="s">
        <v>370</v>
      </c>
    </row>
    <row r="140" spans="4:39" ht="18" thickBot="1" x14ac:dyDescent="0.45">
      <c r="D140" s="71">
        <v>0</v>
      </c>
      <c r="E140" s="72">
        <v>20</v>
      </c>
      <c r="F140" s="72">
        <v>4.4400000000000004</v>
      </c>
      <c r="G140" s="72">
        <v>0</v>
      </c>
      <c r="H140" s="72">
        <v>0</v>
      </c>
      <c r="I140" s="72">
        <v>5</v>
      </c>
      <c r="AE140" s="62" t="s">
        <v>263</v>
      </c>
      <c r="AH140" s="60"/>
      <c r="AM140" s="43" t="s">
        <v>371</v>
      </c>
    </row>
    <row r="141" spans="4:39" ht="18" thickBot="1" x14ac:dyDescent="0.45">
      <c r="D141" s="71">
        <v>0</v>
      </c>
      <c r="E141" s="72">
        <v>15</v>
      </c>
      <c r="F141" s="72">
        <v>4.75</v>
      </c>
      <c r="G141" s="72">
        <v>0</v>
      </c>
      <c r="H141" s="72">
        <v>3</v>
      </c>
      <c r="I141" s="72">
        <v>2</v>
      </c>
      <c r="AE141" s="62" t="s">
        <v>203</v>
      </c>
      <c r="AH141" s="60"/>
      <c r="AM141" s="43" t="s">
        <v>372</v>
      </c>
    </row>
    <row r="142" spans="4:39" ht="18" thickBot="1" x14ac:dyDescent="0.45">
      <c r="D142" s="71">
        <v>0</v>
      </c>
      <c r="E142" s="72">
        <v>16</v>
      </c>
      <c r="F142" s="72">
        <v>5.62</v>
      </c>
      <c r="G142" s="72">
        <v>0</v>
      </c>
      <c r="H142" s="72">
        <v>2</v>
      </c>
      <c r="I142" s="72">
        <v>5</v>
      </c>
      <c r="AE142" s="62" t="s">
        <v>233</v>
      </c>
      <c r="AM142" s="43" t="s">
        <v>373</v>
      </c>
    </row>
    <row r="143" spans="4:39" ht="18" thickBot="1" x14ac:dyDescent="0.45">
      <c r="D143" s="71">
        <v>0</v>
      </c>
      <c r="E143" s="72">
        <v>19</v>
      </c>
      <c r="F143" s="72">
        <v>5.68</v>
      </c>
      <c r="G143" s="72">
        <v>0</v>
      </c>
      <c r="H143" s="72">
        <v>0</v>
      </c>
      <c r="I143" s="72">
        <v>6</v>
      </c>
      <c r="AE143" s="62" t="s">
        <v>209</v>
      </c>
      <c r="AM143" s="43" t="s">
        <v>374</v>
      </c>
    </row>
    <row r="144" spans="4:39" ht="18" thickBot="1" x14ac:dyDescent="0.45">
      <c r="D144" s="71">
        <v>0</v>
      </c>
      <c r="E144" s="72">
        <v>17</v>
      </c>
      <c r="F144" s="72">
        <v>6.41</v>
      </c>
      <c r="G144" s="72">
        <v>0</v>
      </c>
      <c r="H144" s="72">
        <v>1</v>
      </c>
      <c r="I144" s="72">
        <v>6</v>
      </c>
      <c r="AE144" s="62" t="s">
        <v>259</v>
      </c>
      <c r="AM144" s="43" t="s">
        <v>375</v>
      </c>
    </row>
    <row r="145" spans="4:39" ht="18" thickBot="1" x14ac:dyDescent="0.45">
      <c r="D145" s="71">
        <v>0</v>
      </c>
      <c r="E145" s="72">
        <v>18</v>
      </c>
      <c r="F145" s="72">
        <v>7.13</v>
      </c>
      <c r="G145" s="72">
        <v>0</v>
      </c>
      <c r="H145" s="72">
        <v>0</v>
      </c>
      <c r="I145" s="72">
        <v>7</v>
      </c>
      <c r="AE145" s="62" t="s">
        <v>207</v>
      </c>
      <c r="AM145" s="43" t="s">
        <v>376</v>
      </c>
    </row>
    <row r="146" spans="4:39" ht="18" thickBot="1" x14ac:dyDescent="0.45">
      <c r="D146" s="71">
        <v>0.72</v>
      </c>
      <c r="E146" s="72">
        <v>24</v>
      </c>
      <c r="F146" s="72">
        <v>0</v>
      </c>
      <c r="G146" s="72">
        <v>1</v>
      </c>
      <c r="H146" s="72">
        <v>0</v>
      </c>
      <c r="I146" s="72">
        <v>0</v>
      </c>
      <c r="AE146" s="62" t="s">
        <v>382</v>
      </c>
      <c r="AM146" s="43" t="s">
        <v>377</v>
      </c>
    </row>
    <row r="147" spans="4:39" ht="18" thickBot="1" x14ac:dyDescent="0.45">
      <c r="D147" s="71">
        <v>0.87</v>
      </c>
      <c r="E147" s="72">
        <v>20</v>
      </c>
      <c r="F147" s="72">
        <v>0</v>
      </c>
      <c r="G147" s="72">
        <v>1</v>
      </c>
      <c r="H147" s="72">
        <v>2</v>
      </c>
      <c r="I147" s="72">
        <v>0</v>
      </c>
      <c r="AE147" s="62" t="s">
        <v>1194</v>
      </c>
      <c r="AM147" s="43" t="s">
        <v>378</v>
      </c>
    </row>
    <row r="148" spans="4:39" ht="18" thickBot="1" x14ac:dyDescent="0.45">
      <c r="D148" s="71">
        <v>0.87</v>
      </c>
      <c r="E148" s="72">
        <v>22</v>
      </c>
      <c r="F148" s="72">
        <v>1.66</v>
      </c>
      <c r="G148" s="72">
        <v>1</v>
      </c>
      <c r="H148" s="72">
        <v>0</v>
      </c>
      <c r="I148" s="72">
        <v>2</v>
      </c>
      <c r="AE148" s="62" t="s">
        <v>1195</v>
      </c>
      <c r="AM148" s="43" t="s">
        <v>379</v>
      </c>
    </row>
    <row r="149" spans="4:39" ht="18" thickBot="1" x14ac:dyDescent="0.45">
      <c r="D149" s="71">
        <v>1.0900000000000001</v>
      </c>
      <c r="E149" s="72">
        <v>16</v>
      </c>
      <c r="F149" s="72">
        <v>0</v>
      </c>
      <c r="G149" s="72">
        <v>1</v>
      </c>
      <c r="H149" s="72">
        <v>4</v>
      </c>
      <c r="I149" s="72">
        <v>0</v>
      </c>
      <c r="AE149" s="62" t="s">
        <v>1196</v>
      </c>
      <c r="AM149" s="43" t="s">
        <v>380</v>
      </c>
    </row>
    <row r="150" spans="4:39" ht="18" thickBot="1" x14ac:dyDescent="0.45">
      <c r="D150" s="71">
        <v>1.0900000000000001</v>
      </c>
      <c r="E150" s="72">
        <v>20</v>
      </c>
      <c r="F150" s="72">
        <v>3.71</v>
      </c>
      <c r="G150" s="72">
        <v>1</v>
      </c>
      <c r="H150" s="72">
        <v>0</v>
      </c>
      <c r="I150" s="72">
        <v>4</v>
      </c>
      <c r="AE150" s="62" t="s">
        <v>1197</v>
      </c>
      <c r="AM150" s="43" t="s">
        <v>381</v>
      </c>
    </row>
    <row r="151" spans="4:39" ht="29.4" thickBot="1" x14ac:dyDescent="0.45">
      <c r="D151" s="71">
        <v>1.45</v>
      </c>
      <c r="E151" s="72">
        <v>12</v>
      </c>
      <c r="F151" s="72">
        <v>0</v>
      </c>
      <c r="G151" s="72">
        <v>1</v>
      </c>
      <c r="H151" s="72">
        <v>2</v>
      </c>
      <c r="I151" s="72">
        <v>0</v>
      </c>
      <c r="AD151" s="61" t="s">
        <v>152</v>
      </c>
      <c r="AE151" s="62" t="s">
        <v>383</v>
      </c>
      <c r="AM151" s="43" t="s">
        <v>382</v>
      </c>
    </row>
    <row r="152" spans="4:39" ht="43.8" thickBot="1" x14ac:dyDescent="0.45">
      <c r="D152" s="71">
        <v>1.45</v>
      </c>
      <c r="E152" s="72">
        <v>14</v>
      </c>
      <c r="F152" s="72">
        <v>2.69</v>
      </c>
      <c r="G152" s="72">
        <v>1</v>
      </c>
      <c r="H152" s="72">
        <v>4</v>
      </c>
      <c r="I152" s="72">
        <v>2</v>
      </c>
      <c r="AD152" s="59" t="s">
        <v>155</v>
      </c>
      <c r="AE152" s="62" t="s">
        <v>1198</v>
      </c>
      <c r="AM152" s="43" t="s">
        <v>383</v>
      </c>
    </row>
    <row r="153" spans="4:39" ht="18" thickBot="1" x14ac:dyDescent="0.45">
      <c r="D153" s="71">
        <v>1.45</v>
      </c>
      <c r="E153" s="72">
        <v>16</v>
      </c>
      <c r="F153" s="72">
        <v>4.75</v>
      </c>
      <c r="G153" s="72">
        <v>1</v>
      </c>
      <c r="H153" s="72">
        <v>2</v>
      </c>
      <c r="I153" s="72">
        <v>4</v>
      </c>
      <c r="AD153" s="49"/>
      <c r="AE153" s="62" t="s">
        <v>384</v>
      </c>
      <c r="AM153" s="43" t="s">
        <v>384</v>
      </c>
    </row>
    <row r="154" spans="4:39" ht="18" thickBot="1" x14ac:dyDescent="0.45">
      <c r="D154" s="71">
        <v>1.45</v>
      </c>
      <c r="E154" s="72">
        <v>18</v>
      </c>
      <c r="F154" s="72">
        <v>6.41</v>
      </c>
      <c r="G154" s="72">
        <v>1</v>
      </c>
      <c r="H154" s="72">
        <v>0</v>
      </c>
      <c r="I154" s="72">
        <v>6</v>
      </c>
      <c r="AD154" s="52"/>
      <c r="AE154" s="63" t="s">
        <v>385</v>
      </c>
      <c r="AM154" s="43" t="s">
        <v>385</v>
      </c>
    </row>
    <row r="155" spans="4:39" ht="18" thickBot="1" x14ac:dyDescent="0.45">
      <c r="D155" s="71">
        <v>1.51</v>
      </c>
      <c r="E155" s="72">
        <v>23</v>
      </c>
      <c r="F155" s="72">
        <v>0</v>
      </c>
      <c r="G155" s="72">
        <v>2</v>
      </c>
      <c r="H155" s="72">
        <v>0</v>
      </c>
      <c r="I155" s="72">
        <v>0</v>
      </c>
      <c r="AE155" s="63" t="s">
        <v>386</v>
      </c>
      <c r="AM155" s="43" t="s">
        <v>386</v>
      </c>
    </row>
    <row r="156" spans="4:39" ht="18" thickBot="1" x14ac:dyDescent="0.45">
      <c r="D156" s="71">
        <v>1.66</v>
      </c>
      <c r="E156" s="72">
        <v>21</v>
      </c>
      <c r="F156" s="72">
        <v>0</v>
      </c>
      <c r="G156" s="72">
        <v>2</v>
      </c>
      <c r="H156" s="72">
        <v>1</v>
      </c>
      <c r="I156" s="72">
        <v>0</v>
      </c>
      <c r="AE156" s="60" t="s">
        <v>1199</v>
      </c>
      <c r="AM156" s="43" t="s">
        <v>387</v>
      </c>
    </row>
    <row r="157" spans="4:39" ht="18" thickBot="1" x14ac:dyDescent="0.45">
      <c r="D157" s="71">
        <v>1.66</v>
      </c>
      <c r="E157" s="72">
        <v>22</v>
      </c>
      <c r="F157" s="72">
        <v>0.87</v>
      </c>
      <c r="G157" s="72">
        <v>2</v>
      </c>
      <c r="H157" s="72">
        <v>0</v>
      </c>
      <c r="I157" s="72">
        <v>1</v>
      </c>
      <c r="AE157" s="60" t="s">
        <v>387</v>
      </c>
    </row>
    <row r="158" spans="4:39" ht="18" thickBot="1" x14ac:dyDescent="0.45">
      <c r="D158" s="71">
        <v>2.33</v>
      </c>
      <c r="E158" s="72">
        <v>15</v>
      </c>
      <c r="F158" s="72">
        <v>0</v>
      </c>
      <c r="G158" s="72">
        <v>2</v>
      </c>
      <c r="H158" s="72">
        <v>4</v>
      </c>
      <c r="I158" s="72">
        <v>0</v>
      </c>
      <c r="AE158" s="60" t="s">
        <v>365</v>
      </c>
    </row>
    <row r="159" spans="4:39" ht="18" thickBot="1" x14ac:dyDescent="0.45">
      <c r="D159" s="71">
        <v>2.33</v>
      </c>
      <c r="E159" s="72">
        <v>19</v>
      </c>
      <c r="F159" s="72">
        <v>4.17</v>
      </c>
      <c r="G159" s="72">
        <v>2</v>
      </c>
      <c r="H159" s="72">
        <v>0</v>
      </c>
      <c r="I159" s="72">
        <v>4</v>
      </c>
      <c r="AE159" s="60" t="s">
        <v>1200</v>
      </c>
    </row>
    <row r="160" spans="4:39" ht="18" thickBot="1" x14ac:dyDescent="0.45">
      <c r="D160" s="71">
        <v>2.38</v>
      </c>
      <c r="E160" s="72">
        <v>22</v>
      </c>
      <c r="F160" s="72">
        <v>0</v>
      </c>
      <c r="G160" s="72">
        <v>3</v>
      </c>
      <c r="H160" s="72">
        <v>0</v>
      </c>
      <c r="I160" s="72">
        <v>0</v>
      </c>
      <c r="AE160" s="60" t="s">
        <v>1201</v>
      </c>
    </row>
    <row r="161" spans="4:31" ht="18" thickBot="1" x14ac:dyDescent="0.45">
      <c r="D161" s="71">
        <v>2.69</v>
      </c>
      <c r="E161" s="72">
        <v>18</v>
      </c>
      <c r="F161" s="72">
        <v>5.62</v>
      </c>
      <c r="G161" s="72">
        <v>2</v>
      </c>
      <c r="H161" s="72">
        <v>0</v>
      </c>
      <c r="I161" s="72">
        <v>5</v>
      </c>
      <c r="AE161" s="60" t="s">
        <v>1202</v>
      </c>
    </row>
    <row r="162" spans="4:31" ht="18" thickBot="1" x14ac:dyDescent="0.45">
      <c r="D162" s="71">
        <v>2.69</v>
      </c>
      <c r="E162" s="72">
        <v>13</v>
      </c>
      <c r="F162" s="72">
        <v>0</v>
      </c>
      <c r="G162" s="72">
        <v>2</v>
      </c>
      <c r="H162" s="72">
        <v>5</v>
      </c>
      <c r="I162" s="72">
        <v>0</v>
      </c>
      <c r="AE162" s="60" t="s">
        <v>1203</v>
      </c>
    </row>
    <row r="163" spans="4:31" ht="18" thickBot="1" x14ac:dyDescent="0.45">
      <c r="D163" s="71">
        <v>2.69</v>
      </c>
      <c r="E163" s="72">
        <v>14</v>
      </c>
      <c r="F163" s="72">
        <v>1.45</v>
      </c>
      <c r="G163" s="72">
        <v>2</v>
      </c>
      <c r="H163" s="72">
        <v>4</v>
      </c>
      <c r="I163" s="72">
        <v>1</v>
      </c>
      <c r="AE163" s="60" t="s">
        <v>1204</v>
      </c>
    </row>
    <row r="164" spans="4:31" ht="18" thickBot="1" x14ac:dyDescent="0.45">
      <c r="D164" s="71">
        <v>2.69</v>
      </c>
      <c r="E164" s="72">
        <v>17</v>
      </c>
      <c r="F164" s="72">
        <v>4.75</v>
      </c>
      <c r="G164" s="72">
        <v>2</v>
      </c>
      <c r="H164" s="72">
        <v>1</v>
      </c>
      <c r="I164" s="72">
        <v>4</v>
      </c>
      <c r="AE164" s="60" t="s">
        <v>1205</v>
      </c>
    </row>
    <row r="165" spans="4:31" ht="18" thickBot="1" x14ac:dyDescent="0.45">
      <c r="D165" s="71">
        <v>3.35</v>
      </c>
      <c r="E165" s="72">
        <v>21</v>
      </c>
      <c r="F165" s="72">
        <v>0</v>
      </c>
      <c r="G165" s="72">
        <v>4</v>
      </c>
      <c r="H165" s="72">
        <v>0</v>
      </c>
      <c r="I165" s="72">
        <v>0</v>
      </c>
      <c r="AE165" s="60" t="s">
        <v>1206</v>
      </c>
    </row>
    <row r="166" spans="4:31" ht="18" thickBot="1" x14ac:dyDescent="0.45">
      <c r="D166" s="71">
        <v>3.71</v>
      </c>
      <c r="E166" s="72">
        <v>19</v>
      </c>
      <c r="F166" s="72">
        <v>0</v>
      </c>
      <c r="G166" s="72">
        <v>4</v>
      </c>
      <c r="H166" s="72">
        <v>1</v>
      </c>
      <c r="I166" s="72">
        <v>0</v>
      </c>
      <c r="AE166" s="60" t="s">
        <v>1207</v>
      </c>
    </row>
    <row r="167" spans="4:31" ht="18" thickBot="1" x14ac:dyDescent="0.45">
      <c r="D167" s="71">
        <v>3.71</v>
      </c>
      <c r="E167" s="72">
        <v>20</v>
      </c>
      <c r="F167" s="72">
        <v>1.0900000000000001</v>
      </c>
      <c r="G167" s="72">
        <v>4</v>
      </c>
      <c r="H167" s="72">
        <v>0</v>
      </c>
      <c r="I167" s="72">
        <v>1</v>
      </c>
      <c r="AE167" s="60" t="s">
        <v>366</v>
      </c>
    </row>
    <row r="168" spans="4:31" ht="18" thickBot="1" x14ac:dyDescent="0.45">
      <c r="D168" s="71">
        <v>3.78</v>
      </c>
      <c r="E168" s="72">
        <v>18</v>
      </c>
      <c r="F168" s="72">
        <v>4.75</v>
      </c>
      <c r="G168" s="72">
        <v>3</v>
      </c>
      <c r="H168" s="72">
        <v>0</v>
      </c>
      <c r="I168" s="72">
        <v>4</v>
      </c>
      <c r="AE168" s="60" t="s">
        <v>1208</v>
      </c>
    </row>
    <row r="169" spans="4:31" ht="18" thickBot="1" x14ac:dyDescent="0.45">
      <c r="D169" s="71">
        <v>3.78</v>
      </c>
      <c r="E169" s="72">
        <v>14</v>
      </c>
      <c r="F169" s="72">
        <v>0</v>
      </c>
      <c r="G169" s="72">
        <v>3</v>
      </c>
      <c r="H169" s="72">
        <v>4</v>
      </c>
      <c r="I169" s="72">
        <v>0</v>
      </c>
      <c r="AE169" s="60" t="s">
        <v>367</v>
      </c>
    </row>
    <row r="170" spans="4:31" ht="18" thickBot="1" x14ac:dyDescent="0.45">
      <c r="D170" s="71">
        <v>4.17</v>
      </c>
      <c r="E170" s="72">
        <v>17</v>
      </c>
      <c r="F170" s="72">
        <v>0</v>
      </c>
      <c r="G170" s="72">
        <v>4</v>
      </c>
      <c r="H170" s="72">
        <v>2</v>
      </c>
      <c r="I170" s="72">
        <v>0</v>
      </c>
      <c r="AE170" s="60" t="s">
        <v>374</v>
      </c>
    </row>
    <row r="171" spans="4:31" ht="18" thickBot="1" x14ac:dyDescent="0.45">
      <c r="D171" s="71">
        <v>4.17</v>
      </c>
      <c r="E171" s="72">
        <v>19</v>
      </c>
      <c r="F171" s="72">
        <v>2.33</v>
      </c>
      <c r="G171" s="72">
        <v>4</v>
      </c>
      <c r="H171" s="72">
        <v>0</v>
      </c>
      <c r="I171" s="72">
        <v>2</v>
      </c>
      <c r="AE171" s="60" t="s">
        <v>1209</v>
      </c>
    </row>
    <row r="172" spans="4:31" ht="18" thickBot="1" x14ac:dyDescent="0.45">
      <c r="D172" s="71">
        <v>4.4400000000000004</v>
      </c>
      <c r="E172" s="72">
        <v>20</v>
      </c>
      <c r="F172" s="72">
        <v>0</v>
      </c>
      <c r="G172" s="72">
        <v>5</v>
      </c>
      <c r="H172" s="72">
        <v>0</v>
      </c>
      <c r="I172" s="72">
        <v>0</v>
      </c>
      <c r="AE172" s="60" t="s">
        <v>375</v>
      </c>
    </row>
    <row r="173" spans="4:31" ht="18" thickBot="1" x14ac:dyDescent="0.45">
      <c r="D173" s="71">
        <v>4.75</v>
      </c>
      <c r="E173" s="72">
        <v>15</v>
      </c>
      <c r="F173" s="72">
        <v>0</v>
      </c>
      <c r="G173" s="72">
        <v>4</v>
      </c>
      <c r="H173" s="72">
        <v>3</v>
      </c>
      <c r="I173" s="72">
        <v>0</v>
      </c>
      <c r="AE173" s="60" t="s">
        <v>376</v>
      </c>
    </row>
    <row r="174" spans="4:31" ht="18" thickBot="1" x14ac:dyDescent="0.45">
      <c r="D174" s="71">
        <v>4.75</v>
      </c>
      <c r="E174" s="72">
        <v>16</v>
      </c>
      <c r="F174" s="72">
        <v>1.45</v>
      </c>
      <c r="G174" s="72">
        <v>4</v>
      </c>
      <c r="H174" s="72">
        <v>2</v>
      </c>
      <c r="I174" s="72">
        <v>1</v>
      </c>
      <c r="AE174" s="60" t="s">
        <v>377</v>
      </c>
    </row>
    <row r="175" spans="4:31" ht="18" thickBot="1" x14ac:dyDescent="0.45">
      <c r="D175" s="71">
        <v>4.75</v>
      </c>
      <c r="E175" s="72">
        <v>18</v>
      </c>
      <c r="F175" s="72">
        <v>3.78</v>
      </c>
      <c r="G175" s="72">
        <v>4</v>
      </c>
      <c r="H175" s="72">
        <v>0</v>
      </c>
      <c r="I175" s="72">
        <v>3</v>
      </c>
      <c r="AE175" s="60" t="s">
        <v>1210</v>
      </c>
    </row>
    <row r="176" spans="4:31" ht="18" thickBot="1" x14ac:dyDescent="0.45">
      <c r="D176" s="71">
        <v>4.75</v>
      </c>
      <c r="E176" s="72">
        <v>17</v>
      </c>
      <c r="F176" s="72">
        <v>2.69</v>
      </c>
      <c r="G176" s="72">
        <v>4</v>
      </c>
      <c r="H176" s="72">
        <v>1</v>
      </c>
      <c r="I176" s="72">
        <v>2</v>
      </c>
      <c r="AE176" s="60" t="s">
        <v>378</v>
      </c>
    </row>
    <row r="177" spans="4:31" ht="18" thickBot="1" x14ac:dyDescent="0.45">
      <c r="D177" s="71">
        <v>5.62</v>
      </c>
      <c r="E177" s="72">
        <v>16</v>
      </c>
      <c r="F177" s="72">
        <v>0</v>
      </c>
      <c r="G177" s="72">
        <v>5</v>
      </c>
      <c r="H177" s="72">
        <v>2</v>
      </c>
      <c r="I177" s="72">
        <v>0</v>
      </c>
      <c r="AE177" s="60" t="s">
        <v>379</v>
      </c>
    </row>
    <row r="178" spans="4:31" ht="18" thickBot="1" x14ac:dyDescent="0.45">
      <c r="D178" s="71">
        <v>5.62</v>
      </c>
      <c r="E178" s="72">
        <v>18</v>
      </c>
      <c r="F178" s="72">
        <v>2.69</v>
      </c>
      <c r="G178" s="72">
        <v>5</v>
      </c>
      <c r="H178" s="72">
        <v>0</v>
      </c>
      <c r="I178" s="72">
        <v>2</v>
      </c>
      <c r="AE178" s="60" t="s">
        <v>380</v>
      </c>
    </row>
    <row r="179" spans="4:31" ht="18" thickBot="1" x14ac:dyDescent="0.45">
      <c r="D179" s="71">
        <v>5.68</v>
      </c>
      <c r="E179" s="72">
        <v>19</v>
      </c>
      <c r="F179" s="72">
        <v>0</v>
      </c>
      <c r="G179" s="72">
        <v>6</v>
      </c>
      <c r="H179" s="72">
        <v>0</v>
      </c>
      <c r="I179" s="72">
        <v>0</v>
      </c>
      <c r="AE179" s="60" t="s">
        <v>1211</v>
      </c>
    </row>
    <row r="180" spans="4:31" ht="18" thickBot="1" x14ac:dyDescent="0.45">
      <c r="D180" s="71">
        <v>6.41</v>
      </c>
      <c r="E180" s="72">
        <v>18</v>
      </c>
      <c r="F180" s="72">
        <v>1.45</v>
      </c>
      <c r="G180" s="72">
        <v>6</v>
      </c>
      <c r="H180" s="72">
        <v>0</v>
      </c>
      <c r="I180" s="72">
        <v>1</v>
      </c>
      <c r="AE180" s="60" t="s">
        <v>381</v>
      </c>
    </row>
    <row r="181" spans="4:31" ht="18" thickBot="1" x14ac:dyDescent="0.45">
      <c r="D181" s="71">
        <v>6.41</v>
      </c>
      <c r="E181" s="72">
        <v>17</v>
      </c>
      <c r="F181" s="72">
        <v>0</v>
      </c>
      <c r="G181" s="72">
        <v>6</v>
      </c>
      <c r="H181" s="72">
        <v>1</v>
      </c>
      <c r="I181" s="72">
        <v>0</v>
      </c>
      <c r="AE181" s="60"/>
    </row>
    <row r="182" spans="4:31" ht="18" thickBot="1" x14ac:dyDescent="0.45">
      <c r="D182" s="71">
        <v>7.13</v>
      </c>
      <c r="E182" s="72">
        <v>18</v>
      </c>
      <c r="F182" s="72">
        <v>0</v>
      </c>
      <c r="G182" s="72">
        <v>7</v>
      </c>
      <c r="H182" s="72">
        <v>0</v>
      </c>
      <c r="I182" s="72">
        <v>0</v>
      </c>
      <c r="AE182" s="60"/>
    </row>
    <row r="183" spans="4:31" x14ac:dyDescent="0.4">
      <c r="AE183" s="60"/>
    </row>
    <row r="184" spans="4:31" x14ac:dyDescent="0.4">
      <c r="AE184" s="60"/>
    </row>
    <row r="185" spans="4:31" x14ac:dyDescent="0.4">
      <c r="AE185" s="60"/>
    </row>
    <row r="186" spans="4:31" x14ac:dyDescent="0.4">
      <c r="AE186" s="60"/>
    </row>
    <row r="187" spans="4:31" x14ac:dyDescent="0.4">
      <c r="AE187" s="60"/>
    </row>
    <row r="188" spans="4:31" x14ac:dyDescent="0.4">
      <c r="AE188" s="60"/>
    </row>
    <row r="189" spans="4:31" x14ac:dyDescent="0.4">
      <c r="AE189" s="60"/>
    </row>
    <row r="190" spans="4:31" x14ac:dyDescent="0.4">
      <c r="AE190" s="60"/>
    </row>
    <row r="191" spans="4:31" x14ac:dyDescent="0.4">
      <c r="AE191" s="60"/>
    </row>
    <row r="192" spans="4:31" x14ac:dyDescent="0.4">
      <c r="AE192" s="60"/>
    </row>
    <row r="193" spans="31:31" x14ac:dyDescent="0.4">
      <c r="AE193" s="60"/>
    </row>
    <row r="194" spans="31:31" x14ac:dyDescent="0.4">
      <c r="AE194" s="60"/>
    </row>
    <row r="195" spans="31:31" x14ac:dyDescent="0.4">
      <c r="AE195" s="60"/>
    </row>
    <row r="196" spans="31:31" x14ac:dyDescent="0.4">
      <c r="AE196" s="60"/>
    </row>
    <row r="197" spans="31:31" x14ac:dyDescent="0.4">
      <c r="AE197" s="60"/>
    </row>
    <row r="198" spans="31:31" x14ac:dyDescent="0.4">
      <c r="AE198" s="60"/>
    </row>
    <row r="199" spans="31:31" x14ac:dyDescent="0.4">
      <c r="AE199" s="60"/>
    </row>
    <row r="200" spans="31:31" x14ac:dyDescent="0.4">
      <c r="AE200" s="60"/>
    </row>
    <row r="201" spans="31:31" x14ac:dyDescent="0.4">
      <c r="AE201" s="60"/>
    </row>
    <row r="202" spans="31:31" x14ac:dyDescent="0.4">
      <c r="AE202" s="60"/>
    </row>
    <row r="203" spans="31:31" x14ac:dyDescent="0.4">
      <c r="AE203" s="60"/>
    </row>
    <row r="204" spans="31:31" x14ac:dyDescent="0.4">
      <c r="AE204" s="60"/>
    </row>
    <row r="205" spans="31:31" x14ac:dyDescent="0.4">
      <c r="AE205" s="60"/>
    </row>
    <row r="206" spans="31:31" x14ac:dyDescent="0.4">
      <c r="AE206" s="60"/>
    </row>
    <row r="207" spans="31:31" x14ac:dyDescent="0.4">
      <c r="AE207" s="60"/>
    </row>
    <row r="208" spans="31:31" x14ac:dyDescent="0.4">
      <c r="AE208" s="60"/>
    </row>
    <row r="209" spans="31:31" x14ac:dyDescent="0.4">
      <c r="AE209" s="60"/>
    </row>
    <row r="210" spans="31:31" x14ac:dyDescent="0.4">
      <c r="AE210" s="60"/>
    </row>
    <row r="211" spans="31:31" x14ac:dyDescent="0.4">
      <c r="AE211" s="60"/>
    </row>
    <row r="212" spans="31:31" x14ac:dyDescent="0.4">
      <c r="AE212" s="60"/>
    </row>
    <row r="213" spans="31:31" x14ac:dyDescent="0.4">
      <c r="AE213" s="60"/>
    </row>
    <row r="214" spans="31:31" x14ac:dyDescent="0.4">
      <c r="AE214" s="60"/>
    </row>
    <row r="215" spans="31:31" x14ac:dyDescent="0.4">
      <c r="AE215" s="60"/>
    </row>
    <row r="216" spans="31:31" x14ac:dyDescent="0.4">
      <c r="AE216" s="60"/>
    </row>
    <row r="217" spans="31:31" x14ac:dyDescent="0.4">
      <c r="AE217" s="60"/>
    </row>
    <row r="218" spans="31:31" x14ac:dyDescent="0.4">
      <c r="AE218" s="60"/>
    </row>
    <row r="219" spans="31:31" x14ac:dyDescent="0.4">
      <c r="AE219" s="60"/>
    </row>
    <row r="220" spans="31:31" x14ac:dyDescent="0.4">
      <c r="AE220" s="60"/>
    </row>
    <row r="221" spans="31:31" x14ac:dyDescent="0.4">
      <c r="AE221" s="60"/>
    </row>
    <row r="222" spans="31:31" x14ac:dyDescent="0.4">
      <c r="AE222" s="60"/>
    </row>
    <row r="223" spans="31:31" x14ac:dyDescent="0.4">
      <c r="AE223" s="60"/>
    </row>
    <row r="224" spans="31:31" x14ac:dyDescent="0.4">
      <c r="AE224" s="60"/>
    </row>
    <row r="225" spans="31:31" x14ac:dyDescent="0.4">
      <c r="AE225" s="60"/>
    </row>
  </sheetData>
  <sheetProtection algorithmName="SHA-512" hashValue="4NbjKF/kMf1WgYvmIlRpi5yq7g1HnfgIVC78+m5AnSy2Mt/FvSOuCLsug/5c7kWtVpOCbQco2UDaQabDnYp3pw==" saltValue="leOE1PzBlCT0si0fS3txPQ==" spinCount="100000" sheet="1" objects="1" scenarios="1"/>
  <sortState ref="AH10:AH106">
    <sortCondition ref="AH10"/>
  </sortState>
  <mergeCells count="22">
    <mergeCell ref="C81:C83"/>
    <mergeCell ref="E117:E118"/>
    <mergeCell ref="G117:G118"/>
    <mergeCell ref="H117:H118"/>
    <mergeCell ref="I117:I118"/>
    <mergeCell ref="A89:K89"/>
    <mergeCell ref="D1:K1"/>
    <mergeCell ref="A2:K2"/>
    <mergeCell ref="C20:C35"/>
    <mergeCell ref="B20:B35"/>
    <mergeCell ref="A20:A35"/>
    <mergeCell ref="D19:E19"/>
    <mergeCell ref="A72:K72"/>
    <mergeCell ref="D37:E37"/>
    <mergeCell ref="D53:E53"/>
    <mergeCell ref="A54:A69"/>
    <mergeCell ref="B54:B69"/>
    <mergeCell ref="C54:C69"/>
    <mergeCell ref="A43:K43"/>
    <mergeCell ref="C37:C41"/>
    <mergeCell ref="B37:B41"/>
    <mergeCell ref="A37:A41"/>
  </mergeCells>
  <phoneticPr fontId="17" type="noConversion"/>
  <dataValidations count="18">
    <dataValidation type="list" allowBlank="1" showInputMessage="1" showErrorMessage="1" sqref="D4:E4">
      <formula1>$V$4:$AA$4</formula1>
    </dataValidation>
    <dataValidation type="list" allowBlank="1" showInputMessage="1" showErrorMessage="1" sqref="D10:G10 D15:E15 D47:G47 D75:D76 D92:D93 D104">
      <formula1>$V$10:$W$10</formula1>
    </dataValidation>
    <dataValidation type="list" allowBlank="1" showInputMessage="1" showErrorMessage="1" sqref="D9:G9 D14:E14">
      <formula1>$V$9:$AA$9</formula1>
    </dataValidation>
    <dataValidation type="list" allowBlank="1" showInputMessage="1" showErrorMessage="1" sqref="D6:I6 D52:G52">
      <formula1>$V$6:$X$6</formula1>
    </dataValidation>
    <dataValidation type="list" allowBlank="1" showInputMessage="1" showErrorMessage="1" sqref="D18:K18 D51:K51">
      <formula1>$V$18:$AC$18</formula1>
    </dataValidation>
    <dataValidation type="list" allowBlank="1" showInputMessage="1" showErrorMessage="1" sqref="E20:E36 E54:E70">
      <formula1>$D$20:$D$35</formula1>
    </dataValidation>
    <dataValidation type="list" allowBlank="1" showInputMessage="1" showErrorMessage="1" sqref="E38:E41">
      <formula1>$D$38:$D$41</formula1>
    </dataValidation>
    <dataValidation type="list" allowBlank="1" showInputMessage="1" showErrorMessage="1" sqref="D46:G46">
      <formula1>$V$46:$Y$46</formula1>
    </dataValidation>
    <dataValidation type="list" allowBlank="1" showInputMessage="1" showErrorMessage="1" sqref="D74:E74">
      <formula1>$V$74:$W$74</formula1>
    </dataValidation>
    <dataValidation type="list" allowBlank="1" showInputMessage="1" showErrorMessage="1" sqref="D79:K80">
      <formula1>$V$79:$W$79</formula1>
    </dataValidation>
    <dataValidation type="list" allowBlank="1" showInputMessage="1" showErrorMessage="1" sqref="D84">
      <formula1>$V$84:$W$84</formula1>
    </dataValidation>
    <dataValidation type="list" allowBlank="1" showInputMessage="1" showErrorMessage="1" sqref="D85">
      <formula1>$V$85:$W$85</formula1>
    </dataValidation>
    <dataValidation type="list" allowBlank="1" showInputMessage="1" showErrorMessage="1" sqref="D90">
      <formula1>$V$90:$W$90</formula1>
    </dataValidation>
    <dataValidation type="list" allowBlank="1" showInputMessage="1" showErrorMessage="1" sqref="D91">
      <formula1>$V$91:$Z$91</formula1>
    </dataValidation>
    <dataValidation type="list" allowBlank="1" showInputMessage="1" showErrorMessage="1" sqref="D105">
      <formula1>$V$105:$W$105</formula1>
    </dataValidation>
    <dataValidation type="list" allowBlank="1" showInputMessage="1" showErrorMessage="1" sqref="D8:G8">
      <formula1>$AE$8:$AE$180</formula1>
    </dataValidation>
    <dataValidation type="list" allowBlank="1" showInputMessage="1" showErrorMessage="1" sqref="D13:E13">
      <formula1>$AH$10:$AH$122</formula1>
    </dataValidation>
    <dataValidation type="list" allowBlank="1" showInputMessage="1" showErrorMessage="1" sqref="D45:G45">
      <formula1>$AM$13:$AM$156</formula1>
    </dataValidation>
  </dataValidation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G679"/>
  <sheetViews>
    <sheetView workbookViewId="0">
      <selection activeCell="C8" sqref="C8"/>
    </sheetView>
  </sheetViews>
  <sheetFormatPr defaultRowHeight="17.399999999999999" x14ac:dyDescent="0.4"/>
  <cols>
    <col min="1" max="1" width="14.296875" bestFit="1" customWidth="1"/>
    <col min="2" max="2" width="21.8984375" bestFit="1" customWidth="1"/>
    <col min="3" max="31" width="15.69921875" customWidth="1"/>
    <col min="32" max="32" width="9.59765625" customWidth="1"/>
  </cols>
  <sheetData>
    <row r="1" spans="1:33" ht="34.200000000000003" customHeight="1" x14ac:dyDescent="0.4">
      <c r="A1" s="91" t="s">
        <v>771</v>
      </c>
      <c r="B1" s="92" t="s">
        <v>772</v>
      </c>
      <c r="C1" s="205" t="s">
        <v>836</v>
      </c>
      <c r="D1" s="205"/>
      <c r="E1" s="205"/>
      <c r="F1" s="205"/>
      <c r="G1" s="205"/>
      <c r="H1" s="205"/>
      <c r="I1" s="205"/>
      <c r="J1" s="205"/>
      <c r="K1" s="205"/>
      <c r="L1" s="205"/>
      <c r="M1" s="205"/>
    </row>
    <row r="2" spans="1:33" x14ac:dyDescent="0.4">
      <c r="A2" t="s">
        <v>775</v>
      </c>
      <c r="B2" s="94" t="s">
        <v>773</v>
      </c>
      <c r="C2" s="94" t="s">
        <v>835</v>
      </c>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t="s">
        <v>834</v>
      </c>
    </row>
    <row r="3" spans="1:33" x14ac:dyDescent="0.4">
      <c r="A3" t="s">
        <v>776</v>
      </c>
      <c r="B3" s="94" t="s">
        <v>774</v>
      </c>
      <c r="C3" s="94" t="s">
        <v>835</v>
      </c>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t="s">
        <v>834</v>
      </c>
    </row>
    <row r="4" spans="1:33" x14ac:dyDescent="0.4">
      <c r="A4" t="s">
        <v>777</v>
      </c>
      <c r="B4" s="94" t="s">
        <v>774</v>
      </c>
      <c r="C4" s="94" t="s">
        <v>835</v>
      </c>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t="s">
        <v>834</v>
      </c>
    </row>
    <row r="5" spans="1:33" x14ac:dyDescent="0.4">
      <c r="A5" t="s">
        <v>778</v>
      </c>
      <c r="B5" s="94" t="s">
        <v>774</v>
      </c>
      <c r="C5" s="94" t="s">
        <v>835</v>
      </c>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t="s">
        <v>834</v>
      </c>
    </row>
    <row r="6" spans="1:33" x14ac:dyDescent="0.4">
      <c r="A6" t="s">
        <v>779</v>
      </c>
      <c r="B6" s="94" t="s">
        <v>774</v>
      </c>
      <c r="C6" s="94" t="s">
        <v>835</v>
      </c>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t="s">
        <v>834</v>
      </c>
    </row>
    <row r="7" spans="1:33" x14ac:dyDescent="0.4">
      <c r="A7" t="s">
        <v>780</v>
      </c>
      <c r="B7" s="94" t="s">
        <v>774</v>
      </c>
      <c r="C7" s="94" t="s">
        <v>835</v>
      </c>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t="s">
        <v>834</v>
      </c>
    </row>
    <row r="8" spans="1:33" x14ac:dyDescent="0.4">
      <c r="A8" t="s">
        <v>781</v>
      </c>
      <c r="B8" s="94" t="s">
        <v>774</v>
      </c>
      <c r="C8" s="94" t="s">
        <v>835</v>
      </c>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t="s">
        <v>834</v>
      </c>
    </row>
    <row r="9" spans="1:33" x14ac:dyDescent="0.4">
      <c r="A9" t="s">
        <v>782</v>
      </c>
      <c r="B9" s="94" t="s">
        <v>774</v>
      </c>
      <c r="C9" s="94" t="s">
        <v>835</v>
      </c>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t="s">
        <v>834</v>
      </c>
    </row>
    <row r="10" spans="1:33" x14ac:dyDescent="0.4">
      <c r="A10" t="s">
        <v>783</v>
      </c>
      <c r="B10" s="94" t="s">
        <v>774</v>
      </c>
      <c r="C10" s="94" t="s">
        <v>835</v>
      </c>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t="s">
        <v>834</v>
      </c>
    </row>
    <row r="11" spans="1:33" x14ac:dyDescent="0.4">
      <c r="A11" t="s">
        <v>784</v>
      </c>
      <c r="B11" s="94" t="s">
        <v>774</v>
      </c>
      <c r="C11" s="94" t="s">
        <v>835</v>
      </c>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t="s">
        <v>834</v>
      </c>
    </row>
    <row r="12" spans="1:33" x14ac:dyDescent="0.4">
      <c r="A12" t="s">
        <v>785</v>
      </c>
      <c r="B12" s="94" t="s">
        <v>774</v>
      </c>
      <c r="C12" s="94" t="s">
        <v>835</v>
      </c>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t="s">
        <v>834</v>
      </c>
    </row>
    <row r="13" spans="1:33" x14ac:dyDescent="0.4">
      <c r="A13" t="s">
        <v>786</v>
      </c>
      <c r="B13" s="94" t="s">
        <v>774</v>
      </c>
      <c r="C13" s="94" t="s">
        <v>835</v>
      </c>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t="s">
        <v>834</v>
      </c>
    </row>
    <row r="14" spans="1:33" x14ac:dyDescent="0.4">
      <c r="A14" t="s">
        <v>787</v>
      </c>
      <c r="B14" s="94" t="s">
        <v>774</v>
      </c>
      <c r="C14" s="94" t="s">
        <v>835</v>
      </c>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t="s">
        <v>834</v>
      </c>
    </row>
    <row r="15" spans="1:33" x14ac:dyDescent="0.4">
      <c r="A15" t="s">
        <v>788</v>
      </c>
      <c r="B15" s="94" t="s">
        <v>774</v>
      </c>
      <c r="C15" s="94" t="s">
        <v>835</v>
      </c>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t="s">
        <v>834</v>
      </c>
    </row>
    <row r="16" spans="1:33" x14ac:dyDescent="0.4">
      <c r="A16" t="s">
        <v>789</v>
      </c>
      <c r="B16" s="94" t="s">
        <v>774</v>
      </c>
      <c r="C16" s="94" t="s">
        <v>835</v>
      </c>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t="s">
        <v>834</v>
      </c>
    </row>
    <row r="17" spans="1:33" x14ac:dyDescent="0.4">
      <c r="A17" t="s">
        <v>790</v>
      </c>
      <c r="B17" s="94" t="s">
        <v>774</v>
      </c>
      <c r="C17" s="94" t="s">
        <v>835</v>
      </c>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t="s">
        <v>834</v>
      </c>
    </row>
    <row r="18" spans="1:33" x14ac:dyDescent="0.4">
      <c r="A18" t="s">
        <v>791</v>
      </c>
      <c r="B18" s="94" t="s">
        <v>774</v>
      </c>
      <c r="C18" s="94" t="s">
        <v>835</v>
      </c>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t="s">
        <v>834</v>
      </c>
    </row>
    <row r="19" spans="1:33" x14ac:dyDescent="0.4">
      <c r="A19" t="s">
        <v>792</v>
      </c>
      <c r="B19" s="94" t="s">
        <v>774</v>
      </c>
      <c r="C19" s="94" t="s">
        <v>835</v>
      </c>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t="s">
        <v>834</v>
      </c>
    </row>
    <row r="20" spans="1:33" x14ac:dyDescent="0.4">
      <c r="A20" t="s">
        <v>793</v>
      </c>
      <c r="B20" s="94" t="s">
        <v>774</v>
      </c>
      <c r="C20" s="94" t="s">
        <v>835</v>
      </c>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t="s">
        <v>834</v>
      </c>
    </row>
    <row r="21" spans="1:33" x14ac:dyDescent="0.4">
      <c r="A21" t="s">
        <v>794</v>
      </c>
      <c r="B21" s="94" t="s">
        <v>774</v>
      </c>
      <c r="C21" s="94" t="s">
        <v>835</v>
      </c>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t="s">
        <v>834</v>
      </c>
    </row>
    <row r="22" spans="1:33" x14ac:dyDescent="0.4">
      <c r="A22" t="s">
        <v>795</v>
      </c>
      <c r="B22" s="94" t="s">
        <v>774</v>
      </c>
      <c r="C22" s="94" t="s">
        <v>835</v>
      </c>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t="s">
        <v>834</v>
      </c>
    </row>
    <row r="23" spans="1:33" x14ac:dyDescent="0.4">
      <c r="A23" t="s">
        <v>796</v>
      </c>
      <c r="B23" s="94" t="s">
        <v>774</v>
      </c>
      <c r="C23" s="94" t="s">
        <v>835</v>
      </c>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t="s">
        <v>834</v>
      </c>
    </row>
    <row r="24" spans="1:33" x14ac:dyDescent="0.4">
      <c r="A24" t="s">
        <v>797</v>
      </c>
      <c r="B24" s="94" t="s">
        <v>774</v>
      </c>
      <c r="C24" s="94" t="s">
        <v>835</v>
      </c>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t="s">
        <v>834</v>
      </c>
    </row>
    <row r="25" spans="1:33" x14ac:dyDescent="0.4">
      <c r="A25" t="s">
        <v>798</v>
      </c>
      <c r="B25" s="94" t="s">
        <v>774</v>
      </c>
      <c r="C25" s="94" t="s">
        <v>835</v>
      </c>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t="s">
        <v>834</v>
      </c>
    </row>
    <row r="26" spans="1:33" x14ac:dyDescent="0.4">
      <c r="A26" t="s">
        <v>799</v>
      </c>
      <c r="B26" s="94" t="s">
        <v>774</v>
      </c>
      <c r="C26" s="94" t="s">
        <v>835</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t="s">
        <v>834</v>
      </c>
    </row>
    <row r="27" spans="1:33" x14ac:dyDescent="0.4">
      <c r="A27" t="s">
        <v>800</v>
      </c>
      <c r="B27" s="94" t="s">
        <v>774</v>
      </c>
      <c r="C27" s="94" t="s">
        <v>835</v>
      </c>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t="s">
        <v>834</v>
      </c>
    </row>
    <row r="28" spans="1:33" x14ac:dyDescent="0.4">
      <c r="A28" t="s">
        <v>801</v>
      </c>
      <c r="B28" s="94" t="s">
        <v>774</v>
      </c>
      <c r="C28" s="94" t="s">
        <v>835</v>
      </c>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t="s">
        <v>834</v>
      </c>
    </row>
    <row r="29" spans="1:33" x14ac:dyDescent="0.4">
      <c r="A29" t="s">
        <v>802</v>
      </c>
      <c r="B29" s="94" t="s">
        <v>774</v>
      </c>
      <c r="C29" s="94" t="s">
        <v>835</v>
      </c>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t="s">
        <v>834</v>
      </c>
    </row>
    <row r="30" spans="1:33" x14ac:dyDescent="0.4">
      <c r="A30" t="s">
        <v>803</v>
      </c>
      <c r="B30" s="94" t="s">
        <v>774</v>
      </c>
      <c r="C30" s="94" t="s">
        <v>835</v>
      </c>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t="s">
        <v>834</v>
      </c>
    </row>
    <row r="31" spans="1:33" x14ac:dyDescent="0.4">
      <c r="A31" t="s">
        <v>804</v>
      </c>
      <c r="B31" s="94" t="s">
        <v>774</v>
      </c>
      <c r="C31" s="94" t="s">
        <v>835</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t="s">
        <v>834</v>
      </c>
    </row>
    <row r="32" spans="1:33" x14ac:dyDescent="0.4">
      <c r="A32" t="s">
        <v>805</v>
      </c>
      <c r="B32" s="94" t="s">
        <v>774</v>
      </c>
      <c r="C32" s="94" t="s">
        <v>835</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t="s">
        <v>834</v>
      </c>
    </row>
    <row r="33" spans="1:33" x14ac:dyDescent="0.4">
      <c r="A33" t="s">
        <v>806</v>
      </c>
      <c r="B33" s="94" t="s">
        <v>774</v>
      </c>
      <c r="C33" s="94" t="s">
        <v>835</v>
      </c>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t="s">
        <v>834</v>
      </c>
    </row>
    <row r="34" spans="1:33" x14ac:dyDescent="0.4">
      <c r="A34" t="s">
        <v>807</v>
      </c>
      <c r="B34" s="94" t="s">
        <v>774</v>
      </c>
      <c r="C34" s="94" t="s">
        <v>835</v>
      </c>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t="s">
        <v>834</v>
      </c>
    </row>
    <row r="35" spans="1:33" x14ac:dyDescent="0.4">
      <c r="A35" t="s">
        <v>808</v>
      </c>
      <c r="B35" s="94" t="s">
        <v>774</v>
      </c>
      <c r="C35" s="94" t="s">
        <v>835</v>
      </c>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t="s">
        <v>834</v>
      </c>
    </row>
    <row r="36" spans="1:33" x14ac:dyDescent="0.4">
      <c r="A36" t="s">
        <v>809</v>
      </c>
      <c r="B36" s="94" t="s">
        <v>774</v>
      </c>
      <c r="C36" s="94" t="s">
        <v>835</v>
      </c>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t="s">
        <v>834</v>
      </c>
    </row>
    <row r="37" spans="1:33" x14ac:dyDescent="0.4">
      <c r="A37" t="s">
        <v>810</v>
      </c>
      <c r="B37" s="94" t="s">
        <v>774</v>
      </c>
      <c r="C37" s="94" t="s">
        <v>835</v>
      </c>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t="s">
        <v>834</v>
      </c>
    </row>
    <row r="38" spans="1:33" x14ac:dyDescent="0.4">
      <c r="A38" t="s">
        <v>811</v>
      </c>
      <c r="B38" s="94" t="s">
        <v>774</v>
      </c>
      <c r="C38" s="94" t="s">
        <v>835</v>
      </c>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t="s">
        <v>834</v>
      </c>
    </row>
    <row r="39" spans="1:33" x14ac:dyDescent="0.4">
      <c r="A39" t="s">
        <v>812</v>
      </c>
      <c r="B39" s="94" t="s">
        <v>774</v>
      </c>
      <c r="C39" s="94" t="s">
        <v>835</v>
      </c>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t="s">
        <v>834</v>
      </c>
    </row>
    <row r="40" spans="1:33" x14ac:dyDescent="0.4">
      <c r="A40" t="s">
        <v>813</v>
      </c>
      <c r="B40" s="94" t="s">
        <v>774</v>
      </c>
      <c r="C40" s="94" t="s">
        <v>835</v>
      </c>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t="s">
        <v>834</v>
      </c>
    </row>
    <row r="41" spans="1:33" x14ac:dyDescent="0.4">
      <c r="A41" t="s">
        <v>814</v>
      </c>
      <c r="B41" s="94" t="s">
        <v>774</v>
      </c>
      <c r="C41" s="94" t="s">
        <v>835</v>
      </c>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t="s">
        <v>834</v>
      </c>
    </row>
    <row r="42" spans="1:33" x14ac:dyDescent="0.4">
      <c r="A42" t="s">
        <v>815</v>
      </c>
      <c r="B42" s="94" t="s">
        <v>774</v>
      </c>
      <c r="C42" s="94" t="s">
        <v>835</v>
      </c>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t="s">
        <v>834</v>
      </c>
    </row>
    <row r="43" spans="1:33" x14ac:dyDescent="0.4">
      <c r="A43" t="s">
        <v>816</v>
      </c>
      <c r="B43" s="94" t="s">
        <v>774</v>
      </c>
      <c r="C43" s="94" t="s">
        <v>835</v>
      </c>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t="s">
        <v>834</v>
      </c>
    </row>
    <row r="44" spans="1:33" x14ac:dyDescent="0.4">
      <c r="A44" t="s">
        <v>817</v>
      </c>
      <c r="B44" s="94" t="s">
        <v>774</v>
      </c>
      <c r="C44" s="94" t="s">
        <v>835</v>
      </c>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t="s">
        <v>834</v>
      </c>
    </row>
    <row r="45" spans="1:33" x14ac:dyDescent="0.4">
      <c r="A45" t="s">
        <v>818</v>
      </c>
      <c r="B45" s="94" t="s">
        <v>774</v>
      </c>
      <c r="C45" s="94" t="s">
        <v>835</v>
      </c>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t="s">
        <v>834</v>
      </c>
    </row>
    <row r="46" spans="1:33" x14ac:dyDescent="0.4">
      <c r="A46" t="s">
        <v>819</v>
      </c>
      <c r="B46" s="94" t="s">
        <v>774</v>
      </c>
      <c r="C46" s="94" t="s">
        <v>835</v>
      </c>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t="s">
        <v>834</v>
      </c>
    </row>
    <row r="47" spans="1:33" x14ac:dyDescent="0.4">
      <c r="A47" t="s">
        <v>820</v>
      </c>
      <c r="B47" s="94" t="s">
        <v>774</v>
      </c>
      <c r="C47" s="94" t="s">
        <v>835</v>
      </c>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t="s">
        <v>834</v>
      </c>
    </row>
    <row r="48" spans="1:33" x14ac:dyDescent="0.4">
      <c r="A48" t="s">
        <v>821</v>
      </c>
      <c r="B48" s="94" t="s">
        <v>774</v>
      </c>
      <c r="C48" s="94" t="s">
        <v>835</v>
      </c>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t="s">
        <v>834</v>
      </c>
    </row>
    <row r="49" spans="1:33" x14ac:dyDescent="0.4">
      <c r="A49" t="s">
        <v>822</v>
      </c>
      <c r="B49" s="94" t="s">
        <v>774</v>
      </c>
      <c r="C49" s="94" t="s">
        <v>835</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t="s">
        <v>834</v>
      </c>
    </row>
    <row r="50" spans="1:33" x14ac:dyDescent="0.4">
      <c r="A50" t="s">
        <v>823</v>
      </c>
      <c r="B50" s="94" t="s">
        <v>774</v>
      </c>
      <c r="C50" s="94" t="s">
        <v>835</v>
      </c>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t="s">
        <v>834</v>
      </c>
    </row>
    <row r="51" spans="1:33" x14ac:dyDescent="0.4">
      <c r="A51" t="s">
        <v>824</v>
      </c>
      <c r="B51" s="94" t="s">
        <v>774</v>
      </c>
      <c r="C51" s="94" t="s">
        <v>835</v>
      </c>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t="s">
        <v>834</v>
      </c>
    </row>
    <row r="52" spans="1:33" x14ac:dyDescent="0.4">
      <c r="A52" t="s">
        <v>825</v>
      </c>
      <c r="B52" s="94" t="s">
        <v>774</v>
      </c>
      <c r="C52" s="94" t="s">
        <v>835</v>
      </c>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t="s">
        <v>834</v>
      </c>
    </row>
    <row r="53" spans="1:33" x14ac:dyDescent="0.4">
      <c r="A53" t="s">
        <v>826</v>
      </c>
      <c r="B53" s="94" t="s">
        <v>774</v>
      </c>
      <c r="C53" s="94" t="s">
        <v>835</v>
      </c>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t="s">
        <v>834</v>
      </c>
    </row>
    <row r="54" spans="1:33" x14ac:dyDescent="0.4">
      <c r="A54" t="s">
        <v>827</v>
      </c>
      <c r="B54" s="94" t="s">
        <v>774</v>
      </c>
      <c r="C54" s="94" t="s">
        <v>835</v>
      </c>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t="s">
        <v>834</v>
      </c>
    </row>
    <row r="55" spans="1:33" x14ac:dyDescent="0.4">
      <c r="A55" t="s">
        <v>828</v>
      </c>
      <c r="B55" s="94" t="s">
        <v>774</v>
      </c>
      <c r="C55" s="94" t="s">
        <v>835</v>
      </c>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row>
    <row r="56" spans="1:33" x14ac:dyDescent="0.4">
      <c r="A56" t="s">
        <v>829</v>
      </c>
      <c r="B56" s="94" t="s">
        <v>774</v>
      </c>
      <c r="C56" s="94" t="s">
        <v>835</v>
      </c>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row>
    <row r="57" spans="1:33" x14ac:dyDescent="0.4">
      <c r="A57" t="s">
        <v>830</v>
      </c>
      <c r="B57" s="94" t="s">
        <v>774</v>
      </c>
      <c r="C57" s="94" t="s">
        <v>835</v>
      </c>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row>
    <row r="58" spans="1:33" x14ac:dyDescent="0.4">
      <c r="A58" t="s">
        <v>831</v>
      </c>
      <c r="B58" s="94" t="s">
        <v>774</v>
      </c>
      <c r="C58" s="94" t="s">
        <v>835</v>
      </c>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row>
    <row r="59" spans="1:33" x14ac:dyDescent="0.4">
      <c r="A59" t="s">
        <v>832</v>
      </c>
      <c r="B59" s="94" t="s">
        <v>774</v>
      </c>
      <c r="C59" s="94" t="s">
        <v>835</v>
      </c>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row>
    <row r="60" spans="1:33" x14ac:dyDescent="0.4">
      <c r="A60" t="s">
        <v>833</v>
      </c>
      <c r="B60" s="94" t="s">
        <v>774</v>
      </c>
      <c r="C60" s="94" t="s">
        <v>835</v>
      </c>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row>
    <row r="500" spans="1:2" hidden="1" x14ac:dyDescent="0.4">
      <c r="A500" s="90" t="s">
        <v>773</v>
      </c>
      <c r="B500" s="90" t="s">
        <v>774</v>
      </c>
    </row>
    <row r="501" spans="1:2" hidden="1" x14ac:dyDescent="0.4">
      <c r="A501" s="83" t="s">
        <v>499</v>
      </c>
      <c r="B501" s="88" t="s">
        <v>755</v>
      </c>
    </row>
    <row r="502" spans="1:2" hidden="1" x14ac:dyDescent="0.4">
      <c r="A502" s="83" t="s">
        <v>500</v>
      </c>
      <c r="B502" s="88" t="s">
        <v>756</v>
      </c>
    </row>
    <row r="503" spans="1:2" hidden="1" x14ac:dyDescent="0.4">
      <c r="A503" s="83" t="s">
        <v>501</v>
      </c>
      <c r="B503" s="88" t="s">
        <v>757</v>
      </c>
    </row>
    <row r="504" spans="1:2" hidden="1" x14ac:dyDescent="0.4">
      <c r="A504" s="83" t="s">
        <v>502</v>
      </c>
      <c r="B504" s="88" t="s">
        <v>758</v>
      </c>
    </row>
    <row r="505" spans="1:2" hidden="1" x14ac:dyDescent="0.4">
      <c r="A505" s="83" t="s">
        <v>503</v>
      </c>
      <c r="B505" s="88" t="s">
        <v>767</v>
      </c>
    </row>
    <row r="506" spans="1:2" hidden="1" x14ac:dyDescent="0.4">
      <c r="A506" s="83" t="s">
        <v>504</v>
      </c>
      <c r="B506" s="88" t="s">
        <v>768</v>
      </c>
    </row>
    <row r="507" spans="1:2" hidden="1" x14ac:dyDescent="0.4">
      <c r="A507" s="83" t="s">
        <v>554</v>
      </c>
      <c r="B507" s="88" t="s">
        <v>769</v>
      </c>
    </row>
    <row r="508" spans="1:2" hidden="1" x14ac:dyDescent="0.4">
      <c r="A508" s="83" t="s">
        <v>555</v>
      </c>
      <c r="B508" s="88" t="s">
        <v>770</v>
      </c>
    </row>
    <row r="509" spans="1:2" hidden="1" x14ac:dyDescent="0.4">
      <c r="A509" s="83" t="s">
        <v>556</v>
      </c>
      <c r="B509" s="88" t="s">
        <v>599</v>
      </c>
    </row>
    <row r="510" spans="1:2" hidden="1" x14ac:dyDescent="0.4">
      <c r="A510" s="83" t="s">
        <v>557</v>
      </c>
      <c r="B510" s="88" t="s">
        <v>600</v>
      </c>
    </row>
    <row r="511" spans="1:2" hidden="1" x14ac:dyDescent="0.4">
      <c r="A511" s="83" t="s">
        <v>558</v>
      </c>
      <c r="B511" s="88" t="s">
        <v>601</v>
      </c>
    </row>
    <row r="512" spans="1:2" hidden="1" x14ac:dyDescent="0.4">
      <c r="A512" s="83" t="s">
        <v>559</v>
      </c>
      <c r="B512" s="88" t="s">
        <v>602</v>
      </c>
    </row>
    <row r="513" spans="1:2" hidden="1" x14ac:dyDescent="0.4">
      <c r="A513" s="83" t="s">
        <v>560</v>
      </c>
      <c r="B513" s="87" t="s">
        <v>597</v>
      </c>
    </row>
    <row r="514" spans="1:2" hidden="1" x14ac:dyDescent="0.4">
      <c r="A514" s="83" t="s">
        <v>561</v>
      </c>
      <c r="B514" s="87" t="s">
        <v>598</v>
      </c>
    </row>
    <row r="515" spans="1:2" hidden="1" x14ac:dyDescent="0.4">
      <c r="A515" s="83" t="s">
        <v>562</v>
      </c>
      <c r="B515" s="88" t="s">
        <v>739</v>
      </c>
    </row>
    <row r="516" spans="1:2" hidden="1" x14ac:dyDescent="0.4">
      <c r="A516" s="83" t="s">
        <v>563</v>
      </c>
      <c r="B516" s="88" t="s">
        <v>740</v>
      </c>
    </row>
    <row r="517" spans="1:2" hidden="1" x14ac:dyDescent="0.4">
      <c r="A517" s="83" t="s">
        <v>564</v>
      </c>
      <c r="B517" s="88" t="s">
        <v>741</v>
      </c>
    </row>
    <row r="518" spans="1:2" hidden="1" x14ac:dyDescent="0.4">
      <c r="A518" s="83" t="s">
        <v>565</v>
      </c>
      <c r="B518" s="88" t="s">
        <v>742</v>
      </c>
    </row>
    <row r="519" spans="1:2" hidden="1" x14ac:dyDescent="0.4">
      <c r="A519" s="82" t="s">
        <v>493</v>
      </c>
      <c r="B519" s="88" t="s">
        <v>743</v>
      </c>
    </row>
    <row r="520" spans="1:2" hidden="1" x14ac:dyDescent="0.4">
      <c r="A520" s="82" t="s">
        <v>494</v>
      </c>
      <c r="B520" s="88" t="s">
        <v>744</v>
      </c>
    </row>
    <row r="521" spans="1:2" hidden="1" x14ac:dyDescent="0.4">
      <c r="A521" s="82" t="s">
        <v>495</v>
      </c>
      <c r="B521" s="88" t="s">
        <v>745</v>
      </c>
    </row>
    <row r="522" spans="1:2" ht="30" hidden="1" x14ac:dyDescent="0.4">
      <c r="A522" s="82" t="s">
        <v>457</v>
      </c>
      <c r="B522" s="88" t="s">
        <v>746</v>
      </c>
    </row>
    <row r="523" spans="1:2" hidden="1" x14ac:dyDescent="0.4">
      <c r="A523" s="83" t="s">
        <v>590</v>
      </c>
      <c r="B523" s="85" t="s">
        <v>747</v>
      </c>
    </row>
    <row r="524" spans="1:2" hidden="1" x14ac:dyDescent="0.4">
      <c r="A524" s="83" t="s">
        <v>521</v>
      </c>
      <c r="B524" s="85" t="s">
        <v>748</v>
      </c>
    </row>
    <row r="525" spans="1:2" hidden="1" x14ac:dyDescent="0.4">
      <c r="A525" s="82" t="s">
        <v>496</v>
      </c>
      <c r="B525" s="85" t="s">
        <v>749</v>
      </c>
    </row>
    <row r="526" spans="1:2" hidden="1" x14ac:dyDescent="0.4">
      <c r="A526" s="82" t="s">
        <v>497</v>
      </c>
      <c r="B526" s="85" t="s">
        <v>750</v>
      </c>
    </row>
    <row r="527" spans="1:2" hidden="1" x14ac:dyDescent="0.4">
      <c r="A527" s="82" t="s">
        <v>498</v>
      </c>
      <c r="B527" s="85" t="s">
        <v>751</v>
      </c>
    </row>
    <row r="528" spans="1:2" ht="30" hidden="1" x14ac:dyDescent="0.4">
      <c r="A528" s="82" t="s">
        <v>468</v>
      </c>
      <c r="B528" s="85" t="s">
        <v>752</v>
      </c>
    </row>
    <row r="529" spans="1:2" hidden="1" x14ac:dyDescent="0.4">
      <c r="A529" s="83" t="s">
        <v>591</v>
      </c>
      <c r="B529" s="85" t="s">
        <v>753</v>
      </c>
    </row>
    <row r="530" spans="1:2" hidden="1" x14ac:dyDescent="0.4">
      <c r="A530" s="83" t="s">
        <v>522</v>
      </c>
      <c r="B530" s="85" t="s">
        <v>754</v>
      </c>
    </row>
    <row r="531" spans="1:2" hidden="1" x14ac:dyDescent="0.4">
      <c r="A531" s="83" t="s">
        <v>523</v>
      </c>
      <c r="B531" s="88" t="s">
        <v>731</v>
      </c>
    </row>
    <row r="532" spans="1:2" ht="30" hidden="1" x14ac:dyDescent="0.4">
      <c r="A532" s="82" t="s">
        <v>443</v>
      </c>
      <c r="B532" s="88" t="s">
        <v>732</v>
      </c>
    </row>
    <row r="533" spans="1:2" ht="30" hidden="1" x14ac:dyDescent="0.4">
      <c r="A533" s="82" t="s">
        <v>444</v>
      </c>
      <c r="B533" s="88" t="s">
        <v>733</v>
      </c>
    </row>
    <row r="534" spans="1:2" hidden="1" x14ac:dyDescent="0.4">
      <c r="A534" t="s">
        <v>1391</v>
      </c>
      <c r="B534" s="88" t="s">
        <v>734</v>
      </c>
    </row>
    <row r="535" spans="1:2" hidden="1" x14ac:dyDescent="0.4">
      <c r="A535" t="s">
        <v>1392</v>
      </c>
      <c r="B535" s="88" t="s">
        <v>735</v>
      </c>
    </row>
    <row r="536" spans="1:2" hidden="1" x14ac:dyDescent="0.4">
      <c r="A536" s="83" t="s">
        <v>538</v>
      </c>
      <c r="B536" s="88" t="s">
        <v>736</v>
      </c>
    </row>
    <row r="537" spans="1:2" hidden="1" x14ac:dyDescent="0.4">
      <c r="A537" s="83" t="s">
        <v>539</v>
      </c>
      <c r="B537" s="88" t="s">
        <v>737</v>
      </c>
    </row>
    <row r="538" spans="1:2" hidden="1" x14ac:dyDescent="0.4">
      <c r="A538" s="83" t="s">
        <v>540</v>
      </c>
      <c r="B538" s="88" t="s">
        <v>738</v>
      </c>
    </row>
    <row r="539" spans="1:2" hidden="1" x14ac:dyDescent="0.4">
      <c r="A539" s="83" t="s">
        <v>541</v>
      </c>
      <c r="B539" s="85" t="s">
        <v>759</v>
      </c>
    </row>
    <row r="540" spans="1:2" hidden="1" x14ac:dyDescent="0.4">
      <c r="A540" s="83" t="s">
        <v>542</v>
      </c>
      <c r="B540" s="86" t="s">
        <v>603</v>
      </c>
    </row>
    <row r="541" spans="1:2" hidden="1" x14ac:dyDescent="0.4">
      <c r="A541" s="83" t="s">
        <v>543</v>
      </c>
      <c r="B541" s="89" t="s">
        <v>635</v>
      </c>
    </row>
    <row r="542" spans="1:2" hidden="1" x14ac:dyDescent="0.4">
      <c r="A542" s="83" t="s">
        <v>544</v>
      </c>
      <c r="B542" s="86" t="s">
        <v>604</v>
      </c>
    </row>
    <row r="543" spans="1:2" hidden="1" x14ac:dyDescent="0.4">
      <c r="A543" s="83" t="s">
        <v>545</v>
      </c>
      <c r="B543" s="89" t="s">
        <v>636</v>
      </c>
    </row>
    <row r="544" spans="1:2" hidden="1" x14ac:dyDescent="0.4">
      <c r="A544" s="83" t="s">
        <v>566</v>
      </c>
      <c r="B544" s="86" t="s">
        <v>605</v>
      </c>
    </row>
    <row r="545" spans="1:2" hidden="1" x14ac:dyDescent="0.4">
      <c r="A545" s="83" t="s">
        <v>567</v>
      </c>
      <c r="B545" s="89" t="s">
        <v>637</v>
      </c>
    </row>
    <row r="546" spans="1:2" hidden="1" x14ac:dyDescent="0.4">
      <c r="A546" s="83" t="s">
        <v>568</v>
      </c>
      <c r="B546" s="86" t="s">
        <v>606</v>
      </c>
    </row>
    <row r="547" spans="1:2" hidden="1" x14ac:dyDescent="0.4">
      <c r="A547" s="83" t="s">
        <v>569</v>
      </c>
      <c r="B547" s="89" t="s">
        <v>638</v>
      </c>
    </row>
    <row r="548" spans="1:2" hidden="1" x14ac:dyDescent="0.4">
      <c r="A548" s="83" t="s">
        <v>570</v>
      </c>
      <c r="B548" s="88" t="s">
        <v>699</v>
      </c>
    </row>
    <row r="549" spans="1:2" hidden="1" x14ac:dyDescent="0.4">
      <c r="A549" s="83" t="s">
        <v>571</v>
      </c>
      <c r="B549" s="88" t="s">
        <v>700</v>
      </c>
    </row>
    <row r="550" spans="1:2" hidden="1" x14ac:dyDescent="0.4">
      <c r="A550" s="83" t="s">
        <v>572</v>
      </c>
      <c r="B550" s="88" t="s">
        <v>701</v>
      </c>
    </row>
    <row r="551" spans="1:2" hidden="1" x14ac:dyDescent="0.4">
      <c r="A551" s="83" t="s">
        <v>573</v>
      </c>
      <c r="B551" s="88" t="s">
        <v>702</v>
      </c>
    </row>
    <row r="552" spans="1:2" hidden="1" x14ac:dyDescent="0.4">
      <c r="A552" s="82" t="s">
        <v>530</v>
      </c>
      <c r="B552" s="89" t="s">
        <v>667</v>
      </c>
    </row>
    <row r="553" spans="1:2" hidden="1" x14ac:dyDescent="0.4">
      <c r="A553" s="82" t="s">
        <v>469</v>
      </c>
      <c r="B553" s="89" t="s">
        <v>668</v>
      </c>
    </row>
    <row r="554" spans="1:2" hidden="1" x14ac:dyDescent="0.4">
      <c r="A554" s="82" t="s">
        <v>470</v>
      </c>
      <c r="B554" s="89" t="s">
        <v>669</v>
      </c>
    </row>
    <row r="555" spans="1:2" hidden="1" x14ac:dyDescent="0.4">
      <c r="A555" s="82" t="s">
        <v>471</v>
      </c>
      <c r="B555" s="89" t="s">
        <v>670</v>
      </c>
    </row>
    <row r="556" spans="1:2" hidden="1" x14ac:dyDescent="0.4">
      <c r="A556" s="83" t="s">
        <v>582</v>
      </c>
      <c r="B556" s="85" t="s">
        <v>760</v>
      </c>
    </row>
    <row r="557" spans="1:2" ht="30" hidden="1" x14ac:dyDescent="0.4">
      <c r="A557" s="82" t="s">
        <v>447</v>
      </c>
      <c r="B557" s="86" t="s">
        <v>607</v>
      </c>
    </row>
    <row r="558" spans="1:2" ht="30" hidden="1" x14ac:dyDescent="0.4">
      <c r="A558" s="82" t="s">
        <v>448</v>
      </c>
      <c r="B558" s="89" t="s">
        <v>639</v>
      </c>
    </row>
    <row r="559" spans="1:2" ht="30" hidden="1" x14ac:dyDescent="0.4">
      <c r="A559" s="82" t="s">
        <v>449</v>
      </c>
      <c r="B559" s="86" t="s">
        <v>608</v>
      </c>
    </row>
    <row r="560" spans="1:2" ht="30" hidden="1" x14ac:dyDescent="0.4">
      <c r="A560" s="82" t="s">
        <v>450</v>
      </c>
      <c r="B560" s="89" t="s">
        <v>640</v>
      </c>
    </row>
    <row r="561" spans="1:2" ht="30" hidden="1" x14ac:dyDescent="0.4">
      <c r="A561" s="82" t="s">
        <v>451</v>
      </c>
      <c r="B561" s="86" t="s">
        <v>609</v>
      </c>
    </row>
    <row r="562" spans="1:2" ht="30" hidden="1" x14ac:dyDescent="0.4">
      <c r="A562" s="82" t="s">
        <v>452</v>
      </c>
      <c r="B562" s="89" t="s">
        <v>641</v>
      </c>
    </row>
    <row r="563" spans="1:2" ht="30" hidden="1" x14ac:dyDescent="0.4">
      <c r="A563" s="82" t="s">
        <v>455</v>
      </c>
      <c r="B563" s="86" t="s">
        <v>610</v>
      </c>
    </row>
    <row r="564" spans="1:2" ht="30" hidden="1" x14ac:dyDescent="0.4">
      <c r="A564" s="82" t="s">
        <v>456</v>
      </c>
      <c r="B564" s="89" t="s">
        <v>642</v>
      </c>
    </row>
    <row r="565" spans="1:2" ht="30" hidden="1" x14ac:dyDescent="0.4">
      <c r="A565" s="82" t="s">
        <v>453</v>
      </c>
      <c r="B565" s="88" t="s">
        <v>703</v>
      </c>
    </row>
    <row r="566" spans="1:2" ht="30" hidden="1" x14ac:dyDescent="0.4">
      <c r="A566" s="82" t="s">
        <v>454</v>
      </c>
      <c r="B566" s="88" t="s">
        <v>704</v>
      </c>
    </row>
    <row r="567" spans="1:2" hidden="1" x14ac:dyDescent="0.4">
      <c r="A567" s="83" t="s">
        <v>513</v>
      </c>
      <c r="B567" s="88" t="s">
        <v>705</v>
      </c>
    </row>
    <row r="568" spans="1:2" hidden="1" x14ac:dyDescent="0.4">
      <c r="A568" s="82" t="s">
        <v>531</v>
      </c>
      <c r="B568" s="88" t="s">
        <v>706</v>
      </c>
    </row>
    <row r="569" spans="1:2" hidden="1" x14ac:dyDescent="0.4">
      <c r="A569" s="82" t="s">
        <v>472</v>
      </c>
      <c r="B569" s="89" t="s">
        <v>671</v>
      </c>
    </row>
    <row r="570" spans="1:2" hidden="1" x14ac:dyDescent="0.4">
      <c r="A570" s="82" t="s">
        <v>473</v>
      </c>
      <c r="B570" s="89" t="s">
        <v>672</v>
      </c>
    </row>
    <row r="571" spans="1:2" hidden="1" x14ac:dyDescent="0.4">
      <c r="A571" s="82" t="s">
        <v>474</v>
      </c>
      <c r="B571" s="89" t="s">
        <v>673</v>
      </c>
    </row>
    <row r="572" spans="1:2" hidden="1" x14ac:dyDescent="0.4">
      <c r="A572" s="83" t="s">
        <v>583</v>
      </c>
      <c r="B572" s="89" t="s">
        <v>674</v>
      </c>
    </row>
    <row r="573" spans="1:2" hidden="1" x14ac:dyDescent="0.4">
      <c r="A573" s="83" t="s">
        <v>514</v>
      </c>
      <c r="B573" s="85" t="s">
        <v>761</v>
      </c>
    </row>
    <row r="574" spans="1:2" hidden="1" x14ac:dyDescent="0.4">
      <c r="A574" s="82" t="s">
        <v>532</v>
      </c>
      <c r="B574" s="86" t="s">
        <v>611</v>
      </c>
    </row>
    <row r="575" spans="1:2" hidden="1" x14ac:dyDescent="0.4">
      <c r="A575" s="82" t="s">
        <v>475</v>
      </c>
      <c r="B575" s="89" t="s">
        <v>643</v>
      </c>
    </row>
    <row r="576" spans="1:2" hidden="1" x14ac:dyDescent="0.4">
      <c r="A576" s="82" t="s">
        <v>476</v>
      </c>
      <c r="B576" s="86" t="s">
        <v>612</v>
      </c>
    </row>
    <row r="577" spans="1:2" hidden="1" x14ac:dyDescent="0.4">
      <c r="A577" s="82" t="s">
        <v>477</v>
      </c>
      <c r="B577" s="89" t="s">
        <v>644</v>
      </c>
    </row>
    <row r="578" spans="1:2" hidden="1" x14ac:dyDescent="0.4">
      <c r="A578" s="83" t="s">
        <v>584</v>
      </c>
      <c r="B578" s="86" t="s">
        <v>613</v>
      </c>
    </row>
    <row r="579" spans="1:2" hidden="1" x14ac:dyDescent="0.4">
      <c r="A579" s="83" t="s">
        <v>515</v>
      </c>
      <c r="B579" s="89" t="s">
        <v>645</v>
      </c>
    </row>
    <row r="580" spans="1:2" hidden="1" x14ac:dyDescent="0.4">
      <c r="A580" s="82" t="s">
        <v>533</v>
      </c>
      <c r="B580" s="86" t="s">
        <v>614</v>
      </c>
    </row>
    <row r="581" spans="1:2" hidden="1" x14ac:dyDescent="0.4">
      <c r="A581" s="82" t="s">
        <v>478</v>
      </c>
      <c r="B581" s="89" t="s">
        <v>646</v>
      </c>
    </row>
    <row r="582" spans="1:2" hidden="1" x14ac:dyDescent="0.4">
      <c r="A582" s="82" t="s">
        <v>479</v>
      </c>
      <c r="B582" s="88" t="s">
        <v>707</v>
      </c>
    </row>
    <row r="583" spans="1:2" hidden="1" x14ac:dyDescent="0.4">
      <c r="A583" s="82" t="s">
        <v>480</v>
      </c>
      <c r="B583" s="88" t="s">
        <v>708</v>
      </c>
    </row>
    <row r="584" spans="1:2" hidden="1" x14ac:dyDescent="0.4">
      <c r="A584" s="83" t="s">
        <v>585</v>
      </c>
      <c r="B584" s="88" t="s">
        <v>709</v>
      </c>
    </row>
    <row r="585" spans="1:2" hidden="1" x14ac:dyDescent="0.4">
      <c r="A585" s="83" t="s">
        <v>516</v>
      </c>
      <c r="B585" s="88" t="s">
        <v>710</v>
      </c>
    </row>
    <row r="586" spans="1:2" hidden="1" x14ac:dyDescent="0.4">
      <c r="A586" s="82" t="s">
        <v>534</v>
      </c>
      <c r="B586" s="89" t="s">
        <v>675</v>
      </c>
    </row>
    <row r="587" spans="1:2" hidden="1" x14ac:dyDescent="0.4">
      <c r="A587" s="82" t="s">
        <v>481</v>
      </c>
      <c r="B587" s="89" t="s">
        <v>676</v>
      </c>
    </row>
    <row r="588" spans="1:2" hidden="1" x14ac:dyDescent="0.4">
      <c r="A588" s="82" t="s">
        <v>482</v>
      </c>
      <c r="B588" s="89" t="s">
        <v>677</v>
      </c>
    </row>
    <row r="589" spans="1:2" hidden="1" x14ac:dyDescent="0.4">
      <c r="A589" s="82" t="s">
        <v>483</v>
      </c>
      <c r="B589" s="89" t="s">
        <v>678</v>
      </c>
    </row>
    <row r="590" spans="1:2" hidden="1" x14ac:dyDescent="0.4">
      <c r="A590" s="83" t="s">
        <v>586</v>
      </c>
      <c r="B590" s="85" t="s">
        <v>762</v>
      </c>
    </row>
    <row r="591" spans="1:2" ht="30" hidden="1" x14ac:dyDescent="0.4">
      <c r="A591" s="82" t="s">
        <v>458</v>
      </c>
      <c r="B591" s="86" t="s">
        <v>615</v>
      </c>
    </row>
    <row r="592" spans="1:2" ht="30" hidden="1" x14ac:dyDescent="0.4">
      <c r="A592" s="82" t="s">
        <v>459</v>
      </c>
      <c r="B592" s="89" t="s">
        <v>647</v>
      </c>
    </row>
    <row r="593" spans="1:2" ht="30" hidden="1" x14ac:dyDescent="0.4">
      <c r="A593" s="82" t="s">
        <v>460</v>
      </c>
      <c r="B593" s="86" t="s">
        <v>616</v>
      </c>
    </row>
    <row r="594" spans="1:2" ht="30" hidden="1" x14ac:dyDescent="0.4">
      <c r="A594" s="82" t="s">
        <v>461</v>
      </c>
      <c r="B594" s="89" t="s">
        <v>648</v>
      </c>
    </row>
    <row r="595" spans="1:2" ht="30" hidden="1" x14ac:dyDescent="0.4">
      <c r="A595" s="82" t="s">
        <v>462</v>
      </c>
      <c r="B595" s="86" t="s">
        <v>617</v>
      </c>
    </row>
    <row r="596" spans="1:2" ht="30" hidden="1" x14ac:dyDescent="0.4">
      <c r="A596" s="82" t="s">
        <v>463</v>
      </c>
      <c r="B596" s="89" t="s">
        <v>649</v>
      </c>
    </row>
    <row r="597" spans="1:2" ht="30" hidden="1" x14ac:dyDescent="0.4">
      <c r="A597" s="82" t="s">
        <v>466</v>
      </c>
      <c r="B597" s="86" t="s">
        <v>618</v>
      </c>
    </row>
    <row r="598" spans="1:2" ht="30" hidden="1" x14ac:dyDescent="0.4">
      <c r="A598" s="82" t="s">
        <v>467</v>
      </c>
      <c r="B598" s="89" t="s">
        <v>650</v>
      </c>
    </row>
    <row r="599" spans="1:2" ht="30" hidden="1" x14ac:dyDescent="0.4">
      <c r="A599" s="82" t="s">
        <v>464</v>
      </c>
      <c r="B599" s="88" t="s">
        <v>711</v>
      </c>
    </row>
    <row r="600" spans="1:2" ht="30" hidden="1" x14ac:dyDescent="0.4">
      <c r="A600" s="82" t="s">
        <v>465</v>
      </c>
      <c r="B600" s="88" t="s">
        <v>712</v>
      </c>
    </row>
    <row r="601" spans="1:2" hidden="1" x14ac:dyDescent="0.4">
      <c r="A601" s="83" t="s">
        <v>517</v>
      </c>
      <c r="B601" s="88" t="s">
        <v>713</v>
      </c>
    </row>
    <row r="602" spans="1:2" hidden="1" x14ac:dyDescent="0.4">
      <c r="A602" s="82" t="s">
        <v>535</v>
      </c>
      <c r="B602" s="88" t="s">
        <v>714</v>
      </c>
    </row>
    <row r="603" spans="1:2" hidden="1" x14ac:dyDescent="0.4">
      <c r="A603" s="82" t="s">
        <v>484</v>
      </c>
      <c r="B603" s="89" t="s">
        <v>679</v>
      </c>
    </row>
    <row r="604" spans="1:2" hidden="1" x14ac:dyDescent="0.4">
      <c r="A604" s="82" t="s">
        <v>485</v>
      </c>
      <c r="B604" s="89" t="s">
        <v>680</v>
      </c>
    </row>
    <row r="605" spans="1:2" hidden="1" x14ac:dyDescent="0.4">
      <c r="A605" s="82" t="s">
        <v>486</v>
      </c>
      <c r="B605" s="89" t="s">
        <v>681</v>
      </c>
    </row>
    <row r="606" spans="1:2" hidden="1" x14ac:dyDescent="0.4">
      <c r="A606" s="83" t="s">
        <v>587</v>
      </c>
      <c r="B606" s="89" t="s">
        <v>682</v>
      </c>
    </row>
    <row r="607" spans="1:2" hidden="1" x14ac:dyDescent="0.4">
      <c r="A607" s="83" t="s">
        <v>518</v>
      </c>
      <c r="B607" s="85" t="s">
        <v>763</v>
      </c>
    </row>
    <row r="608" spans="1:2" hidden="1" x14ac:dyDescent="0.4">
      <c r="A608" s="82" t="s">
        <v>536</v>
      </c>
      <c r="B608" s="86" t="s">
        <v>619</v>
      </c>
    </row>
    <row r="609" spans="1:2" hidden="1" x14ac:dyDescent="0.4">
      <c r="A609" s="82" t="s">
        <v>487</v>
      </c>
      <c r="B609" s="86" t="s">
        <v>651</v>
      </c>
    </row>
    <row r="610" spans="1:2" hidden="1" x14ac:dyDescent="0.4">
      <c r="A610" s="82" t="s">
        <v>488</v>
      </c>
      <c r="B610" s="86" t="s">
        <v>620</v>
      </c>
    </row>
    <row r="611" spans="1:2" hidden="1" x14ac:dyDescent="0.4">
      <c r="A611" s="82" t="s">
        <v>489</v>
      </c>
      <c r="B611" s="85" t="s">
        <v>652</v>
      </c>
    </row>
    <row r="612" spans="1:2" hidden="1" x14ac:dyDescent="0.4">
      <c r="A612" s="83" t="s">
        <v>588</v>
      </c>
      <c r="B612" s="86" t="s">
        <v>621</v>
      </c>
    </row>
    <row r="613" spans="1:2" hidden="1" x14ac:dyDescent="0.4">
      <c r="A613" s="83" t="s">
        <v>519</v>
      </c>
      <c r="B613" s="85" t="s">
        <v>653</v>
      </c>
    </row>
    <row r="614" spans="1:2" hidden="1" x14ac:dyDescent="0.4">
      <c r="A614" s="82" t="s">
        <v>537</v>
      </c>
      <c r="B614" s="86" t="s">
        <v>622</v>
      </c>
    </row>
    <row r="615" spans="1:2" hidden="1" x14ac:dyDescent="0.4">
      <c r="A615" s="82" t="s">
        <v>490</v>
      </c>
      <c r="B615" s="85" t="s">
        <v>654</v>
      </c>
    </row>
    <row r="616" spans="1:2" hidden="1" x14ac:dyDescent="0.4">
      <c r="A616" s="82" t="s">
        <v>491</v>
      </c>
      <c r="B616" s="85" t="s">
        <v>715</v>
      </c>
    </row>
    <row r="617" spans="1:2" hidden="1" x14ac:dyDescent="0.4">
      <c r="A617" s="82" t="s">
        <v>492</v>
      </c>
      <c r="B617" s="85" t="s">
        <v>716</v>
      </c>
    </row>
    <row r="618" spans="1:2" hidden="1" x14ac:dyDescent="0.4">
      <c r="A618" s="83" t="s">
        <v>589</v>
      </c>
      <c r="B618" s="85" t="s">
        <v>717</v>
      </c>
    </row>
    <row r="619" spans="1:2" hidden="1" x14ac:dyDescent="0.4">
      <c r="A619" s="83" t="s">
        <v>520</v>
      </c>
      <c r="B619" s="85" t="s">
        <v>718</v>
      </c>
    </row>
    <row r="620" spans="1:2" hidden="1" x14ac:dyDescent="0.4">
      <c r="A620" s="82" t="s">
        <v>446</v>
      </c>
      <c r="B620" s="85" t="s">
        <v>683</v>
      </c>
    </row>
    <row r="621" spans="1:2" hidden="1" x14ac:dyDescent="0.4">
      <c r="A621" s="82" t="s">
        <v>445</v>
      </c>
      <c r="B621" s="85" t="s">
        <v>684</v>
      </c>
    </row>
    <row r="622" spans="1:2" hidden="1" x14ac:dyDescent="0.4">
      <c r="A622" s="82" t="s">
        <v>442</v>
      </c>
      <c r="B622" s="85" t="s">
        <v>685</v>
      </c>
    </row>
    <row r="623" spans="1:2" hidden="1" x14ac:dyDescent="0.4">
      <c r="A623" s="82" t="s">
        <v>441</v>
      </c>
      <c r="B623" s="85" t="s">
        <v>686</v>
      </c>
    </row>
    <row r="624" spans="1:2" hidden="1" x14ac:dyDescent="0.4">
      <c r="A624" s="84" t="s">
        <v>594</v>
      </c>
      <c r="B624" s="85" t="s">
        <v>764</v>
      </c>
    </row>
    <row r="625" spans="1:2" hidden="1" x14ac:dyDescent="0.4">
      <c r="A625" t="s">
        <v>1393</v>
      </c>
      <c r="B625" s="86" t="s">
        <v>623</v>
      </c>
    </row>
    <row r="626" spans="1:2" hidden="1" x14ac:dyDescent="0.4">
      <c r="A626" t="s">
        <v>1394</v>
      </c>
      <c r="B626" s="85" t="s">
        <v>655</v>
      </c>
    </row>
    <row r="627" spans="1:2" hidden="1" x14ac:dyDescent="0.4">
      <c r="A627" s="84" t="s">
        <v>593</v>
      </c>
      <c r="B627" s="86" t="s">
        <v>624</v>
      </c>
    </row>
    <row r="628" spans="1:2" hidden="1" x14ac:dyDescent="0.4">
      <c r="A628" s="83" t="s">
        <v>592</v>
      </c>
      <c r="B628" s="85" t="s">
        <v>656</v>
      </c>
    </row>
    <row r="629" spans="1:2" hidden="1" x14ac:dyDescent="0.4">
      <c r="A629" s="83" t="s">
        <v>524</v>
      </c>
      <c r="B629" s="86" t="s">
        <v>625</v>
      </c>
    </row>
    <row r="630" spans="1:2" hidden="1" x14ac:dyDescent="0.4">
      <c r="A630" s="83" t="s">
        <v>525</v>
      </c>
      <c r="B630" s="85" t="s">
        <v>657</v>
      </c>
    </row>
    <row r="631" spans="1:2" hidden="1" x14ac:dyDescent="0.4">
      <c r="A631" s="83" t="s">
        <v>526</v>
      </c>
      <c r="B631" s="86" t="s">
        <v>626</v>
      </c>
    </row>
    <row r="632" spans="1:2" hidden="1" x14ac:dyDescent="0.4">
      <c r="A632" s="83" t="s">
        <v>527</v>
      </c>
      <c r="B632" s="85" t="s">
        <v>658</v>
      </c>
    </row>
    <row r="633" spans="1:2" hidden="1" x14ac:dyDescent="0.4">
      <c r="A633" s="83" t="s">
        <v>528</v>
      </c>
      <c r="B633" s="85" t="s">
        <v>719</v>
      </c>
    </row>
    <row r="634" spans="1:2" hidden="1" x14ac:dyDescent="0.4">
      <c r="A634" s="83" t="s">
        <v>529</v>
      </c>
      <c r="B634" s="85" t="s">
        <v>720</v>
      </c>
    </row>
    <row r="635" spans="1:2" hidden="1" x14ac:dyDescent="0.4">
      <c r="A635" s="83" t="s">
        <v>546</v>
      </c>
      <c r="B635" s="85" t="s">
        <v>721</v>
      </c>
    </row>
    <row r="636" spans="1:2" hidden="1" x14ac:dyDescent="0.4">
      <c r="A636" s="83" t="s">
        <v>547</v>
      </c>
      <c r="B636" s="85" t="s">
        <v>722</v>
      </c>
    </row>
    <row r="637" spans="1:2" hidden="1" x14ac:dyDescent="0.4">
      <c r="A637" s="83" t="s">
        <v>548</v>
      </c>
      <c r="B637" s="85" t="s">
        <v>687</v>
      </c>
    </row>
    <row r="638" spans="1:2" hidden="1" x14ac:dyDescent="0.4">
      <c r="A638" s="83" t="s">
        <v>549</v>
      </c>
      <c r="B638" s="85" t="s">
        <v>688</v>
      </c>
    </row>
    <row r="639" spans="1:2" hidden="1" x14ac:dyDescent="0.4">
      <c r="A639" s="83" t="s">
        <v>550</v>
      </c>
      <c r="B639" s="85" t="s">
        <v>689</v>
      </c>
    </row>
    <row r="640" spans="1:2" hidden="1" x14ac:dyDescent="0.4">
      <c r="A640" s="83" t="s">
        <v>551</v>
      </c>
      <c r="B640" s="85" t="s">
        <v>690</v>
      </c>
    </row>
    <row r="641" spans="1:2" hidden="1" x14ac:dyDescent="0.4">
      <c r="A641" s="83" t="s">
        <v>552</v>
      </c>
      <c r="B641" s="85" t="s">
        <v>765</v>
      </c>
    </row>
    <row r="642" spans="1:2" hidden="1" x14ac:dyDescent="0.4">
      <c r="A642" s="83" t="s">
        <v>553</v>
      </c>
      <c r="B642" s="86" t="s">
        <v>627</v>
      </c>
    </row>
    <row r="643" spans="1:2" hidden="1" x14ac:dyDescent="0.4">
      <c r="A643" s="83" t="s">
        <v>574</v>
      </c>
      <c r="B643" s="85" t="s">
        <v>659</v>
      </c>
    </row>
    <row r="644" spans="1:2" hidden="1" x14ac:dyDescent="0.4">
      <c r="A644" s="83" t="s">
        <v>575</v>
      </c>
      <c r="B644" s="86" t="s">
        <v>628</v>
      </c>
    </row>
    <row r="645" spans="1:2" hidden="1" x14ac:dyDescent="0.4">
      <c r="A645" s="83" t="s">
        <v>576</v>
      </c>
      <c r="B645" s="85" t="s">
        <v>660</v>
      </c>
    </row>
    <row r="646" spans="1:2" hidden="1" x14ac:dyDescent="0.4">
      <c r="A646" s="83" t="s">
        <v>577</v>
      </c>
      <c r="B646" s="86" t="s">
        <v>629</v>
      </c>
    </row>
    <row r="647" spans="1:2" hidden="1" x14ac:dyDescent="0.4">
      <c r="A647" s="83" t="s">
        <v>578</v>
      </c>
      <c r="B647" s="85" t="s">
        <v>661</v>
      </c>
    </row>
    <row r="648" spans="1:2" hidden="1" x14ac:dyDescent="0.4">
      <c r="A648" s="83" t="s">
        <v>579</v>
      </c>
      <c r="B648" s="86" t="s">
        <v>630</v>
      </c>
    </row>
    <row r="649" spans="1:2" hidden="1" x14ac:dyDescent="0.4">
      <c r="A649" s="83" t="s">
        <v>580</v>
      </c>
      <c r="B649" s="85" t="s">
        <v>662</v>
      </c>
    </row>
    <row r="650" spans="1:2" hidden="1" x14ac:dyDescent="0.4">
      <c r="A650" s="83" t="s">
        <v>581</v>
      </c>
      <c r="B650" s="85" t="s">
        <v>723</v>
      </c>
    </row>
    <row r="651" spans="1:2" hidden="1" x14ac:dyDescent="0.4">
      <c r="A651" s="83" t="s">
        <v>505</v>
      </c>
      <c r="B651" s="85" t="s">
        <v>724</v>
      </c>
    </row>
    <row r="652" spans="1:2" hidden="1" x14ac:dyDescent="0.4">
      <c r="A652" s="83" t="s">
        <v>506</v>
      </c>
      <c r="B652" s="85" t="s">
        <v>725</v>
      </c>
    </row>
    <row r="653" spans="1:2" hidden="1" x14ac:dyDescent="0.4">
      <c r="A653" s="83" t="s">
        <v>507</v>
      </c>
      <c r="B653" s="85" t="s">
        <v>726</v>
      </c>
    </row>
    <row r="654" spans="1:2" hidden="1" x14ac:dyDescent="0.4">
      <c r="A654" s="83" t="s">
        <v>508</v>
      </c>
      <c r="B654" s="85" t="s">
        <v>691</v>
      </c>
    </row>
    <row r="655" spans="1:2" hidden="1" x14ac:dyDescent="0.4">
      <c r="A655" s="83" t="s">
        <v>509</v>
      </c>
      <c r="B655" s="85" t="s">
        <v>692</v>
      </c>
    </row>
    <row r="656" spans="1:2" hidden="1" x14ac:dyDescent="0.4">
      <c r="A656" s="83" t="s">
        <v>510</v>
      </c>
      <c r="B656" s="85" t="s">
        <v>693</v>
      </c>
    </row>
    <row r="657" spans="1:2" hidden="1" x14ac:dyDescent="0.4">
      <c r="A657" s="83" t="s">
        <v>511</v>
      </c>
      <c r="B657" s="85" t="s">
        <v>694</v>
      </c>
    </row>
    <row r="658" spans="1:2" hidden="1" x14ac:dyDescent="0.4">
      <c r="A658" s="83" t="s">
        <v>512</v>
      </c>
      <c r="B658" s="85" t="s">
        <v>766</v>
      </c>
    </row>
    <row r="659" spans="1:2" hidden="1" x14ac:dyDescent="0.4">
      <c r="A659" s="83" t="s">
        <v>835</v>
      </c>
      <c r="B659" s="86" t="s">
        <v>631</v>
      </c>
    </row>
    <row r="660" spans="1:2" hidden="1" x14ac:dyDescent="0.4">
      <c r="A660" s="83"/>
      <c r="B660" s="85" t="s">
        <v>663</v>
      </c>
    </row>
    <row r="661" spans="1:2" hidden="1" x14ac:dyDescent="0.4">
      <c r="A661" s="83"/>
      <c r="B661" s="86" t="s">
        <v>632</v>
      </c>
    </row>
    <row r="662" spans="1:2" hidden="1" x14ac:dyDescent="0.4">
      <c r="A662" s="83"/>
      <c r="B662" s="85" t="s">
        <v>664</v>
      </c>
    </row>
    <row r="663" spans="1:2" hidden="1" x14ac:dyDescent="0.4">
      <c r="A663" s="83"/>
      <c r="B663" s="86" t="s">
        <v>633</v>
      </c>
    </row>
    <row r="664" spans="1:2" hidden="1" x14ac:dyDescent="0.4">
      <c r="A664" s="83"/>
      <c r="B664" s="85" t="s">
        <v>665</v>
      </c>
    </row>
    <row r="665" spans="1:2" hidden="1" x14ac:dyDescent="0.4">
      <c r="A665" s="83"/>
      <c r="B665" s="86" t="s">
        <v>634</v>
      </c>
    </row>
    <row r="666" spans="1:2" hidden="1" x14ac:dyDescent="0.4">
      <c r="A666" s="83"/>
      <c r="B666" s="85" t="s">
        <v>666</v>
      </c>
    </row>
    <row r="667" spans="1:2" hidden="1" x14ac:dyDescent="0.4">
      <c r="A667" s="83"/>
      <c r="B667" s="85" t="s">
        <v>727</v>
      </c>
    </row>
    <row r="668" spans="1:2" hidden="1" x14ac:dyDescent="0.4">
      <c r="A668" s="83"/>
      <c r="B668" s="85" t="s">
        <v>728</v>
      </c>
    </row>
    <row r="669" spans="1:2" hidden="1" x14ac:dyDescent="0.4">
      <c r="A669" s="83"/>
      <c r="B669" s="85" t="s">
        <v>729</v>
      </c>
    </row>
    <row r="670" spans="1:2" hidden="1" x14ac:dyDescent="0.4">
      <c r="A670" s="83"/>
      <c r="B670" s="85" t="s">
        <v>730</v>
      </c>
    </row>
    <row r="671" spans="1:2" hidden="1" x14ac:dyDescent="0.4">
      <c r="A671" s="83"/>
      <c r="B671" s="85" t="s">
        <v>695</v>
      </c>
    </row>
    <row r="672" spans="1:2" hidden="1" x14ac:dyDescent="0.4">
      <c r="A672" s="83"/>
      <c r="B672" s="85" t="s">
        <v>696</v>
      </c>
    </row>
    <row r="673" spans="1:2" hidden="1" x14ac:dyDescent="0.4">
      <c r="A673" s="83"/>
      <c r="B673" s="85" t="s">
        <v>697</v>
      </c>
    </row>
    <row r="674" spans="1:2" hidden="1" x14ac:dyDescent="0.4">
      <c r="A674" s="83"/>
      <c r="B674" s="85" t="s">
        <v>698</v>
      </c>
    </row>
    <row r="675" spans="1:2" hidden="1" x14ac:dyDescent="0.4">
      <c r="A675" s="83"/>
      <c r="B675" s="86" t="s">
        <v>595</v>
      </c>
    </row>
    <row r="676" spans="1:2" hidden="1" x14ac:dyDescent="0.4">
      <c r="A676" s="83"/>
      <c r="B676" s="86" t="s">
        <v>596</v>
      </c>
    </row>
    <row r="677" spans="1:2" hidden="1" x14ac:dyDescent="0.4">
      <c r="B677" s="85" t="s">
        <v>835</v>
      </c>
    </row>
    <row r="678" spans="1:2" hidden="1" x14ac:dyDescent="0.4"/>
    <row r="679" spans="1:2" hidden="1" x14ac:dyDescent="0.4"/>
  </sheetData>
  <sheetProtection algorithmName="SHA-512" hashValue="KYQqKIgsdMBHAvu9Gg+sqXOh/jnI+53h/ofkbJ0IRNDoCCMi6izGQ/slGGswz1A5TuRg2kSYYRWkfHqCyB2JcQ==" saltValue="4TIbAXk0cqVu3rRDWgnaug==" spinCount="100000" sheet="1" objects="1" scenarios="1"/>
  <sortState ref="B501:B676">
    <sortCondition ref="B500"/>
  </sortState>
  <mergeCells count="1">
    <mergeCell ref="C1:M1"/>
  </mergeCells>
  <phoneticPr fontId="17" type="noConversion"/>
  <conditionalFormatting sqref="D56 D58 D60 F56 F58 F60 H56 H58 H60 J56 J58 J60 L56:M56 L58:M58 L60:M60 O56 O58 O60 Q56 Q58 Q60 S56 S58 S60 U56:V56 U58:V58 U60:V60 X56:Y56 X58:Y58 X60:Y60 AA56 AA58 AA60 AC56 AC58 AC60 AE56 AE58 AE60 D2:D54 F2:F54 H2:H54 J2:J54 L2:M54 O2:O54 Q2:Q54 S2:S54 U2:V54 X2:Y54 AA2:AA54 AC2:AC54 AE2:AE54">
    <cfRule type="expression" dxfId="3" priority="7">
      <formula>EXACT($B2,"Input")</formula>
    </cfRule>
  </conditionalFormatting>
  <conditionalFormatting sqref="E56 E58 E60 G56 G58 G60 I56 I58 I60 K56 K58 K60 N56 N58 N60 W56 W58 W60 P56 P58 P60 R56 R58 R60 T56 T58 T60 Z56 Z58 Z60 AB56 AB58 AB60 AD56 AD58 AD60 AF56 AF58 AF60 E2:E54 G2:G54 I2:I54 K2:K54 N2:N54 W2:W54 P2:P54 R2:R54 T2:T54 Z2:Z54 AB2:AB54 AD2:AD54 AF2:AF54">
    <cfRule type="expression" dxfId="2" priority="5">
      <formula>EXACT($B2,"Input")</formula>
    </cfRule>
  </conditionalFormatting>
  <conditionalFormatting sqref="D55 D57 D59 F55 F57 F59 H55 H57 H59 J55 J57 J59 L55:M55 L57:M57 L59:M59 O55 O57 O59 Q55 Q57 Q59 S55 S57 S59 U55:V55 U57:V57 U59:V59 X55:Y55 X57:Y57 X59:Y59 AA55 AA57 AA59 AC55 AC57 AC59 AE55 AE57 AE59">
    <cfRule type="expression" dxfId="1" priority="2">
      <formula>EXACT($B55,"Input")</formula>
    </cfRule>
  </conditionalFormatting>
  <conditionalFormatting sqref="E55 E57 E59 G55 G57 G59 I55 I57 I59 K55 K57 K59 N55 N57 N59 W55 W57 W59 P55 P57 P59 R55 R57 R59 T55 T57 T59 Z55 Z57 Z59 AB55 AB57 AB59 AD55 AD57 AD59 AF55 AF57 AF59">
    <cfRule type="expression" dxfId="0" priority="1">
      <formula>EXACT($B55,"Input")</formula>
    </cfRule>
  </conditionalFormatting>
  <dataValidations count="2">
    <dataValidation type="list" allowBlank="1" showInputMessage="1" showErrorMessage="1" sqref="B2:B60">
      <formula1>$A$500:$B$500</formula1>
    </dataValidation>
    <dataValidation type="list" allowBlank="1" showInputMessage="1" showErrorMessage="1" sqref="C2:AF60">
      <formula1>INDIRECT($B2)</formula1>
    </dataValidation>
  </dataValidation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Q306"/>
  <sheetViews>
    <sheetView zoomScale="54" zoomScaleNormal="79" workbookViewId="0"/>
  </sheetViews>
  <sheetFormatPr defaultColWidth="8.8984375" defaultRowHeight="17.399999999999999" x14ac:dyDescent="0.4"/>
  <cols>
    <col min="1" max="1" width="8.8984375" style="97"/>
    <col min="2" max="2" width="28.296875" style="97" bestFit="1" customWidth="1"/>
    <col min="3" max="3" width="62.296875" style="97" customWidth="1"/>
    <col min="4" max="4" width="10.69921875" style="132" customWidth="1"/>
    <col min="5" max="5" width="10.69921875" style="4" customWidth="1"/>
    <col min="6" max="6" width="10.69921875" style="100" customWidth="1"/>
    <col min="7" max="8" width="10.69921875" style="133" customWidth="1"/>
    <col min="9" max="9" width="10.69921875" style="134" customWidth="1"/>
    <col min="10" max="12" width="10.69921875" style="135" customWidth="1"/>
    <col min="13" max="13" width="10.69921875" style="134" customWidth="1"/>
    <col min="14" max="15" width="10.69921875" style="133" customWidth="1"/>
    <col min="16" max="18" width="10.69921875" style="97" customWidth="1"/>
    <col min="19" max="19" width="10.69921875" style="134" customWidth="1"/>
    <col min="20" max="21" width="10.69921875" style="133" customWidth="1"/>
    <col min="22" max="24" width="10.69921875" style="97" customWidth="1"/>
    <col min="25" max="27" width="10.69921875" style="133" customWidth="1"/>
    <col min="28" max="33" width="8.8984375" style="97"/>
    <col min="34" max="38" width="20.69921875" style="97" customWidth="1"/>
    <col min="39" max="39" width="9.296875" style="97" hidden="1" customWidth="1"/>
    <col min="40" max="40" width="12.8984375" style="97" hidden="1" customWidth="1"/>
    <col min="41" max="41" width="22.69921875" style="97" hidden="1" customWidth="1"/>
    <col min="42" max="43" width="24.3984375" style="97" hidden="1" customWidth="1"/>
    <col min="44" max="44" width="0" style="97" hidden="1" customWidth="1"/>
    <col min="45" max="16384" width="8.8984375" style="97"/>
  </cols>
  <sheetData>
    <row r="1" spans="1:43" s="4" customFormat="1" ht="18" thickBot="1" x14ac:dyDescent="0.45">
      <c r="A1" s="99" t="s">
        <v>0</v>
      </c>
      <c r="B1" s="99" t="s">
        <v>1</v>
      </c>
      <c r="C1" s="99" t="s">
        <v>3</v>
      </c>
      <c r="D1" s="237" t="s">
        <v>2</v>
      </c>
      <c r="E1" s="237"/>
      <c r="F1" s="237"/>
      <c r="G1" s="237"/>
      <c r="H1" s="237"/>
      <c r="I1" s="237"/>
      <c r="J1" s="237"/>
      <c r="K1" s="237"/>
      <c r="L1" s="237"/>
      <c r="M1" s="237"/>
      <c r="N1" s="237"/>
      <c r="O1" s="237"/>
      <c r="P1" s="237"/>
      <c r="Q1" s="237"/>
      <c r="R1" s="237"/>
      <c r="S1" s="237"/>
      <c r="T1" s="237"/>
      <c r="U1" s="237"/>
      <c r="V1" s="237"/>
      <c r="W1" s="237"/>
      <c r="X1" s="237"/>
      <c r="Y1" s="237"/>
      <c r="Z1" s="237"/>
      <c r="AA1" s="237"/>
    </row>
    <row r="2" spans="1:43" s="4" customFormat="1" x14ac:dyDescent="0.4">
      <c r="D2" s="241" t="s">
        <v>1350</v>
      </c>
      <c r="E2" s="242"/>
      <c r="F2" s="243"/>
      <c r="G2" s="244" t="s">
        <v>1351</v>
      </c>
      <c r="H2" s="242"/>
      <c r="I2" s="243"/>
      <c r="J2" s="238" t="s">
        <v>1352</v>
      </c>
      <c r="K2" s="239"/>
      <c r="L2" s="240"/>
      <c r="M2" s="238" t="s">
        <v>1353</v>
      </c>
      <c r="N2" s="239"/>
      <c r="O2" s="240"/>
      <c r="P2" s="241" t="s">
        <v>1354</v>
      </c>
      <c r="Q2" s="242"/>
      <c r="R2" s="243"/>
      <c r="S2" s="238" t="s">
        <v>1355</v>
      </c>
      <c r="T2" s="239"/>
      <c r="U2" s="240"/>
      <c r="V2" s="241" t="s">
        <v>1356</v>
      </c>
      <c r="W2" s="242"/>
      <c r="X2" s="243"/>
      <c r="Y2" s="241" t="s">
        <v>1357</v>
      </c>
      <c r="Z2" s="242"/>
      <c r="AA2" s="243"/>
    </row>
    <row r="3" spans="1:43" s="4" customFormat="1" x14ac:dyDescent="0.4">
      <c r="D3" s="157"/>
      <c r="E3" s="158"/>
      <c r="F3" s="159"/>
      <c r="G3" s="157"/>
      <c r="H3" s="158"/>
      <c r="I3" s="159"/>
      <c r="J3" s="157"/>
      <c r="K3" s="158"/>
      <c r="L3" s="159"/>
      <c r="M3" s="157"/>
      <c r="N3" s="158"/>
      <c r="O3" s="159"/>
      <c r="P3" s="157"/>
      <c r="Q3" s="158"/>
      <c r="R3" s="159"/>
      <c r="S3" s="157"/>
      <c r="T3" s="158"/>
      <c r="U3" s="159"/>
      <c r="V3" s="157"/>
      <c r="W3" s="158"/>
      <c r="X3" s="159"/>
      <c r="Y3" s="157"/>
      <c r="Z3" s="158"/>
      <c r="AA3" s="159"/>
    </row>
    <row r="4" spans="1:43" x14ac:dyDescent="0.4">
      <c r="D4" s="157"/>
      <c r="E4" s="158"/>
      <c r="F4" s="159"/>
      <c r="G4" s="157"/>
      <c r="H4" s="158"/>
      <c r="I4" s="159"/>
      <c r="J4" s="157"/>
      <c r="K4" s="158"/>
      <c r="L4" s="159"/>
      <c r="M4" s="157"/>
      <c r="N4" s="158"/>
      <c r="O4" s="159"/>
      <c r="P4" s="157"/>
      <c r="Q4" s="158"/>
      <c r="R4" s="159"/>
      <c r="S4" s="157"/>
      <c r="T4" s="158"/>
      <c r="U4" s="159"/>
      <c r="V4" s="157"/>
      <c r="W4" s="158"/>
      <c r="X4" s="159"/>
      <c r="Y4" s="157"/>
      <c r="Z4" s="158"/>
      <c r="AA4" s="159"/>
    </row>
    <row r="5" spans="1:43" x14ac:dyDescent="0.4">
      <c r="A5" s="97">
        <v>1</v>
      </c>
      <c r="B5" s="4" t="s">
        <v>875</v>
      </c>
      <c r="C5" s="97" t="s">
        <v>907</v>
      </c>
      <c r="D5" s="233" t="s">
        <v>896</v>
      </c>
      <c r="E5" s="234"/>
      <c r="F5" s="235"/>
      <c r="G5" s="221" t="s">
        <v>896</v>
      </c>
      <c r="H5" s="222"/>
      <c r="I5" s="223"/>
      <c r="J5" s="233" t="s">
        <v>896</v>
      </c>
      <c r="K5" s="234"/>
      <c r="L5" s="235"/>
      <c r="M5" s="221" t="s">
        <v>896</v>
      </c>
      <c r="N5" s="222"/>
      <c r="O5" s="223"/>
      <c r="P5" s="233" t="s">
        <v>896</v>
      </c>
      <c r="Q5" s="234"/>
      <c r="R5" s="235"/>
      <c r="S5" s="221" t="s">
        <v>896</v>
      </c>
      <c r="T5" s="222"/>
      <c r="U5" s="223"/>
      <c r="V5" s="233" t="s">
        <v>896</v>
      </c>
      <c r="W5" s="234"/>
      <c r="X5" s="235"/>
      <c r="Y5" s="221" t="s">
        <v>896</v>
      </c>
      <c r="Z5" s="222"/>
      <c r="AA5" s="223"/>
      <c r="AM5" s="97" t="s">
        <v>896</v>
      </c>
      <c r="AN5" s="97" t="s">
        <v>897</v>
      </c>
      <c r="AO5" s="97" t="s">
        <v>898</v>
      </c>
      <c r="AP5" s="97" t="s">
        <v>899</v>
      </c>
      <c r="AQ5" s="97" t="s">
        <v>900</v>
      </c>
    </row>
    <row r="6" spans="1:43" x14ac:dyDescent="0.4">
      <c r="B6" s="4"/>
      <c r="D6" s="122"/>
      <c r="E6" s="123"/>
      <c r="F6" s="124"/>
      <c r="G6" s="125"/>
      <c r="H6" s="126"/>
      <c r="I6" s="127"/>
      <c r="J6" s="122"/>
      <c r="K6" s="123"/>
      <c r="L6" s="124"/>
      <c r="M6" s="125"/>
      <c r="N6" s="126"/>
      <c r="O6" s="127"/>
      <c r="P6" s="122"/>
      <c r="Q6" s="123"/>
      <c r="R6" s="124"/>
      <c r="S6" s="125"/>
      <c r="T6" s="126"/>
      <c r="U6" s="127"/>
      <c r="V6" s="122"/>
      <c r="W6" s="123"/>
      <c r="X6" s="124"/>
      <c r="Y6" s="125"/>
      <c r="Z6" s="126"/>
      <c r="AA6" s="127"/>
    </row>
    <row r="7" spans="1:43" ht="54.6" customHeight="1" x14ac:dyDescent="0.4">
      <c r="A7" s="97">
        <v>2</v>
      </c>
      <c r="B7" s="97" t="s">
        <v>918</v>
      </c>
      <c r="C7" s="97" t="s">
        <v>1178</v>
      </c>
      <c r="D7" s="233">
        <v>0</v>
      </c>
      <c r="E7" s="234"/>
      <c r="F7" s="235"/>
      <c r="G7" s="221">
        <v>0</v>
      </c>
      <c r="H7" s="222"/>
      <c r="I7" s="223"/>
      <c r="J7" s="233">
        <v>0</v>
      </c>
      <c r="K7" s="234"/>
      <c r="L7" s="235"/>
      <c r="M7" s="221">
        <v>0</v>
      </c>
      <c r="N7" s="222"/>
      <c r="O7" s="223"/>
      <c r="P7" s="233">
        <v>0</v>
      </c>
      <c r="Q7" s="234"/>
      <c r="R7" s="235"/>
      <c r="S7" s="221">
        <v>0</v>
      </c>
      <c r="T7" s="222"/>
      <c r="U7" s="223"/>
      <c r="V7" s="233">
        <v>0</v>
      </c>
      <c r="W7" s="234"/>
      <c r="X7" s="235"/>
      <c r="Y7" s="221">
        <v>0</v>
      </c>
      <c r="Z7" s="222"/>
      <c r="AA7" s="223"/>
      <c r="AM7" s="97" t="s">
        <v>1020</v>
      </c>
      <c r="AN7" s="97" t="s">
        <v>1176</v>
      </c>
    </row>
    <row r="8" spans="1:43" x14ac:dyDescent="0.4">
      <c r="D8" s="161" t="s">
        <v>901</v>
      </c>
      <c r="E8" s="162" t="s">
        <v>902</v>
      </c>
      <c r="F8" s="163" t="s">
        <v>903</v>
      </c>
      <c r="G8" s="161" t="s">
        <v>901</v>
      </c>
      <c r="H8" s="162" t="s">
        <v>902</v>
      </c>
      <c r="I8" s="163" t="s">
        <v>903</v>
      </c>
      <c r="J8" s="161" t="s">
        <v>901</v>
      </c>
      <c r="K8" s="162" t="s">
        <v>902</v>
      </c>
      <c r="L8" s="163" t="s">
        <v>903</v>
      </c>
      <c r="M8" s="161" t="s">
        <v>901</v>
      </c>
      <c r="N8" s="162" t="s">
        <v>902</v>
      </c>
      <c r="O8" s="163" t="s">
        <v>903</v>
      </c>
      <c r="P8" s="161" t="s">
        <v>901</v>
      </c>
      <c r="Q8" s="162" t="s">
        <v>902</v>
      </c>
      <c r="R8" s="163" t="s">
        <v>903</v>
      </c>
      <c r="S8" s="161" t="s">
        <v>901</v>
      </c>
      <c r="T8" s="162" t="s">
        <v>902</v>
      </c>
      <c r="U8" s="163" t="s">
        <v>903</v>
      </c>
      <c r="V8" s="161" t="s">
        <v>901</v>
      </c>
      <c r="W8" s="162" t="s">
        <v>902</v>
      </c>
      <c r="X8" s="163" t="s">
        <v>903</v>
      </c>
      <c r="Y8" s="161" t="s">
        <v>901</v>
      </c>
      <c r="Z8" s="162" t="s">
        <v>902</v>
      </c>
      <c r="AA8" s="163" t="s">
        <v>903</v>
      </c>
    </row>
    <row r="9" spans="1:43" x14ac:dyDescent="0.4">
      <c r="A9" s="97">
        <v>3</v>
      </c>
      <c r="B9" s="97" t="s">
        <v>884</v>
      </c>
      <c r="C9" s="97" t="s">
        <v>908</v>
      </c>
      <c r="D9" s="118" t="s">
        <v>1020</v>
      </c>
      <c r="E9" s="118" t="s">
        <v>1020</v>
      </c>
      <c r="F9" s="118" t="s">
        <v>1020</v>
      </c>
      <c r="G9" s="118" t="s">
        <v>1020</v>
      </c>
      <c r="H9" s="118" t="s">
        <v>1020</v>
      </c>
      <c r="I9" s="118" t="s">
        <v>1020</v>
      </c>
      <c r="J9" s="118" t="s">
        <v>1020</v>
      </c>
      <c r="K9" s="118" t="s">
        <v>1020</v>
      </c>
      <c r="L9" s="118" t="s">
        <v>1020</v>
      </c>
      <c r="M9" s="118" t="s">
        <v>1020</v>
      </c>
      <c r="N9" s="118" t="s">
        <v>1020</v>
      </c>
      <c r="O9" s="118" t="s">
        <v>1020</v>
      </c>
      <c r="P9" s="118" t="s">
        <v>1020</v>
      </c>
      <c r="Q9" s="118" t="s">
        <v>1020</v>
      </c>
      <c r="R9" s="118" t="s">
        <v>1020</v>
      </c>
      <c r="S9" s="118" t="s">
        <v>1020</v>
      </c>
      <c r="T9" s="118" t="s">
        <v>1020</v>
      </c>
      <c r="U9" s="118" t="s">
        <v>1020</v>
      </c>
      <c r="V9" s="118" t="s">
        <v>1020</v>
      </c>
      <c r="W9" s="118" t="s">
        <v>1020</v>
      </c>
      <c r="X9" s="118" t="s">
        <v>1020</v>
      </c>
      <c r="Y9" s="118" t="s">
        <v>1020</v>
      </c>
      <c r="Z9" s="118" t="s">
        <v>1020</v>
      </c>
      <c r="AA9" s="118" t="s">
        <v>1020</v>
      </c>
    </row>
    <row r="10" spans="1:43" ht="52.2" x14ac:dyDescent="0.4">
      <c r="A10" s="97">
        <v>4</v>
      </c>
      <c r="B10" s="97" t="s">
        <v>885</v>
      </c>
      <c r="C10" s="97" t="s">
        <v>910</v>
      </c>
      <c r="D10" s="118">
        <v>6</v>
      </c>
      <c r="E10" s="36">
        <v>2</v>
      </c>
      <c r="F10" s="39">
        <v>2</v>
      </c>
      <c r="G10" s="119">
        <v>6</v>
      </c>
      <c r="H10" s="120">
        <v>2</v>
      </c>
      <c r="I10" s="121">
        <v>2</v>
      </c>
      <c r="J10" s="118">
        <v>6</v>
      </c>
      <c r="K10" s="36">
        <v>2</v>
      </c>
      <c r="L10" s="39">
        <v>2</v>
      </c>
      <c r="M10" s="119">
        <v>6</v>
      </c>
      <c r="N10" s="120">
        <v>2</v>
      </c>
      <c r="O10" s="121">
        <v>2</v>
      </c>
      <c r="P10" s="118">
        <v>6</v>
      </c>
      <c r="Q10" s="36">
        <v>2</v>
      </c>
      <c r="R10" s="39">
        <v>2</v>
      </c>
      <c r="S10" s="119">
        <v>6</v>
      </c>
      <c r="T10" s="120">
        <v>2</v>
      </c>
      <c r="U10" s="121">
        <v>2</v>
      </c>
      <c r="V10" s="118">
        <v>6</v>
      </c>
      <c r="W10" s="36">
        <v>2</v>
      </c>
      <c r="X10" s="39">
        <v>2</v>
      </c>
      <c r="Y10" s="119">
        <v>6</v>
      </c>
      <c r="Z10" s="120">
        <v>2</v>
      </c>
      <c r="AA10" s="121">
        <v>2</v>
      </c>
    </row>
    <row r="11" spans="1:43" ht="121.8" x14ac:dyDescent="0.4">
      <c r="A11" s="97">
        <v>5</v>
      </c>
      <c r="B11" s="97" t="s">
        <v>886</v>
      </c>
      <c r="C11" s="97" t="s">
        <v>909</v>
      </c>
      <c r="D11" s="118">
        <v>170</v>
      </c>
      <c r="E11" s="36">
        <v>170</v>
      </c>
      <c r="F11" s="39">
        <v>6</v>
      </c>
      <c r="G11" s="119">
        <v>170</v>
      </c>
      <c r="H11" s="120">
        <v>170</v>
      </c>
      <c r="I11" s="121">
        <v>6</v>
      </c>
      <c r="J11" s="118">
        <v>170</v>
      </c>
      <c r="K11" s="36">
        <v>170</v>
      </c>
      <c r="L11" s="39">
        <v>6</v>
      </c>
      <c r="M11" s="119">
        <v>170</v>
      </c>
      <c r="N11" s="120">
        <v>170</v>
      </c>
      <c r="O11" s="121">
        <v>6</v>
      </c>
      <c r="P11" s="118">
        <v>170</v>
      </c>
      <c r="Q11" s="36">
        <v>170</v>
      </c>
      <c r="R11" s="39">
        <v>6</v>
      </c>
      <c r="S11" s="119">
        <v>170</v>
      </c>
      <c r="T11" s="120">
        <v>170</v>
      </c>
      <c r="U11" s="121">
        <v>6</v>
      </c>
      <c r="V11" s="118">
        <v>170</v>
      </c>
      <c r="W11" s="36">
        <v>170</v>
      </c>
      <c r="X11" s="39">
        <v>6</v>
      </c>
      <c r="Y11" s="119">
        <v>170</v>
      </c>
      <c r="Z11" s="120">
        <v>170</v>
      </c>
      <c r="AA11" s="121">
        <v>6</v>
      </c>
    </row>
    <row r="12" spans="1:43" ht="34.799999999999997" x14ac:dyDescent="0.4">
      <c r="A12" s="97">
        <v>6</v>
      </c>
      <c r="B12" s="97" t="s">
        <v>887</v>
      </c>
      <c r="C12" s="97" t="s">
        <v>911</v>
      </c>
      <c r="D12" s="118">
        <v>-1</v>
      </c>
      <c r="E12" s="36">
        <v>-2</v>
      </c>
      <c r="F12" s="39">
        <v>-14</v>
      </c>
      <c r="G12" s="119">
        <v>-1</v>
      </c>
      <c r="H12" s="120">
        <v>-2</v>
      </c>
      <c r="I12" s="121">
        <v>-14</v>
      </c>
      <c r="J12" s="118">
        <v>-1</v>
      </c>
      <c r="K12" s="36">
        <v>-2</v>
      </c>
      <c r="L12" s="39">
        <v>-14</v>
      </c>
      <c r="M12" s="119">
        <v>-1</v>
      </c>
      <c r="N12" s="120">
        <v>-2</v>
      </c>
      <c r="O12" s="121">
        <v>-14</v>
      </c>
      <c r="P12" s="118">
        <v>-1</v>
      </c>
      <c r="Q12" s="36">
        <v>-2</v>
      </c>
      <c r="R12" s="39">
        <v>-14</v>
      </c>
      <c r="S12" s="119">
        <v>-1</v>
      </c>
      <c r="T12" s="120">
        <v>-2</v>
      </c>
      <c r="U12" s="121">
        <v>-14</v>
      </c>
      <c r="V12" s="118">
        <v>-1</v>
      </c>
      <c r="W12" s="36">
        <v>-2</v>
      </c>
      <c r="X12" s="39">
        <v>-14</v>
      </c>
      <c r="Y12" s="119">
        <v>-1</v>
      </c>
      <c r="Z12" s="120">
        <v>-2</v>
      </c>
      <c r="AA12" s="121">
        <v>-14</v>
      </c>
    </row>
    <row r="13" spans="1:43" ht="139.19999999999999" x14ac:dyDescent="0.4">
      <c r="A13" s="97">
        <v>7</v>
      </c>
      <c r="B13" s="97" t="s">
        <v>888</v>
      </c>
      <c r="C13" s="97" t="s">
        <v>913</v>
      </c>
      <c r="D13" s="118">
        <v>25</v>
      </c>
      <c r="E13" s="236">
        <v>75</v>
      </c>
      <c r="F13" s="235"/>
      <c r="G13" s="119">
        <v>25</v>
      </c>
      <c r="H13" s="229">
        <v>75</v>
      </c>
      <c r="I13" s="223"/>
      <c r="J13" s="118">
        <v>25</v>
      </c>
      <c r="K13" s="236">
        <v>75</v>
      </c>
      <c r="L13" s="235"/>
      <c r="M13" s="119">
        <v>25</v>
      </c>
      <c r="N13" s="229">
        <v>75</v>
      </c>
      <c r="O13" s="223"/>
      <c r="P13" s="118">
        <v>25</v>
      </c>
      <c r="Q13" s="236">
        <v>75</v>
      </c>
      <c r="R13" s="235"/>
      <c r="S13" s="119">
        <v>25</v>
      </c>
      <c r="T13" s="229">
        <v>75</v>
      </c>
      <c r="U13" s="223"/>
      <c r="V13" s="118">
        <v>25</v>
      </c>
      <c r="W13" s="236">
        <v>75</v>
      </c>
      <c r="X13" s="235"/>
      <c r="Y13" s="119">
        <v>25</v>
      </c>
      <c r="Z13" s="229">
        <v>75</v>
      </c>
      <c r="AA13" s="223"/>
    </row>
    <row r="14" spans="1:43" ht="121.8" x14ac:dyDescent="0.4">
      <c r="A14" s="97">
        <v>8</v>
      </c>
      <c r="B14" s="97" t="s">
        <v>889</v>
      </c>
      <c r="C14" s="97" t="s">
        <v>914</v>
      </c>
      <c r="D14" s="118">
        <v>8</v>
      </c>
      <c r="E14" s="236">
        <v>8</v>
      </c>
      <c r="F14" s="235"/>
      <c r="G14" s="119">
        <v>8</v>
      </c>
      <c r="H14" s="229">
        <v>8</v>
      </c>
      <c r="I14" s="223"/>
      <c r="J14" s="118">
        <v>8</v>
      </c>
      <c r="K14" s="236">
        <v>8</v>
      </c>
      <c r="L14" s="235"/>
      <c r="M14" s="119">
        <v>8</v>
      </c>
      <c r="N14" s="229">
        <v>8</v>
      </c>
      <c r="O14" s="223"/>
      <c r="P14" s="118">
        <v>8</v>
      </c>
      <c r="Q14" s="236">
        <v>8</v>
      </c>
      <c r="R14" s="235"/>
      <c r="S14" s="119">
        <v>8</v>
      </c>
      <c r="T14" s="229">
        <v>8</v>
      </c>
      <c r="U14" s="223"/>
      <c r="V14" s="118">
        <v>8</v>
      </c>
      <c r="W14" s="236">
        <v>8</v>
      </c>
      <c r="X14" s="235"/>
      <c r="Y14" s="119">
        <v>8</v>
      </c>
      <c r="Z14" s="229">
        <v>8</v>
      </c>
      <c r="AA14" s="223"/>
    </row>
    <row r="15" spans="1:43" x14ac:dyDescent="0.4">
      <c r="D15" s="118"/>
      <c r="E15" s="36"/>
      <c r="F15" s="39"/>
      <c r="G15" s="119"/>
      <c r="H15" s="120"/>
      <c r="I15" s="121"/>
      <c r="J15" s="118"/>
      <c r="K15" s="36"/>
      <c r="L15" s="39"/>
      <c r="M15" s="119"/>
      <c r="N15" s="120"/>
      <c r="O15" s="121"/>
      <c r="P15" s="118"/>
      <c r="Q15" s="36"/>
      <c r="R15" s="39"/>
      <c r="S15" s="119"/>
      <c r="T15" s="120"/>
      <c r="U15" s="121"/>
      <c r="V15" s="118"/>
      <c r="W15" s="36"/>
      <c r="X15" s="39"/>
      <c r="Y15" s="119"/>
      <c r="Z15" s="120"/>
      <c r="AA15" s="121"/>
    </row>
    <row r="16" spans="1:43" ht="69.599999999999994" x14ac:dyDescent="0.4">
      <c r="A16" s="97">
        <v>9</v>
      </c>
      <c r="B16" s="97" t="s">
        <v>890</v>
      </c>
      <c r="C16" s="97" t="s">
        <v>968</v>
      </c>
      <c r="D16" s="118" t="s">
        <v>1020</v>
      </c>
      <c r="E16" s="118" t="s">
        <v>1176</v>
      </c>
      <c r="F16" s="118" t="s">
        <v>1020</v>
      </c>
      <c r="G16" s="119" t="s">
        <v>1020</v>
      </c>
      <c r="H16" s="120" t="s">
        <v>1176</v>
      </c>
      <c r="I16" s="121" t="s">
        <v>1020</v>
      </c>
      <c r="J16" s="118" t="s">
        <v>1020</v>
      </c>
      <c r="K16" s="36" t="s">
        <v>1176</v>
      </c>
      <c r="L16" s="39" t="s">
        <v>1020</v>
      </c>
      <c r="M16" s="119" t="s">
        <v>1020</v>
      </c>
      <c r="N16" s="120" t="s">
        <v>1176</v>
      </c>
      <c r="O16" s="121" t="s">
        <v>1020</v>
      </c>
      <c r="P16" s="118" t="s">
        <v>1020</v>
      </c>
      <c r="Q16" s="36" t="s">
        <v>1176</v>
      </c>
      <c r="R16" s="39" t="s">
        <v>1020</v>
      </c>
      <c r="S16" s="119" t="s">
        <v>1020</v>
      </c>
      <c r="T16" s="120" t="s">
        <v>1176</v>
      </c>
      <c r="U16" s="121" t="s">
        <v>1020</v>
      </c>
      <c r="V16" s="118" t="s">
        <v>1020</v>
      </c>
      <c r="W16" s="36" t="s">
        <v>1176</v>
      </c>
      <c r="X16" s="39" t="s">
        <v>1020</v>
      </c>
      <c r="Y16" s="119" t="s">
        <v>1020</v>
      </c>
      <c r="Z16" s="120" t="s">
        <v>1176</v>
      </c>
      <c r="AA16" s="121" t="s">
        <v>1020</v>
      </c>
    </row>
    <row r="17" spans="1:27" ht="69.599999999999994" x14ac:dyDescent="0.4">
      <c r="A17" s="97">
        <v>10</v>
      </c>
      <c r="B17" s="97" t="s">
        <v>891</v>
      </c>
      <c r="C17" s="97" t="s">
        <v>969</v>
      </c>
      <c r="D17" s="118">
        <v>6</v>
      </c>
      <c r="E17" s="36">
        <v>2</v>
      </c>
      <c r="F17" s="39">
        <v>2</v>
      </c>
      <c r="G17" s="119">
        <v>6</v>
      </c>
      <c r="H17" s="120">
        <v>2</v>
      </c>
      <c r="I17" s="121">
        <v>2</v>
      </c>
      <c r="J17" s="118">
        <v>6</v>
      </c>
      <c r="K17" s="36">
        <v>2</v>
      </c>
      <c r="L17" s="39">
        <v>2</v>
      </c>
      <c r="M17" s="119">
        <v>6</v>
      </c>
      <c r="N17" s="120">
        <v>2</v>
      </c>
      <c r="O17" s="121">
        <v>2</v>
      </c>
      <c r="P17" s="118">
        <v>6</v>
      </c>
      <c r="Q17" s="36">
        <v>2</v>
      </c>
      <c r="R17" s="39">
        <v>2</v>
      </c>
      <c r="S17" s="119">
        <v>6</v>
      </c>
      <c r="T17" s="120">
        <v>2</v>
      </c>
      <c r="U17" s="121">
        <v>2</v>
      </c>
      <c r="V17" s="118">
        <v>6</v>
      </c>
      <c r="W17" s="36">
        <v>2</v>
      </c>
      <c r="X17" s="39">
        <v>2</v>
      </c>
      <c r="Y17" s="119">
        <v>6</v>
      </c>
      <c r="Z17" s="120">
        <v>2</v>
      </c>
      <c r="AA17" s="121">
        <v>2</v>
      </c>
    </row>
    <row r="18" spans="1:27" ht="52.2" x14ac:dyDescent="0.4">
      <c r="A18" s="97">
        <v>11</v>
      </c>
      <c r="B18" s="97" t="s">
        <v>892</v>
      </c>
      <c r="C18" s="97" t="s">
        <v>970</v>
      </c>
      <c r="D18" s="233">
        <v>87380</v>
      </c>
      <c r="E18" s="234"/>
      <c r="F18" s="235"/>
      <c r="G18" s="221">
        <v>87380</v>
      </c>
      <c r="H18" s="222"/>
      <c r="I18" s="223"/>
      <c r="J18" s="233">
        <v>87380</v>
      </c>
      <c r="K18" s="234"/>
      <c r="L18" s="235"/>
      <c r="M18" s="221">
        <v>87380</v>
      </c>
      <c r="N18" s="222"/>
      <c r="O18" s="223"/>
      <c r="P18" s="233">
        <v>87380</v>
      </c>
      <c r="Q18" s="234"/>
      <c r="R18" s="235"/>
      <c r="S18" s="221">
        <v>87380</v>
      </c>
      <c r="T18" s="222"/>
      <c r="U18" s="223"/>
      <c r="V18" s="233">
        <v>87380</v>
      </c>
      <c r="W18" s="234"/>
      <c r="X18" s="235"/>
      <c r="Y18" s="221">
        <v>87380</v>
      </c>
      <c r="Z18" s="222"/>
      <c r="AA18" s="223"/>
    </row>
    <row r="19" spans="1:27" ht="34.799999999999997" x14ac:dyDescent="0.4">
      <c r="A19" s="97">
        <v>12</v>
      </c>
      <c r="B19" s="97" t="s">
        <v>893</v>
      </c>
      <c r="C19" s="97" t="s">
        <v>912</v>
      </c>
      <c r="D19" s="118">
        <v>-14</v>
      </c>
      <c r="E19" s="36">
        <v>-8</v>
      </c>
      <c r="F19" s="39">
        <v>-20</v>
      </c>
      <c r="G19" s="119">
        <v>-14</v>
      </c>
      <c r="H19" s="120">
        <v>-8</v>
      </c>
      <c r="I19" s="121">
        <v>-20</v>
      </c>
      <c r="J19" s="118">
        <v>-14</v>
      </c>
      <c r="K19" s="36">
        <v>-8</v>
      </c>
      <c r="L19" s="39">
        <v>-20</v>
      </c>
      <c r="M19" s="119">
        <v>-14</v>
      </c>
      <c r="N19" s="120">
        <v>-8</v>
      </c>
      <c r="O19" s="121">
        <v>-20</v>
      </c>
      <c r="P19" s="118">
        <v>-14</v>
      </c>
      <c r="Q19" s="36">
        <v>-8</v>
      </c>
      <c r="R19" s="39">
        <v>-20</v>
      </c>
      <c r="S19" s="119">
        <v>-14</v>
      </c>
      <c r="T19" s="120">
        <v>-8</v>
      </c>
      <c r="U19" s="121">
        <v>-20</v>
      </c>
      <c r="V19" s="118">
        <v>-14</v>
      </c>
      <c r="W19" s="36">
        <v>-8</v>
      </c>
      <c r="X19" s="39">
        <v>-20</v>
      </c>
      <c r="Y19" s="119">
        <v>-14</v>
      </c>
      <c r="Z19" s="120">
        <v>-8</v>
      </c>
      <c r="AA19" s="121">
        <v>-20</v>
      </c>
    </row>
    <row r="20" spans="1:27" ht="139.19999999999999" x14ac:dyDescent="0.4">
      <c r="A20" s="97">
        <v>13</v>
      </c>
      <c r="B20" s="97" t="s">
        <v>894</v>
      </c>
      <c r="C20" s="97" t="s">
        <v>971</v>
      </c>
      <c r="D20" s="118">
        <v>75</v>
      </c>
      <c r="E20" s="236">
        <v>25</v>
      </c>
      <c r="F20" s="235"/>
      <c r="G20" s="119">
        <v>75</v>
      </c>
      <c r="H20" s="229">
        <v>25</v>
      </c>
      <c r="I20" s="223"/>
      <c r="J20" s="118">
        <v>75</v>
      </c>
      <c r="K20" s="236">
        <v>25</v>
      </c>
      <c r="L20" s="235"/>
      <c r="M20" s="119">
        <v>75</v>
      </c>
      <c r="N20" s="229">
        <v>25</v>
      </c>
      <c r="O20" s="223"/>
      <c r="P20" s="118">
        <v>75</v>
      </c>
      <c r="Q20" s="236">
        <v>25</v>
      </c>
      <c r="R20" s="235"/>
      <c r="S20" s="119">
        <v>75</v>
      </c>
      <c r="T20" s="229">
        <v>25</v>
      </c>
      <c r="U20" s="223"/>
      <c r="V20" s="118">
        <v>75</v>
      </c>
      <c r="W20" s="236">
        <v>25</v>
      </c>
      <c r="X20" s="235"/>
      <c r="Y20" s="119">
        <v>75</v>
      </c>
      <c r="Z20" s="229">
        <v>25</v>
      </c>
      <c r="AA20" s="223"/>
    </row>
    <row r="21" spans="1:27" ht="139.19999999999999" x14ac:dyDescent="0.4">
      <c r="A21" s="97">
        <v>14</v>
      </c>
      <c r="B21" s="97" t="s">
        <v>895</v>
      </c>
      <c r="C21" s="97" t="s">
        <v>972</v>
      </c>
      <c r="D21" s="118">
        <v>8</v>
      </c>
      <c r="E21" s="236">
        <v>8</v>
      </c>
      <c r="F21" s="235"/>
      <c r="G21" s="119">
        <v>8</v>
      </c>
      <c r="H21" s="229">
        <v>8</v>
      </c>
      <c r="I21" s="223"/>
      <c r="J21" s="118">
        <v>8</v>
      </c>
      <c r="K21" s="236">
        <v>8</v>
      </c>
      <c r="L21" s="235"/>
      <c r="M21" s="119">
        <v>8</v>
      </c>
      <c r="N21" s="229">
        <v>8</v>
      </c>
      <c r="O21" s="223"/>
      <c r="P21" s="118">
        <v>8</v>
      </c>
      <c r="Q21" s="236">
        <v>8</v>
      </c>
      <c r="R21" s="235"/>
      <c r="S21" s="119">
        <v>8</v>
      </c>
      <c r="T21" s="229">
        <v>8</v>
      </c>
      <c r="U21" s="223"/>
      <c r="V21" s="118">
        <v>8</v>
      </c>
      <c r="W21" s="236">
        <v>8</v>
      </c>
      <c r="X21" s="235"/>
      <c r="Y21" s="119">
        <v>8</v>
      </c>
      <c r="Z21" s="229">
        <v>8</v>
      </c>
      <c r="AA21" s="223"/>
    </row>
    <row r="22" spans="1:27" x14ac:dyDescent="0.4">
      <c r="D22" s="157"/>
      <c r="E22" s="158"/>
      <c r="F22" s="159"/>
      <c r="G22" s="157"/>
      <c r="H22" s="158"/>
      <c r="I22" s="159"/>
      <c r="J22" s="157"/>
      <c r="K22" s="158"/>
      <c r="L22" s="159"/>
      <c r="M22" s="157"/>
      <c r="N22" s="158"/>
      <c r="O22" s="159"/>
      <c r="P22" s="157"/>
      <c r="Q22" s="158"/>
      <c r="R22" s="159"/>
      <c r="S22" s="157"/>
      <c r="T22" s="158"/>
      <c r="U22" s="159"/>
      <c r="V22" s="157"/>
      <c r="W22" s="158"/>
      <c r="X22" s="159"/>
      <c r="Y22" s="157"/>
      <c r="Z22" s="158"/>
      <c r="AA22" s="159"/>
    </row>
    <row r="23" spans="1:27" s="4" customFormat="1" x14ac:dyDescent="0.4">
      <c r="D23" s="157"/>
      <c r="E23" s="158"/>
      <c r="F23" s="159"/>
      <c r="G23" s="157"/>
      <c r="H23" s="158"/>
      <c r="I23" s="159"/>
      <c r="J23" s="157"/>
      <c r="K23" s="158"/>
      <c r="L23" s="159"/>
      <c r="M23" s="157"/>
      <c r="N23" s="158"/>
      <c r="O23" s="159"/>
      <c r="P23" s="157"/>
      <c r="Q23" s="158"/>
      <c r="R23" s="159"/>
      <c r="S23" s="157"/>
      <c r="T23" s="158"/>
      <c r="U23" s="159"/>
      <c r="V23" s="157"/>
      <c r="W23" s="158"/>
      <c r="X23" s="159"/>
      <c r="Y23" s="157"/>
      <c r="Z23" s="158"/>
      <c r="AA23" s="159"/>
    </row>
    <row r="24" spans="1:27" ht="52.2" x14ac:dyDescent="0.4">
      <c r="A24" s="97">
        <v>15</v>
      </c>
      <c r="B24" s="97" t="s">
        <v>904</v>
      </c>
      <c r="C24" s="97" t="s">
        <v>973</v>
      </c>
      <c r="D24" s="233">
        <v>600</v>
      </c>
      <c r="E24" s="234"/>
      <c r="F24" s="235"/>
      <c r="G24" s="221">
        <v>600</v>
      </c>
      <c r="H24" s="222"/>
      <c r="I24" s="223"/>
      <c r="J24" s="233">
        <v>600</v>
      </c>
      <c r="K24" s="234"/>
      <c r="L24" s="235"/>
      <c r="M24" s="221">
        <v>600</v>
      </c>
      <c r="N24" s="222"/>
      <c r="O24" s="223"/>
      <c r="P24" s="233">
        <v>600</v>
      </c>
      <c r="Q24" s="234"/>
      <c r="R24" s="235"/>
      <c r="S24" s="221">
        <v>600</v>
      </c>
      <c r="T24" s="222"/>
      <c r="U24" s="223"/>
      <c r="V24" s="233">
        <v>600</v>
      </c>
      <c r="W24" s="234"/>
      <c r="X24" s="235"/>
      <c r="Y24" s="221">
        <v>600</v>
      </c>
      <c r="Z24" s="222"/>
      <c r="AA24" s="223"/>
    </row>
    <row r="25" spans="1:27" ht="52.2" x14ac:dyDescent="0.4">
      <c r="A25" s="97">
        <v>16</v>
      </c>
      <c r="B25" s="97" t="s">
        <v>905</v>
      </c>
      <c r="C25" s="97" t="s">
        <v>974</v>
      </c>
      <c r="D25" s="233">
        <v>0</v>
      </c>
      <c r="E25" s="234"/>
      <c r="F25" s="235"/>
      <c r="G25" s="221">
        <v>0</v>
      </c>
      <c r="H25" s="222"/>
      <c r="I25" s="223"/>
      <c r="J25" s="233">
        <v>0</v>
      </c>
      <c r="K25" s="234"/>
      <c r="L25" s="235"/>
      <c r="M25" s="221">
        <v>0</v>
      </c>
      <c r="N25" s="222"/>
      <c r="O25" s="223"/>
      <c r="P25" s="233">
        <v>0</v>
      </c>
      <c r="Q25" s="234"/>
      <c r="R25" s="235"/>
      <c r="S25" s="221">
        <v>0</v>
      </c>
      <c r="T25" s="222"/>
      <c r="U25" s="223"/>
      <c r="V25" s="233">
        <v>0</v>
      </c>
      <c r="W25" s="234"/>
      <c r="X25" s="235"/>
      <c r="Y25" s="221">
        <v>0</v>
      </c>
      <c r="Z25" s="222"/>
      <c r="AA25" s="223"/>
    </row>
    <row r="26" spans="1:27" ht="52.2" x14ac:dyDescent="0.4">
      <c r="A26" s="97">
        <v>17</v>
      </c>
      <c r="B26" s="97" t="s">
        <v>906</v>
      </c>
      <c r="C26" s="97" t="s">
        <v>975</v>
      </c>
      <c r="D26" s="233">
        <v>0</v>
      </c>
      <c r="E26" s="234"/>
      <c r="F26" s="235"/>
      <c r="G26" s="221">
        <v>0</v>
      </c>
      <c r="H26" s="222"/>
      <c r="I26" s="223"/>
      <c r="J26" s="233">
        <v>0</v>
      </c>
      <c r="K26" s="234"/>
      <c r="L26" s="235"/>
      <c r="M26" s="221">
        <v>0</v>
      </c>
      <c r="N26" s="222"/>
      <c r="O26" s="223"/>
      <c r="P26" s="233">
        <v>0</v>
      </c>
      <c r="Q26" s="234"/>
      <c r="R26" s="235"/>
      <c r="S26" s="221">
        <v>0</v>
      </c>
      <c r="T26" s="222"/>
      <c r="U26" s="223"/>
      <c r="V26" s="233">
        <v>0</v>
      </c>
      <c r="W26" s="234"/>
      <c r="X26" s="235"/>
      <c r="Y26" s="221">
        <v>0</v>
      </c>
      <c r="Z26" s="222"/>
      <c r="AA26" s="223"/>
    </row>
    <row r="27" spans="1:27" ht="14.4" customHeight="1" x14ac:dyDescent="0.4">
      <c r="A27" s="97">
        <v>18</v>
      </c>
      <c r="B27" s="97" t="s">
        <v>915</v>
      </c>
      <c r="C27" s="97" t="s">
        <v>976</v>
      </c>
      <c r="D27" s="233">
        <v>1</v>
      </c>
      <c r="E27" s="234"/>
      <c r="F27" s="235"/>
      <c r="G27" s="221">
        <v>1</v>
      </c>
      <c r="H27" s="222"/>
      <c r="I27" s="223"/>
      <c r="J27" s="233">
        <v>1</v>
      </c>
      <c r="K27" s="234"/>
      <c r="L27" s="235"/>
      <c r="M27" s="221">
        <v>1</v>
      </c>
      <c r="N27" s="222"/>
      <c r="O27" s="223"/>
      <c r="P27" s="233">
        <v>1</v>
      </c>
      <c r="Q27" s="234"/>
      <c r="R27" s="235"/>
      <c r="S27" s="221">
        <v>1</v>
      </c>
      <c r="T27" s="222"/>
      <c r="U27" s="223"/>
      <c r="V27" s="233">
        <v>1</v>
      </c>
      <c r="W27" s="234"/>
      <c r="X27" s="235"/>
      <c r="Y27" s="221">
        <v>1</v>
      </c>
      <c r="Z27" s="222"/>
      <c r="AA27" s="223"/>
    </row>
    <row r="28" spans="1:27" ht="14.4" customHeight="1" x14ac:dyDescent="0.4">
      <c r="A28" s="97">
        <v>19</v>
      </c>
      <c r="B28" s="97" t="s">
        <v>916</v>
      </c>
      <c r="C28" s="97" t="s">
        <v>977</v>
      </c>
      <c r="D28" s="233">
        <v>1</v>
      </c>
      <c r="E28" s="234"/>
      <c r="F28" s="235"/>
      <c r="G28" s="221">
        <v>1</v>
      </c>
      <c r="H28" s="222"/>
      <c r="I28" s="223"/>
      <c r="J28" s="233">
        <v>1</v>
      </c>
      <c r="K28" s="234"/>
      <c r="L28" s="235"/>
      <c r="M28" s="221">
        <v>1</v>
      </c>
      <c r="N28" s="222"/>
      <c r="O28" s="223"/>
      <c r="P28" s="233">
        <v>1</v>
      </c>
      <c r="Q28" s="234"/>
      <c r="R28" s="235"/>
      <c r="S28" s="221">
        <v>1</v>
      </c>
      <c r="T28" s="222"/>
      <c r="U28" s="223"/>
      <c r="V28" s="233">
        <v>1</v>
      </c>
      <c r="W28" s="234"/>
      <c r="X28" s="235"/>
      <c r="Y28" s="221">
        <v>1</v>
      </c>
      <c r="Z28" s="222"/>
      <c r="AA28" s="223"/>
    </row>
    <row r="29" spans="1:27" ht="14.4" customHeight="1" x14ac:dyDescent="0.4">
      <c r="A29" s="97">
        <v>20</v>
      </c>
      <c r="D29" s="160" t="s">
        <v>919</v>
      </c>
      <c r="E29" s="227" t="s">
        <v>920</v>
      </c>
      <c r="F29" s="228"/>
      <c r="G29" s="160" t="s">
        <v>919</v>
      </c>
      <c r="H29" s="227" t="s">
        <v>920</v>
      </c>
      <c r="I29" s="228"/>
      <c r="J29" s="160" t="s">
        <v>919</v>
      </c>
      <c r="K29" s="227" t="s">
        <v>920</v>
      </c>
      <c r="L29" s="228"/>
      <c r="M29" s="160" t="s">
        <v>919</v>
      </c>
      <c r="N29" s="227" t="s">
        <v>920</v>
      </c>
      <c r="O29" s="228"/>
      <c r="P29" s="160" t="s">
        <v>919</v>
      </c>
      <c r="Q29" s="227" t="s">
        <v>920</v>
      </c>
      <c r="R29" s="228"/>
      <c r="S29" s="160" t="s">
        <v>919</v>
      </c>
      <c r="T29" s="227" t="s">
        <v>920</v>
      </c>
      <c r="U29" s="228"/>
      <c r="V29" s="160" t="s">
        <v>919</v>
      </c>
      <c r="W29" s="227" t="s">
        <v>920</v>
      </c>
      <c r="X29" s="228"/>
      <c r="Y29" s="160" t="s">
        <v>919</v>
      </c>
      <c r="Z29" s="227" t="s">
        <v>920</v>
      </c>
      <c r="AA29" s="228"/>
    </row>
    <row r="30" spans="1:27" ht="87" x14ac:dyDescent="0.4">
      <c r="A30" s="97">
        <v>21</v>
      </c>
      <c r="B30" s="97" t="s">
        <v>917</v>
      </c>
      <c r="C30" s="97" t="s">
        <v>978</v>
      </c>
      <c r="D30" s="118">
        <v>0</v>
      </c>
      <c r="E30" s="236">
        <v>0</v>
      </c>
      <c r="F30" s="235"/>
      <c r="G30" s="119">
        <v>0</v>
      </c>
      <c r="H30" s="229">
        <v>0</v>
      </c>
      <c r="I30" s="223"/>
      <c r="J30" s="118">
        <v>0</v>
      </c>
      <c r="K30" s="236">
        <v>0</v>
      </c>
      <c r="L30" s="235"/>
      <c r="M30" s="119">
        <v>0</v>
      </c>
      <c r="N30" s="229">
        <v>0</v>
      </c>
      <c r="O30" s="223"/>
      <c r="P30" s="118">
        <v>0</v>
      </c>
      <c r="Q30" s="236">
        <v>0</v>
      </c>
      <c r="R30" s="235"/>
      <c r="S30" s="119">
        <v>0</v>
      </c>
      <c r="T30" s="229">
        <v>0</v>
      </c>
      <c r="U30" s="223"/>
      <c r="V30" s="118">
        <v>0</v>
      </c>
      <c r="W30" s="236">
        <v>0</v>
      </c>
      <c r="X30" s="235"/>
      <c r="Y30" s="119">
        <v>0</v>
      </c>
      <c r="Z30" s="229">
        <v>0</v>
      </c>
      <c r="AA30" s="223"/>
    </row>
    <row r="31" spans="1:27" ht="14.4" customHeight="1" x14ac:dyDescent="0.4">
      <c r="D31" s="118"/>
      <c r="E31" s="36"/>
      <c r="F31" s="39"/>
      <c r="G31" s="119"/>
      <c r="H31" s="120"/>
      <c r="I31" s="121"/>
      <c r="J31" s="118"/>
      <c r="K31" s="36"/>
      <c r="L31" s="39"/>
      <c r="M31" s="119"/>
      <c r="N31" s="120"/>
      <c r="O31" s="121"/>
      <c r="P31" s="118"/>
      <c r="Q31" s="36"/>
      <c r="R31" s="39"/>
      <c r="S31" s="119"/>
      <c r="T31" s="120"/>
      <c r="U31" s="121"/>
      <c r="V31" s="118"/>
      <c r="W31" s="36"/>
      <c r="X31" s="39"/>
      <c r="Y31" s="119"/>
      <c r="Z31" s="120"/>
      <c r="AA31" s="121"/>
    </row>
    <row r="32" spans="1:27" ht="14.4" customHeight="1" x14ac:dyDescent="0.4">
      <c r="A32" s="97">
        <v>22</v>
      </c>
      <c r="B32" s="97" t="s">
        <v>921</v>
      </c>
      <c r="C32" s="97" t="s">
        <v>979</v>
      </c>
      <c r="D32" s="233">
        <v>0</v>
      </c>
      <c r="E32" s="234"/>
      <c r="F32" s="235"/>
      <c r="G32" s="221">
        <v>0</v>
      </c>
      <c r="H32" s="222"/>
      <c r="I32" s="223"/>
      <c r="J32" s="233">
        <v>0</v>
      </c>
      <c r="K32" s="234"/>
      <c r="L32" s="235"/>
      <c r="M32" s="221">
        <v>0</v>
      </c>
      <c r="N32" s="222"/>
      <c r="O32" s="223"/>
      <c r="P32" s="233">
        <v>0</v>
      </c>
      <c r="Q32" s="234"/>
      <c r="R32" s="235"/>
      <c r="S32" s="221">
        <v>0</v>
      </c>
      <c r="T32" s="222"/>
      <c r="U32" s="223"/>
      <c r="V32" s="233">
        <v>0</v>
      </c>
      <c r="W32" s="234"/>
      <c r="X32" s="235"/>
      <c r="Y32" s="221">
        <v>0</v>
      </c>
      <c r="Z32" s="222"/>
      <c r="AA32" s="223"/>
    </row>
    <row r="33" spans="1:27" ht="14.4" customHeight="1" x14ac:dyDescent="0.4">
      <c r="A33" s="97">
        <v>23</v>
      </c>
      <c r="B33" s="97" t="s">
        <v>922</v>
      </c>
      <c r="C33" s="97" t="s">
        <v>980</v>
      </c>
      <c r="D33" s="233">
        <v>60</v>
      </c>
      <c r="E33" s="234"/>
      <c r="F33" s="235"/>
      <c r="G33" s="221">
        <v>60</v>
      </c>
      <c r="H33" s="222"/>
      <c r="I33" s="223"/>
      <c r="J33" s="233">
        <v>60</v>
      </c>
      <c r="K33" s="234"/>
      <c r="L33" s="235"/>
      <c r="M33" s="221">
        <v>60</v>
      </c>
      <c r="N33" s="222"/>
      <c r="O33" s="223"/>
      <c r="P33" s="233">
        <v>60</v>
      </c>
      <c r="Q33" s="234"/>
      <c r="R33" s="235"/>
      <c r="S33" s="221">
        <v>60</v>
      </c>
      <c r="T33" s="222"/>
      <c r="U33" s="223"/>
      <c r="V33" s="233">
        <v>60</v>
      </c>
      <c r="W33" s="234"/>
      <c r="X33" s="235"/>
      <c r="Y33" s="221">
        <v>60</v>
      </c>
      <c r="Z33" s="222"/>
      <c r="AA33" s="223"/>
    </row>
    <row r="34" spans="1:27" ht="14.4" customHeight="1" x14ac:dyDescent="0.4">
      <c r="A34" s="97">
        <v>24</v>
      </c>
      <c r="B34" s="97" t="s">
        <v>923</v>
      </c>
      <c r="C34" s="97" t="s">
        <v>981</v>
      </c>
      <c r="D34" s="233">
        <v>0</v>
      </c>
      <c r="E34" s="234"/>
      <c r="F34" s="235"/>
      <c r="G34" s="221">
        <v>0</v>
      </c>
      <c r="H34" s="222"/>
      <c r="I34" s="223"/>
      <c r="J34" s="233">
        <v>0</v>
      </c>
      <c r="K34" s="234"/>
      <c r="L34" s="235"/>
      <c r="M34" s="221">
        <v>0</v>
      </c>
      <c r="N34" s="222"/>
      <c r="O34" s="223"/>
      <c r="P34" s="233">
        <v>0</v>
      </c>
      <c r="Q34" s="234"/>
      <c r="R34" s="235"/>
      <c r="S34" s="221">
        <v>0</v>
      </c>
      <c r="T34" s="222"/>
      <c r="U34" s="223"/>
      <c r="V34" s="233">
        <v>0</v>
      </c>
      <c r="W34" s="234"/>
      <c r="X34" s="235"/>
      <c r="Y34" s="221">
        <v>0</v>
      </c>
      <c r="Z34" s="222"/>
      <c r="AA34" s="223"/>
    </row>
    <row r="35" spans="1:27" s="4" customFormat="1" ht="14.4" customHeight="1" x14ac:dyDescent="0.4">
      <c r="D35" s="118"/>
      <c r="E35" s="36"/>
      <c r="F35" s="39"/>
      <c r="G35" s="119"/>
      <c r="H35" s="120"/>
      <c r="I35" s="121"/>
      <c r="J35" s="118"/>
      <c r="K35" s="36"/>
      <c r="L35" s="39"/>
      <c r="M35" s="119"/>
      <c r="N35" s="120"/>
      <c r="O35" s="121"/>
      <c r="P35" s="118"/>
      <c r="Q35" s="36"/>
      <c r="R35" s="39"/>
      <c r="S35" s="119"/>
      <c r="T35" s="120"/>
      <c r="U35" s="121"/>
      <c r="V35" s="118"/>
      <c r="W35" s="36"/>
      <c r="X35" s="39"/>
      <c r="Y35" s="119"/>
      <c r="Z35" s="120"/>
      <c r="AA35" s="121"/>
    </row>
    <row r="36" spans="1:27" s="4" customFormat="1" x14ac:dyDescent="0.4">
      <c r="A36" s="4">
        <v>25</v>
      </c>
      <c r="B36" s="4" t="s">
        <v>948</v>
      </c>
      <c r="C36" s="4" t="s">
        <v>982</v>
      </c>
      <c r="D36" s="233" t="s">
        <v>1020</v>
      </c>
      <c r="E36" s="234"/>
      <c r="F36" s="235"/>
      <c r="G36" s="221" t="s">
        <v>1020</v>
      </c>
      <c r="H36" s="222"/>
      <c r="I36" s="223"/>
      <c r="J36" s="233" t="s">
        <v>1020</v>
      </c>
      <c r="K36" s="234"/>
      <c r="L36" s="235"/>
      <c r="M36" s="221" t="s">
        <v>1020</v>
      </c>
      <c r="N36" s="222"/>
      <c r="O36" s="223"/>
      <c r="P36" s="233" t="s">
        <v>1020</v>
      </c>
      <c r="Q36" s="234"/>
      <c r="R36" s="235"/>
      <c r="S36" s="221" t="s">
        <v>1020</v>
      </c>
      <c r="T36" s="222"/>
      <c r="U36" s="223"/>
      <c r="V36" s="233" t="s">
        <v>1020</v>
      </c>
      <c r="W36" s="234"/>
      <c r="X36" s="235"/>
      <c r="Y36" s="221" t="s">
        <v>1020</v>
      </c>
      <c r="Z36" s="222"/>
      <c r="AA36" s="223"/>
    </row>
    <row r="37" spans="1:27" s="4" customFormat="1" ht="34.799999999999997" x14ac:dyDescent="0.4">
      <c r="A37" s="4">
        <v>26</v>
      </c>
      <c r="B37" s="4" t="s">
        <v>949</v>
      </c>
      <c r="C37" s="4" t="s">
        <v>984</v>
      </c>
      <c r="D37" s="233">
        <v>8</v>
      </c>
      <c r="E37" s="234"/>
      <c r="F37" s="235"/>
      <c r="G37" s="221">
        <v>8</v>
      </c>
      <c r="H37" s="222"/>
      <c r="I37" s="223"/>
      <c r="J37" s="233">
        <v>8</v>
      </c>
      <c r="K37" s="234"/>
      <c r="L37" s="235"/>
      <c r="M37" s="221">
        <v>8</v>
      </c>
      <c r="N37" s="222"/>
      <c r="O37" s="223"/>
      <c r="P37" s="233">
        <v>8</v>
      </c>
      <c r="Q37" s="234"/>
      <c r="R37" s="235"/>
      <c r="S37" s="221">
        <v>8</v>
      </c>
      <c r="T37" s="222"/>
      <c r="U37" s="223"/>
      <c r="V37" s="233">
        <v>8</v>
      </c>
      <c r="W37" s="234"/>
      <c r="X37" s="235"/>
      <c r="Y37" s="221">
        <v>8</v>
      </c>
      <c r="Z37" s="222"/>
      <c r="AA37" s="223"/>
    </row>
    <row r="38" spans="1:27" s="4" customFormat="1" x14ac:dyDescent="0.4">
      <c r="A38" s="4">
        <v>27</v>
      </c>
      <c r="B38" s="4" t="s">
        <v>950</v>
      </c>
      <c r="C38" s="4" t="s">
        <v>985</v>
      </c>
      <c r="D38" s="233">
        <v>3</v>
      </c>
      <c r="E38" s="234"/>
      <c r="F38" s="235"/>
      <c r="G38" s="221">
        <v>3</v>
      </c>
      <c r="H38" s="222"/>
      <c r="I38" s="223"/>
      <c r="J38" s="233">
        <v>3</v>
      </c>
      <c r="K38" s="234"/>
      <c r="L38" s="235"/>
      <c r="M38" s="221">
        <v>3</v>
      </c>
      <c r="N38" s="222"/>
      <c r="O38" s="223"/>
      <c r="P38" s="233">
        <v>3</v>
      </c>
      <c r="Q38" s="234"/>
      <c r="R38" s="235"/>
      <c r="S38" s="221">
        <v>3</v>
      </c>
      <c r="T38" s="222"/>
      <c r="U38" s="223"/>
      <c r="V38" s="233">
        <v>3</v>
      </c>
      <c r="W38" s="234"/>
      <c r="X38" s="235"/>
      <c r="Y38" s="221">
        <v>3</v>
      </c>
      <c r="Z38" s="222"/>
      <c r="AA38" s="223"/>
    </row>
    <row r="39" spans="1:27" s="4" customFormat="1" x14ac:dyDescent="0.4">
      <c r="A39" s="4">
        <v>28</v>
      </c>
      <c r="B39" s="4" t="s">
        <v>951</v>
      </c>
      <c r="C39" s="4" t="s">
        <v>986</v>
      </c>
      <c r="D39" s="233">
        <v>0</v>
      </c>
      <c r="E39" s="234"/>
      <c r="F39" s="235"/>
      <c r="G39" s="221">
        <v>0</v>
      </c>
      <c r="H39" s="222"/>
      <c r="I39" s="223"/>
      <c r="J39" s="233">
        <v>0</v>
      </c>
      <c r="K39" s="234"/>
      <c r="L39" s="235"/>
      <c r="M39" s="221">
        <v>0</v>
      </c>
      <c r="N39" s="222"/>
      <c r="O39" s="223"/>
      <c r="P39" s="233">
        <v>0</v>
      </c>
      <c r="Q39" s="234"/>
      <c r="R39" s="235"/>
      <c r="S39" s="221">
        <v>0</v>
      </c>
      <c r="T39" s="222"/>
      <c r="U39" s="223"/>
      <c r="V39" s="233">
        <v>0</v>
      </c>
      <c r="W39" s="234"/>
      <c r="X39" s="235"/>
      <c r="Y39" s="221">
        <v>0</v>
      </c>
      <c r="Z39" s="222"/>
      <c r="AA39" s="223"/>
    </row>
    <row r="40" spans="1:27" s="4" customFormat="1" ht="156.6" x14ac:dyDescent="0.4">
      <c r="A40" s="4">
        <v>29</v>
      </c>
      <c r="B40" s="4" t="s">
        <v>952</v>
      </c>
      <c r="C40" s="4" t="s">
        <v>987</v>
      </c>
      <c r="D40" s="233">
        <v>0</v>
      </c>
      <c r="E40" s="234"/>
      <c r="F40" s="235"/>
      <c r="G40" s="221">
        <v>0</v>
      </c>
      <c r="H40" s="222"/>
      <c r="I40" s="223"/>
      <c r="J40" s="233">
        <v>0</v>
      </c>
      <c r="K40" s="234"/>
      <c r="L40" s="235"/>
      <c r="M40" s="221">
        <v>0</v>
      </c>
      <c r="N40" s="222"/>
      <c r="O40" s="223"/>
      <c r="P40" s="233">
        <v>0</v>
      </c>
      <c r="Q40" s="234"/>
      <c r="R40" s="235"/>
      <c r="S40" s="221">
        <v>0</v>
      </c>
      <c r="T40" s="222"/>
      <c r="U40" s="223"/>
      <c r="V40" s="233">
        <v>0</v>
      </c>
      <c r="W40" s="234"/>
      <c r="X40" s="235"/>
      <c r="Y40" s="221">
        <v>0</v>
      </c>
      <c r="Z40" s="222"/>
      <c r="AA40" s="223"/>
    </row>
    <row r="41" spans="1:27" s="4" customFormat="1" ht="52.2" x14ac:dyDescent="0.4">
      <c r="A41" s="4">
        <v>30</v>
      </c>
      <c r="B41" s="4" t="s">
        <v>953</v>
      </c>
      <c r="C41" s="4" t="s">
        <v>983</v>
      </c>
      <c r="D41" s="233">
        <v>1</v>
      </c>
      <c r="E41" s="234"/>
      <c r="F41" s="235"/>
      <c r="G41" s="221">
        <v>1</v>
      </c>
      <c r="H41" s="222"/>
      <c r="I41" s="223"/>
      <c r="J41" s="233">
        <v>1</v>
      </c>
      <c r="K41" s="234"/>
      <c r="L41" s="235"/>
      <c r="M41" s="221">
        <v>1</v>
      </c>
      <c r="N41" s="222"/>
      <c r="O41" s="223"/>
      <c r="P41" s="233">
        <v>1</v>
      </c>
      <c r="Q41" s="234"/>
      <c r="R41" s="235"/>
      <c r="S41" s="221">
        <v>1</v>
      </c>
      <c r="T41" s="222"/>
      <c r="U41" s="223"/>
      <c r="V41" s="233">
        <v>1</v>
      </c>
      <c r="W41" s="234"/>
      <c r="X41" s="235"/>
      <c r="Y41" s="221">
        <v>1</v>
      </c>
      <c r="Z41" s="222"/>
      <c r="AA41" s="223"/>
    </row>
    <row r="42" spans="1:27" s="4" customFormat="1" ht="14.4" customHeight="1" x14ac:dyDescent="0.4">
      <c r="D42" s="118"/>
      <c r="E42" s="36"/>
      <c r="F42" s="39"/>
      <c r="G42" s="119"/>
      <c r="H42" s="120"/>
      <c r="I42" s="121"/>
      <c r="J42" s="118"/>
      <c r="K42" s="36"/>
      <c r="L42" s="39"/>
      <c r="M42" s="119"/>
      <c r="N42" s="120"/>
      <c r="O42" s="121"/>
      <c r="P42" s="118"/>
      <c r="Q42" s="36"/>
      <c r="R42" s="39"/>
      <c r="S42" s="119"/>
      <c r="T42" s="120"/>
      <c r="U42" s="121"/>
      <c r="V42" s="118"/>
      <c r="W42" s="36"/>
      <c r="X42" s="39"/>
      <c r="Y42" s="119"/>
      <c r="Z42" s="120"/>
      <c r="AA42" s="121"/>
    </row>
    <row r="43" spans="1:27" ht="52.2" x14ac:dyDescent="0.4">
      <c r="A43" s="97">
        <v>31</v>
      </c>
      <c r="B43" s="97" t="s">
        <v>924</v>
      </c>
      <c r="C43" s="97" t="s">
        <v>988</v>
      </c>
      <c r="D43" s="233" t="s">
        <v>1020</v>
      </c>
      <c r="E43" s="234"/>
      <c r="F43" s="235"/>
      <c r="G43" s="221" t="s">
        <v>1020</v>
      </c>
      <c r="H43" s="222"/>
      <c r="I43" s="223"/>
      <c r="J43" s="233" t="s">
        <v>1020</v>
      </c>
      <c r="K43" s="234"/>
      <c r="L43" s="235"/>
      <c r="M43" s="221" t="s">
        <v>1020</v>
      </c>
      <c r="N43" s="222"/>
      <c r="O43" s="223"/>
      <c r="P43" s="233" t="s">
        <v>1020</v>
      </c>
      <c r="Q43" s="234"/>
      <c r="R43" s="235"/>
      <c r="S43" s="221" t="s">
        <v>1020</v>
      </c>
      <c r="T43" s="222"/>
      <c r="U43" s="223"/>
      <c r="V43" s="233" t="s">
        <v>1020</v>
      </c>
      <c r="W43" s="234"/>
      <c r="X43" s="235"/>
      <c r="Y43" s="221" t="s">
        <v>1020</v>
      </c>
      <c r="Z43" s="222"/>
      <c r="AA43" s="223"/>
    </row>
    <row r="44" spans="1:27" ht="14.4" customHeight="1" x14ac:dyDescent="0.4">
      <c r="A44" s="97">
        <v>32</v>
      </c>
      <c r="B44" s="97" t="s">
        <v>932</v>
      </c>
      <c r="D44" s="233">
        <v>6</v>
      </c>
      <c r="E44" s="234"/>
      <c r="F44" s="235"/>
      <c r="G44" s="221">
        <v>6</v>
      </c>
      <c r="H44" s="222"/>
      <c r="I44" s="223"/>
      <c r="J44" s="233">
        <v>6</v>
      </c>
      <c r="K44" s="234"/>
      <c r="L44" s="235"/>
      <c r="M44" s="221">
        <v>6</v>
      </c>
      <c r="N44" s="222"/>
      <c r="O44" s="223"/>
      <c r="P44" s="233">
        <v>6</v>
      </c>
      <c r="Q44" s="234"/>
      <c r="R44" s="235"/>
      <c r="S44" s="221">
        <v>6</v>
      </c>
      <c r="T44" s="222"/>
      <c r="U44" s="223"/>
      <c r="V44" s="233">
        <v>6</v>
      </c>
      <c r="W44" s="234"/>
      <c r="X44" s="235"/>
      <c r="Y44" s="221">
        <v>6</v>
      </c>
      <c r="Z44" s="222"/>
      <c r="AA44" s="223"/>
    </row>
    <row r="45" spans="1:27" ht="104.4" x14ac:dyDescent="0.4">
      <c r="A45" s="97">
        <v>33</v>
      </c>
      <c r="B45" s="97" t="s">
        <v>933</v>
      </c>
      <c r="C45" s="97" t="s">
        <v>989</v>
      </c>
      <c r="D45" s="233">
        <v>2</v>
      </c>
      <c r="E45" s="234"/>
      <c r="F45" s="235"/>
      <c r="G45" s="221">
        <v>2</v>
      </c>
      <c r="H45" s="222"/>
      <c r="I45" s="223"/>
      <c r="J45" s="233">
        <v>2</v>
      </c>
      <c r="K45" s="234"/>
      <c r="L45" s="235"/>
      <c r="M45" s="221">
        <v>2</v>
      </c>
      <c r="N45" s="222"/>
      <c r="O45" s="223"/>
      <c r="P45" s="233">
        <v>2</v>
      </c>
      <c r="Q45" s="234"/>
      <c r="R45" s="235"/>
      <c r="S45" s="221">
        <v>2</v>
      </c>
      <c r="T45" s="222"/>
      <c r="U45" s="223"/>
      <c r="V45" s="233">
        <v>2</v>
      </c>
      <c r="W45" s="234"/>
      <c r="X45" s="235"/>
      <c r="Y45" s="221">
        <v>2</v>
      </c>
      <c r="Z45" s="222"/>
      <c r="AA45" s="223"/>
    </row>
    <row r="46" spans="1:27" ht="104.4" x14ac:dyDescent="0.4">
      <c r="A46" s="97">
        <v>34</v>
      </c>
      <c r="B46" s="97" t="s">
        <v>934</v>
      </c>
      <c r="C46" s="97" t="s">
        <v>990</v>
      </c>
      <c r="D46" s="233">
        <v>1</v>
      </c>
      <c r="E46" s="234"/>
      <c r="F46" s="235"/>
      <c r="G46" s="221">
        <v>1</v>
      </c>
      <c r="H46" s="222"/>
      <c r="I46" s="223"/>
      <c r="J46" s="233">
        <v>1</v>
      </c>
      <c r="K46" s="234"/>
      <c r="L46" s="235"/>
      <c r="M46" s="221">
        <v>1</v>
      </c>
      <c r="N46" s="222"/>
      <c r="O46" s="223"/>
      <c r="P46" s="233">
        <v>1</v>
      </c>
      <c r="Q46" s="234"/>
      <c r="R46" s="235"/>
      <c r="S46" s="221">
        <v>1</v>
      </c>
      <c r="T46" s="222"/>
      <c r="U46" s="223"/>
      <c r="V46" s="233">
        <v>1</v>
      </c>
      <c r="W46" s="234"/>
      <c r="X46" s="235"/>
      <c r="Y46" s="221">
        <v>1</v>
      </c>
      <c r="Z46" s="222"/>
      <c r="AA46" s="223"/>
    </row>
    <row r="47" spans="1:27" ht="69.599999999999994" x14ac:dyDescent="0.4">
      <c r="A47" s="97">
        <v>35</v>
      </c>
      <c r="B47" s="97" t="s">
        <v>935</v>
      </c>
      <c r="C47" s="97" t="s">
        <v>991</v>
      </c>
      <c r="D47" s="233">
        <v>0</v>
      </c>
      <c r="E47" s="234"/>
      <c r="F47" s="235"/>
      <c r="G47" s="221">
        <v>0</v>
      </c>
      <c r="H47" s="222"/>
      <c r="I47" s="223"/>
      <c r="J47" s="233">
        <v>0</v>
      </c>
      <c r="K47" s="234"/>
      <c r="L47" s="235"/>
      <c r="M47" s="221">
        <v>0</v>
      </c>
      <c r="N47" s="222"/>
      <c r="O47" s="223"/>
      <c r="P47" s="233">
        <v>0</v>
      </c>
      <c r="Q47" s="234"/>
      <c r="R47" s="235"/>
      <c r="S47" s="221">
        <v>0</v>
      </c>
      <c r="T47" s="222"/>
      <c r="U47" s="223"/>
      <c r="V47" s="233">
        <v>0</v>
      </c>
      <c r="W47" s="234"/>
      <c r="X47" s="235"/>
      <c r="Y47" s="221">
        <v>0</v>
      </c>
      <c r="Z47" s="222"/>
      <c r="AA47" s="223"/>
    </row>
    <row r="48" spans="1:27" ht="14.4" customHeight="1" x14ac:dyDescent="0.4">
      <c r="A48" s="97">
        <v>36</v>
      </c>
      <c r="D48" s="128" t="s">
        <v>931</v>
      </c>
      <c r="E48" s="128" t="s">
        <v>926</v>
      </c>
      <c r="F48" s="129" t="s">
        <v>927</v>
      </c>
      <c r="G48" s="128" t="s">
        <v>931</v>
      </c>
      <c r="H48" s="128" t="s">
        <v>926</v>
      </c>
      <c r="I48" s="129" t="s">
        <v>927</v>
      </c>
      <c r="J48" s="128" t="s">
        <v>931</v>
      </c>
      <c r="K48" s="128" t="s">
        <v>926</v>
      </c>
      <c r="L48" s="129" t="s">
        <v>927</v>
      </c>
      <c r="M48" s="128" t="s">
        <v>931</v>
      </c>
      <c r="N48" s="128" t="s">
        <v>926</v>
      </c>
      <c r="O48" s="129" t="s">
        <v>927</v>
      </c>
      <c r="P48" s="128" t="s">
        <v>931</v>
      </c>
      <c r="Q48" s="128" t="s">
        <v>926</v>
      </c>
      <c r="R48" s="129" t="s">
        <v>927</v>
      </c>
      <c r="S48" s="128" t="s">
        <v>931</v>
      </c>
      <c r="T48" s="128" t="s">
        <v>926</v>
      </c>
      <c r="U48" s="129" t="s">
        <v>927</v>
      </c>
      <c r="V48" s="128" t="s">
        <v>931</v>
      </c>
      <c r="W48" s="128" t="s">
        <v>926</v>
      </c>
      <c r="X48" s="129" t="s">
        <v>927</v>
      </c>
      <c r="Y48" s="128" t="s">
        <v>931</v>
      </c>
      <c r="Z48" s="128" t="s">
        <v>926</v>
      </c>
      <c r="AA48" s="129" t="s">
        <v>927</v>
      </c>
    </row>
    <row r="49" spans="1:27" ht="87" x14ac:dyDescent="0.4">
      <c r="A49" s="97">
        <v>37</v>
      </c>
      <c r="B49" s="97" t="s">
        <v>925</v>
      </c>
      <c r="C49" s="97" t="s">
        <v>992</v>
      </c>
      <c r="D49" s="118">
        <v>8</v>
      </c>
      <c r="E49" s="36">
        <v>6</v>
      </c>
      <c r="F49" s="39">
        <v>4</v>
      </c>
      <c r="G49" s="119">
        <v>8</v>
      </c>
      <c r="H49" s="120">
        <v>6</v>
      </c>
      <c r="I49" s="121">
        <v>4</v>
      </c>
      <c r="J49" s="118">
        <v>8</v>
      </c>
      <c r="K49" s="36">
        <v>6</v>
      </c>
      <c r="L49" s="39">
        <v>4</v>
      </c>
      <c r="M49" s="119">
        <v>8</v>
      </c>
      <c r="N49" s="120">
        <v>6</v>
      </c>
      <c r="O49" s="121">
        <v>4</v>
      </c>
      <c r="P49" s="118">
        <v>8</v>
      </c>
      <c r="Q49" s="36">
        <v>6</v>
      </c>
      <c r="R49" s="39">
        <v>4</v>
      </c>
      <c r="S49" s="119">
        <v>8</v>
      </c>
      <c r="T49" s="120">
        <v>6</v>
      </c>
      <c r="U49" s="121">
        <v>4</v>
      </c>
      <c r="V49" s="118">
        <v>8</v>
      </c>
      <c r="W49" s="36">
        <v>6</v>
      </c>
      <c r="X49" s="39">
        <v>4</v>
      </c>
      <c r="Y49" s="119">
        <v>8</v>
      </c>
      <c r="Z49" s="120">
        <v>6</v>
      </c>
      <c r="AA49" s="121">
        <v>4</v>
      </c>
    </row>
    <row r="50" spans="1:27" ht="87" x14ac:dyDescent="0.4">
      <c r="A50" s="97">
        <v>38</v>
      </c>
      <c r="B50" s="97" t="s">
        <v>928</v>
      </c>
      <c r="C50" s="97" t="s">
        <v>993</v>
      </c>
      <c r="D50" s="118">
        <v>0</v>
      </c>
      <c r="E50" s="36">
        <v>0</v>
      </c>
      <c r="F50" s="39">
        <v>0</v>
      </c>
      <c r="G50" s="119">
        <v>0</v>
      </c>
      <c r="H50" s="120">
        <v>0</v>
      </c>
      <c r="I50" s="121">
        <v>0</v>
      </c>
      <c r="J50" s="118">
        <v>0</v>
      </c>
      <c r="K50" s="36">
        <v>0</v>
      </c>
      <c r="L50" s="39">
        <v>0</v>
      </c>
      <c r="M50" s="119">
        <v>0</v>
      </c>
      <c r="N50" s="120">
        <v>0</v>
      </c>
      <c r="O50" s="121">
        <v>0</v>
      </c>
      <c r="P50" s="118">
        <v>0</v>
      </c>
      <c r="Q50" s="36">
        <v>0</v>
      </c>
      <c r="R50" s="39">
        <v>0</v>
      </c>
      <c r="S50" s="119">
        <v>0</v>
      </c>
      <c r="T50" s="120">
        <v>0</v>
      </c>
      <c r="U50" s="121">
        <v>0</v>
      </c>
      <c r="V50" s="118">
        <v>0</v>
      </c>
      <c r="W50" s="36">
        <v>0</v>
      </c>
      <c r="X50" s="39">
        <v>0</v>
      </c>
      <c r="Y50" s="119">
        <v>0</v>
      </c>
      <c r="Z50" s="120">
        <v>0</v>
      </c>
      <c r="AA50" s="121">
        <v>0</v>
      </c>
    </row>
    <row r="51" spans="1:27" ht="87" x14ac:dyDescent="0.4">
      <c r="A51" s="97">
        <v>39</v>
      </c>
      <c r="B51" s="97" t="s">
        <v>929</v>
      </c>
      <c r="C51" s="97" t="s">
        <v>994</v>
      </c>
      <c r="D51" s="118">
        <v>8</v>
      </c>
      <c r="E51" s="36">
        <v>6</v>
      </c>
      <c r="F51" s="39">
        <v>4</v>
      </c>
      <c r="G51" s="119">
        <v>8</v>
      </c>
      <c r="H51" s="120">
        <v>6</v>
      </c>
      <c r="I51" s="121">
        <v>4</v>
      </c>
      <c r="J51" s="118">
        <v>8</v>
      </c>
      <c r="K51" s="36">
        <v>6</v>
      </c>
      <c r="L51" s="39">
        <v>4</v>
      </c>
      <c r="M51" s="119">
        <v>8</v>
      </c>
      <c r="N51" s="120">
        <v>6</v>
      </c>
      <c r="O51" s="121">
        <v>4</v>
      </c>
      <c r="P51" s="118">
        <v>8</v>
      </c>
      <c r="Q51" s="36">
        <v>6</v>
      </c>
      <c r="R51" s="39">
        <v>4</v>
      </c>
      <c r="S51" s="119">
        <v>8</v>
      </c>
      <c r="T51" s="120">
        <v>6</v>
      </c>
      <c r="U51" s="121">
        <v>4</v>
      </c>
      <c r="V51" s="118">
        <v>8</v>
      </c>
      <c r="W51" s="36">
        <v>6</v>
      </c>
      <c r="X51" s="39">
        <v>4</v>
      </c>
      <c r="Y51" s="119">
        <v>8</v>
      </c>
      <c r="Z51" s="120">
        <v>6</v>
      </c>
      <c r="AA51" s="121">
        <v>4</v>
      </c>
    </row>
    <row r="52" spans="1:27" ht="87" x14ac:dyDescent="0.4">
      <c r="A52" s="97">
        <v>40</v>
      </c>
      <c r="B52" s="97" t="s">
        <v>930</v>
      </c>
      <c r="C52" s="97" t="s">
        <v>995</v>
      </c>
      <c r="D52" s="118">
        <v>0</v>
      </c>
      <c r="E52" s="36">
        <v>0</v>
      </c>
      <c r="F52" s="39">
        <v>0</v>
      </c>
      <c r="G52" s="119">
        <v>0</v>
      </c>
      <c r="H52" s="120">
        <v>0</v>
      </c>
      <c r="I52" s="121">
        <v>0</v>
      </c>
      <c r="J52" s="118">
        <v>0</v>
      </c>
      <c r="K52" s="36">
        <v>0</v>
      </c>
      <c r="L52" s="39">
        <v>0</v>
      </c>
      <c r="M52" s="119">
        <v>0</v>
      </c>
      <c r="N52" s="120">
        <v>0</v>
      </c>
      <c r="O52" s="121">
        <v>0</v>
      </c>
      <c r="P52" s="118">
        <v>0</v>
      </c>
      <c r="Q52" s="36">
        <v>0</v>
      </c>
      <c r="R52" s="39">
        <v>0</v>
      </c>
      <c r="S52" s="119">
        <v>0</v>
      </c>
      <c r="T52" s="120">
        <v>0</v>
      </c>
      <c r="U52" s="121">
        <v>0</v>
      </c>
      <c r="V52" s="118">
        <v>0</v>
      </c>
      <c r="W52" s="36">
        <v>0</v>
      </c>
      <c r="X52" s="39">
        <v>0</v>
      </c>
      <c r="Y52" s="119">
        <v>0</v>
      </c>
      <c r="Z52" s="120">
        <v>0</v>
      </c>
      <c r="AA52" s="121">
        <v>0</v>
      </c>
    </row>
    <row r="53" spans="1:27" x14ac:dyDescent="0.4">
      <c r="D53" s="157"/>
      <c r="E53" s="158"/>
      <c r="F53" s="159"/>
      <c r="G53" s="157"/>
      <c r="H53" s="158"/>
      <c r="I53" s="159"/>
      <c r="J53" s="157"/>
      <c r="K53" s="158"/>
      <c r="L53" s="159"/>
      <c r="M53" s="157"/>
      <c r="N53" s="158"/>
      <c r="O53" s="159"/>
      <c r="P53" s="157"/>
      <c r="Q53" s="158"/>
      <c r="R53" s="159"/>
      <c r="S53" s="157"/>
      <c r="T53" s="158"/>
      <c r="U53" s="159"/>
      <c r="V53" s="157"/>
      <c r="W53" s="158"/>
      <c r="X53" s="159"/>
      <c r="Y53" s="157"/>
      <c r="Z53" s="158"/>
      <c r="AA53" s="159"/>
    </row>
    <row r="54" spans="1:27" x14ac:dyDescent="0.4">
      <c r="D54" s="157"/>
      <c r="E54" s="158"/>
      <c r="F54" s="159"/>
      <c r="G54" s="157"/>
      <c r="H54" s="158"/>
      <c r="I54" s="159"/>
      <c r="J54" s="157"/>
      <c r="K54" s="158"/>
      <c r="L54" s="159"/>
      <c r="M54" s="157"/>
      <c r="N54" s="158"/>
      <c r="O54" s="159"/>
      <c r="P54" s="157"/>
      <c r="Q54" s="158"/>
      <c r="R54" s="159"/>
      <c r="S54" s="157"/>
      <c r="T54" s="158"/>
      <c r="U54" s="159"/>
      <c r="V54" s="157"/>
      <c r="W54" s="158"/>
      <c r="X54" s="159"/>
      <c r="Y54" s="157"/>
      <c r="Z54" s="158"/>
      <c r="AA54" s="159"/>
    </row>
    <row r="55" spans="1:27" ht="34.799999999999997" x14ac:dyDescent="0.4">
      <c r="A55" s="97">
        <v>41</v>
      </c>
      <c r="B55" s="97" t="s">
        <v>936</v>
      </c>
      <c r="C55" s="97" t="s">
        <v>996</v>
      </c>
      <c r="D55" s="233" t="s">
        <v>1020</v>
      </c>
      <c r="E55" s="234"/>
      <c r="F55" s="235"/>
      <c r="G55" s="221" t="s">
        <v>1020</v>
      </c>
      <c r="H55" s="222"/>
      <c r="I55" s="223"/>
      <c r="J55" s="233" t="s">
        <v>1020</v>
      </c>
      <c r="K55" s="234"/>
      <c r="L55" s="235"/>
      <c r="M55" s="221" t="s">
        <v>1020</v>
      </c>
      <c r="N55" s="222"/>
      <c r="O55" s="223"/>
      <c r="P55" s="233" t="s">
        <v>1020</v>
      </c>
      <c r="Q55" s="234"/>
      <c r="R55" s="235"/>
      <c r="S55" s="221" t="s">
        <v>1020</v>
      </c>
      <c r="T55" s="222"/>
      <c r="U55" s="223"/>
      <c r="V55" s="233" t="s">
        <v>1020</v>
      </c>
      <c r="W55" s="234"/>
      <c r="X55" s="235"/>
      <c r="Y55" s="221" t="s">
        <v>1020</v>
      </c>
      <c r="Z55" s="222"/>
      <c r="AA55" s="223"/>
    </row>
    <row r="56" spans="1:27" x14ac:dyDescent="0.4">
      <c r="A56" s="97">
        <v>42</v>
      </c>
      <c r="B56" s="97" t="s">
        <v>937</v>
      </c>
      <c r="C56" s="97" t="s">
        <v>1177</v>
      </c>
      <c r="D56" s="233">
        <v>1</v>
      </c>
      <c r="E56" s="234"/>
      <c r="F56" s="235"/>
      <c r="G56" s="221">
        <v>1</v>
      </c>
      <c r="H56" s="222"/>
      <c r="I56" s="223"/>
      <c r="J56" s="233">
        <v>1</v>
      </c>
      <c r="K56" s="234"/>
      <c r="L56" s="235"/>
      <c r="M56" s="221">
        <v>1</v>
      </c>
      <c r="N56" s="222"/>
      <c r="O56" s="223"/>
      <c r="P56" s="233">
        <v>1</v>
      </c>
      <c r="Q56" s="234"/>
      <c r="R56" s="235"/>
      <c r="S56" s="221">
        <v>1</v>
      </c>
      <c r="T56" s="222"/>
      <c r="U56" s="223"/>
      <c r="V56" s="233">
        <v>1</v>
      </c>
      <c r="W56" s="234"/>
      <c r="X56" s="235"/>
      <c r="Y56" s="221">
        <v>1</v>
      </c>
      <c r="Z56" s="222"/>
      <c r="AA56" s="223"/>
    </row>
    <row r="57" spans="1:27" ht="34.799999999999997" x14ac:dyDescent="0.4">
      <c r="A57" s="97">
        <v>43</v>
      </c>
      <c r="B57" s="97" t="s">
        <v>938</v>
      </c>
      <c r="C57" s="97" t="s">
        <v>997</v>
      </c>
      <c r="D57" s="233">
        <v>20</v>
      </c>
      <c r="E57" s="234"/>
      <c r="F57" s="235"/>
      <c r="G57" s="221">
        <v>20</v>
      </c>
      <c r="H57" s="222"/>
      <c r="I57" s="223"/>
      <c r="J57" s="233">
        <v>20</v>
      </c>
      <c r="K57" s="234"/>
      <c r="L57" s="235"/>
      <c r="M57" s="221">
        <v>20</v>
      </c>
      <c r="N57" s="222"/>
      <c r="O57" s="223"/>
      <c r="P57" s="233">
        <v>20</v>
      </c>
      <c r="Q57" s="234"/>
      <c r="R57" s="235"/>
      <c r="S57" s="221">
        <v>20</v>
      </c>
      <c r="T57" s="222"/>
      <c r="U57" s="223"/>
      <c r="V57" s="233">
        <v>20</v>
      </c>
      <c r="W57" s="234"/>
      <c r="X57" s="235"/>
      <c r="Y57" s="221">
        <v>20</v>
      </c>
      <c r="Z57" s="222"/>
      <c r="AA57" s="223"/>
    </row>
    <row r="58" spans="1:27" ht="34.799999999999997" x14ac:dyDescent="0.4">
      <c r="A58" s="97">
        <v>44</v>
      </c>
      <c r="B58" s="97" t="s">
        <v>939</v>
      </c>
      <c r="C58" s="97" t="s">
        <v>998</v>
      </c>
      <c r="D58" s="233">
        <v>20</v>
      </c>
      <c r="E58" s="234"/>
      <c r="F58" s="235"/>
      <c r="G58" s="221">
        <v>20</v>
      </c>
      <c r="H58" s="222"/>
      <c r="I58" s="223"/>
      <c r="J58" s="233">
        <v>20</v>
      </c>
      <c r="K58" s="234"/>
      <c r="L58" s="235"/>
      <c r="M58" s="221">
        <v>20</v>
      </c>
      <c r="N58" s="222"/>
      <c r="O58" s="223"/>
      <c r="P58" s="233">
        <v>20</v>
      </c>
      <c r="Q58" s="234"/>
      <c r="R58" s="235"/>
      <c r="S58" s="221">
        <v>20</v>
      </c>
      <c r="T58" s="222"/>
      <c r="U58" s="223"/>
      <c r="V58" s="233">
        <v>20</v>
      </c>
      <c r="W58" s="234"/>
      <c r="X58" s="235"/>
      <c r="Y58" s="221">
        <v>20</v>
      </c>
      <c r="Z58" s="222"/>
      <c r="AA58" s="223"/>
    </row>
    <row r="59" spans="1:27" ht="34.799999999999997" x14ac:dyDescent="0.4">
      <c r="A59" s="97">
        <v>45</v>
      </c>
      <c r="B59" s="97" t="s">
        <v>940</v>
      </c>
      <c r="C59" s="97" t="s">
        <v>999</v>
      </c>
      <c r="D59" s="233">
        <v>0</v>
      </c>
      <c r="E59" s="234"/>
      <c r="F59" s="235"/>
      <c r="G59" s="221">
        <v>0</v>
      </c>
      <c r="H59" s="222"/>
      <c r="I59" s="223"/>
      <c r="J59" s="233">
        <v>0</v>
      </c>
      <c r="K59" s="234"/>
      <c r="L59" s="235"/>
      <c r="M59" s="221">
        <v>0</v>
      </c>
      <c r="N59" s="222"/>
      <c r="O59" s="223"/>
      <c r="P59" s="233">
        <v>0</v>
      </c>
      <c r="Q59" s="234"/>
      <c r="R59" s="235"/>
      <c r="S59" s="221">
        <v>0</v>
      </c>
      <c r="T59" s="222"/>
      <c r="U59" s="223"/>
      <c r="V59" s="233">
        <v>0</v>
      </c>
      <c r="W59" s="234"/>
      <c r="X59" s="235"/>
      <c r="Y59" s="221">
        <v>0</v>
      </c>
      <c r="Z59" s="222"/>
      <c r="AA59" s="223"/>
    </row>
    <row r="60" spans="1:27" ht="139.19999999999999" x14ac:dyDescent="0.4">
      <c r="A60" s="97">
        <v>46</v>
      </c>
      <c r="B60" s="97" t="s">
        <v>941</v>
      </c>
      <c r="C60" s="97" t="s">
        <v>1000</v>
      </c>
      <c r="D60" s="233">
        <v>20</v>
      </c>
      <c r="E60" s="234"/>
      <c r="F60" s="235"/>
      <c r="G60" s="221">
        <v>20</v>
      </c>
      <c r="H60" s="222"/>
      <c r="I60" s="223"/>
      <c r="J60" s="233">
        <v>20</v>
      </c>
      <c r="K60" s="234"/>
      <c r="L60" s="235"/>
      <c r="M60" s="221">
        <v>20</v>
      </c>
      <c r="N60" s="222"/>
      <c r="O60" s="223"/>
      <c r="P60" s="233">
        <v>20</v>
      </c>
      <c r="Q60" s="234"/>
      <c r="R60" s="235"/>
      <c r="S60" s="221">
        <v>20</v>
      </c>
      <c r="T60" s="222"/>
      <c r="U60" s="223"/>
      <c r="V60" s="233">
        <v>20</v>
      </c>
      <c r="W60" s="234"/>
      <c r="X60" s="235"/>
      <c r="Y60" s="221">
        <v>20</v>
      </c>
      <c r="Z60" s="222"/>
      <c r="AA60" s="223"/>
    </row>
    <row r="61" spans="1:27" ht="156.6" x14ac:dyDescent="0.4">
      <c r="A61" s="97">
        <v>47</v>
      </c>
      <c r="B61" s="97" t="s">
        <v>942</v>
      </c>
      <c r="C61" s="97" t="s">
        <v>1001</v>
      </c>
      <c r="D61" s="233">
        <v>20</v>
      </c>
      <c r="E61" s="234"/>
      <c r="F61" s="235"/>
      <c r="G61" s="221">
        <v>20</v>
      </c>
      <c r="H61" s="222"/>
      <c r="I61" s="223"/>
      <c r="J61" s="233">
        <v>20</v>
      </c>
      <c r="K61" s="234"/>
      <c r="L61" s="235"/>
      <c r="M61" s="221">
        <v>20</v>
      </c>
      <c r="N61" s="222"/>
      <c r="O61" s="223"/>
      <c r="P61" s="233">
        <v>20</v>
      </c>
      <c r="Q61" s="234"/>
      <c r="R61" s="235"/>
      <c r="S61" s="221">
        <v>20</v>
      </c>
      <c r="T61" s="222"/>
      <c r="U61" s="223"/>
      <c r="V61" s="233">
        <v>20</v>
      </c>
      <c r="W61" s="234"/>
      <c r="X61" s="235"/>
      <c r="Y61" s="221">
        <v>20</v>
      </c>
      <c r="Z61" s="222"/>
      <c r="AA61" s="223"/>
    </row>
    <row r="62" spans="1:27" x14ac:dyDescent="0.4">
      <c r="D62" s="118"/>
      <c r="E62" s="36"/>
      <c r="F62" s="39"/>
      <c r="G62" s="119"/>
      <c r="H62" s="120"/>
      <c r="I62" s="121"/>
      <c r="J62" s="118"/>
      <c r="K62" s="36"/>
      <c r="L62" s="39"/>
      <c r="M62" s="119"/>
      <c r="N62" s="120"/>
      <c r="O62" s="121"/>
      <c r="P62" s="118"/>
      <c r="Q62" s="36"/>
      <c r="R62" s="39"/>
      <c r="S62" s="119"/>
      <c r="T62" s="120"/>
      <c r="U62" s="121"/>
      <c r="V62" s="118"/>
      <c r="W62" s="36"/>
      <c r="X62" s="39"/>
      <c r="Y62" s="119"/>
      <c r="Z62" s="120"/>
      <c r="AA62" s="121"/>
    </row>
    <row r="63" spans="1:27" ht="34.799999999999997" x14ac:dyDescent="0.4">
      <c r="A63" s="97">
        <v>48</v>
      </c>
      <c r="B63" s="97" t="s">
        <v>943</v>
      </c>
      <c r="C63" s="97" t="s">
        <v>1002</v>
      </c>
      <c r="D63" s="233">
        <v>13</v>
      </c>
      <c r="E63" s="234"/>
      <c r="F63" s="235"/>
      <c r="G63" s="221">
        <v>13</v>
      </c>
      <c r="H63" s="222"/>
      <c r="I63" s="223"/>
      <c r="J63" s="233">
        <v>13</v>
      </c>
      <c r="K63" s="234"/>
      <c r="L63" s="235"/>
      <c r="M63" s="221">
        <v>13</v>
      </c>
      <c r="N63" s="222"/>
      <c r="O63" s="223"/>
      <c r="P63" s="233">
        <v>13</v>
      </c>
      <c r="Q63" s="234"/>
      <c r="R63" s="235"/>
      <c r="S63" s="221">
        <v>13</v>
      </c>
      <c r="T63" s="222"/>
      <c r="U63" s="223"/>
      <c r="V63" s="233">
        <v>13</v>
      </c>
      <c r="W63" s="234"/>
      <c r="X63" s="235"/>
      <c r="Y63" s="221">
        <v>13</v>
      </c>
      <c r="Z63" s="222"/>
      <c r="AA63" s="223"/>
    </row>
    <row r="64" spans="1:27" ht="34.799999999999997" x14ac:dyDescent="0.4">
      <c r="A64" s="97">
        <v>49</v>
      </c>
      <c r="B64" s="97" t="s">
        <v>944</v>
      </c>
      <c r="C64" s="97" t="s">
        <v>1003</v>
      </c>
      <c r="D64" s="233">
        <v>13</v>
      </c>
      <c r="E64" s="234"/>
      <c r="F64" s="235"/>
      <c r="G64" s="221">
        <v>13</v>
      </c>
      <c r="H64" s="222"/>
      <c r="I64" s="223"/>
      <c r="J64" s="233">
        <v>13</v>
      </c>
      <c r="K64" s="234"/>
      <c r="L64" s="235"/>
      <c r="M64" s="221">
        <v>13</v>
      </c>
      <c r="N64" s="222"/>
      <c r="O64" s="223"/>
      <c r="P64" s="233">
        <v>13</v>
      </c>
      <c r="Q64" s="234"/>
      <c r="R64" s="235"/>
      <c r="S64" s="221">
        <v>13</v>
      </c>
      <c r="T64" s="222"/>
      <c r="U64" s="223"/>
      <c r="V64" s="233">
        <v>13</v>
      </c>
      <c r="W64" s="234"/>
      <c r="X64" s="235"/>
      <c r="Y64" s="221">
        <v>13</v>
      </c>
      <c r="Z64" s="222"/>
      <c r="AA64" s="223"/>
    </row>
    <row r="65" spans="1:27" ht="34.799999999999997" x14ac:dyDescent="0.4">
      <c r="A65" s="97">
        <v>50</v>
      </c>
      <c r="B65" s="97" t="s">
        <v>945</v>
      </c>
      <c r="C65" s="97" t="s">
        <v>1004</v>
      </c>
      <c r="D65" s="233">
        <v>0</v>
      </c>
      <c r="E65" s="234"/>
      <c r="F65" s="235"/>
      <c r="G65" s="221">
        <v>0</v>
      </c>
      <c r="H65" s="222"/>
      <c r="I65" s="223"/>
      <c r="J65" s="233">
        <v>0</v>
      </c>
      <c r="K65" s="234"/>
      <c r="L65" s="235"/>
      <c r="M65" s="221">
        <v>0</v>
      </c>
      <c r="N65" s="222"/>
      <c r="O65" s="223"/>
      <c r="P65" s="233">
        <v>0</v>
      </c>
      <c r="Q65" s="234"/>
      <c r="R65" s="235"/>
      <c r="S65" s="221">
        <v>0</v>
      </c>
      <c r="T65" s="222"/>
      <c r="U65" s="223"/>
      <c r="V65" s="233">
        <v>0</v>
      </c>
      <c r="W65" s="234"/>
      <c r="X65" s="235"/>
      <c r="Y65" s="221">
        <v>0</v>
      </c>
      <c r="Z65" s="222"/>
      <c r="AA65" s="223"/>
    </row>
    <row r="66" spans="1:27" ht="217.95" customHeight="1" x14ac:dyDescent="0.4">
      <c r="A66" s="97">
        <v>51</v>
      </c>
      <c r="B66" s="97" t="s">
        <v>946</v>
      </c>
      <c r="C66" s="97" t="s">
        <v>1005</v>
      </c>
      <c r="D66" s="233">
        <v>40</v>
      </c>
      <c r="E66" s="234"/>
      <c r="F66" s="235"/>
      <c r="G66" s="221">
        <v>40</v>
      </c>
      <c r="H66" s="222"/>
      <c r="I66" s="223"/>
      <c r="J66" s="233">
        <v>40</v>
      </c>
      <c r="K66" s="234"/>
      <c r="L66" s="235"/>
      <c r="M66" s="221">
        <v>40</v>
      </c>
      <c r="N66" s="222"/>
      <c r="O66" s="223"/>
      <c r="P66" s="233">
        <v>40</v>
      </c>
      <c r="Q66" s="234"/>
      <c r="R66" s="235"/>
      <c r="S66" s="221">
        <v>40</v>
      </c>
      <c r="T66" s="222"/>
      <c r="U66" s="223"/>
      <c r="V66" s="233">
        <v>40</v>
      </c>
      <c r="W66" s="234"/>
      <c r="X66" s="235"/>
      <c r="Y66" s="221">
        <v>40</v>
      </c>
      <c r="Z66" s="222"/>
      <c r="AA66" s="223"/>
    </row>
    <row r="67" spans="1:27" ht="139.19999999999999" x14ac:dyDescent="0.4">
      <c r="A67" s="97">
        <v>52</v>
      </c>
      <c r="B67" s="97" t="s">
        <v>947</v>
      </c>
      <c r="C67" s="97" t="s">
        <v>1006</v>
      </c>
      <c r="D67" s="233">
        <v>40</v>
      </c>
      <c r="E67" s="234"/>
      <c r="F67" s="235"/>
      <c r="G67" s="221">
        <v>40</v>
      </c>
      <c r="H67" s="222"/>
      <c r="I67" s="223"/>
      <c r="J67" s="233">
        <v>40</v>
      </c>
      <c r="K67" s="234"/>
      <c r="L67" s="235"/>
      <c r="M67" s="221">
        <v>40</v>
      </c>
      <c r="N67" s="222"/>
      <c r="O67" s="223"/>
      <c r="P67" s="233">
        <v>40</v>
      </c>
      <c r="Q67" s="234"/>
      <c r="R67" s="235"/>
      <c r="S67" s="221">
        <v>40</v>
      </c>
      <c r="T67" s="222"/>
      <c r="U67" s="223"/>
      <c r="V67" s="233">
        <v>40</v>
      </c>
      <c r="W67" s="234"/>
      <c r="X67" s="235"/>
      <c r="Y67" s="221">
        <v>40</v>
      </c>
      <c r="Z67" s="222"/>
      <c r="AA67" s="223"/>
    </row>
    <row r="68" spans="1:27" x14ac:dyDescent="0.4">
      <c r="D68" s="157"/>
      <c r="E68" s="158"/>
      <c r="F68" s="159"/>
      <c r="G68" s="157"/>
      <c r="H68" s="158"/>
      <c r="I68" s="159"/>
      <c r="J68" s="157"/>
      <c r="K68" s="158"/>
      <c r="L68" s="159"/>
      <c r="M68" s="157"/>
      <c r="N68" s="158"/>
      <c r="O68" s="159"/>
      <c r="P68" s="157"/>
      <c r="Q68" s="158"/>
      <c r="R68" s="159"/>
      <c r="S68" s="157"/>
      <c r="T68" s="158"/>
      <c r="U68" s="159"/>
      <c r="V68" s="157"/>
      <c r="W68" s="158"/>
      <c r="X68" s="159"/>
      <c r="Y68" s="157"/>
      <c r="Z68" s="158"/>
      <c r="AA68" s="159"/>
    </row>
    <row r="69" spans="1:27" x14ac:dyDescent="0.4">
      <c r="B69" s="130" t="s">
        <v>958</v>
      </c>
      <c r="D69" s="157"/>
      <c r="E69" s="158"/>
      <c r="F69" s="159"/>
      <c r="G69" s="157"/>
      <c r="H69" s="158"/>
      <c r="I69" s="159"/>
      <c r="J69" s="157"/>
      <c r="K69" s="158"/>
      <c r="L69" s="159"/>
      <c r="M69" s="157"/>
      <c r="N69" s="158"/>
      <c r="O69" s="159"/>
      <c r="P69" s="157"/>
      <c r="Q69" s="158"/>
      <c r="R69" s="159"/>
      <c r="S69" s="157"/>
      <c r="T69" s="158"/>
      <c r="U69" s="159"/>
      <c r="V69" s="157"/>
      <c r="W69" s="158"/>
      <c r="X69" s="159"/>
      <c r="Y69" s="157"/>
      <c r="Z69" s="158"/>
      <c r="AA69" s="159"/>
    </row>
    <row r="70" spans="1:27" ht="33.6" customHeight="1" x14ac:dyDescent="0.4">
      <c r="A70" s="97">
        <v>53</v>
      </c>
      <c r="B70" s="97" t="s">
        <v>954</v>
      </c>
      <c r="C70" s="97" t="s">
        <v>1007</v>
      </c>
      <c r="D70" s="233" t="s">
        <v>1020</v>
      </c>
      <c r="E70" s="234"/>
      <c r="F70" s="235"/>
      <c r="G70" s="221" t="s">
        <v>1020</v>
      </c>
      <c r="H70" s="222"/>
      <c r="I70" s="223"/>
      <c r="J70" s="233" t="s">
        <v>1020</v>
      </c>
      <c r="K70" s="234"/>
      <c r="L70" s="235"/>
      <c r="M70" s="221" t="s">
        <v>1020</v>
      </c>
      <c r="N70" s="222"/>
      <c r="O70" s="223"/>
      <c r="P70" s="233" t="s">
        <v>1020</v>
      </c>
      <c r="Q70" s="234"/>
      <c r="R70" s="235"/>
      <c r="S70" s="221" t="s">
        <v>1020</v>
      </c>
      <c r="T70" s="222"/>
      <c r="U70" s="223"/>
      <c r="V70" s="233" t="s">
        <v>1020</v>
      </c>
      <c r="W70" s="234"/>
      <c r="X70" s="235"/>
      <c r="Y70" s="221" t="s">
        <v>1020</v>
      </c>
      <c r="Z70" s="222"/>
      <c r="AA70" s="223"/>
    </row>
    <row r="71" spans="1:27" x14ac:dyDescent="0.4">
      <c r="A71" s="97">
        <v>54</v>
      </c>
      <c r="B71" s="97" t="s">
        <v>955</v>
      </c>
      <c r="C71" s="97" t="s">
        <v>1009</v>
      </c>
      <c r="D71" s="233">
        <v>1</v>
      </c>
      <c r="E71" s="234"/>
      <c r="F71" s="235"/>
      <c r="G71" s="221">
        <v>1</v>
      </c>
      <c r="H71" s="222"/>
      <c r="I71" s="223"/>
      <c r="J71" s="233">
        <v>1</v>
      </c>
      <c r="K71" s="234"/>
      <c r="L71" s="235"/>
      <c r="M71" s="221">
        <v>1</v>
      </c>
      <c r="N71" s="222"/>
      <c r="O71" s="223"/>
      <c r="P71" s="233">
        <v>1</v>
      </c>
      <c r="Q71" s="234"/>
      <c r="R71" s="235"/>
      <c r="S71" s="221">
        <v>1</v>
      </c>
      <c r="T71" s="222"/>
      <c r="U71" s="223"/>
      <c r="V71" s="233">
        <v>1</v>
      </c>
      <c r="W71" s="234"/>
      <c r="X71" s="235"/>
      <c r="Y71" s="221">
        <v>1</v>
      </c>
      <c r="Z71" s="222"/>
      <c r="AA71" s="223"/>
    </row>
    <row r="72" spans="1:27" x14ac:dyDescent="0.4">
      <c r="A72" s="97">
        <v>55</v>
      </c>
      <c r="B72" s="97" t="s">
        <v>956</v>
      </c>
      <c r="C72" s="97" t="s">
        <v>1008</v>
      </c>
      <c r="D72" s="233">
        <v>0</v>
      </c>
      <c r="E72" s="234"/>
      <c r="F72" s="235"/>
      <c r="G72" s="221">
        <v>0</v>
      </c>
      <c r="H72" s="222"/>
      <c r="I72" s="223"/>
      <c r="J72" s="233">
        <v>0</v>
      </c>
      <c r="K72" s="234"/>
      <c r="L72" s="235"/>
      <c r="M72" s="221">
        <v>0</v>
      </c>
      <c r="N72" s="222"/>
      <c r="O72" s="223"/>
      <c r="P72" s="233">
        <v>0</v>
      </c>
      <c r="Q72" s="234"/>
      <c r="R72" s="235"/>
      <c r="S72" s="221">
        <v>0</v>
      </c>
      <c r="T72" s="222"/>
      <c r="U72" s="223"/>
      <c r="V72" s="233">
        <v>0</v>
      </c>
      <c r="W72" s="234"/>
      <c r="X72" s="235"/>
      <c r="Y72" s="221">
        <v>0</v>
      </c>
      <c r="Z72" s="222"/>
      <c r="AA72" s="223"/>
    </row>
    <row r="73" spans="1:27" x14ac:dyDescent="0.4">
      <c r="A73" s="97">
        <v>56</v>
      </c>
      <c r="B73" s="97" t="s">
        <v>957</v>
      </c>
      <c r="C73" s="97" t="s">
        <v>1010</v>
      </c>
      <c r="D73" s="233">
        <v>0</v>
      </c>
      <c r="E73" s="234"/>
      <c r="F73" s="235"/>
      <c r="G73" s="221">
        <v>0</v>
      </c>
      <c r="H73" s="222"/>
      <c r="I73" s="223"/>
      <c r="J73" s="233">
        <v>0</v>
      </c>
      <c r="K73" s="234"/>
      <c r="L73" s="235"/>
      <c r="M73" s="221">
        <v>0</v>
      </c>
      <c r="N73" s="222"/>
      <c r="O73" s="223"/>
      <c r="P73" s="233">
        <v>0</v>
      </c>
      <c r="Q73" s="234"/>
      <c r="R73" s="235"/>
      <c r="S73" s="221">
        <v>0</v>
      </c>
      <c r="T73" s="222"/>
      <c r="U73" s="223"/>
      <c r="V73" s="233">
        <v>0</v>
      </c>
      <c r="W73" s="234"/>
      <c r="X73" s="235"/>
      <c r="Y73" s="221">
        <v>0</v>
      </c>
      <c r="Z73" s="222"/>
      <c r="AA73" s="223"/>
    </row>
    <row r="74" spans="1:27" ht="313.2" x14ac:dyDescent="0.4">
      <c r="A74" s="97">
        <v>57</v>
      </c>
      <c r="B74" s="97" t="s">
        <v>959</v>
      </c>
      <c r="C74" s="97" t="s">
        <v>1011</v>
      </c>
      <c r="D74" s="233">
        <v>16448</v>
      </c>
      <c r="E74" s="234"/>
      <c r="F74" s="235"/>
      <c r="G74" s="221">
        <v>16448</v>
      </c>
      <c r="H74" s="222"/>
      <c r="I74" s="223"/>
      <c r="J74" s="233">
        <v>16448</v>
      </c>
      <c r="K74" s="234"/>
      <c r="L74" s="235"/>
      <c r="M74" s="221">
        <v>16448</v>
      </c>
      <c r="N74" s="222"/>
      <c r="O74" s="223"/>
      <c r="P74" s="233">
        <v>16448</v>
      </c>
      <c r="Q74" s="234"/>
      <c r="R74" s="235"/>
      <c r="S74" s="221">
        <v>16448</v>
      </c>
      <c r="T74" s="222"/>
      <c r="U74" s="223"/>
      <c r="V74" s="233">
        <v>16448</v>
      </c>
      <c r="W74" s="234"/>
      <c r="X74" s="235"/>
      <c r="Y74" s="221">
        <v>16448</v>
      </c>
      <c r="Z74" s="222"/>
      <c r="AA74" s="223"/>
    </row>
    <row r="75" spans="1:27" x14ac:dyDescent="0.4">
      <c r="A75" s="97">
        <v>58</v>
      </c>
      <c r="B75" s="97" t="s">
        <v>960</v>
      </c>
      <c r="C75" s="97" t="s">
        <v>1012</v>
      </c>
      <c r="D75" s="233">
        <v>16432</v>
      </c>
      <c r="E75" s="234"/>
      <c r="F75" s="235"/>
      <c r="G75" s="221">
        <v>16432</v>
      </c>
      <c r="H75" s="222"/>
      <c r="I75" s="223"/>
      <c r="J75" s="233">
        <v>16432</v>
      </c>
      <c r="K75" s="234"/>
      <c r="L75" s="235"/>
      <c r="M75" s="221">
        <v>16432</v>
      </c>
      <c r="N75" s="222"/>
      <c r="O75" s="223"/>
      <c r="P75" s="233">
        <v>16432</v>
      </c>
      <c r="Q75" s="234"/>
      <c r="R75" s="235"/>
      <c r="S75" s="221">
        <v>16432</v>
      </c>
      <c r="T75" s="222"/>
      <c r="U75" s="223"/>
      <c r="V75" s="233">
        <v>16432</v>
      </c>
      <c r="W75" s="234"/>
      <c r="X75" s="235"/>
      <c r="Y75" s="221">
        <v>16432</v>
      </c>
      <c r="Z75" s="222"/>
      <c r="AA75" s="223"/>
    </row>
    <row r="76" spans="1:27" x14ac:dyDescent="0.4">
      <c r="A76" s="97">
        <v>59</v>
      </c>
      <c r="B76" s="97" t="s">
        <v>961</v>
      </c>
      <c r="C76" s="97" t="s">
        <v>1012</v>
      </c>
      <c r="D76" s="233">
        <v>16416</v>
      </c>
      <c r="E76" s="234"/>
      <c r="F76" s="235"/>
      <c r="G76" s="221">
        <v>16416</v>
      </c>
      <c r="H76" s="222"/>
      <c r="I76" s="223"/>
      <c r="J76" s="233">
        <v>16416</v>
      </c>
      <c r="K76" s="234"/>
      <c r="L76" s="235"/>
      <c r="M76" s="221">
        <v>16416</v>
      </c>
      <c r="N76" s="222"/>
      <c r="O76" s="223"/>
      <c r="P76" s="233">
        <v>16416</v>
      </c>
      <c r="Q76" s="234"/>
      <c r="R76" s="235"/>
      <c r="S76" s="221">
        <v>16416</v>
      </c>
      <c r="T76" s="222"/>
      <c r="U76" s="223"/>
      <c r="V76" s="233">
        <v>16416</v>
      </c>
      <c r="W76" s="234"/>
      <c r="X76" s="235"/>
      <c r="Y76" s="221">
        <v>16416</v>
      </c>
      <c r="Z76" s="222"/>
      <c r="AA76" s="223"/>
    </row>
    <row r="77" spans="1:27" x14ac:dyDescent="0.4">
      <c r="A77" s="97">
        <v>60</v>
      </c>
      <c r="B77" s="97" t="s">
        <v>962</v>
      </c>
      <c r="C77" s="97" t="s">
        <v>1012</v>
      </c>
      <c r="D77" s="233">
        <v>16400</v>
      </c>
      <c r="E77" s="234"/>
      <c r="F77" s="235"/>
      <c r="G77" s="221">
        <v>16400</v>
      </c>
      <c r="H77" s="222"/>
      <c r="I77" s="223"/>
      <c r="J77" s="233">
        <v>16400</v>
      </c>
      <c r="K77" s="234"/>
      <c r="L77" s="235"/>
      <c r="M77" s="221">
        <v>16400</v>
      </c>
      <c r="N77" s="222"/>
      <c r="O77" s="223"/>
      <c r="P77" s="233">
        <v>16400</v>
      </c>
      <c r="Q77" s="234"/>
      <c r="R77" s="235"/>
      <c r="S77" s="221">
        <v>16400</v>
      </c>
      <c r="T77" s="222"/>
      <c r="U77" s="223"/>
      <c r="V77" s="233">
        <v>16400</v>
      </c>
      <c r="W77" s="234"/>
      <c r="X77" s="235"/>
      <c r="Y77" s="221">
        <v>16400</v>
      </c>
      <c r="Z77" s="222"/>
      <c r="AA77" s="223"/>
    </row>
    <row r="78" spans="1:27" ht="69.599999999999994" x14ac:dyDescent="0.4">
      <c r="A78" s="97">
        <v>61</v>
      </c>
      <c r="B78" s="97" t="s">
        <v>963</v>
      </c>
      <c r="C78" s="97" t="s">
        <v>1013</v>
      </c>
      <c r="D78" s="233">
        <v>0</v>
      </c>
      <c r="E78" s="234"/>
      <c r="F78" s="235"/>
      <c r="G78" s="221">
        <v>0</v>
      </c>
      <c r="H78" s="222"/>
      <c r="I78" s="223"/>
      <c r="J78" s="233">
        <v>0</v>
      </c>
      <c r="K78" s="234"/>
      <c r="L78" s="235"/>
      <c r="M78" s="221">
        <v>0</v>
      </c>
      <c r="N78" s="222"/>
      <c r="O78" s="223"/>
      <c r="P78" s="233">
        <v>0</v>
      </c>
      <c r="Q78" s="234"/>
      <c r="R78" s="235"/>
      <c r="S78" s="221">
        <v>0</v>
      </c>
      <c r="T78" s="222"/>
      <c r="U78" s="223"/>
      <c r="V78" s="233">
        <v>0</v>
      </c>
      <c r="W78" s="234"/>
      <c r="X78" s="235"/>
      <c r="Y78" s="221">
        <v>0</v>
      </c>
      <c r="Z78" s="222"/>
      <c r="AA78" s="223"/>
    </row>
    <row r="79" spans="1:27" x14ac:dyDescent="0.4">
      <c r="A79" s="97">
        <v>62</v>
      </c>
      <c r="B79" s="97" t="s">
        <v>964</v>
      </c>
      <c r="C79" s="97" t="s">
        <v>1014</v>
      </c>
      <c r="D79" s="233">
        <v>0</v>
      </c>
      <c r="E79" s="234"/>
      <c r="F79" s="235"/>
      <c r="G79" s="221">
        <v>0</v>
      </c>
      <c r="H79" s="222"/>
      <c r="I79" s="223"/>
      <c r="J79" s="233">
        <v>0</v>
      </c>
      <c r="K79" s="234"/>
      <c r="L79" s="235"/>
      <c r="M79" s="221">
        <v>0</v>
      </c>
      <c r="N79" s="222"/>
      <c r="O79" s="223"/>
      <c r="P79" s="233">
        <v>0</v>
      </c>
      <c r="Q79" s="234"/>
      <c r="R79" s="235"/>
      <c r="S79" s="221">
        <v>0</v>
      </c>
      <c r="T79" s="222"/>
      <c r="U79" s="223"/>
      <c r="V79" s="233">
        <v>0</v>
      </c>
      <c r="W79" s="234"/>
      <c r="X79" s="235"/>
      <c r="Y79" s="221">
        <v>0</v>
      </c>
      <c r="Z79" s="222"/>
      <c r="AA79" s="223"/>
    </row>
    <row r="80" spans="1:27" ht="34.799999999999997" x14ac:dyDescent="0.4">
      <c r="A80" s="97">
        <v>63</v>
      </c>
      <c r="B80" s="97" t="s">
        <v>965</v>
      </c>
      <c r="C80" s="97" t="s">
        <v>1015</v>
      </c>
      <c r="D80" s="233">
        <v>50</v>
      </c>
      <c r="E80" s="234"/>
      <c r="F80" s="235"/>
      <c r="G80" s="221">
        <v>50</v>
      </c>
      <c r="H80" s="222"/>
      <c r="I80" s="223"/>
      <c r="J80" s="233">
        <v>50</v>
      </c>
      <c r="K80" s="234"/>
      <c r="L80" s="235"/>
      <c r="M80" s="221">
        <v>50</v>
      </c>
      <c r="N80" s="222"/>
      <c r="O80" s="223"/>
      <c r="P80" s="233">
        <v>50</v>
      </c>
      <c r="Q80" s="234"/>
      <c r="R80" s="235"/>
      <c r="S80" s="221">
        <v>50</v>
      </c>
      <c r="T80" s="222"/>
      <c r="U80" s="223"/>
      <c r="V80" s="233">
        <v>50</v>
      </c>
      <c r="W80" s="234"/>
      <c r="X80" s="235"/>
      <c r="Y80" s="221">
        <v>50</v>
      </c>
      <c r="Z80" s="222"/>
      <c r="AA80" s="223"/>
    </row>
    <row r="81" spans="1:43" ht="34.799999999999997" x14ac:dyDescent="0.4">
      <c r="A81" s="97">
        <v>64</v>
      </c>
      <c r="B81" s="97" t="s">
        <v>966</v>
      </c>
      <c r="C81" s="97" t="s">
        <v>1016</v>
      </c>
      <c r="D81" s="230">
        <v>0</v>
      </c>
      <c r="E81" s="231"/>
      <c r="F81" s="232"/>
      <c r="G81" s="224">
        <v>0</v>
      </c>
      <c r="H81" s="225"/>
      <c r="I81" s="226"/>
      <c r="J81" s="230">
        <v>0</v>
      </c>
      <c r="K81" s="231"/>
      <c r="L81" s="232"/>
      <c r="M81" s="224">
        <v>0</v>
      </c>
      <c r="N81" s="225"/>
      <c r="O81" s="226"/>
      <c r="P81" s="230">
        <v>0</v>
      </c>
      <c r="Q81" s="231"/>
      <c r="R81" s="232"/>
      <c r="S81" s="224">
        <v>0</v>
      </c>
      <c r="T81" s="225"/>
      <c r="U81" s="226"/>
      <c r="V81" s="230">
        <v>0</v>
      </c>
      <c r="W81" s="231"/>
      <c r="X81" s="232"/>
      <c r="Y81" s="224">
        <v>0</v>
      </c>
      <c r="Z81" s="225"/>
      <c r="AA81" s="226"/>
    </row>
    <row r="82" spans="1:43" x14ac:dyDescent="0.4">
      <c r="A82" s="30"/>
      <c r="B82" s="30"/>
      <c r="C82" s="30"/>
      <c r="D82" s="30"/>
      <c r="E82" s="30"/>
      <c r="F82" s="30"/>
      <c r="G82" s="30"/>
      <c r="H82" s="30"/>
      <c r="I82" s="131"/>
      <c r="J82" s="131"/>
      <c r="K82" s="131"/>
      <c r="L82" s="131"/>
      <c r="M82" s="131"/>
      <c r="N82" s="30"/>
      <c r="O82" s="30"/>
      <c r="P82" s="30"/>
      <c r="Q82" s="30"/>
      <c r="R82" s="30"/>
      <c r="S82" s="131"/>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row>
    <row r="83" spans="1:43" s="167" customFormat="1" x14ac:dyDescent="0.4">
      <c r="A83" s="30"/>
      <c r="B83" s="30"/>
      <c r="C83" s="30"/>
      <c r="D83" s="30"/>
      <c r="E83" s="30"/>
      <c r="F83" s="30"/>
      <c r="G83" s="30"/>
      <c r="H83" s="30"/>
      <c r="I83" s="131"/>
      <c r="J83" s="131"/>
      <c r="K83" s="131"/>
      <c r="L83" s="131"/>
      <c r="M83" s="131"/>
      <c r="N83" s="30"/>
      <c r="O83" s="30"/>
      <c r="P83" s="30"/>
      <c r="Q83" s="30"/>
      <c r="R83" s="30"/>
      <c r="S83" s="131"/>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row>
    <row r="84" spans="1:43" s="167" customFormat="1" x14ac:dyDescent="0.4">
      <c r="A84" s="30"/>
      <c r="B84" s="30"/>
      <c r="C84" s="30"/>
      <c r="D84" s="30"/>
      <c r="E84" s="30"/>
      <c r="F84" s="30"/>
      <c r="G84" s="30"/>
      <c r="H84" s="30"/>
      <c r="I84" s="131"/>
      <c r="J84" s="131"/>
      <c r="K84" s="131"/>
      <c r="L84" s="131"/>
      <c r="M84" s="131"/>
      <c r="N84" s="30"/>
      <c r="O84" s="30"/>
      <c r="P84" s="30"/>
      <c r="Q84" s="30"/>
      <c r="R84" s="30"/>
      <c r="S84" s="131"/>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row>
    <row r="85" spans="1:43" s="167" customFormat="1" x14ac:dyDescent="0.4">
      <c r="A85" s="30"/>
      <c r="B85" s="30"/>
      <c r="C85" s="30"/>
      <c r="D85" s="30"/>
      <c r="E85" s="30"/>
      <c r="F85" s="30"/>
      <c r="G85" s="30"/>
      <c r="H85" s="30"/>
      <c r="I85" s="131"/>
      <c r="J85" s="131"/>
      <c r="K85" s="131"/>
      <c r="L85" s="131"/>
      <c r="M85" s="131"/>
      <c r="N85" s="30"/>
      <c r="O85" s="30"/>
      <c r="P85" s="30"/>
      <c r="Q85" s="30"/>
      <c r="R85" s="30"/>
      <c r="S85" s="131"/>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row>
    <row r="86" spans="1:43" s="167" customFormat="1" x14ac:dyDescent="0.4">
      <c r="A86" s="30"/>
      <c r="B86" s="30"/>
      <c r="C86" s="30"/>
      <c r="D86" s="30"/>
      <c r="E86" s="30"/>
      <c r="F86" s="30"/>
      <c r="G86" s="30"/>
      <c r="H86" s="30"/>
      <c r="I86" s="131"/>
      <c r="J86" s="131"/>
      <c r="K86" s="131"/>
      <c r="L86" s="131"/>
      <c r="M86" s="131"/>
      <c r="N86" s="30"/>
      <c r="O86" s="30"/>
      <c r="P86" s="30"/>
      <c r="Q86" s="30"/>
      <c r="R86" s="30"/>
      <c r="S86" s="131"/>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row>
    <row r="87" spans="1:43" s="167" customFormat="1" x14ac:dyDescent="0.4">
      <c r="A87" s="30"/>
      <c r="B87" s="30"/>
      <c r="C87" s="30"/>
      <c r="D87" s="30"/>
      <c r="E87" s="30"/>
      <c r="F87" s="30"/>
      <c r="G87" s="30"/>
      <c r="H87" s="30"/>
      <c r="I87" s="131"/>
      <c r="J87" s="131"/>
      <c r="K87" s="131"/>
      <c r="L87" s="131"/>
      <c r="M87" s="131"/>
      <c r="N87" s="30"/>
      <c r="O87" s="30"/>
      <c r="P87" s="30"/>
      <c r="Q87" s="30"/>
      <c r="R87" s="30"/>
      <c r="S87" s="131"/>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row>
    <row r="88" spans="1:43" s="167" customFormat="1" x14ac:dyDescent="0.4">
      <c r="A88" s="30"/>
      <c r="B88" s="30"/>
      <c r="C88" s="30"/>
      <c r="D88" s="30"/>
      <c r="E88" s="30"/>
      <c r="F88" s="30"/>
      <c r="G88" s="30"/>
      <c r="H88" s="30"/>
      <c r="I88" s="131"/>
      <c r="J88" s="131"/>
      <c r="K88" s="131"/>
      <c r="L88" s="131"/>
      <c r="M88" s="131"/>
      <c r="N88" s="30"/>
      <c r="O88" s="30"/>
      <c r="P88" s="30"/>
      <c r="Q88" s="30"/>
      <c r="R88" s="30"/>
      <c r="S88" s="131"/>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row>
    <row r="89" spans="1:43" s="167" customFormat="1" x14ac:dyDescent="0.4">
      <c r="A89" s="30"/>
      <c r="B89" s="30"/>
      <c r="C89" s="30"/>
      <c r="D89" s="30"/>
      <c r="E89" s="30"/>
      <c r="F89" s="30"/>
      <c r="G89" s="30"/>
      <c r="H89" s="30"/>
      <c r="I89" s="131"/>
      <c r="J89" s="131"/>
      <c r="K89" s="131"/>
      <c r="L89" s="131"/>
      <c r="M89" s="131"/>
      <c r="N89" s="30"/>
      <c r="O89" s="30"/>
      <c r="P89" s="30"/>
      <c r="Q89" s="30"/>
      <c r="R89" s="30"/>
      <c r="S89" s="131"/>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row>
    <row r="90" spans="1:43" s="167" customFormat="1" x14ac:dyDescent="0.4">
      <c r="A90" s="30"/>
      <c r="B90" s="30"/>
      <c r="C90" s="30"/>
      <c r="D90" s="30"/>
      <c r="E90" s="30"/>
      <c r="F90" s="30"/>
      <c r="G90" s="30"/>
      <c r="H90" s="30"/>
      <c r="I90" s="131"/>
      <c r="J90" s="131"/>
      <c r="K90" s="131"/>
      <c r="L90" s="131"/>
      <c r="M90" s="131"/>
      <c r="N90" s="30"/>
      <c r="O90" s="30"/>
      <c r="P90" s="30"/>
      <c r="Q90" s="30"/>
      <c r="R90" s="30"/>
      <c r="S90" s="131"/>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row>
    <row r="91" spans="1:43" s="167" customFormat="1" x14ac:dyDescent="0.4">
      <c r="A91" s="30"/>
      <c r="B91" s="30"/>
      <c r="C91" s="30"/>
      <c r="D91" s="30"/>
      <c r="E91" s="30"/>
      <c r="F91" s="30"/>
      <c r="G91" s="30"/>
      <c r="H91" s="30"/>
      <c r="I91" s="131"/>
      <c r="J91" s="131"/>
      <c r="K91" s="131"/>
      <c r="L91" s="131"/>
      <c r="M91" s="131"/>
      <c r="N91" s="30"/>
      <c r="O91" s="30"/>
      <c r="P91" s="30"/>
      <c r="Q91" s="30"/>
      <c r="R91" s="30"/>
      <c r="S91" s="131"/>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row>
    <row r="92" spans="1:43" x14ac:dyDescent="0.4">
      <c r="A92" s="30"/>
      <c r="B92" s="30"/>
      <c r="C92" s="30"/>
      <c r="D92" s="30"/>
      <c r="E92" s="30"/>
      <c r="F92" s="30"/>
      <c r="G92" s="30"/>
      <c r="H92" s="30"/>
      <c r="I92" s="131"/>
      <c r="J92" s="131"/>
      <c r="K92" s="131"/>
      <c r="L92" s="131"/>
      <c r="M92" s="131"/>
      <c r="N92" s="30"/>
      <c r="O92" s="30"/>
      <c r="P92" s="30"/>
      <c r="Q92" s="30"/>
      <c r="R92" s="30"/>
      <c r="S92" s="131"/>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row>
    <row r="93" spans="1:43" x14ac:dyDescent="0.4">
      <c r="A93" s="30"/>
      <c r="B93" s="30"/>
      <c r="C93" s="30"/>
      <c r="D93" s="30"/>
      <c r="E93" s="30"/>
      <c r="F93" s="30"/>
      <c r="G93" s="30"/>
      <c r="H93" s="30"/>
      <c r="I93" s="131"/>
      <c r="J93" s="131"/>
      <c r="K93" s="131"/>
      <c r="L93" s="131"/>
      <c r="M93" s="131"/>
      <c r="N93" s="30"/>
      <c r="O93" s="30"/>
      <c r="P93" s="30"/>
      <c r="Q93" s="30"/>
      <c r="R93" s="30"/>
      <c r="S93" s="131"/>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row>
    <row r="94" spans="1:43" x14ac:dyDescent="0.4">
      <c r="A94" s="30"/>
      <c r="B94" s="30"/>
      <c r="C94" s="30"/>
      <c r="D94" s="30"/>
      <c r="E94" s="30"/>
      <c r="F94" s="30"/>
      <c r="G94" s="30"/>
      <c r="H94" s="30"/>
      <c r="I94" s="131"/>
      <c r="J94" s="131"/>
      <c r="K94" s="131"/>
      <c r="L94" s="131"/>
      <c r="M94" s="131"/>
      <c r="N94" s="30"/>
      <c r="O94" s="30"/>
      <c r="P94" s="30"/>
      <c r="Q94" s="30"/>
      <c r="R94" s="30"/>
      <c r="S94" s="131"/>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row>
    <row r="95" spans="1:43" x14ac:dyDescent="0.4">
      <c r="A95" s="30"/>
      <c r="B95" s="130" t="s">
        <v>1341</v>
      </c>
      <c r="C95" s="30"/>
      <c r="D95" s="30"/>
      <c r="E95" s="30"/>
      <c r="F95" s="30"/>
      <c r="G95" s="30"/>
      <c r="H95" s="30"/>
      <c r="I95" s="131"/>
      <c r="J95" s="131"/>
      <c r="K95" s="131"/>
      <c r="L95" s="131"/>
      <c r="M95" s="131"/>
      <c r="N95" s="30"/>
      <c r="O95" s="30"/>
      <c r="P95" s="30"/>
      <c r="Q95" s="30"/>
      <c r="R95" s="30"/>
      <c r="S95" s="131"/>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row>
    <row r="96" spans="1:43" ht="18" thickBot="1" x14ac:dyDescent="0.45">
      <c r="A96" s="30"/>
      <c r="C96" s="30"/>
      <c r="D96" s="214" t="s">
        <v>1350</v>
      </c>
      <c r="E96" s="214"/>
      <c r="F96" s="215"/>
      <c r="G96" s="216" t="s">
        <v>1351</v>
      </c>
      <c r="H96" s="214"/>
      <c r="I96" s="214"/>
      <c r="J96" s="214" t="s">
        <v>1352</v>
      </c>
      <c r="K96" s="214"/>
      <c r="L96" s="214"/>
      <c r="M96" s="214" t="s">
        <v>1353</v>
      </c>
      <c r="N96" s="214"/>
      <c r="O96" s="214"/>
      <c r="P96" s="214" t="s">
        <v>1354</v>
      </c>
      <c r="Q96" s="214"/>
      <c r="R96" s="214"/>
      <c r="S96" s="214" t="s">
        <v>1355</v>
      </c>
      <c r="T96" s="214"/>
      <c r="U96" s="214"/>
      <c r="V96" s="214" t="s">
        <v>1356</v>
      </c>
      <c r="W96" s="214"/>
      <c r="X96" s="214"/>
      <c r="Y96" s="214" t="s">
        <v>1357</v>
      </c>
      <c r="Z96" s="214"/>
      <c r="AA96" s="214"/>
      <c r="AB96" s="30"/>
      <c r="AC96" s="30"/>
      <c r="AD96" s="30"/>
      <c r="AE96" s="30"/>
      <c r="AF96" s="30"/>
      <c r="AG96" s="30"/>
      <c r="AH96" s="30"/>
      <c r="AI96" s="30"/>
      <c r="AJ96" s="30"/>
      <c r="AK96" s="30"/>
      <c r="AL96" s="30"/>
      <c r="AM96" s="30"/>
      <c r="AN96" s="30"/>
      <c r="AO96" s="30"/>
      <c r="AP96" s="30"/>
      <c r="AQ96" s="30"/>
    </row>
    <row r="97" spans="1:43" x14ac:dyDescent="0.4">
      <c r="A97" s="30">
        <v>65</v>
      </c>
      <c r="B97" s="30" t="s">
        <v>1340</v>
      </c>
      <c r="C97" s="30" t="s">
        <v>1359</v>
      </c>
      <c r="D97" s="217" t="s">
        <v>1020</v>
      </c>
      <c r="E97" s="218"/>
      <c r="F97" s="218"/>
      <c r="G97" s="219" t="s">
        <v>1020</v>
      </c>
      <c r="H97" s="219"/>
      <c r="I97" s="219"/>
      <c r="J97" s="218" t="s">
        <v>1020</v>
      </c>
      <c r="K97" s="218"/>
      <c r="L97" s="218"/>
      <c r="M97" s="219" t="s">
        <v>1020</v>
      </c>
      <c r="N97" s="219"/>
      <c r="O97" s="219"/>
      <c r="P97" s="218" t="s">
        <v>1020</v>
      </c>
      <c r="Q97" s="218"/>
      <c r="R97" s="218"/>
      <c r="S97" s="219" t="s">
        <v>1020</v>
      </c>
      <c r="T97" s="219"/>
      <c r="U97" s="219"/>
      <c r="V97" s="218" t="s">
        <v>1020</v>
      </c>
      <c r="W97" s="218"/>
      <c r="X97" s="218"/>
      <c r="Y97" s="219" t="s">
        <v>1020</v>
      </c>
      <c r="Z97" s="219"/>
      <c r="AA97" s="220"/>
      <c r="AB97" s="30"/>
      <c r="AC97" s="30"/>
      <c r="AD97" s="30"/>
      <c r="AE97" s="30"/>
      <c r="AF97" s="30"/>
      <c r="AG97" s="30"/>
      <c r="AM97" s="30"/>
      <c r="AN97" s="30"/>
      <c r="AO97" s="30"/>
      <c r="AP97" s="30"/>
      <c r="AQ97" s="30"/>
    </row>
    <row r="98" spans="1:43" ht="52.2" x14ac:dyDescent="0.4">
      <c r="A98" s="30">
        <v>66</v>
      </c>
      <c r="B98" s="30" t="s">
        <v>1342</v>
      </c>
      <c r="C98" s="30" t="s">
        <v>1360</v>
      </c>
      <c r="D98" s="209" t="s">
        <v>1345</v>
      </c>
      <c r="E98" s="210"/>
      <c r="F98" s="210"/>
      <c r="G98" s="210" t="s">
        <v>1345</v>
      </c>
      <c r="H98" s="210"/>
      <c r="I98" s="210"/>
      <c r="J98" s="210" t="s">
        <v>1345</v>
      </c>
      <c r="K98" s="210"/>
      <c r="L98" s="210"/>
      <c r="M98" s="210" t="s">
        <v>1345</v>
      </c>
      <c r="N98" s="210"/>
      <c r="O98" s="210"/>
      <c r="P98" s="210" t="s">
        <v>1345</v>
      </c>
      <c r="Q98" s="210"/>
      <c r="R98" s="210"/>
      <c r="S98" s="210" t="s">
        <v>1345</v>
      </c>
      <c r="T98" s="210"/>
      <c r="U98" s="210"/>
      <c r="V98" s="210" t="s">
        <v>1345</v>
      </c>
      <c r="W98" s="210"/>
      <c r="X98" s="210"/>
      <c r="Y98" s="210" t="s">
        <v>1345</v>
      </c>
      <c r="Z98" s="210"/>
      <c r="AA98" s="213"/>
      <c r="AB98" s="30"/>
      <c r="AC98" s="30"/>
      <c r="AD98" s="30"/>
      <c r="AE98" s="30"/>
      <c r="AF98" s="30"/>
      <c r="AG98" s="30"/>
      <c r="AM98" s="30" t="s">
        <v>1345</v>
      </c>
      <c r="AN98" s="30" t="s">
        <v>1346</v>
      </c>
      <c r="AO98" s="30" t="s">
        <v>1347</v>
      </c>
      <c r="AP98" s="30" t="s">
        <v>1348</v>
      </c>
      <c r="AQ98" s="30" t="s">
        <v>1349</v>
      </c>
    </row>
    <row r="99" spans="1:43" x14ac:dyDescent="0.4">
      <c r="A99" s="30">
        <v>67</v>
      </c>
      <c r="B99" s="30" t="s">
        <v>1358</v>
      </c>
      <c r="C99" s="30" t="s">
        <v>1361</v>
      </c>
      <c r="D99" s="209">
        <v>32</v>
      </c>
      <c r="E99" s="210"/>
      <c r="F99" s="210"/>
      <c r="G99" s="210">
        <v>32</v>
      </c>
      <c r="H99" s="210"/>
      <c r="I99" s="210"/>
      <c r="J99" s="210">
        <v>32</v>
      </c>
      <c r="K99" s="210"/>
      <c r="L99" s="210"/>
      <c r="M99" s="210">
        <v>32</v>
      </c>
      <c r="N99" s="210"/>
      <c r="O99" s="210"/>
      <c r="P99" s="210">
        <v>32</v>
      </c>
      <c r="Q99" s="210"/>
      <c r="R99" s="210"/>
      <c r="S99" s="210">
        <v>32</v>
      </c>
      <c r="T99" s="210"/>
      <c r="U99" s="210"/>
      <c r="V99" s="210">
        <v>32</v>
      </c>
      <c r="W99" s="210"/>
      <c r="X99" s="210"/>
      <c r="Y99" s="210">
        <v>32</v>
      </c>
      <c r="Z99" s="210"/>
      <c r="AA99" s="213"/>
      <c r="AB99" s="30"/>
      <c r="AC99" s="30"/>
      <c r="AD99" s="30"/>
      <c r="AE99" s="30"/>
      <c r="AF99" s="30"/>
      <c r="AG99" s="30"/>
      <c r="AI99" s="30"/>
      <c r="AJ99" s="30"/>
      <c r="AK99" s="30"/>
      <c r="AL99" s="30"/>
      <c r="AM99" s="30"/>
      <c r="AN99" s="30"/>
      <c r="AO99" s="30"/>
      <c r="AP99" s="30"/>
      <c r="AQ99" s="30"/>
    </row>
    <row r="100" spans="1:43" ht="34.799999999999997" x14ac:dyDescent="0.4">
      <c r="A100" s="30">
        <v>68</v>
      </c>
      <c r="B100" s="30" t="s">
        <v>1362</v>
      </c>
      <c r="C100" s="30" t="s">
        <v>1363</v>
      </c>
      <c r="D100" s="209">
        <v>0</v>
      </c>
      <c r="E100" s="210"/>
      <c r="F100" s="210"/>
      <c r="G100" s="211">
        <v>0</v>
      </c>
      <c r="H100" s="211"/>
      <c r="I100" s="211"/>
      <c r="J100" s="210">
        <v>0</v>
      </c>
      <c r="K100" s="210"/>
      <c r="L100" s="210"/>
      <c r="M100" s="211">
        <v>0</v>
      </c>
      <c r="N100" s="211"/>
      <c r="O100" s="211"/>
      <c r="P100" s="210">
        <v>0</v>
      </c>
      <c r="Q100" s="210"/>
      <c r="R100" s="210"/>
      <c r="S100" s="211">
        <v>0</v>
      </c>
      <c r="T100" s="211"/>
      <c r="U100" s="211"/>
      <c r="V100" s="210">
        <v>0</v>
      </c>
      <c r="W100" s="210"/>
      <c r="X100" s="210"/>
      <c r="Y100" s="211">
        <v>0</v>
      </c>
      <c r="Z100" s="211"/>
      <c r="AA100" s="212"/>
      <c r="AB100" s="30"/>
      <c r="AC100" s="30"/>
      <c r="AD100" s="30"/>
      <c r="AE100" s="30"/>
      <c r="AF100" s="30"/>
      <c r="AG100" s="30"/>
      <c r="AI100" s="30"/>
      <c r="AJ100" s="30"/>
      <c r="AK100" s="30"/>
      <c r="AL100" s="30"/>
      <c r="AM100" s="30"/>
      <c r="AN100" s="30"/>
      <c r="AO100" s="30"/>
      <c r="AP100" s="30"/>
      <c r="AQ100" s="30"/>
    </row>
    <row r="101" spans="1:43" ht="87" x14ac:dyDescent="0.4">
      <c r="A101" s="30">
        <v>69</v>
      </c>
      <c r="B101" s="30" t="s">
        <v>1364</v>
      </c>
      <c r="C101" s="30" t="s">
        <v>1365</v>
      </c>
      <c r="D101" s="209">
        <v>1</v>
      </c>
      <c r="E101" s="210"/>
      <c r="F101" s="210"/>
      <c r="G101" s="211">
        <v>1</v>
      </c>
      <c r="H101" s="211"/>
      <c r="I101" s="211"/>
      <c r="J101" s="209">
        <v>1</v>
      </c>
      <c r="K101" s="210"/>
      <c r="L101" s="210"/>
      <c r="M101" s="211">
        <v>1</v>
      </c>
      <c r="N101" s="211"/>
      <c r="O101" s="211"/>
      <c r="P101" s="209">
        <v>1</v>
      </c>
      <c r="Q101" s="210"/>
      <c r="R101" s="210"/>
      <c r="S101" s="211">
        <v>1</v>
      </c>
      <c r="T101" s="211"/>
      <c r="U101" s="211"/>
      <c r="V101" s="209">
        <v>1</v>
      </c>
      <c r="W101" s="210"/>
      <c r="X101" s="210"/>
      <c r="Y101" s="211">
        <v>1</v>
      </c>
      <c r="Z101" s="211"/>
      <c r="AA101" s="211"/>
      <c r="AB101" s="30"/>
      <c r="AC101" s="30"/>
      <c r="AD101" s="30"/>
      <c r="AE101" s="30"/>
      <c r="AF101" s="30"/>
      <c r="AG101" s="30"/>
      <c r="AI101" s="30"/>
      <c r="AJ101" s="30"/>
      <c r="AK101" s="30"/>
      <c r="AL101" s="30"/>
      <c r="AM101" s="30"/>
      <c r="AN101" s="30"/>
      <c r="AO101" s="30"/>
      <c r="AP101" s="30"/>
      <c r="AQ101" s="30"/>
    </row>
    <row r="102" spans="1:43" ht="87" x14ac:dyDescent="0.4">
      <c r="A102" s="30">
        <v>70</v>
      </c>
      <c r="B102" s="30" t="s">
        <v>1344</v>
      </c>
      <c r="C102" s="30" t="s">
        <v>1366</v>
      </c>
      <c r="D102" s="209">
        <v>0</v>
      </c>
      <c r="E102" s="210"/>
      <c r="F102" s="210"/>
      <c r="G102" s="211">
        <v>0</v>
      </c>
      <c r="H102" s="211"/>
      <c r="I102" s="211"/>
      <c r="J102" s="209">
        <v>0</v>
      </c>
      <c r="K102" s="210"/>
      <c r="L102" s="210"/>
      <c r="M102" s="211">
        <v>0</v>
      </c>
      <c r="N102" s="211"/>
      <c r="O102" s="211"/>
      <c r="P102" s="209">
        <v>0</v>
      </c>
      <c r="Q102" s="210"/>
      <c r="R102" s="210"/>
      <c r="S102" s="211">
        <v>0</v>
      </c>
      <c r="T102" s="211"/>
      <c r="U102" s="211"/>
      <c r="V102" s="209">
        <v>0</v>
      </c>
      <c r="W102" s="210"/>
      <c r="X102" s="210"/>
      <c r="Y102" s="211">
        <v>0</v>
      </c>
      <c r="Z102" s="211"/>
      <c r="AA102" s="211"/>
      <c r="AB102" s="30"/>
      <c r="AC102" s="30"/>
      <c r="AD102" s="30"/>
      <c r="AE102" s="30"/>
      <c r="AF102" s="30"/>
      <c r="AG102" s="30"/>
      <c r="AH102" s="30"/>
      <c r="AI102" s="30"/>
      <c r="AJ102" s="30"/>
      <c r="AK102" s="30"/>
      <c r="AL102" s="30"/>
      <c r="AM102" s="30"/>
      <c r="AN102" s="30"/>
      <c r="AO102" s="30"/>
      <c r="AP102" s="30"/>
      <c r="AQ102" s="30"/>
    </row>
    <row r="103" spans="1:43" ht="87" x14ac:dyDescent="0.4">
      <c r="A103" s="30">
        <v>71</v>
      </c>
      <c r="B103" s="30" t="s">
        <v>1343</v>
      </c>
      <c r="C103" s="30" t="s">
        <v>1367</v>
      </c>
      <c r="D103" s="209">
        <v>1</v>
      </c>
      <c r="E103" s="210"/>
      <c r="F103" s="210"/>
      <c r="G103" s="211">
        <v>1</v>
      </c>
      <c r="H103" s="211"/>
      <c r="I103" s="211"/>
      <c r="J103" s="209">
        <v>1</v>
      </c>
      <c r="K103" s="210"/>
      <c r="L103" s="210"/>
      <c r="M103" s="211">
        <v>1</v>
      </c>
      <c r="N103" s="211"/>
      <c r="O103" s="211"/>
      <c r="P103" s="209">
        <v>1</v>
      </c>
      <c r="Q103" s="210"/>
      <c r="R103" s="210"/>
      <c r="S103" s="211">
        <v>1</v>
      </c>
      <c r="T103" s="211"/>
      <c r="U103" s="211"/>
      <c r="V103" s="209">
        <v>1</v>
      </c>
      <c r="W103" s="210"/>
      <c r="X103" s="210"/>
      <c r="Y103" s="211">
        <v>1</v>
      </c>
      <c r="Z103" s="211"/>
      <c r="AA103" s="211"/>
      <c r="AB103" s="30"/>
      <c r="AC103" s="30"/>
      <c r="AD103" s="30"/>
      <c r="AE103" s="30"/>
      <c r="AF103" s="30"/>
      <c r="AG103" s="30"/>
      <c r="AH103" s="30"/>
      <c r="AI103" s="30"/>
      <c r="AJ103" s="30"/>
      <c r="AK103" s="30"/>
      <c r="AL103" s="30"/>
      <c r="AM103" s="30"/>
      <c r="AN103" s="30"/>
      <c r="AO103" s="30"/>
      <c r="AP103" s="30"/>
      <c r="AQ103" s="30"/>
    </row>
    <row r="104" spans="1:43" ht="174" x14ac:dyDescent="0.4">
      <c r="A104" s="30">
        <v>72</v>
      </c>
      <c r="B104" s="30" t="s">
        <v>1368</v>
      </c>
      <c r="C104" s="30" t="s">
        <v>1369</v>
      </c>
      <c r="D104" s="209">
        <v>6</v>
      </c>
      <c r="E104" s="210"/>
      <c r="F104" s="210"/>
      <c r="G104" s="211">
        <v>6</v>
      </c>
      <c r="H104" s="211"/>
      <c r="I104" s="211"/>
      <c r="J104" s="209">
        <v>6</v>
      </c>
      <c r="K104" s="210"/>
      <c r="L104" s="210"/>
      <c r="M104" s="211">
        <v>6</v>
      </c>
      <c r="N104" s="211"/>
      <c r="O104" s="211"/>
      <c r="P104" s="209">
        <v>6</v>
      </c>
      <c r="Q104" s="210"/>
      <c r="R104" s="210"/>
      <c r="S104" s="211">
        <v>6</v>
      </c>
      <c r="T104" s="211"/>
      <c r="U104" s="211"/>
      <c r="V104" s="209">
        <v>6</v>
      </c>
      <c r="W104" s="210"/>
      <c r="X104" s="210"/>
      <c r="Y104" s="211">
        <v>6</v>
      </c>
      <c r="Z104" s="211"/>
      <c r="AA104" s="211"/>
      <c r="AB104" s="30"/>
      <c r="AC104" s="30"/>
      <c r="AD104" s="30"/>
      <c r="AE104" s="30"/>
      <c r="AF104" s="30"/>
      <c r="AG104" s="30"/>
      <c r="AH104" s="30"/>
      <c r="AI104" s="30"/>
      <c r="AJ104" s="30"/>
      <c r="AK104" s="30"/>
      <c r="AL104" s="30"/>
      <c r="AM104" s="30"/>
      <c r="AN104" s="30"/>
      <c r="AO104" s="30"/>
      <c r="AP104" s="30"/>
      <c r="AQ104" s="30"/>
    </row>
    <row r="105" spans="1:43" ht="34.200000000000003" customHeight="1" x14ac:dyDescent="0.4">
      <c r="A105" s="30">
        <v>73</v>
      </c>
      <c r="B105" s="30" t="s">
        <v>1370</v>
      </c>
      <c r="C105" s="30" t="s">
        <v>1371</v>
      </c>
      <c r="D105" s="209">
        <v>3</v>
      </c>
      <c r="E105" s="210"/>
      <c r="F105" s="210"/>
      <c r="G105" s="211">
        <v>3</v>
      </c>
      <c r="H105" s="211"/>
      <c r="I105" s="211"/>
      <c r="J105" s="209">
        <v>3</v>
      </c>
      <c r="K105" s="210"/>
      <c r="L105" s="210"/>
      <c r="M105" s="211">
        <v>3</v>
      </c>
      <c r="N105" s="211"/>
      <c r="O105" s="211"/>
      <c r="P105" s="209">
        <v>3</v>
      </c>
      <c r="Q105" s="210"/>
      <c r="R105" s="210"/>
      <c r="S105" s="211">
        <v>3</v>
      </c>
      <c r="T105" s="211"/>
      <c r="U105" s="211"/>
      <c r="V105" s="209">
        <v>3</v>
      </c>
      <c r="W105" s="210"/>
      <c r="X105" s="210"/>
      <c r="Y105" s="211">
        <v>3</v>
      </c>
      <c r="Z105" s="211"/>
      <c r="AA105" s="211"/>
      <c r="AB105" s="30"/>
      <c r="AC105" s="30"/>
      <c r="AD105" s="30"/>
      <c r="AE105" s="30"/>
      <c r="AF105" s="30"/>
      <c r="AG105" s="30"/>
      <c r="AH105" s="30"/>
      <c r="AI105" s="30"/>
      <c r="AJ105" s="30"/>
      <c r="AK105" s="30"/>
      <c r="AL105" s="30"/>
      <c r="AM105" s="30"/>
      <c r="AN105" s="30"/>
      <c r="AO105" s="30"/>
      <c r="AP105" s="30"/>
      <c r="AQ105" s="30"/>
    </row>
    <row r="106" spans="1:43" ht="52.2" x14ac:dyDescent="0.4">
      <c r="A106" s="30">
        <v>74</v>
      </c>
      <c r="B106" s="30" t="s">
        <v>1372</v>
      </c>
      <c r="C106" s="30" t="s">
        <v>1373</v>
      </c>
      <c r="D106" s="209">
        <v>0</v>
      </c>
      <c r="E106" s="210"/>
      <c r="F106" s="210"/>
      <c r="G106" s="211">
        <v>0</v>
      </c>
      <c r="H106" s="211"/>
      <c r="I106" s="211"/>
      <c r="J106" s="209">
        <v>0</v>
      </c>
      <c r="K106" s="210"/>
      <c r="L106" s="210"/>
      <c r="M106" s="211">
        <v>0</v>
      </c>
      <c r="N106" s="211"/>
      <c r="O106" s="211"/>
      <c r="P106" s="209">
        <v>0</v>
      </c>
      <c r="Q106" s="210"/>
      <c r="R106" s="210"/>
      <c r="S106" s="211">
        <v>0</v>
      </c>
      <c r="T106" s="211"/>
      <c r="U106" s="211"/>
      <c r="V106" s="209">
        <v>0</v>
      </c>
      <c r="W106" s="210"/>
      <c r="X106" s="210"/>
      <c r="Y106" s="211">
        <v>0</v>
      </c>
      <c r="Z106" s="211"/>
      <c r="AA106" s="211"/>
      <c r="AB106" s="30"/>
      <c r="AC106" s="30"/>
      <c r="AD106" s="30"/>
      <c r="AE106" s="30"/>
      <c r="AF106" s="30"/>
      <c r="AG106" s="30"/>
      <c r="AH106" s="30"/>
      <c r="AI106" s="30"/>
      <c r="AJ106" s="30"/>
      <c r="AK106" s="30"/>
      <c r="AL106" s="30"/>
      <c r="AM106" s="30"/>
      <c r="AN106" s="30"/>
      <c r="AO106" s="30"/>
      <c r="AP106" s="30"/>
      <c r="AQ106" s="30"/>
    </row>
    <row r="107" spans="1:43" ht="52.2" x14ac:dyDescent="0.4">
      <c r="A107" s="30">
        <v>75</v>
      </c>
      <c r="B107" s="30" t="s">
        <v>1374</v>
      </c>
      <c r="C107" s="30" t="s">
        <v>1375</v>
      </c>
      <c r="D107" s="209">
        <v>0</v>
      </c>
      <c r="E107" s="210"/>
      <c r="F107" s="210"/>
      <c r="G107" s="211">
        <v>0</v>
      </c>
      <c r="H107" s="211"/>
      <c r="I107" s="211"/>
      <c r="J107" s="209">
        <v>0</v>
      </c>
      <c r="K107" s="210"/>
      <c r="L107" s="210"/>
      <c r="M107" s="211">
        <v>0</v>
      </c>
      <c r="N107" s="211"/>
      <c r="O107" s="211"/>
      <c r="P107" s="209">
        <v>0</v>
      </c>
      <c r="Q107" s="210"/>
      <c r="R107" s="210"/>
      <c r="S107" s="211">
        <v>0</v>
      </c>
      <c r="T107" s="211"/>
      <c r="U107" s="211"/>
      <c r="V107" s="209">
        <v>0</v>
      </c>
      <c r="W107" s="210"/>
      <c r="X107" s="210"/>
      <c r="Y107" s="211">
        <v>0</v>
      </c>
      <c r="Z107" s="211"/>
      <c r="AA107" s="211"/>
      <c r="AB107" s="30"/>
      <c r="AC107" s="30"/>
      <c r="AD107" s="30"/>
      <c r="AE107" s="30"/>
      <c r="AF107" s="30"/>
      <c r="AG107" s="30"/>
      <c r="AH107" s="30"/>
      <c r="AI107" s="30"/>
      <c r="AJ107" s="30"/>
      <c r="AK107" s="30"/>
      <c r="AL107" s="30"/>
      <c r="AM107" s="30"/>
      <c r="AN107" s="30"/>
      <c r="AO107" s="30"/>
      <c r="AP107" s="30"/>
      <c r="AQ107" s="30"/>
    </row>
    <row r="108" spans="1:43" ht="34.799999999999997" x14ac:dyDescent="0.4">
      <c r="A108" s="30">
        <v>76</v>
      </c>
      <c r="B108" s="30" t="s">
        <v>1376</v>
      </c>
      <c r="C108" s="30" t="s">
        <v>1377</v>
      </c>
      <c r="D108" s="209">
        <v>0</v>
      </c>
      <c r="E108" s="210"/>
      <c r="F108" s="210"/>
      <c r="G108" s="211">
        <v>0</v>
      </c>
      <c r="H108" s="211"/>
      <c r="I108" s="211"/>
      <c r="J108" s="209">
        <v>0</v>
      </c>
      <c r="K108" s="210"/>
      <c r="L108" s="210"/>
      <c r="M108" s="211">
        <v>0</v>
      </c>
      <c r="N108" s="211"/>
      <c r="O108" s="211"/>
      <c r="P108" s="209">
        <v>0</v>
      </c>
      <c r="Q108" s="210"/>
      <c r="R108" s="210"/>
      <c r="S108" s="211">
        <v>0</v>
      </c>
      <c r="T108" s="211"/>
      <c r="U108" s="211"/>
      <c r="V108" s="209">
        <v>0</v>
      </c>
      <c r="W108" s="210"/>
      <c r="X108" s="210"/>
      <c r="Y108" s="211">
        <v>0</v>
      </c>
      <c r="Z108" s="211"/>
      <c r="AA108" s="211"/>
      <c r="AB108" s="30"/>
      <c r="AC108" s="30"/>
      <c r="AD108" s="30"/>
      <c r="AE108" s="30"/>
      <c r="AF108" s="30"/>
      <c r="AG108" s="30"/>
      <c r="AH108" s="30"/>
      <c r="AI108" s="30"/>
      <c r="AJ108" s="30"/>
      <c r="AK108" s="30"/>
      <c r="AL108" s="30"/>
      <c r="AM108" s="30"/>
      <c r="AN108" s="30"/>
      <c r="AO108" s="30"/>
      <c r="AP108" s="30"/>
      <c r="AQ108" s="30"/>
    </row>
    <row r="109" spans="1:43" ht="35.4" thickBot="1" x14ac:dyDescent="0.45">
      <c r="A109" s="30">
        <v>77</v>
      </c>
      <c r="B109" s="30" t="s">
        <v>1378</v>
      </c>
      <c r="C109" s="30" t="s">
        <v>1379</v>
      </c>
      <c r="D109" s="206">
        <v>1</v>
      </c>
      <c r="E109" s="207"/>
      <c r="F109" s="207"/>
      <c r="G109" s="208">
        <v>1</v>
      </c>
      <c r="H109" s="208"/>
      <c r="I109" s="208"/>
      <c r="J109" s="206">
        <v>1</v>
      </c>
      <c r="K109" s="207"/>
      <c r="L109" s="207"/>
      <c r="M109" s="208">
        <v>1</v>
      </c>
      <c r="N109" s="208"/>
      <c r="O109" s="208"/>
      <c r="P109" s="206">
        <v>1</v>
      </c>
      <c r="Q109" s="207"/>
      <c r="R109" s="207"/>
      <c r="S109" s="208">
        <v>1</v>
      </c>
      <c r="T109" s="208"/>
      <c r="U109" s="208"/>
      <c r="V109" s="206">
        <v>1</v>
      </c>
      <c r="W109" s="207"/>
      <c r="X109" s="207"/>
      <c r="Y109" s="208">
        <v>1</v>
      </c>
      <c r="Z109" s="208"/>
      <c r="AA109" s="208"/>
      <c r="AB109" s="30"/>
      <c r="AC109" s="30"/>
      <c r="AD109" s="30"/>
      <c r="AE109" s="30"/>
      <c r="AF109" s="30"/>
      <c r="AG109" s="30"/>
      <c r="AH109" s="30"/>
      <c r="AI109" s="30"/>
      <c r="AJ109" s="30"/>
      <c r="AK109" s="30"/>
      <c r="AL109" s="30"/>
      <c r="AM109" s="30"/>
      <c r="AN109" s="30"/>
      <c r="AO109" s="30"/>
      <c r="AP109" s="30"/>
      <c r="AQ109" s="30"/>
    </row>
    <row r="110" spans="1:43" ht="18" thickBot="1" x14ac:dyDescent="0.45">
      <c r="A110" s="30">
        <v>78</v>
      </c>
      <c r="B110" s="30" t="s">
        <v>1380</v>
      </c>
      <c r="C110" s="30" t="s">
        <v>1381</v>
      </c>
      <c r="D110" s="206">
        <v>306</v>
      </c>
      <c r="E110" s="207"/>
      <c r="F110" s="207"/>
      <c r="G110" s="208">
        <v>306</v>
      </c>
      <c r="H110" s="208"/>
      <c r="I110" s="208"/>
      <c r="J110" s="206">
        <v>306</v>
      </c>
      <c r="K110" s="207"/>
      <c r="L110" s="207"/>
      <c r="M110" s="208">
        <v>306</v>
      </c>
      <c r="N110" s="208"/>
      <c r="O110" s="208"/>
      <c r="P110" s="206">
        <v>306</v>
      </c>
      <c r="Q110" s="207"/>
      <c r="R110" s="207"/>
      <c r="S110" s="208">
        <v>306</v>
      </c>
      <c r="T110" s="208"/>
      <c r="U110" s="208"/>
      <c r="V110" s="206">
        <v>306</v>
      </c>
      <c r="W110" s="207"/>
      <c r="X110" s="207"/>
      <c r="Y110" s="208">
        <v>306</v>
      </c>
      <c r="Z110" s="208"/>
      <c r="AA110" s="208"/>
      <c r="AB110" s="30"/>
      <c r="AC110" s="30"/>
      <c r="AD110" s="30"/>
      <c r="AE110" s="30"/>
      <c r="AF110" s="30"/>
      <c r="AG110" s="30"/>
      <c r="AH110" s="30"/>
      <c r="AI110" s="30"/>
      <c r="AJ110" s="30"/>
      <c r="AK110" s="30"/>
      <c r="AL110" s="30"/>
      <c r="AM110" s="30"/>
      <c r="AN110" s="30"/>
      <c r="AO110" s="30"/>
      <c r="AP110" s="30"/>
      <c r="AQ110" s="30"/>
    </row>
    <row r="111" spans="1:43" x14ac:dyDescent="0.4">
      <c r="A111" s="30"/>
      <c r="B111" s="30"/>
      <c r="C111" s="30"/>
      <c r="D111" s="30"/>
      <c r="E111" s="30"/>
      <c r="F111" s="30"/>
      <c r="G111" s="30"/>
      <c r="H111" s="30"/>
      <c r="I111" s="131"/>
      <c r="J111" s="131"/>
      <c r="K111" s="131"/>
      <c r="L111" s="131"/>
      <c r="M111" s="131"/>
      <c r="N111" s="30"/>
      <c r="O111" s="30"/>
      <c r="P111" s="30"/>
      <c r="Q111" s="30"/>
      <c r="R111" s="30"/>
      <c r="S111" s="131"/>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row>
    <row r="112" spans="1:43" x14ac:dyDescent="0.4">
      <c r="A112" s="30"/>
      <c r="B112" s="30"/>
      <c r="C112" s="30"/>
      <c r="D112" s="30"/>
      <c r="E112" s="30"/>
      <c r="F112" s="30"/>
      <c r="G112" s="30"/>
      <c r="H112" s="30"/>
      <c r="I112" s="131"/>
      <c r="J112" s="131"/>
      <c r="K112" s="131"/>
      <c r="L112" s="131"/>
      <c r="M112" s="131"/>
      <c r="N112" s="30"/>
      <c r="O112" s="30"/>
      <c r="P112" s="30"/>
      <c r="Q112" s="30"/>
      <c r="R112" s="30"/>
      <c r="S112" s="131"/>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row>
    <row r="113" spans="1:43" x14ac:dyDescent="0.4">
      <c r="A113" s="30"/>
      <c r="B113" s="30"/>
      <c r="C113" s="30"/>
      <c r="D113" s="30"/>
      <c r="E113" s="30"/>
      <c r="F113" s="30"/>
      <c r="G113" s="30"/>
      <c r="H113" s="30"/>
      <c r="I113" s="131"/>
      <c r="J113" s="131"/>
      <c r="K113" s="131"/>
      <c r="L113" s="131"/>
      <c r="M113" s="131"/>
      <c r="N113" s="30"/>
      <c r="O113" s="30"/>
      <c r="P113" s="30"/>
      <c r="Q113" s="30"/>
      <c r="R113" s="30"/>
      <c r="S113" s="131"/>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row>
    <row r="114" spans="1:43" x14ac:dyDescent="0.4">
      <c r="A114" s="30"/>
      <c r="B114" s="30"/>
      <c r="C114" s="30"/>
      <c r="D114" s="30"/>
      <c r="E114" s="30"/>
      <c r="F114" s="30"/>
      <c r="G114" s="30"/>
      <c r="H114" s="30"/>
      <c r="I114" s="131"/>
      <c r="J114" s="131"/>
      <c r="K114" s="131"/>
      <c r="L114" s="131"/>
      <c r="M114" s="131"/>
      <c r="N114" s="30"/>
      <c r="O114" s="30"/>
      <c r="P114" s="30"/>
      <c r="Q114" s="30"/>
      <c r="R114" s="30"/>
      <c r="S114" s="131"/>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row>
    <row r="115" spans="1:43" x14ac:dyDescent="0.4">
      <c r="A115" s="30"/>
      <c r="B115" s="30"/>
      <c r="C115" s="30"/>
      <c r="D115" s="30"/>
      <c r="E115" s="30"/>
      <c r="F115" s="30"/>
      <c r="G115" s="30"/>
      <c r="H115" s="30"/>
      <c r="I115" s="131"/>
      <c r="J115" s="131"/>
      <c r="K115" s="131"/>
      <c r="L115" s="131"/>
      <c r="M115" s="131"/>
      <c r="N115" s="30"/>
      <c r="O115" s="30"/>
      <c r="P115" s="30"/>
      <c r="Q115" s="30"/>
      <c r="R115" s="30"/>
      <c r="S115" s="131"/>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row>
    <row r="116" spans="1:43" x14ac:dyDescent="0.4">
      <c r="A116" s="30"/>
      <c r="B116" s="30"/>
      <c r="C116" s="30"/>
      <c r="D116" s="30"/>
      <c r="E116" s="30"/>
      <c r="F116" s="30"/>
      <c r="G116" s="30"/>
      <c r="H116" s="30"/>
      <c r="I116" s="131"/>
      <c r="J116" s="131"/>
      <c r="K116" s="131"/>
      <c r="L116" s="131"/>
      <c r="M116" s="131"/>
      <c r="N116" s="30"/>
      <c r="O116" s="30"/>
      <c r="P116" s="30"/>
      <c r="Q116" s="30"/>
      <c r="R116" s="30"/>
      <c r="S116" s="131"/>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row>
    <row r="117" spans="1:43" x14ac:dyDescent="0.4">
      <c r="A117" s="30"/>
      <c r="B117" s="30"/>
      <c r="C117" s="30"/>
      <c r="D117" s="30"/>
      <c r="E117" s="30"/>
      <c r="F117" s="30"/>
      <c r="G117" s="30"/>
      <c r="H117" s="30"/>
      <c r="I117" s="131"/>
      <c r="J117" s="131"/>
      <c r="K117" s="131"/>
      <c r="L117" s="131"/>
      <c r="M117" s="131"/>
      <c r="N117" s="30"/>
      <c r="O117" s="30"/>
      <c r="P117" s="30"/>
      <c r="Q117" s="30"/>
      <c r="R117" s="30"/>
      <c r="S117" s="131"/>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row>
    <row r="118" spans="1:43" x14ac:dyDescent="0.4">
      <c r="A118" s="30"/>
      <c r="B118" s="30"/>
      <c r="C118" s="30"/>
      <c r="D118" s="30"/>
      <c r="E118" s="30"/>
      <c r="F118" s="30"/>
      <c r="G118" s="30"/>
      <c r="H118" s="30"/>
      <c r="I118" s="131"/>
      <c r="J118" s="131"/>
      <c r="K118" s="131"/>
      <c r="L118" s="131"/>
      <c r="M118" s="131"/>
      <c r="N118" s="30"/>
      <c r="O118" s="30"/>
      <c r="P118" s="30"/>
      <c r="Q118" s="30"/>
      <c r="R118" s="30"/>
      <c r="S118" s="131"/>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row>
    <row r="119" spans="1:43" x14ac:dyDescent="0.4">
      <c r="A119" s="30"/>
      <c r="B119" s="30"/>
      <c r="C119" s="30"/>
      <c r="D119" s="30"/>
      <c r="E119" s="30"/>
      <c r="F119" s="30"/>
      <c r="G119" s="30"/>
      <c r="H119" s="30"/>
      <c r="I119" s="131"/>
      <c r="J119" s="131"/>
      <c r="K119" s="131"/>
      <c r="L119" s="131"/>
      <c r="M119" s="131"/>
      <c r="N119" s="30"/>
      <c r="O119" s="30"/>
      <c r="P119" s="30"/>
      <c r="Q119" s="30"/>
      <c r="R119" s="30"/>
      <c r="S119" s="131"/>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row>
    <row r="120" spans="1:43" x14ac:dyDescent="0.4">
      <c r="A120" s="30"/>
      <c r="B120" s="30"/>
      <c r="C120" s="30"/>
      <c r="D120" s="30"/>
      <c r="E120" s="30"/>
      <c r="F120" s="30"/>
      <c r="G120" s="30"/>
      <c r="H120" s="30"/>
      <c r="I120" s="131"/>
      <c r="J120" s="131"/>
      <c r="K120" s="131"/>
      <c r="L120" s="131"/>
      <c r="M120" s="131"/>
      <c r="N120" s="30"/>
      <c r="O120" s="30"/>
      <c r="P120" s="30"/>
      <c r="Q120" s="30"/>
      <c r="R120" s="30"/>
      <c r="S120" s="131"/>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row>
    <row r="121" spans="1:43" x14ac:dyDescent="0.4">
      <c r="A121" s="30"/>
      <c r="B121" s="30"/>
      <c r="C121" s="30"/>
      <c r="D121" s="30"/>
      <c r="E121" s="30"/>
      <c r="F121" s="30"/>
      <c r="G121" s="30"/>
      <c r="H121" s="30"/>
      <c r="I121" s="131"/>
      <c r="J121" s="131"/>
      <c r="K121" s="131"/>
      <c r="L121" s="131"/>
      <c r="M121" s="131"/>
      <c r="N121" s="30"/>
      <c r="O121" s="30"/>
      <c r="P121" s="30"/>
      <c r="Q121" s="30"/>
      <c r="R121" s="30"/>
      <c r="S121" s="131"/>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row>
    <row r="122" spans="1:43" x14ac:dyDescent="0.4">
      <c r="A122" s="30"/>
      <c r="B122" s="30"/>
      <c r="C122" s="30"/>
      <c r="D122" s="30"/>
      <c r="E122" s="30"/>
      <c r="F122" s="30"/>
      <c r="G122" s="30"/>
      <c r="H122" s="30"/>
      <c r="I122" s="131"/>
      <c r="J122" s="131"/>
      <c r="K122" s="131"/>
      <c r="L122" s="131"/>
      <c r="M122" s="131"/>
      <c r="N122" s="30"/>
      <c r="O122" s="30"/>
      <c r="P122" s="30"/>
      <c r="Q122" s="30"/>
      <c r="R122" s="30"/>
      <c r="S122" s="131"/>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row>
    <row r="123" spans="1:43" x14ac:dyDescent="0.4">
      <c r="A123" s="30"/>
      <c r="B123" s="30"/>
      <c r="C123" s="30"/>
      <c r="D123" s="30"/>
      <c r="E123" s="30"/>
      <c r="F123" s="30"/>
      <c r="G123" s="30"/>
      <c r="H123" s="30"/>
      <c r="I123" s="131"/>
      <c r="J123" s="131"/>
      <c r="K123" s="131"/>
      <c r="L123" s="131"/>
      <c r="M123" s="131"/>
      <c r="N123" s="30"/>
      <c r="O123" s="30"/>
      <c r="P123" s="30"/>
      <c r="Q123" s="30"/>
      <c r="R123" s="30"/>
      <c r="S123" s="131"/>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row>
    <row r="124" spans="1:43" x14ac:dyDescent="0.4">
      <c r="A124" s="30"/>
      <c r="B124" s="30"/>
      <c r="C124" s="30"/>
      <c r="D124" s="30"/>
      <c r="E124" s="30"/>
      <c r="F124" s="30"/>
      <c r="G124" s="30"/>
      <c r="H124" s="30"/>
      <c r="I124" s="131"/>
      <c r="J124" s="131"/>
      <c r="K124" s="131"/>
      <c r="L124" s="131"/>
      <c r="M124" s="131"/>
      <c r="N124" s="30"/>
      <c r="O124" s="30"/>
      <c r="P124" s="30"/>
      <c r="Q124" s="30"/>
      <c r="R124" s="30"/>
      <c r="S124" s="131"/>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row>
    <row r="125" spans="1:43" x14ac:dyDescent="0.4">
      <c r="A125" s="30"/>
      <c r="B125" s="30"/>
      <c r="C125" s="30"/>
      <c r="D125" s="30"/>
      <c r="E125" s="30"/>
      <c r="F125" s="30"/>
      <c r="G125" s="30"/>
      <c r="H125" s="30"/>
      <c r="I125" s="131"/>
      <c r="J125" s="131"/>
      <c r="K125" s="131"/>
      <c r="L125" s="131"/>
      <c r="M125" s="131"/>
      <c r="N125" s="30"/>
      <c r="O125" s="30"/>
      <c r="P125" s="30"/>
      <c r="Q125" s="30"/>
      <c r="R125" s="30"/>
      <c r="S125" s="131"/>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row>
    <row r="126" spans="1:43" x14ac:dyDescent="0.4">
      <c r="A126" s="30"/>
      <c r="B126" s="30"/>
      <c r="C126" s="30"/>
      <c r="D126" s="30"/>
      <c r="E126" s="30"/>
      <c r="F126" s="30"/>
      <c r="G126" s="30"/>
      <c r="H126" s="30"/>
      <c r="I126" s="131"/>
      <c r="J126" s="131"/>
      <c r="K126" s="131"/>
      <c r="L126" s="131"/>
      <c r="M126" s="131"/>
      <c r="N126" s="30"/>
      <c r="O126" s="30"/>
      <c r="P126" s="30"/>
      <c r="Q126" s="30"/>
      <c r="R126" s="30"/>
      <c r="S126" s="131"/>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row>
    <row r="127" spans="1:43" x14ac:dyDescent="0.4">
      <c r="A127" s="30"/>
      <c r="B127" s="30"/>
      <c r="C127" s="30"/>
      <c r="D127" s="30"/>
      <c r="E127" s="30"/>
      <c r="F127" s="30"/>
      <c r="G127" s="30"/>
      <c r="H127" s="30"/>
      <c r="I127" s="131"/>
      <c r="J127" s="131"/>
      <c r="K127" s="131"/>
      <c r="L127" s="131"/>
      <c r="M127" s="131"/>
      <c r="N127" s="30"/>
      <c r="O127" s="30"/>
      <c r="P127" s="30"/>
      <c r="Q127" s="30"/>
      <c r="R127" s="30"/>
      <c r="S127" s="131"/>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row>
    <row r="128" spans="1:43" x14ac:dyDescent="0.4">
      <c r="A128" s="30"/>
      <c r="B128" s="30"/>
      <c r="C128" s="30"/>
      <c r="D128" s="30"/>
      <c r="E128" s="30"/>
      <c r="F128" s="30"/>
      <c r="G128" s="30"/>
      <c r="H128" s="30"/>
      <c r="I128" s="131"/>
      <c r="J128" s="131"/>
      <c r="K128" s="131"/>
      <c r="L128" s="131"/>
      <c r="M128" s="131"/>
      <c r="N128" s="30"/>
      <c r="O128" s="30"/>
      <c r="P128" s="30"/>
      <c r="Q128" s="30"/>
      <c r="R128" s="30"/>
      <c r="S128" s="131"/>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row>
    <row r="129" spans="1:43" x14ac:dyDescent="0.4">
      <c r="A129" s="30"/>
      <c r="B129" s="30"/>
      <c r="C129" s="30"/>
      <c r="D129" s="30"/>
      <c r="E129" s="30"/>
      <c r="F129" s="30"/>
      <c r="G129" s="30"/>
      <c r="H129" s="30"/>
      <c r="I129" s="131"/>
      <c r="J129" s="131"/>
      <c r="K129" s="131"/>
      <c r="L129" s="131"/>
      <c r="M129" s="131"/>
      <c r="N129" s="30"/>
      <c r="O129" s="30"/>
      <c r="P129" s="30"/>
      <c r="Q129" s="30"/>
      <c r="R129" s="30"/>
      <c r="S129" s="131"/>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row>
    <row r="130" spans="1:43" x14ac:dyDescent="0.4">
      <c r="A130" s="30"/>
      <c r="B130" s="30"/>
      <c r="C130" s="30"/>
      <c r="D130" s="30"/>
      <c r="E130" s="30"/>
      <c r="F130" s="30"/>
      <c r="G130" s="30"/>
      <c r="H130" s="30"/>
      <c r="I130" s="131"/>
      <c r="J130" s="131"/>
      <c r="K130" s="131"/>
      <c r="L130" s="131"/>
      <c r="M130" s="131"/>
      <c r="N130" s="30"/>
      <c r="O130" s="30"/>
      <c r="P130" s="30"/>
      <c r="Q130" s="30"/>
      <c r="R130" s="30"/>
      <c r="S130" s="131"/>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row>
    <row r="131" spans="1:43" x14ac:dyDescent="0.4">
      <c r="A131" s="30"/>
      <c r="B131" s="30"/>
      <c r="C131" s="30"/>
      <c r="D131" s="30"/>
      <c r="E131" s="30"/>
      <c r="F131" s="30"/>
      <c r="G131" s="30"/>
      <c r="H131" s="30"/>
      <c r="I131" s="131"/>
      <c r="J131" s="131"/>
      <c r="K131" s="131"/>
      <c r="L131" s="131"/>
      <c r="M131" s="131"/>
      <c r="N131" s="30"/>
      <c r="O131" s="30"/>
      <c r="P131" s="30"/>
      <c r="Q131" s="30"/>
      <c r="R131" s="30"/>
      <c r="S131" s="131"/>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row>
    <row r="132" spans="1:43" x14ac:dyDescent="0.4">
      <c r="A132" s="30"/>
      <c r="B132" s="30"/>
      <c r="C132" s="30"/>
      <c r="D132" s="30"/>
      <c r="E132" s="30"/>
      <c r="F132" s="30"/>
      <c r="G132" s="30"/>
      <c r="H132" s="30"/>
      <c r="I132" s="131"/>
      <c r="J132" s="131"/>
      <c r="K132" s="131"/>
      <c r="L132" s="131"/>
      <c r="M132" s="131"/>
      <c r="N132" s="30"/>
      <c r="O132" s="30"/>
      <c r="P132" s="30"/>
      <c r="Q132" s="30"/>
      <c r="R132" s="30"/>
      <c r="S132" s="131"/>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row>
    <row r="133" spans="1:43" x14ac:dyDescent="0.4">
      <c r="A133" s="30"/>
      <c r="B133" s="30"/>
      <c r="C133" s="30"/>
      <c r="D133" s="30"/>
      <c r="E133" s="30"/>
      <c r="F133" s="30"/>
      <c r="G133" s="30"/>
      <c r="H133" s="30"/>
      <c r="I133" s="131"/>
      <c r="J133" s="131"/>
      <c r="K133" s="131"/>
      <c r="L133" s="131"/>
      <c r="M133" s="131"/>
      <c r="N133" s="30"/>
      <c r="O133" s="30"/>
      <c r="P133" s="30"/>
      <c r="Q133" s="30"/>
      <c r="R133" s="30"/>
      <c r="S133" s="131"/>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row>
    <row r="134" spans="1:43" x14ac:dyDescent="0.4">
      <c r="A134" s="30"/>
      <c r="B134" s="30"/>
      <c r="C134" s="30"/>
      <c r="D134" s="30"/>
      <c r="E134" s="30"/>
      <c r="F134" s="30"/>
      <c r="G134" s="30"/>
      <c r="H134" s="30"/>
      <c r="I134" s="131"/>
      <c r="J134" s="131"/>
      <c r="K134" s="131"/>
      <c r="L134" s="131"/>
      <c r="M134" s="131"/>
      <c r="N134" s="30"/>
      <c r="O134" s="30"/>
      <c r="P134" s="30"/>
      <c r="Q134" s="30"/>
      <c r="R134" s="30"/>
      <c r="S134" s="131"/>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row>
    <row r="135" spans="1:43" x14ac:dyDescent="0.4">
      <c r="A135" s="30"/>
      <c r="B135" s="30"/>
      <c r="C135" s="30"/>
      <c r="D135" s="30"/>
      <c r="E135" s="30"/>
      <c r="F135" s="30"/>
      <c r="G135" s="30"/>
      <c r="H135" s="30"/>
      <c r="I135" s="131"/>
      <c r="J135" s="131"/>
      <c r="K135" s="131"/>
      <c r="L135" s="131"/>
      <c r="M135" s="131"/>
      <c r="N135" s="30"/>
      <c r="O135" s="30"/>
      <c r="P135" s="30"/>
      <c r="Q135" s="30"/>
      <c r="R135" s="30"/>
      <c r="S135" s="131"/>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row>
    <row r="136" spans="1:43" x14ac:dyDescent="0.4">
      <c r="A136" s="30"/>
      <c r="B136" s="30"/>
      <c r="C136" s="30"/>
      <c r="D136" s="30"/>
      <c r="E136" s="30"/>
      <c r="F136" s="30"/>
      <c r="G136" s="30"/>
      <c r="H136" s="30"/>
      <c r="I136" s="131"/>
      <c r="J136" s="131"/>
      <c r="K136" s="131"/>
      <c r="L136" s="131"/>
      <c r="M136" s="131"/>
      <c r="N136" s="30"/>
      <c r="O136" s="30"/>
      <c r="P136" s="30"/>
      <c r="Q136" s="30"/>
      <c r="R136" s="30"/>
      <c r="S136" s="131"/>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row>
    <row r="137" spans="1:43" x14ac:dyDescent="0.4">
      <c r="A137" s="30"/>
      <c r="B137" s="30"/>
      <c r="C137" s="30"/>
      <c r="D137" s="30"/>
      <c r="E137" s="30"/>
      <c r="F137" s="30"/>
      <c r="G137" s="30"/>
      <c r="H137" s="30"/>
      <c r="I137" s="131"/>
      <c r="J137" s="131"/>
      <c r="K137" s="131"/>
      <c r="L137" s="131"/>
      <c r="M137" s="131"/>
      <c r="N137" s="30"/>
      <c r="O137" s="30"/>
      <c r="P137" s="30"/>
      <c r="Q137" s="30"/>
      <c r="R137" s="30"/>
      <c r="S137" s="131"/>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row>
    <row r="138" spans="1:43" x14ac:dyDescent="0.4">
      <c r="A138" s="30"/>
      <c r="B138" s="30"/>
      <c r="C138" s="30"/>
      <c r="D138" s="30"/>
      <c r="E138" s="30"/>
      <c r="F138" s="30"/>
      <c r="G138" s="30"/>
      <c r="H138" s="30"/>
      <c r="I138" s="131"/>
      <c r="J138" s="131"/>
      <c r="K138" s="131"/>
      <c r="L138" s="131"/>
      <c r="M138" s="131"/>
      <c r="N138" s="30"/>
      <c r="O138" s="30"/>
      <c r="P138" s="30"/>
      <c r="Q138" s="30"/>
      <c r="R138" s="30"/>
      <c r="S138" s="131"/>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row>
    <row r="139" spans="1:43" x14ac:dyDescent="0.4">
      <c r="A139" s="30"/>
      <c r="B139" s="30"/>
      <c r="C139" s="30"/>
      <c r="D139" s="30"/>
      <c r="E139" s="30"/>
      <c r="F139" s="30"/>
      <c r="G139" s="30"/>
      <c r="H139" s="30"/>
      <c r="I139" s="131"/>
      <c r="J139" s="131"/>
      <c r="K139" s="131"/>
      <c r="L139" s="131"/>
      <c r="M139" s="131"/>
      <c r="N139" s="30"/>
      <c r="O139" s="30"/>
      <c r="P139" s="30"/>
      <c r="Q139" s="30"/>
      <c r="R139" s="30"/>
      <c r="S139" s="131"/>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row>
    <row r="140" spans="1:43" x14ac:dyDescent="0.4">
      <c r="A140" s="30"/>
      <c r="B140" s="30"/>
      <c r="C140" s="30"/>
      <c r="D140" s="30"/>
      <c r="E140" s="30"/>
      <c r="F140" s="30"/>
      <c r="G140" s="30"/>
      <c r="H140" s="30"/>
      <c r="I140" s="131"/>
      <c r="J140" s="131"/>
      <c r="K140" s="131"/>
      <c r="L140" s="131"/>
      <c r="M140" s="131"/>
      <c r="N140" s="30"/>
      <c r="O140" s="30"/>
      <c r="P140" s="30"/>
      <c r="Q140" s="30"/>
      <c r="R140" s="30"/>
      <c r="S140" s="131"/>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row>
    <row r="141" spans="1:43" x14ac:dyDescent="0.4">
      <c r="A141" s="30"/>
      <c r="B141" s="30"/>
      <c r="C141" s="30"/>
      <c r="D141" s="30"/>
      <c r="E141" s="30"/>
      <c r="F141" s="30"/>
      <c r="G141" s="30"/>
      <c r="H141" s="30"/>
      <c r="I141" s="131"/>
      <c r="J141" s="131"/>
      <c r="K141" s="131"/>
      <c r="L141" s="131"/>
      <c r="M141" s="131"/>
      <c r="N141" s="30"/>
      <c r="O141" s="30"/>
      <c r="P141" s="30"/>
      <c r="Q141" s="30"/>
      <c r="R141" s="30"/>
      <c r="S141" s="131"/>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row>
    <row r="142" spans="1:43" x14ac:dyDescent="0.4">
      <c r="A142" s="30"/>
      <c r="B142" s="30"/>
      <c r="C142" s="30"/>
      <c r="D142" s="30"/>
      <c r="E142" s="30"/>
      <c r="F142" s="30"/>
      <c r="G142" s="30"/>
      <c r="H142" s="30"/>
      <c r="I142" s="131"/>
      <c r="J142" s="131"/>
      <c r="K142" s="131"/>
      <c r="L142" s="131"/>
      <c r="M142" s="131"/>
      <c r="N142" s="30"/>
      <c r="O142" s="30"/>
      <c r="P142" s="30"/>
      <c r="Q142" s="30"/>
      <c r="R142" s="30"/>
      <c r="S142" s="131"/>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row>
    <row r="143" spans="1:43" x14ac:dyDescent="0.4">
      <c r="A143" s="30"/>
      <c r="B143" s="30"/>
      <c r="C143" s="30"/>
      <c r="D143" s="30"/>
      <c r="E143" s="30"/>
      <c r="F143" s="30"/>
      <c r="G143" s="30"/>
      <c r="H143" s="30"/>
      <c r="I143" s="131"/>
      <c r="J143" s="131"/>
      <c r="K143" s="131"/>
      <c r="L143" s="131"/>
      <c r="M143" s="131"/>
      <c r="N143" s="30"/>
      <c r="O143" s="30"/>
      <c r="P143" s="30"/>
      <c r="Q143" s="30"/>
      <c r="R143" s="30"/>
      <c r="S143" s="131"/>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row>
    <row r="144" spans="1:43" x14ac:dyDescent="0.4">
      <c r="A144" s="30"/>
      <c r="B144" s="30"/>
      <c r="C144" s="30"/>
      <c r="D144" s="30"/>
      <c r="E144" s="30"/>
      <c r="F144" s="30"/>
      <c r="G144" s="30"/>
      <c r="H144" s="30"/>
      <c r="I144" s="131"/>
      <c r="J144" s="131"/>
      <c r="K144" s="131"/>
      <c r="L144" s="131"/>
      <c r="M144" s="131"/>
      <c r="N144" s="30"/>
      <c r="O144" s="30"/>
      <c r="P144" s="30"/>
      <c r="Q144" s="30"/>
      <c r="R144" s="30"/>
      <c r="S144" s="131"/>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row>
    <row r="145" spans="1:43" x14ac:dyDescent="0.4">
      <c r="A145" s="30"/>
      <c r="B145" s="30"/>
      <c r="C145" s="30"/>
      <c r="D145" s="30"/>
      <c r="E145" s="30"/>
      <c r="F145" s="30"/>
      <c r="G145" s="30"/>
      <c r="H145" s="30"/>
      <c r="I145" s="131"/>
      <c r="J145" s="131"/>
      <c r="K145" s="131"/>
      <c r="L145" s="131"/>
      <c r="M145" s="131"/>
      <c r="N145" s="30"/>
      <c r="O145" s="30"/>
      <c r="P145" s="30"/>
      <c r="Q145" s="30"/>
      <c r="R145" s="30"/>
      <c r="S145" s="131"/>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row>
    <row r="146" spans="1:43" x14ac:dyDescent="0.4">
      <c r="A146" s="30"/>
      <c r="B146" s="30"/>
      <c r="C146" s="30"/>
      <c r="D146" s="30"/>
      <c r="E146" s="30"/>
      <c r="F146" s="30"/>
      <c r="G146" s="30"/>
      <c r="H146" s="30"/>
      <c r="I146" s="131"/>
      <c r="J146" s="131"/>
      <c r="K146" s="131"/>
      <c r="L146" s="131"/>
      <c r="M146" s="131"/>
      <c r="N146" s="30"/>
      <c r="O146" s="30"/>
      <c r="P146" s="30"/>
      <c r="Q146" s="30"/>
      <c r="R146" s="30"/>
      <c r="S146" s="131"/>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row>
    <row r="147" spans="1:43" x14ac:dyDescent="0.4">
      <c r="A147" s="30"/>
      <c r="B147" s="30"/>
      <c r="C147" s="30"/>
      <c r="D147" s="30"/>
      <c r="E147" s="30"/>
      <c r="F147" s="30"/>
      <c r="G147" s="30"/>
      <c r="H147" s="30"/>
      <c r="I147" s="131"/>
      <c r="J147" s="131"/>
      <c r="K147" s="131"/>
      <c r="L147" s="131"/>
      <c r="M147" s="131"/>
      <c r="N147" s="30"/>
      <c r="O147" s="30"/>
      <c r="P147" s="30"/>
      <c r="Q147" s="30"/>
      <c r="R147" s="30"/>
      <c r="S147" s="131"/>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row>
    <row r="148" spans="1:43" x14ac:dyDescent="0.4">
      <c r="A148" s="30"/>
      <c r="B148" s="30"/>
      <c r="C148" s="30"/>
      <c r="D148" s="30"/>
      <c r="E148" s="30"/>
      <c r="F148" s="30"/>
      <c r="G148" s="30"/>
      <c r="H148" s="30"/>
      <c r="I148" s="131"/>
      <c r="J148" s="131"/>
      <c r="K148" s="131"/>
      <c r="L148" s="131"/>
      <c r="M148" s="131"/>
      <c r="N148" s="30"/>
      <c r="O148" s="30"/>
      <c r="P148" s="30"/>
      <c r="Q148" s="30"/>
      <c r="R148" s="30"/>
      <c r="S148" s="131"/>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row>
    <row r="149" spans="1:43" x14ac:dyDescent="0.4">
      <c r="A149" s="30"/>
      <c r="B149" s="30"/>
      <c r="C149" s="30"/>
      <c r="D149" s="30"/>
      <c r="E149" s="30"/>
      <c r="F149" s="30"/>
      <c r="G149" s="30"/>
      <c r="H149" s="30"/>
      <c r="I149" s="131"/>
      <c r="J149" s="131"/>
      <c r="K149" s="131"/>
      <c r="L149" s="131"/>
      <c r="M149" s="131"/>
      <c r="N149" s="30"/>
      <c r="O149" s="30"/>
      <c r="P149" s="30"/>
      <c r="Q149" s="30"/>
      <c r="R149" s="30"/>
      <c r="S149" s="131"/>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row>
    <row r="150" spans="1:43" x14ac:dyDescent="0.4">
      <c r="A150" s="30"/>
      <c r="B150" s="30"/>
      <c r="C150" s="30"/>
      <c r="D150" s="30"/>
      <c r="E150" s="30"/>
      <c r="F150" s="30"/>
      <c r="G150" s="30"/>
      <c r="H150" s="30"/>
      <c r="I150" s="131"/>
      <c r="J150" s="131"/>
      <c r="K150" s="131"/>
      <c r="L150" s="131"/>
      <c r="M150" s="131"/>
      <c r="N150" s="30"/>
      <c r="O150" s="30"/>
      <c r="P150" s="30"/>
      <c r="Q150" s="30"/>
      <c r="R150" s="30"/>
      <c r="S150" s="131"/>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row>
    <row r="151" spans="1:43" x14ac:dyDescent="0.4">
      <c r="A151" s="30"/>
      <c r="B151" s="30"/>
      <c r="C151" s="30"/>
      <c r="D151" s="30"/>
      <c r="E151" s="30"/>
      <c r="F151" s="30"/>
      <c r="G151" s="30"/>
      <c r="H151" s="30"/>
      <c r="I151" s="131"/>
      <c r="J151" s="131"/>
      <c r="K151" s="131"/>
      <c r="L151" s="131"/>
      <c r="M151" s="131"/>
      <c r="N151" s="30"/>
      <c r="O151" s="30"/>
      <c r="P151" s="30"/>
      <c r="Q151" s="30"/>
      <c r="R151" s="30"/>
      <c r="S151" s="131"/>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row>
    <row r="152" spans="1:43" x14ac:dyDescent="0.4">
      <c r="A152" s="30"/>
      <c r="B152" s="30"/>
      <c r="C152" s="30"/>
      <c r="D152" s="30"/>
      <c r="E152" s="30"/>
      <c r="F152" s="30"/>
      <c r="G152" s="30"/>
      <c r="H152" s="30"/>
      <c r="I152" s="131"/>
      <c r="J152" s="131"/>
      <c r="K152" s="131"/>
      <c r="L152" s="131"/>
      <c r="M152" s="131"/>
      <c r="N152" s="30"/>
      <c r="O152" s="30"/>
      <c r="P152" s="30"/>
      <c r="Q152" s="30"/>
      <c r="R152" s="30"/>
      <c r="S152" s="131"/>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row>
    <row r="153" spans="1:43" x14ac:dyDescent="0.4">
      <c r="A153" s="30"/>
      <c r="B153" s="30"/>
      <c r="C153" s="30"/>
      <c r="D153" s="30"/>
      <c r="E153" s="30"/>
      <c r="F153" s="30"/>
      <c r="G153" s="30"/>
      <c r="H153" s="30"/>
      <c r="I153" s="131"/>
      <c r="J153" s="131"/>
      <c r="K153" s="131"/>
      <c r="L153" s="131"/>
      <c r="M153" s="131"/>
      <c r="N153" s="30"/>
      <c r="O153" s="30"/>
      <c r="P153" s="30"/>
      <c r="Q153" s="30"/>
      <c r="R153" s="30"/>
      <c r="S153" s="131"/>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row>
    <row r="154" spans="1:43" x14ac:dyDescent="0.4">
      <c r="A154" s="30"/>
      <c r="B154" s="30"/>
      <c r="C154" s="30"/>
      <c r="D154" s="30"/>
      <c r="E154" s="30"/>
      <c r="F154" s="30"/>
      <c r="G154" s="30"/>
      <c r="H154" s="30"/>
      <c r="I154" s="131"/>
      <c r="J154" s="131"/>
      <c r="K154" s="131"/>
      <c r="L154" s="131"/>
      <c r="M154" s="131"/>
      <c r="N154" s="30"/>
      <c r="O154" s="30"/>
      <c r="P154" s="30"/>
      <c r="Q154" s="30"/>
      <c r="R154" s="30"/>
      <c r="S154" s="131"/>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row>
    <row r="155" spans="1:43" x14ac:dyDescent="0.4">
      <c r="A155" s="30"/>
      <c r="B155" s="30"/>
      <c r="C155" s="30"/>
      <c r="D155" s="30"/>
      <c r="E155" s="30"/>
      <c r="F155" s="30"/>
      <c r="G155" s="30"/>
      <c r="H155" s="30"/>
      <c r="I155" s="131"/>
      <c r="J155" s="131"/>
      <c r="K155" s="131"/>
      <c r="L155" s="131"/>
      <c r="M155" s="131"/>
      <c r="N155" s="30"/>
      <c r="O155" s="30"/>
      <c r="P155" s="30"/>
      <c r="Q155" s="30"/>
      <c r="R155" s="30"/>
      <c r="S155" s="131"/>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row>
    <row r="156" spans="1:43" x14ac:dyDescent="0.4">
      <c r="A156" s="30"/>
      <c r="B156" s="30"/>
      <c r="C156" s="30"/>
      <c r="D156" s="30"/>
      <c r="E156" s="30"/>
      <c r="F156" s="30"/>
      <c r="G156" s="30"/>
      <c r="H156" s="30"/>
      <c r="I156" s="131"/>
      <c r="J156" s="131"/>
      <c r="K156" s="131"/>
      <c r="L156" s="131"/>
      <c r="M156" s="131"/>
      <c r="N156" s="30"/>
      <c r="O156" s="30"/>
      <c r="P156" s="30"/>
      <c r="Q156" s="30"/>
      <c r="R156" s="30"/>
      <c r="S156" s="131"/>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row>
    <row r="157" spans="1:43" x14ac:dyDescent="0.4">
      <c r="A157" s="30"/>
      <c r="B157" s="30"/>
      <c r="C157" s="30"/>
      <c r="D157" s="30"/>
      <c r="E157" s="30"/>
      <c r="F157" s="30"/>
      <c r="G157" s="30"/>
      <c r="H157" s="30"/>
      <c r="I157" s="131"/>
      <c r="J157" s="131"/>
      <c r="K157" s="131"/>
      <c r="L157" s="131"/>
      <c r="M157" s="131"/>
      <c r="N157" s="30"/>
      <c r="O157" s="30"/>
      <c r="P157" s="30"/>
      <c r="Q157" s="30"/>
      <c r="R157" s="30"/>
      <c r="S157" s="131"/>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row>
    <row r="158" spans="1:43" x14ac:dyDescent="0.4">
      <c r="A158" s="30"/>
      <c r="B158" s="30"/>
      <c r="C158" s="30"/>
      <c r="D158" s="30"/>
      <c r="E158" s="30"/>
      <c r="F158" s="30"/>
      <c r="G158" s="30"/>
      <c r="H158" s="30"/>
      <c r="I158" s="131"/>
      <c r="J158" s="131"/>
      <c r="K158" s="131"/>
      <c r="L158" s="131"/>
      <c r="M158" s="131"/>
      <c r="N158" s="30"/>
      <c r="O158" s="30"/>
      <c r="P158" s="30"/>
      <c r="Q158" s="30"/>
      <c r="R158" s="30"/>
      <c r="S158" s="131"/>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row>
    <row r="159" spans="1:43" x14ac:dyDescent="0.4">
      <c r="A159" s="30"/>
      <c r="B159" s="30"/>
      <c r="C159" s="30"/>
      <c r="D159" s="30"/>
      <c r="E159" s="30"/>
      <c r="F159" s="30"/>
      <c r="G159" s="30"/>
      <c r="H159" s="30"/>
      <c r="I159" s="131"/>
      <c r="J159" s="131"/>
      <c r="K159" s="131"/>
      <c r="L159" s="131"/>
      <c r="M159" s="131"/>
      <c r="N159" s="30"/>
      <c r="O159" s="30"/>
      <c r="P159" s="30"/>
      <c r="Q159" s="30"/>
      <c r="R159" s="30"/>
      <c r="S159" s="131"/>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row>
    <row r="160" spans="1:43" x14ac:dyDescent="0.4">
      <c r="A160" s="30"/>
      <c r="B160" s="30"/>
      <c r="C160" s="30"/>
      <c r="D160" s="30"/>
      <c r="E160" s="30"/>
      <c r="F160" s="30"/>
      <c r="G160" s="30"/>
      <c r="H160" s="30"/>
      <c r="I160" s="131"/>
      <c r="J160" s="131"/>
      <c r="K160" s="131"/>
      <c r="L160" s="131"/>
      <c r="M160" s="131"/>
      <c r="N160" s="30"/>
      <c r="O160" s="30"/>
      <c r="P160" s="30"/>
      <c r="Q160" s="30"/>
      <c r="R160" s="30"/>
      <c r="S160" s="131"/>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row>
    <row r="161" spans="1:43" x14ac:dyDescent="0.4">
      <c r="A161" s="30"/>
      <c r="B161" s="30"/>
      <c r="C161" s="30"/>
      <c r="D161" s="30"/>
      <c r="E161" s="30"/>
      <c r="F161" s="30"/>
      <c r="G161" s="30"/>
      <c r="H161" s="30"/>
      <c r="I161" s="131"/>
      <c r="J161" s="131"/>
      <c r="K161" s="131"/>
      <c r="L161" s="131"/>
      <c r="M161" s="131"/>
      <c r="N161" s="30"/>
      <c r="O161" s="30"/>
      <c r="P161" s="30"/>
      <c r="Q161" s="30"/>
      <c r="R161" s="30"/>
      <c r="S161" s="131"/>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row>
    <row r="162" spans="1:43" x14ac:dyDescent="0.4">
      <c r="A162" s="30"/>
      <c r="B162" s="30"/>
      <c r="C162" s="30"/>
      <c r="D162" s="30"/>
      <c r="E162" s="30"/>
      <c r="F162" s="30"/>
      <c r="G162" s="30"/>
      <c r="H162" s="30"/>
      <c r="I162" s="131"/>
      <c r="J162" s="131"/>
      <c r="K162" s="131"/>
      <c r="L162" s="131"/>
      <c r="M162" s="131"/>
      <c r="N162" s="30"/>
      <c r="O162" s="30"/>
      <c r="P162" s="30"/>
      <c r="Q162" s="30"/>
      <c r="R162" s="30"/>
      <c r="S162" s="131"/>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row>
    <row r="163" spans="1:43" x14ac:dyDescent="0.4">
      <c r="A163" s="30"/>
      <c r="B163" s="30"/>
      <c r="C163" s="30"/>
      <c r="D163" s="30"/>
      <c r="E163" s="30"/>
      <c r="F163" s="30"/>
      <c r="G163" s="30"/>
      <c r="H163" s="30"/>
      <c r="I163" s="131"/>
      <c r="J163" s="131"/>
      <c r="K163" s="131"/>
      <c r="L163" s="131"/>
      <c r="M163" s="131"/>
      <c r="N163" s="30"/>
      <c r="O163" s="30"/>
      <c r="P163" s="30"/>
      <c r="Q163" s="30"/>
      <c r="R163" s="30"/>
      <c r="S163" s="131"/>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row>
    <row r="164" spans="1:43" x14ac:dyDescent="0.4">
      <c r="A164" s="30"/>
      <c r="B164" s="30"/>
      <c r="C164" s="30"/>
      <c r="D164" s="30"/>
      <c r="E164" s="30"/>
      <c r="F164" s="30"/>
      <c r="G164" s="30"/>
      <c r="H164" s="30"/>
      <c r="I164" s="131"/>
      <c r="J164" s="131"/>
      <c r="K164" s="131"/>
      <c r="L164" s="131"/>
      <c r="M164" s="131"/>
      <c r="N164" s="30"/>
      <c r="O164" s="30"/>
      <c r="P164" s="30"/>
      <c r="Q164" s="30"/>
      <c r="R164" s="30"/>
      <c r="S164" s="131"/>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row>
    <row r="165" spans="1:43" x14ac:dyDescent="0.4">
      <c r="A165" s="30"/>
      <c r="B165" s="30"/>
      <c r="C165" s="30"/>
      <c r="D165" s="30"/>
      <c r="E165" s="30"/>
      <c r="F165" s="30"/>
      <c r="G165" s="30"/>
      <c r="H165" s="30"/>
      <c r="I165" s="131"/>
      <c r="J165" s="131"/>
      <c r="K165" s="131"/>
      <c r="L165" s="131"/>
      <c r="M165" s="131"/>
      <c r="N165" s="30"/>
      <c r="O165" s="30"/>
      <c r="P165" s="30"/>
      <c r="Q165" s="30"/>
      <c r="R165" s="30"/>
      <c r="S165" s="131"/>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row>
    <row r="166" spans="1:43" x14ac:dyDescent="0.4">
      <c r="A166" s="30"/>
      <c r="B166" s="30"/>
      <c r="C166" s="30"/>
      <c r="D166" s="30"/>
      <c r="E166" s="30"/>
      <c r="F166" s="30"/>
      <c r="G166" s="30"/>
      <c r="H166" s="30"/>
      <c r="I166" s="131"/>
      <c r="J166" s="131"/>
      <c r="K166" s="131"/>
      <c r="L166" s="131"/>
      <c r="M166" s="131"/>
      <c r="N166" s="30"/>
      <c r="O166" s="30"/>
      <c r="P166" s="30"/>
      <c r="Q166" s="30"/>
      <c r="R166" s="30"/>
      <c r="S166" s="131"/>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row>
    <row r="167" spans="1:43" x14ac:dyDescent="0.4">
      <c r="A167" s="30"/>
      <c r="B167" s="30"/>
      <c r="C167" s="30"/>
      <c r="D167" s="30"/>
      <c r="E167" s="30"/>
      <c r="F167" s="30"/>
      <c r="G167" s="30"/>
      <c r="H167" s="30"/>
      <c r="I167" s="131"/>
      <c r="J167" s="131"/>
      <c r="K167" s="131"/>
      <c r="L167" s="131"/>
      <c r="M167" s="131"/>
      <c r="N167" s="30"/>
      <c r="O167" s="30"/>
      <c r="P167" s="30"/>
      <c r="Q167" s="30"/>
      <c r="R167" s="30"/>
      <c r="S167" s="131"/>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row>
    <row r="168" spans="1:43" x14ac:dyDescent="0.4">
      <c r="A168" s="30"/>
      <c r="B168" s="30"/>
      <c r="C168" s="30"/>
      <c r="D168" s="30"/>
      <c r="E168" s="30"/>
      <c r="F168" s="30"/>
      <c r="G168" s="30"/>
      <c r="H168" s="30"/>
      <c r="I168" s="131"/>
      <c r="J168" s="131"/>
      <c r="K168" s="131"/>
      <c r="L168" s="131"/>
      <c r="M168" s="131"/>
      <c r="N168" s="30"/>
      <c r="O168" s="30"/>
      <c r="P168" s="30"/>
      <c r="Q168" s="30"/>
      <c r="R168" s="30"/>
      <c r="S168" s="131"/>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row>
    <row r="169" spans="1:43" x14ac:dyDescent="0.4">
      <c r="A169" s="30"/>
      <c r="B169" s="30"/>
      <c r="C169" s="30"/>
      <c r="D169" s="30"/>
      <c r="E169" s="30"/>
      <c r="F169" s="30"/>
      <c r="G169" s="30"/>
      <c r="H169" s="30"/>
      <c r="I169" s="131"/>
      <c r="J169" s="131"/>
      <c r="K169" s="131"/>
      <c r="L169" s="131"/>
      <c r="M169" s="131"/>
      <c r="N169" s="30"/>
      <c r="O169" s="30"/>
      <c r="P169" s="30"/>
      <c r="Q169" s="30"/>
      <c r="R169" s="30"/>
      <c r="S169" s="131"/>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row>
    <row r="170" spans="1:43" x14ac:dyDescent="0.4">
      <c r="A170" s="30"/>
      <c r="B170" s="30"/>
      <c r="C170" s="30"/>
      <c r="D170" s="30"/>
      <c r="E170" s="30"/>
      <c r="F170" s="30"/>
      <c r="G170" s="30"/>
      <c r="H170" s="30"/>
      <c r="I170" s="131"/>
      <c r="J170" s="131"/>
      <c r="K170" s="131"/>
      <c r="L170" s="131"/>
      <c r="M170" s="131"/>
      <c r="N170" s="30"/>
      <c r="O170" s="30"/>
      <c r="P170" s="30"/>
      <c r="Q170" s="30"/>
      <c r="R170" s="30"/>
      <c r="S170" s="131"/>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row>
    <row r="171" spans="1:43" x14ac:dyDescent="0.4">
      <c r="A171" s="30"/>
      <c r="B171" s="30"/>
      <c r="C171" s="30"/>
      <c r="D171" s="30"/>
      <c r="E171" s="30"/>
      <c r="F171" s="30"/>
      <c r="G171" s="30"/>
      <c r="H171" s="30"/>
      <c r="I171" s="131"/>
      <c r="J171" s="131"/>
      <c r="K171" s="131"/>
      <c r="L171" s="131"/>
      <c r="M171" s="131"/>
      <c r="N171" s="30"/>
      <c r="O171" s="30"/>
      <c r="P171" s="30"/>
      <c r="Q171" s="30"/>
      <c r="R171" s="30"/>
      <c r="S171" s="131"/>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row>
    <row r="172" spans="1:43" x14ac:dyDescent="0.4">
      <c r="A172" s="30"/>
      <c r="B172" s="30"/>
      <c r="C172" s="30"/>
      <c r="D172" s="30"/>
      <c r="E172" s="30"/>
      <c r="F172" s="30"/>
      <c r="G172" s="30"/>
      <c r="H172" s="30"/>
      <c r="I172" s="131"/>
      <c r="J172" s="131"/>
      <c r="K172" s="131"/>
      <c r="L172" s="131"/>
      <c r="M172" s="131"/>
      <c r="N172" s="30"/>
      <c r="O172" s="30"/>
      <c r="P172" s="30"/>
      <c r="Q172" s="30"/>
      <c r="R172" s="30"/>
      <c r="S172" s="131"/>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row>
    <row r="173" spans="1:43" x14ac:dyDescent="0.4">
      <c r="A173" s="30"/>
      <c r="B173" s="30"/>
      <c r="C173" s="30"/>
      <c r="D173" s="30"/>
      <c r="E173" s="30"/>
      <c r="F173" s="30"/>
      <c r="G173" s="30"/>
      <c r="H173" s="30"/>
      <c r="I173" s="131"/>
      <c r="J173" s="131"/>
      <c r="K173" s="131"/>
      <c r="L173" s="131"/>
      <c r="M173" s="131"/>
      <c r="N173" s="30"/>
      <c r="O173" s="30"/>
      <c r="P173" s="30"/>
      <c r="Q173" s="30"/>
      <c r="R173" s="30"/>
      <c r="S173" s="131"/>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row>
    <row r="174" spans="1:43" x14ac:dyDescent="0.4">
      <c r="A174" s="30"/>
      <c r="B174" s="30"/>
      <c r="C174" s="30"/>
      <c r="D174" s="30"/>
      <c r="E174" s="30"/>
      <c r="F174" s="30"/>
      <c r="G174" s="30"/>
      <c r="H174" s="30"/>
      <c r="I174" s="131"/>
      <c r="J174" s="131"/>
      <c r="K174" s="131"/>
      <c r="L174" s="131"/>
      <c r="M174" s="131"/>
      <c r="N174" s="30"/>
      <c r="O174" s="30"/>
      <c r="P174" s="30"/>
      <c r="Q174" s="30"/>
      <c r="R174" s="30"/>
      <c r="S174" s="131"/>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row>
    <row r="175" spans="1:43" x14ac:dyDescent="0.4">
      <c r="A175" s="30"/>
      <c r="B175" s="30"/>
      <c r="C175" s="30"/>
      <c r="D175" s="30"/>
      <c r="E175" s="30"/>
      <c r="F175" s="30"/>
      <c r="G175" s="30"/>
      <c r="H175" s="30"/>
      <c r="I175" s="131"/>
      <c r="J175" s="131"/>
      <c r="K175" s="131"/>
      <c r="L175" s="131"/>
      <c r="M175" s="131"/>
      <c r="N175" s="30"/>
      <c r="O175" s="30"/>
      <c r="P175" s="30"/>
      <c r="Q175" s="30"/>
      <c r="R175" s="30"/>
      <c r="S175" s="131"/>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row>
    <row r="176" spans="1:43" x14ac:dyDescent="0.4">
      <c r="A176" s="30"/>
      <c r="B176" s="30"/>
      <c r="C176" s="30"/>
      <c r="D176" s="30"/>
      <c r="E176" s="30"/>
      <c r="F176" s="30"/>
      <c r="G176" s="30"/>
      <c r="H176" s="30"/>
      <c r="I176" s="131"/>
      <c r="J176" s="131"/>
      <c r="K176" s="131"/>
      <c r="L176" s="131"/>
      <c r="M176" s="131"/>
      <c r="N176" s="30"/>
      <c r="O176" s="30"/>
      <c r="P176" s="30"/>
      <c r="Q176" s="30"/>
      <c r="R176" s="30"/>
      <c r="S176" s="131"/>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row>
    <row r="177" spans="1:43" x14ac:dyDescent="0.4">
      <c r="A177" s="30"/>
      <c r="B177" s="30"/>
      <c r="C177" s="30"/>
      <c r="D177" s="30"/>
      <c r="E177" s="30"/>
      <c r="F177" s="30"/>
      <c r="G177" s="30"/>
      <c r="H177" s="30"/>
      <c r="I177" s="131"/>
      <c r="J177" s="131"/>
      <c r="K177" s="131"/>
      <c r="L177" s="131"/>
      <c r="M177" s="131"/>
      <c r="N177" s="30"/>
      <c r="O177" s="30"/>
      <c r="P177" s="30"/>
      <c r="Q177" s="30"/>
      <c r="R177" s="30"/>
      <c r="S177" s="131"/>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row>
    <row r="178" spans="1:43" x14ac:dyDescent="0.4">
      <c r="A178" s="30"/>
      <c r="B178" s="30"/>
      <c r="C178" s="30"/>
      <c r="D178" s="30"/>
      <c r="E178" s="30"/>
      <c r="F178" s="30"/>
      <c r="G178" s="30"/>
      <c r="H178" s="30"/>
      <c r="I178" s="131"/>
      <c r="J178" s="131"/>
      <c r="K178" s="131"/>
      <c r="L178" s="131"/>
      <c r="M178" s="131"/>
      <c r="N178" s="30"/>
      <c r="O178" s="30"/>
      <c r="P178" s="30"/>
      <c r="Q178" s="30"/>
      <c r="R178" s="30"/>
      <c r="S178" s="131"/>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row>
    <row r="179" spans="1:43" x14ac:dyDescent="0.4">
      <c r="A179" s="30"/>
      <c r="B179" s="30"/>
      <c r="C179" s="30"/>
      <c r="D179" s="30"/>
      <c r="E179" s="30"/>
      <c r="F179" s="30"/>
      <c r="G179" s="30"/>
      <c r="H179" s="30"/>
      <c r="I179" s="131"/>
      <c r="J179" s="131"/>
      <c r="K179" s="131"/>
      <c r="L179" s="131"/>
      <c r="M179" s="131"/>
      <c r="N179" s="30"/>
      <c r="O179" s="30"/>
      <c r="P179" s="30"/>
      <c r="Q179" s="30"/>
      <c r="R179" s="30"/>
      <c r="S179" s="131"/>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row>
    <row r="180" spans="1:43" x14ac:dyDescent="0.4">
      <c r="A180" s="30"/>
      <c r="B180" s="30"/>
      <c r="C180" s="30"/>
      <c r="D180" s="30"/>
      <c r="E180" s="30"/>
      <c r="F180" s="30"/>
      <c r="G180" s="30"/>
      <c r="H180" s="30"/>
      <c r="I180" s="131"/>
      <c r="J180" s="131"/>
      <c r="K180" s="131"/>
      <c r="L180" s="131"/>
      <c r="M180" s="131"/>
      <c r="N180" s="30"/>
      <c r="O180" s="30"/>
      <c r="P180" s="30"/>
      <c r="Q180" s="30"/>
      <c r="R180" s="30"/>
      <c r="S180" s="131"/>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row>
    <row r="181" spans="1:43" x14ac:dyDescent="0.4">
      <c r="A181" s="30"/>
      <c r="B181" s="30"/>
      <c r="C181" s="30"/>
      <c r="D181" s="30"/>
      <c r="E181" s="30"/>
      <c r="F181" s="30"/>
      <c r="G181" s="30"/>
      <c r="H181" s="30"/>
      <c r="I181" s="131"/>
      <c r="J181" s="131"/>
      <c r="K181" s="131"/>
      <c r="L181" s="131"/>
      <c r="M181" s="131"/>
      <c r="N181" s="30"/>
      <c r="O181" s="30"/>
      <c r="P181" s="30"/>
      <c r="Q181" s="30"/>
      <c r="R181" s="30"/>
      <c r="S181" s="131"/>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row>
    <row r="182" spans="1:43" x14ac:dyDescent="0.4">
      <c r="A182" s="30"/>
      <c r="B182" s="30"/>
      <c r="C182" s="30"/>
      <c r="D182" s="30"/>
      <c r="E182" s="30"/>
      <c r="F182" s="30"/>
      <c r="G182" s="30"/>
      <c r="H182" s="30"/>
      <c r="I182" s="131"/>
      <c r="J182" s="131"/>
      <c r="K182" s="131"/>
      <c r="L182" s="131"/>
      <c r="M182" s="131"/>
      <c r="N182" s="30"/>
      <c r="O182" s="30"/>
      <c r="P182" s="30"/>
      <c r="Q182" s="30"/>
      <c r="R182" s="30"/>
      <c r="S182" s="131"/>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row>
    <row r="183" spans="1:43" x14ac:dyDescent="0.4">
      <c r="A183" s="30"/>
      <c r="B183" s="30"/>
      <c r="C183" s="30"/>
      <c r="D183" s="30"/>
      <c r="E183" s="30"/>
      <c r="F183" s="30"/>
      <c r="G183" s="30"/>
      <c r="H183" s="30"/>
      <c r="I183" s="131"/>
      <c r="J183" s="131"/>
      <c r="K183" s="131"/>
      <c r="L183" s="131"/>
      <c r="M183" s="131"/>
      <c r="N183" s="30"/>
      <c r="O183" s="30"/>
      <c r="P183" s="30"/>
      <c r="Q183" s="30"/>
      <c r="R183" s="30"/>
      <c r="S183" s="131"/>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row>
    <row r="184" spans="1:43" x14ac:dyDescent="0.4">
      <c r="A184" s="30"/>
      <c r="B184" s="30"/>
      <c r="C184" s="30"/>
      <c r="D184" s="30"/>
      <c r="E184" s="30"/>
      <c r="F184" s="30"/>
      <c r="G184" s="30"/>
      <c r="H184" s="30"/>
      <c r="I184" s="131"/>
      <c r="J184" s="131"/>
      <c r="K184" s="131"/>
      <c r="L184" s="131"/>
      <c r="M184" s="131"/>
      <c r="N184" s="30"/>
      <c r="O184" s="30"/>
      <c r="P184" s="30"/>
      <c r="Q184" s="30"/>
      <c r="R184" s="30"/>
      <c r="S184" s="131"/>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row>
    <row r="185" spans="1:43" x14ac:dyDescent="0.4">
      <c r="A185" s="30"/>
      <c r="B185" s="30"/>
      <c r="C185" s="30"/>
      <c r="D185" s="30"/>
      <c r="E185" s="30"/>
      <c r="F185" s="30"/>
      <c r="G185" s="30"/>
      <c r="H185" s="30"/>
      <c r="I185" s="131"/>
      <c r="J185" s="131"/>
      <c r="K185" s="131"/>
      <c r="L185" s="131"/>
      <c r="M185" s="131"/>
      <c r="N185" s="30"/>
      <c r="O185" s="30"/>
      <c r="P185" s="30"/>
      <c r="Q185" s="30"/>
      <c r="R185" s="30"/>
      <c r="S185" s="131"/>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row>
    <row r="186" spans="1:43" x14ac:dyDescent="0.4">
      <c r="A186" s="30"/>
      <c r="B186" s="30"/>
      <c r="C186" s="30"/>
      <c r="D186" s="30"/>
      <c r="E186" s="30"/>
      <c r="F186" s="30"/>
      <c r="G186" s="30"/>
      <c r="H186" s="30"/>
      <c r="I186" s="131"/>
      <c r="J186" s="131"/>
      <c r="K186" s="131"/>
      <c r="L186" s="131"/>
      <c r="M186" s="131"/>
      <c r="N186" s="30"/>
      <c r="O186" s="30"/>
      <c r="P186" s="30"/>
      <c r="Q186" s="30"/>
      <c r="R186" s="30"/>
      <c r="S186" s="131"/>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row>
    <row r="187" spans="1:43" x14ac:dyDescent="0.4">
      <c r="A187" s="30"/>
      <c r="B187" s="30"/>
      <c r="C187" s="30"/>
      <c r="D187" s="30"/>
      <c r="E187" s="30"/>
      <c r="F187" s="30"/>
      <c r="G187" s="30"/>
      <c r="H187" s="30"/>
      <c r="I187" s="131"/>
      <c r="J187" s="131"/>
      <c r="K187" s="131"/>
      <c r="L187" s="131"/>
      <c r="M187" s="131"/>
      <c r="N187" s="30"/>
      <c r="O187" s="30"/>
      <c r="P187" s="30"/>
      <c r="Q187" s="30"/>
      <c r="R187" s="30"/>
      <c r="S187" s="131"/>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row>
    <row r="188" spans="1:43" x14ac:dyDescent="0.4">
      <c r="A188" s="30"/>
      <c r="B188" s="30"/>
      <c r="C188" s="30"/>
      <c r="D188" s="30"/>
      <c r="E188" s="30"/>
      <c r="F188" s="30"/>
      <c r="G188" s="30"/>
      <c r="H188" s="30"/>
      <c r="I188" s="131"/>
      <c r="J188" s="131"/>
      <c r="K188" s="131"/>
      <c r="L188" s="131"/>
      <c r="M188" s="131"/>
      <c r="N188" s="30"/>
      <c r="O188" s="30"/>
      <c r="P188" s="30"/>
      <c r="Q188" s="30"/>
      <c r="R188" s="30"/>
      <c r="S188" s="131"/>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row>
    <row r="189" spans="1:43" x14ac:dyDescent="0.4">
      <c r="A189" s="30"/>
      <c r="B189" s="30"/>
      <c r="C189" s="30"/>
      <c r="D189" s="30"/>
      <c r="E189" s="30"/>
      <c r="F189" s="30"/>
      <c r="G189" s="30"/>
      <c r="H189" s="30"/>
      <c r="I189" s="131"/>
      <c r="J189" s="131"/>
      <c r="K189" s="131"/>
      <c r="L189" s="131"/>
      <c r="M189" s="131"/>
      <c r="N189" s="30"/>
      <c r="O189" s="30"/>
      <c r="P189" s="30"/>
      <c r="Q189" s="30"/>
      <c r="R189" s="30"/>
      <c r="S189" s="131"/>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row>
    <row r="190" spans="1:43" x14ac:dyDescent="0.4">
      <c r="A190" s="30"/>
      <c r="B190" s="30"/>
      <c r="C190" s="30"/>
      <c r="D190" s="30"/>
      <c r="E190" s="30"/>
      <c r="F190" s="30"/>
      <c r="G190" s="30"/>
      <c r="H190" s="30"/>
      <c r="I190" s="131"/>
      <c r="J190" s="131"/>
      <c r="K190" s="131"/>
      <c r="L190" s="131"/>
      <c r="M190" s="131"/>
      <c r="N190" s="30"/>
      <c r="O190" s="30"/>
      <c r="P190" s="30"/>
      <c r="Q190" s="30"/>
      <c r="R190" s="30"/>
      <c r="S190" s="131"/>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row>
    <row r="191" spans="1:43" x14ac:dyDescent="0.4">
      <c r="A191" s="30"/>
      <c r="B191" s="30"/>
      <c r="C191" s="30"/>
      <c r="D191" s="30"/>
      <c r="E191" s="30"/>
      <c r="F191" s="30"/>
      <c r="G191" s="30"/>
      <c r="H191" s="30"/>
      <c r="I191" s="131"/>
      <c r="J191" s="131"/>
      <c r="K191" s="131"/>
      <c r="L191" s="131"/>
      <c r="M191" s="131"/>
      <c r="N191" s="30"/>
      <c r="O191" s="30"/>
      <c r="P191" s="30"/>
      <c r="Q191" s="30"/>
      <c r="R191" s="30"/>
      <c r="S191" s="131"/>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row>
    <row r="192" spans="1:43" x14ac:dyDescent="0.4">
      <c r="A192" s="30"/>
      <c r="B192" s="30"/>
      <c r="C192" s="30"/>
      <c r="D192" s="30"/>
      <c r="E192" s="30"/>
      <c r="F192" s="30"/>
      <c r="G192" s="30"/>
      <c r="H192" s="30"/>
      <c r="I192" s="131"/>
      <c r="J192" s="131"/>
      <c r="K192" s="131"/>
      <c r="L192" s="131"/>
      <c r="M192" s="131"/>
      <c r="N192" s="30"/>
      <c r="O192" s="30"/>
      <c r="P192" s="30"/>
      <c r="Q192" s="30"/>
      <c r="R192" s="30"/>
      <c r="S192" s="131"/>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row>
    <row r="193" spans="1:43" x14ac:dyDescent="0.4">
      <c r="A193" s="30"/>
      <c r="B193" s="30"/>
      <c r="C193" s="30"/>
      <c r="D193" s="30"/>
      <c r="E193" s="30"/>
      <c r="F193" s="30"/>
      <c r="G193" s="30"/>
      <c r="H193" s="30"/>
      <c r="I193" s="131"/>
      <c r="J193" s="131"/>
      <c r="K193" s="131"/>
      <c r="L193" s="131"/>
      <c r="M193" s="131"/>
      <c r="N193" s="30"/>
      <c r="O193" s="30"/>
      <c r="P193" s="30"/>
      <c r="Q193" s="30"/>
      <c r="R193" s="30"/>
      <c r="S193" s="131"/>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row>
    <row r="194" spans="1:43" x14ac:dyDescent="0.4">
      <c r="A194" s="30"/>
      <c r="B194" s="30"/>
      <c r="C194" s="30"/>
      <c r="D194" s="30"/>
      <c r="E194" s="30"/>
      <c r="F194" s="30"/>
      <c r="G194" s="30"/>
      <c r="H194" s="30"/>
      <c r="I194" s="131"/>
      <c r="J194" s="131"/>
      <c r="K194" s="131"/>
      <c r="L194" s="131"/>
      <c r="M194" s="131"/>
      <c r="N194" s="30"/>
      <c r="O194" s="30"/>
      <c r="P194" s="30"/>
      <c r="Q194" s="30"/>
      <c r="R194" s="30"/>
      <c r="S194" s="131"/>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row>
    <row r="195" spans="1:43" x14ac:dyDescent="0.4">
      <c r="A195" s="30"/>
      <c r="B195" s="30"/>
      <c r="C195" s="30"/>
      <c r="D195" s="30"/>
      <c r="E195" s="30"/>
      <c r="F195" s="30"/>
      <c r="G195" s="30"/>
      <c r="H195" s="30"/>
      <c r="I195" s="131"/>
      <c r="J195" s="131"/>
      <c r="K195" s="131"/>
      <c r="L195" s="131"/>
      <c r="M195" s="131"/>
      <c r="N195" s="30"/>
      <c r="O195" s="30"/>
      <c r="P195" s="30"/>
      <c r="Q195" s="30"/>
      <c r="R195" s="30"/>
      <c r="S195" s="131"/>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row>
    <row r="196" spans="1:43" x14ac:dyDescent="0.4">
      <c r="A196" s="30"/>
      <c r="B196" s="30"/>
      <c r="C196" s="30"/>
      <c r="D196" s="30"/>
      <c r="E196" s="30"/>
      <c r="F196" s="30"/>
      <c r="G196" s="30"/>
      <c r="H196" s="30"/>
      <c r="I196" s="131"/>
      <c r="J196" s="131"/>
      <c r="K196" s="131"/>
      <c r="L196" s="131"/>
      <c r="M196" s="131"/>
      <c r="N196" s="30"/>
      <c r="O196" s="30"/>
      <c r="P196" s="30"/>
      <c r="Q196" s="30"/>
      <c r="R196" s="30"/>
      <c r="S196" s="131"/>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row>
    <row r="197" spans="1:43" x14ac:dyDescent="0.4">
      <c r="A197" s="30"/>
      <c r="B197" s="30"/>
      <c r="C197" s="30"/>
      <c r="D197" s="30"/>
      <c r="E197" s="30"/>
      <c r="F197" s="30"/>
      <c r="G197" s="30"/>
      <c r="H197" s="30"/>
      <c r="I197" s="131"/>
      <c r="J197" s="131"/>
      <c r="K197" s="131"/>
      <c r="L197" s="131"/>
      <c r="M197" s="131"/>
      <c r="N197" s="30"/>
      <c r="O197" s="30"/>
      <c r="P197" s="30"/>
      <c r="Q197" s="30"/>
      <c r="R197" s="30"/>
      <c r="S197" s="131"/>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row>
    <row r="198" spans="1:43" x14ac:dyDescent="0.4">
      <c r="A198" s="30"/>
      <c r="B198" s="30"/>
      <c r="C198" s="30"/>
      <c r="D198" s="30"/>
      <c r="E198" s="30"/>
      <c r="F198" s="30"/>
      <c r="G198" s="30"/>
      <c r="H198" s="30"/>
      <c r="I198" s="131"/>
      <c r="J198" s="131"/>
      <c r="K198" s="131"/>
      <c r="L198" s="131"/>
      <c r="M198" s="131"/>
      <c r="N198" s="30"/>
      <c r="O198" s="30"/>
      <c r="P198" s="30"/>
      <c r="Q198" s="30"/>
      <c r="R198" s="30"/>
      <c r="S198" s="131"/>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row>
    <row r="199" spans="1:43" x14ac:dyDescent="0.4">
      <c r="A199" s="30"/>
      <c r="B199" s="30"/>
      <c r="C199" s="30"/>
      <c r="D199" s="30"/>
      <c r="E199" s="30"/>
      <c r="F199" s="30"/>
      <c r="G199" s="30"/>
      <c r="H199" s="30"/>
      <c r="I199" s="131"/>
      <c r="J199" s="131"/>
      <c r="K199" s="131"/>
      <c r="L199" s="131"/>
      <c r="M199" s="131"/>
      <c r="N199" s="30"/>
      <c r="O199" s="30"/>
      <c r="P199" s="30"/>
      <c r="Q199" s="30"/>
      <c r="R199" s="30"/>
      <c r="S199" s="131"/>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row>
    <row r="200" spans="1:43" x14ac:dyDescent="0.4">
      <c r="A200" s="30"/>
      <c r="B200" s="30"/>
      <c r="C200" s="30"/>
      <c r="D200" s="30"/>
      <c r="E200" s="30"/>
      <c r="F200" s="30"/>
      <c r="G200" s="30"/>
      <c r="H200" s="30"/>
      <c r="I200" s="131"/>
      <c r="J200" s="131"/>
      <c r="K200" s="131"/>
      <c r="L200" s="131"/>
      <c r="M200" s="131"/>
      <c r="N200" s="30"/>
      <c r="O200" s="30"/>
      <c r="P200" s="30"/>
      <c r="Q200" s="30"/>
      <c r="R200" s="30"/>
      <c r="S200" s="131"/>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row>
    <row r="201" spans="1:43" x14ac:dyDescent="0.4">
      <c r="A201" s="30"/>
      <c r="B201" s="30"/>
      <c r="C201" s="30"/>
      <c r="D201" s="30"/>
      <c r="E201" s="30"/>
      <c r="F201" s="30"/>
      <c r="G201" s="30"/>
      <c r="H201" s="30"/>
      <c r="I201" s="131"/>
      <c r="J201" s="131"/>
      <c r="K201" s="131"/>
      <c r="L201" s="131"/>
      <c r="M201" s="131"/>
      <c r="N201" s="30"/>
      <c r="O201" s="30"/>
      <c r="P201" s="30"/>
      <c r="Q201" s="30"/>
      <c r="R201" s="30"/>
      <c r="S201" s="131"/>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row>
    <row r="202" spans="1:43" x14ac:dyDescent="0.4">
      <c r="A202" s="30"/>
      <c r="B202" s="30"/>
      <c r="C202" s="30"/>
      <c r="D202" s="30"/>
      <c r="E202" s="30"/>
      <c r="F202" s="30"/>
      <c r="G202" s="30"/>
      <c r="H202" s="30"/>
      <c r="I202" s="131"/>
      <c r="J202" s="131"/>
      <c r="K202" s="131"/>
      <c r="L202" s="131"/>
      <c r="M202" s="131"/>
      <c r="N202" s="30"/>
      <c r="O202" s="30"/>
      <c r="P202" s="30"/>
      <c r="Q202" s="30"/>
      <c r="R202" s="30"/>
      <c r="S202" s="131"/>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row>
    <row r="203" spans="1:43" x14ac:dyDescent="0.4">
      <c r="A203" s="30"/>
      <c r="B203" s="30"/>
      <c r="C203" s="30"/>
      <c r="D203" s="30"/>
      <c r="E203" s="30"/>
      <c r="F203" s="30"/>
      <c r="G203" s="30"/>
      <c r="H203" s="30"/>
      <c r="I203" s="131"/>
      <c r="J203" s="131"/>
      <c r="K203" s="131"/>
      <c r="L203" s="131"/>
      <c r="M203" s="131"/>
      <c r="N203" s="30"/>
      <c r="O203" s="30"/>
      <c r="P203" s="30"/>
      <c r="Q203" s="30"/>
      <c r="R203" s="30"/>
      <c r="S203" s="131"/>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row>
    <row r="204" spans="1:43" x14ac:dyDescent="0.4">
      <c r="A204" s="30"/>
      <c r="B204" s="30"/>
      <c r="C204" s="30"/>
      <c r="D204" s="30"/>
      <c r="E204" s="30"/>
      <c r="F204" s="30"/>
      <c r="G204" s="30"/>
      <c r="H204" s="30"/>
      <c r="I204" s="131"/>
      <c r="J204" s="131"/>
      <c r="K204" s="131"/>
      <c r="L204" s="131"/>
      <c r="M204" s="131"/>
      <c r="N204" s="30"/>
      <c r="O204" s="30"/>
      <c r="P204" s="30"/>
      <c r="Q204" s="30"/>
      <c r="R204" s="30"/>
      <c r="S204" s="131"/>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row>
    <row r="205" spans="1:43" x14ac:dyDescent="0.4">
      <c r="A205" s="30"/>
      <c r="B205" s="30"/>
      <c r="C205" s="30"/>
      <c r="D205" s="30"/>
      <c r="E205" s="30"/>
      <c r="F205" s="30"/>
      <c r="G205" s="30"/>
      <c r="H205" s="30"/>
      <c r="I205" s="131"/>
      <c r="J205" s="131"/>
      <c r="K205" s="131"/>
      <c r="L205" s="131"/>
      <c r="M205" s="131"/>
      <c r="N205" s="30"/>
      <c r="O205" s="30"/>
      <c r="P205" s="30"/>
      <c r="Q205" s="30"/>
      <c r="R205" s="30"/>
      <c r="S205" s="131"/>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row>
    <row r="206" spans="1:43" x14ac:dyDescent="0.4">
      <c r="A206" s="30"/>
      <c r="B206" s="30"/>
      <c r="C206" s="30"/>
      <c r="D206" s="30"/>
      <c r="E206" s="30"/>
      <c r="F206" s="30"/>
      <c r="G206" s="30"/>
      <c r="H206" s="30"/>
      <c r="I206" s="131"/>
      <c r="J206" s="131"/>
      <c r="K206" s="131"/>
      <c r="L206" s="131"/>
      <c r="M206" s="131"/>
      <c r="N206" s="30"/>
      <c r="O206" s="30"/>
      <c r="P206" s="30"/>
      <c r="Q206" s="30"/>
      <c r="R206" s="30"/>
      <c r="S206" s="131"/>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row>
    <row r="207" spans="1:43" x14ac:dyDescent="0.4">
      <c r="A207" s="30"/>
      <c r="B207" s="30"/>
      <c r="C207" s="30"/>
      <c r="D207" s="30"/>
      <c r="E207" s="30"/>
      <c r="F207" s="30"/>
      <c r="G207" s="30"/>
      <c r="H207" s="30"/>
      <c r="I207" s="131"/>
      <c r="J207" s="131"/>
      <c r="K207" s="131"/>
      <c r="L207" s="131"/>
      <c r="M207" s="131"/>
      <c r="N207" s="30"/>
      <c r="O207" s="30"/>
      <c r="P207" s="30"/>
      <c r="Q207" s="30"/>
      <c r="R207" s="30"/>
      <c r="S207" s="131"/>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row>
    <row r="208" spans="1:43" x14ac:dyDescent="0.4">
      <c r="A208" s="30"/>
      <c r="B208" s="30"/>
      <c r="C208" s="30"/>
      <c r="D208" s="30"/>
      <c r="E208" s="30"/>
      <c r="F208" s="30"/>
      <c r="G208" s="30"/>
      <c r="H208" s="30"/>
      <c r="I208" s="131"/>
      <c r="J208" s="131"/>
      <c r="K208" s="131"/>
      <c r="L208" s="131"/>
      <c r="M208" s="131"/>
      <c r="N208" s="30"/>
      <c r="O208" s="30"/>
      <c r="P208" s="30"/>
      <c r="Q208" s="30"/>
      <c r="R208" s="30"/>
      <c r="S208" s="131"/>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row>
    <row r="209" spans="1:43" x14ac:dyDescent="0.4">
      <c r="A209" s="30"/>
      <c r="B209" s="30"/>
      <c r="C209" s="30"/>
      <c r="D209" s="30"/>
      <c r="E209" s="30"/>
      <c r="F209" s="30"/>
      <c r="G209" s="30"/>
      <c r="H209" s="30"/>
      <c r="I209" s="131"/>
      <c r="J209" s="131"/>
      <c r="K209" s="131"/>
      <c r="L209" s="131"/>
      <c r="M209" s="131"/>
      <c r="N209" s="30"/>
      <c r="O209" s="30"/>
      <c r="P209" s="30"/>
      <c r="Q209" s="30"/>
      <c r="R209" s="30"/>
      <c r="S209" s="131"/>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row>
    <row r="210" spans="1:43" x14ac:dyDescent="0.4">
      <c r="A210" s="30"/>
      <c r="B210" s="30"/>
      <c r="C210" s="30"/>
      <c r="D210" s="30"/>
      <c r="E210" s="30"/>
      <c r="F210" s="30"/>
      <c r="G210" s="30"/>
      <c r="H210" s="30"/>
      <c r="I210" s="131"/>
      <c r="J210" s="131"/>
      <c r="K210" s="131"/>
      <c r="L210" s="131"/>
      <c r="M210" s="131"/>
      <c r="N210" s="30"/>
      <c r="O210" s="30"/>
      <c r="P210" s="30"/>
      <c r="Q210" s="30"/>
      <c r="R210" s="30"/>
      <c r="S210" s="131"/>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row>
    <row r="211" spans="1:43" x14ac:dyDescent="0.4">
      <c r="A211" s="30"/>
      <c r="B211" s="30"/>
      <c r="C211" s="30"/>
      <c r="D211" s="30"/>
      <c r="E211" s="30"/>
      <c r="F211" s="30"/>
      <c r="G211" s="30"/>
      <c r="H211" s="30"/>
      <c r="I211" s="131"/>
      <c r="J211" s="131"/>
      <c r="K211" s="131"/>
      <c r="L211" s="131"/>
      <c r="M211" s="131"/>
      <c r="N211" s="30"/>
      <c r="O211" s="30"/>
      <c r="P211" s="30"/>
      <c r="Q211" s="30"/>
      <c r="R211" s="30"/>
      <c r="S211" s="131"/>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row>
    <row r="212" spans="1:43" x14ac:dyDescent="0.4">
      <c r="A212" s="30"/>
      <c r="B212" s="30"/>
      <c r="C212" s="30"/>
      <c r="D212" s="30"/>
      <c r="E212" s="30"/>
      <c r="F212" s="30"/>
      <c r="G212" s="30"/>
      <c r="H212" s="30"/>
      <c r="I212" s="131"/>
      <c r="J212" s="131"/>
      <c r="K212" s="131"/>
      <c r="L212" s="131"/>
      <c r="M212" s="131"/>
      <c r="N212" s="30"/>
      <c r="O212" s="30"/>
      <c r="P212" s="30"/>
      <c r="Q212" s="30"/>
      <c r="R212" s="30"/>
      <c r="S212" s="131"/>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row>
    <row r="213" spans="1:43" x14ac:dyDescent="0.4">
      <c r="A213" s="30"/>
      <c r="B213" s="30"/>
      <c r="C213" s="30"/>
      <c r="D213" s="30"/>
      <c r="E213" s="30"/>
      <c r="F213" s="30"/>
      <c r="G213" s="30"/>
      <c r="H213" s="30"/>
      <c r="I213" s="131"/>
      <c r="J213" s="131"/>
      <c r="K213" s="131"/>
      <c r="L213" s="131"/>
      <c r="M213" s="131"/>
      <c r="N213" s="30"/>
      <c r="O213" s="30"/>
      <c r="P213" s="30"/>
      <c r="Q213" s="30"/>
      <c r="R213" s="30"/>
      <c r="S213" s="131"/>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row>
    <row r="214" spans="1:43" x14ac:dyDescent="0.4">
      <c r="A214" s="30"/>
      <c r="B214" s="30"/>
      <c r="C214" s="30"/>
      <c r="D214" s="30"/>
      <c r="E214" s="30"/>
      <c r="F214" s="30"/>
      <c r="G214" s="30"/>
      <c r="H214" s="30"/>
      <c r="I214" s="131"/>
      <c r="J214" s="131"/>
      <c r="K214" s="131"/>
      <c r="L214" s="131"/>
      <c r="M214" s="131"/>
      <c r="N214" s="30"/>
      <c r="O214" s="30"/>
      <c r="P214" s="30"/>
      <c r="Q214" s="30"/>
      <c r="R214" s="30"/>
      <c r="S214" s="131"/>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row>
    <row r="215" spans="1:43" x14ac:dyDescent="0.4">
      <c r="A215" s="30"/>
      <c r="B215" s="30"/>
      <c r="C215" s="30"/>
      <c r="D215" s="30"/>
      <c r="E215" s="30"/>
      <c r="F215" s="30"/>
      <c r="G215" s="30"/>
      <c r="H215" s="30"/>
      <c r="I215" s="131"/>
      <c r="J215" s="131"/>
      <c r="K215" s="131"/>
      <c r="L215" s="131"/>
      <c r="M215" s="131"/>
      <c r="N215" s="30"/>
      <c r="O215" s="30"/>
      <c r="P215" s="30"/>
      <c r="Q215" s="30"/>
      <c r="R215" s="30"/>
      <c r="S215" s="131"/>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row>
    <row r="216" spans="1:43" x14ac:dyDescent="0.4">
      <c r="A216" s="30"/>
      <c r="B216" s="30"/>
      <c r="C216" s="30"/>
      <c r="D216" s="30"/>
      <c r="E216" s="30"/>
      <c r="F216" s="30"/>
      <c r="G216" s="30"/>
      <c r="H216" s="30"/>
      <c r="I216" s="131"/>
      <c r="J216" s="131"/>
      <c r="K216" s="131"/>
      <c r="L216" s="131"/>
      <c r="M216" s="131"/>
      <c r="N216" s="30"/>
      <c r="O216" s="30"/>
      <c r="P216" s="30"/>
      <c r="Q216" s="30"/>
      <c r="R216" s="30"/>
      <c r="S216" s="131"/>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row>
    <row r="217" spans="1:43" x14ac:dyDescent="0.4">
      <c r="A217" s="30"/>
      <c r="B217" s="30"/>
      <c r="C217" s="30"/>
      <c r="D217" s="30"/>
      <c r="E217" s="30"/>
      <c r="F217" s="30"/>
      <c r="G217" s="30"/>
      <c r="H217" s="30"/>
      <c r="I217" s="131"/>
      <c r="J217" s="131"/>
      <c r="K217" s="131"/>
      <c r="L217" s="131"/>
      <c r="M217" s="131"/>
      <c r="N217" s="30"/>
      <c r="O217" s="30"/>
      <c r="P217" s="30"/>
      <c r="Q217" s="30"/>
      <c r="R217" s="30"/>
      <c r="S217" s="131"/>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row>
    <row r="218" spans="1:43" x14ac:dyDescent="0.4">
      <c r="A218" s="30"/>
      <c r="B218" s="30"/>
      <c r="C218" s="30"/>
      <c r="D218" s="30"/>
      <c r="E218" s="30"/>
      <c r="F218" s="30"/>
      <c r="G218" s="30"/>
      <c r="H218" s="30"/>
      <c r="I218" s="131"/>
      <c r="J218" s="131"/>
      <c r="K218" s="131"/>
      <c r="L218" s="131"/>
      <c r="M218" s="131"/>
      <c r="N218" s="30"/>
      <c r="O218" s="30"/>
      <c r="P218" s="30"/>
      <c r="Q218" s="30"/>
      <c r="R218" s="30"/>
      <c r="S218" s="131"/>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row>
    <row r="219" spans="1:43" x14ac:dyDescent="0.4">
      <c r="A219" s="30"/>
      <c r="B219" s="30"/>
      <c r="C219" s="30"/>
      <c r="D219" s="30"/>
      <c r="E219" s="30"/>
      <c r="F219" s="30"/>
      <c r="G219" s="30"/>
      <c r="H219" s="30"/>
      <c r="I219" s="131"/>
      <c r="J219" s="131"/>
      <c r="K219" s="131"/>
      <c r="L219" s="131"/>
      <c r="M219" s="131"/>
      <c r="N219" s="30"/>
      <c r="O219" s="30"/>
      <c r="P219" s="30"/>
      <c r="Q219" s="30"/>
      <c r="R219" s="30"/>
      <c r="S219" s="131"/>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row>
    <row r="220" spans="1:43" x14ac:dyDescent="0.4">
      <c r="A220" s="30"/>
      <c r="B220" s="30"/>
      <c r="C220" s="30"/>
      <c r="D220" s="30"/>
      <c r="E220" s="30"/>
      <c r="F220" s="30"/>
      <c r="G220" s="30"/>
      <c r="H220" s="30"/>
      <c r="I220" s="131"/>
      <c r="J220" s="131"/>
      <c r="K220" s="131"/>
      <c r="L220" s="131"/>
      <c r="M220" s="131"/>
      <c r="N220" s="30"/>
      <c r="O220" s="30"/>
      <c r="P220" s="30"/>
      <c r="Q220" s="30"/>
      <c r="R220" s="30"/>
      <c r="S220" s="131"/>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row>
    <row r="221" spans="1:43" x14ac:dyDescent="0.4">
      <c r="A221" s="30"/>
      <c r="B221" s="30"/>
      <c r="C221" s="30"/>
      <c r="D221" s="30"/>
      <c r="E221" s="30"/>
      <c r="F221" s="30"/>
      <c r="G221" s="30"/>
      <c r="H221" s="30"/>
      <c r="I221" s="131"/>
      <c r="J221" s="131"/>
      <c r="K221" s="131"/>
      <c r="L221" s="131"/>
      <c r="M221" s="131"/>
      <c r="N221" s="30"/>
      <c r="O221" s="30"/>
      <c r="P221" s="30"/>
      <c r="Q221" s="30"/>
      <c r="R221" s="30"/>
      <c r="S221" s="131"/>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row>
    <row r="222" spans="1:43" x14ac:dyDescent="0.4">
      <c r="A222" s="30"/>
      <c r="B222" s="30"/>
      <c r="C222" s="30"/>
      <c r="D222" s="30"/>
      <c r="E222" s="30"/>
      <c r="F222" s="30"/>
      <c r="G222" s="30"/>
      <c r="H222" s="30"/>
      <c r="I222" s="131"/>
      <c r="J222" s="131"/>
      <c r="K222" s="131"/>
      <c r="L222" s="131"/>
      <c r="M222" s="131"/>
      <c r="N222" s="30"/>
      <c r="O222" s="30"/>
      <c r="P222" s="30"/>
      <c r="Q222" s="30"/>
      <c r="R222" s="30"/>
      <c r="S222" s="131"/>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row>
    <row r="223" spans="1:43" x14ac:dyDescent="0.4">
      <c r="A223" s="30"/>
      <c r="B223" s="30"/>
      <c r="C223" s="30"/>
      <c r="D223" s="30"/>
      <c r="E223" s="30"/>
      <c r="F223" s="30"/>
      <c r="G223" s="30"/>
      <c r="H223" s="30"/>
      <c r="I223" s="131"/>
      <c r="J223" s="131"/>
      <c r="K223" s="131"/>
      <c r="L223" s="131"/>
      <c r="M223" s="131"/>
      <c r="N223" s="30"/>
      <c r="O223" s="30"/>
      <c r="P223" s="30"/>
      <c r="Q223" s="30"/>
      <c r="R223" s="30"/>
      <c r="S223" s="131"/>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row>
    <row r="224" spans="1:43" x14ac:dyDescent="0.4">
      <c r="A224" s="30"/>
      <c r="B224" s="30"/>
      <c r="C224" s="30"/>
      <c r="D224" s="30"/>
      <c r="E224" s="30"/>
      <c r="F224" s="30"/>
      <c r="G224" s="30"/>
      <c r="H224" s="30"/>
      <c r="I224" s="131"/>
      <c r="J224" s="131"/>
      <c r="K224" s="131"/>
      <c r="L224" s="131"/>
      <c r="M224" s="131"/>
      <c r="N224" s="30"/>
      <c r="O224" s="30"/>
      <c r="P224" s="30"/>
      <c r="Q224" s="30"/>
      <c r="R224" s="30"/>
      <c r="S224" s="131"/>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row>
    <row r="225" spans="1:43" x14ac:dyDescent="0.4">
      <c r="A225" s="30"/>
      <c r="B225" s="30"/>
      <c r="C225" s="30"/>
      <c r="D225" s="30"/>
      <c r="E225" s="30"/>
      <c r="F225" s="30"/>
      <c r="G225" s="30"/>
      <c r="H225" s="30"/>
      <c r="I225" s="131"/>
      <c r="J225" s="131"/>
      <c r="K225" s="131"/>
      <c r="L225" s="131"/>
      <c r="M225" s="131"/>
      <c r="N225" s="30"/>
      <c r="O225" s="30"/>
      <c r="P225" s="30"/>
      <c r="Q225" s="30"/>
      <c r="R225" s="30"/>
      <c r="S225" s="131"/>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row>
    <row r="226" spans="1:43" x14ac:dyDescent="0.4">
      <c r="A226" s="30"/>
      <c r="B226" s="30"/>
      <c r="C226" s="30"/>
      <c r="D226" s="30"/>
      <c r="E226" s="30"/>
      <c r="F226" s="30"/>
      <c r="G226" s="30"/>
      <c r="H226" s="30"/>
      <c r="I226" s="131"/>
      <c r="J226" s="131"/>
      <c r="K226" s="131"/>
      <c r="L226" s="131"/>
      <c r="M226" s="131"/>
      <c r="N226" s="30"/>
      <c r="O226" s="30"/>
      <c r="P226" s="30"/>
      <c r="Q226" s="30"/>
      <c r="R226" s="30"/>
      <c r="S226" s="131"/>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row>
    <row r="227" spans="1:43" x14ac:dyDescent="0.4">
      <c r="A227" s="30"/>
      <c r="B227" s="30"/>
      <c r="C227" s="30"/>
      <c r="D227" s="30"/>
      <c r="E227" s="30"/>
      <c r="F227" s="30"/>
      <c r="G227" s="30"/>
      <c r="H227" s="30"/>
      <c r="I227" s="131"/>
      <c r="J227" s="131"/>
      <c r="K227" s="131"/>
      <c r="L227" s="131"/>
      <c r="M227" s="131"/>
      <c r="N227" s="30"/>
      <c r="O227" s="30"/>
      <c r="P227" s="30"/>
      <c r="Q227" s="30"/>
      <c r="R227" s="30"/>
      <c r="S227" s="131"/>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row>
    <row r="228" spans="1:43" x14ac:dyDescent="0.4">
      <c r="A228" s="30"/>
      <c r="B228" s="30"/>
      <c r="C228" s="30"/>
      <c r="D228" s="30"/>
      <c r="E228" s="30"/>
      <c r="F228" s="30"/>
      <c r="G228" s="30"/>
      <c r="H228" s="30"/>
      <c r="I228" s="131"/>
      <c r="J228" s="131"/>
      <c r="K228" s="131"/>
      <c r="L228" s="131"/>
      <c r="M228" s="131"/>
      <c r="N228" s="30"/>
      <c r="O228" s="30"/>
      <c r="P228" s="30"/>
      <c r="Q228" s="30"/>
      <c r="R228" s="30"/>
      <c r="S228" s="131"/>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row>
    <row r="229" spans="1:43" x14ac:dyDescent="0.4">
      <c r="A229" s="30"/>
      <c r="B229" s="30"/>
      <c r="C229" s="30"/>
      <c r="D229" s="30"/>
      <c r="E229" s="30"/>
      <c r="F229" s="30"/>
      <c r="G229" s="30"/>
      <c r="H229" s="30"/>
      <c r="I229" s="131"/>
      <c r="J229" s="131"/>
      <c r="K229" s="131"/>
      <c r="L229" s="131"/>
      <c r="M229" s="131"/>
      <c r="N229" s="30"/>
      <c r="O229" s="30"/>
      <c r="P229" s="30"/>
      <c r="Q229" s="30"/>
      <c r="R229" s="30"/>
      <c r="S229" s="131"/>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row>
    <row r="230" spans="1:43" x14ac:dyDescent="0.4">
      <c r="A230" s="30"/>
      <c r="B230" s="30"/>
      <c r="C230" s="30"/>
      <c r="D230" s="30"/>
      <c r="E230" s="30"/>
      <c r="F230" s="30"/>
      <c r="G230" s="30"/>
      <c r="H230" s="30"/>
      <c r="I230" s="131"/>
      <c r="J230" s="131"/>
      <c r="K230" s="131"/>
      <c r="L230" s="131"/>
      <c r="M230" s="131"/>
      <c r="N230" s="30"/>
      <c r="O230" s="30"/>
      <c r="P230" s="30"/>
      <c r="Q230" s="30"/>
      <c r="R230" s="30"/>
      <c r="S230" s="131"/>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row>
    <row r="231" spans="1:43" x14ac:dyDescent="0.4">
      <c r="A231" s="30"/>
      <c r="B231" s="30"/>
      <c r="C231" s="30"/>
      <c r="D231" s="30"/>
      <c r="E231" s="30"/>
      <c r="F231" s="30"/>
      <c r="G231" s="30"/>
      <c r="H231" s="30"/>
      <c r="I231" s="131"/>
      <c r="J231" s="131"/>
      <c r="K231" s="131"/>
      <c r="L231" s="131"/>
      <c r="M231" s="131"/>
      <c r="N231" s="30"/>
      <c r="O231" s="30"/>
      <c r="P231" s="30"/>
      <c r="Q231" s="30"/>
      <c r="R231" s="30"/>
      <c r="S231" s="131"/>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row>
    <row r="232" spans="1:43" x14ac:dyDescent="0.4">
      <c r="A232" s="30"/>
      <c r="B232" s="30"/>
      <c r="C232" s="30"/>
      <c r="D232" s="30"/>
      <c r="E232" s="30"/>
      <c r="F232" s="30"/>
      <c r="G232" s="30"/>
      <c r="H232" s="30"/>
      <c r="I232" s="131"/>
      <c r="J232" s="131"/>
      <c r="K232" s="131"/>
      <c r="L232" s="131"/>
      <c r="M232" s="131"/>
      <c r="N232" s="30"/>
      <c r="O232" s="30"/>
      <c r="P232" s="30"/>
      <c r="Q232" s="30"/>
      <c r="R232" s="30"/>
      <c r="S232" s="131"/>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row>
    <row r="233" spans="1:43" x14ac:dyDescent="0.4">
      <c r="A233" s="30"/>
      <c r="B233" s="30"/>
      <c r="C233" s="30"/>
      <c r="D233" s="30"/>
      <c r="E233" s="30"/>
      <c r="F233" s="30"/>
      <c r="G233" s="30"/>
      <c r="H233" s="30"/>
      <c r="I233" s="131"/>
      <c r="J233" s="131"/>
      <c r="K233" s="131"/>
      <c r="L233" s="131"/>
      <c r="M233" s="131"/>
      <c r="N233" s="30"/>
      <c r="O233" s="30"/>
      <c r="P233" s="30"/>
      <c r="Q233" s="30"/>
      <c r="R233" s="30"/>
      <c r="S233" s="131"/>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row>
    <row r="234" spans="1:43" x14ac:dyDescent="0.4">
      <c r="A234" s="30"/>
      <c r="B234" s="30"/>
      <c r="C234" s="30"/>
      <c r="D234" s="30"/>
      <c r="E234" s="30"/>
      <c r="F234" s="30"/>
      <c r="G234" s="30"/>
      <c r="H234" s="30"/>
      <c r="I234" s="131"/>
      <c r="J234" s="131"/>
      <c r="K234" s="131"/>
      <c r="L234" s="131"/>
      <c r="M234" s="131"/>
      <c r="N234" s="30"/>
      <c r="O234" s="30"/>
      <c r="P234" s="30"/>
      <c r="Q234" s="30"/>
      <c r="R234" s="30"/>
      <c r="S234" s="131"/>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row>
    <row r="235" spans="1:43" x14ac:dyDescent="0.4">
      <c r="A235" s="30"/>
      <c r="B235" s="30"/>
      <c r="C235" s="30"/>
      <c r="D235" s="30"/>
      <c r="E235" s="30"/>
      <c r="F235" s="30"/>
      <c r="G235" s="30"/>
      <c r="H235" s="30"/>
      <c r="I235" s="131"/>
      <c r="J235" s="131"/>
      <c r="K235" s="131"/>
      <c r="L235" s="131"/>
      <c r="M235" s="131"/>
      <c r="N235" s="30"/>
      <c r="O235" s="30"/>
      <c r="P235" s="30"/>
      <c r="Q235" s="30"/>
      <c r="R235" s="30"/>
      <c r="S235" s="131"/>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row>
    <row r="236" spans="1:43" x14ac:dyDescent="0.4">
      <c r="A236" s="30"/>
      <c r="B236" s="30"/>
      <c r="C236" s="30"/>
      <c r="D236" s="30"/>
      <c r="E236" s="30"/>
      <c r="F236" s="30"/>
      <c r="G236" s="30"/>
      <c r="H236" s="30"/>
      <c r="I236" s="131"/>
      <c r="J236" s="131"/>
      <c r="K236" s="131"/>
      <c r="L236" s="131"/>
      <c r="M236" s="131"/>
      <c r="N236" s="30"/>
      <c r="O236" s="30"/>
      <c r="P236" s="30"/>
      <c r="Q236" s="30"/>
      <c r="R236" s="30"/>
      <c r="S236" s="131"/>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row>
    <row r="237" spans="1:43" x14ac:dyDescent="0.4">
      <c r="A237" s="30"/>
      <c r="B237" s="30"/>
      <c r="C237" s="30"/>
      <c r="D237" s="30"/>
      <c r="E237" s="30"/>
      <c r="F237" s="30"/>
      <c r="G237" s="30"/>
      <c r="H237" s="30"/>
      <c r="I237" s="131"/>
      <c r="J237" s="131"/>
      <c r="K237" s="131"/>
      <c r="L237" s="131"/>
      <c r="M237" s="131"/>
      <c r="N237" s="30"/>
      <c r="O237" s="30"/>
      <c r="P237" s="30"/>
      <c r="Q237" s="30"/>
      <c r="R237" s="30"/>
      <c r="S237" s="131"/>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row>
    <row r="238" spans="1:43" x14ac:dyDescent="0.4">
      <c r="A238" s="30"/>
      <c r="B238" s="30"/>
      <c r="C238" s="30"/>
      <c r="D238" s="30"/>
      <c r="E238" s="30"/>
      <c r="F238" s="30"/>
      <c r="G238" s="30"/>
      <c r="H238" s="30"/>
      <c r="I238" s="131"/>
      <c r="J238" s="131"/>
      <c r="K238" s="131"/>
      <c r="L238" s="131"/>
      <c r="M238" s="131"/>
      <c r="N238" s="30"/>
      <c r="O238" s="30"/>
      <c r="P238" s="30"/>
      <c r="Q238" s="30"/>
      <c r="R238" s="30"/>
      <c r="S238" s="131"/>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row>
    <row r="239" spans="1:43" x14ac:dyDescent="0.4">
      <c r="A239" s="30"/>
      <c r="B239" s="30"/>
      <c r="C239" s="30"/>
      <c r="D239" s="30"/>
      <c r="E239" s="30"/>
      <c r="F239" s="30"/>
      <c r="G239" s="30"/>
      <c r="H239" s="30"/>
      <c r="I239" s="131"/>
      <c r="J239" s="131"/>
      <c r="K239" s="131"/>
      <c r="L239" s="131"/>
      <c r="M239" s="131"/>
      <c r="N239" s="30"/>
      <c r="O239" s="30"/>
      <c r="P239" s="30"/>
      <c r="Q239" s="30"/>
      <c r="R239" s="30"/>
      <c r="S239" s="131"/>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row>
    <row r="240" spans="1:43" x14ac:dyDescent="0.4">
      <c r="A240" s="30"/>
      <c r="B240" s="30"/>
      <c r="C240" s="30"/>
      <c r="D240" s="30"/>
      <c r="E240" s="30"/>
      <c r="F240" s="30"/>
      <c r="G240" s="30"/>
      <c r="H240" s="30"/>
      <c r="I240" s="131"/>
      <c r="J240" s="131"/>
      <c r="K240" s="131"/>
      <c r="L240" s="131"/>
      <c r="M240" s="131"/>
      <c r="N240" s="30"/>
      <c r="O240" s="30"/>
      <c r="P240" s="30"/>
      <c r="Q240" s="30"/>
      <c r="R240" s="30"/>
      <c r="S240" s="131"/>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row>
    <row r="241" spans="1:43" x14ac:dyDescent="0.4">
      <c r="A241" s="30"/>
      <c r="B241" s="30"/>
      <c r="C241" s="30"/>
      <c r="D241" s="30"/>
      <c r="E241" s="30"/>
      <c r="F241" s="30"/>
      <c r="G241" s="30"/>
      <c r="H241" s="30"/>
      <c r="I241" s="131"/>
      <c r="J241" s="131"/>
      <c r="K241" s="131"/>
      <c r="L241" s="131"/>
      <c r="M241" s="131"/>
      <c r="N241" s="30"/>
      <c r="O241" s="30"/>
      <c r="P241" s="30"/>
      <c r="Q241" s="30"/>
      <c r="R241" s="30"/>
      <c r="S241" s="131"/>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row>
    <row r="242" spans="1:43" x14ac:dyDescent="0.4">
      <c r="A242" s="30"/>
      <c r="B242" s="30"/>
      <c r="C242" s="30"/>
      <c r="D242" s="30"/>
      <c r="E242" s="30"/>
      <c r="F242" s="30"/>
      <c r="G242" s="30"/>
      <c r="H242" s="30"/>
      <c r="I242" s="131"/>
      <c r="J242" s="131"/>
      <c r="K242" s="131"/>
      <c r="L242" s="131"/>
      <c r="M242" s="131"/>
      <c r="N242" s="30"/>
      <c r="O242" s="30"/>
      <c r="P242" s="30"/>
      <c r="Q242" s="30"/>
      <c r="R242" s="30"/>
      <c r="S242" s="131"/>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row>
    <row r="243" spans="1:43" x14ac:dyDescent="0.4">
      <c r="A243" s="30"/>
      <c r="B243" s="30"/>
      <c r="C243" s="30"/>
      <c r="D243" s="30"/>
      <c r="E243" s="30"/>
      <c r="F243" s="30"/>
      <c r="G243" s="30"/>
      <c r="H243" s="30"/>
      <c r="I243" s="131"/>
      <c r="J243" s="131"/>
      <c r="K243" s="131"/>
      <c r="L243" s="131"/>
      <c r="M243" s="131"/>
      <c r="N243" s="30"/>
      <c r="O243" s="30"/>
      <c r="P243" s="30"/>
      <c r="Q243" s="30"/>
      <c r="R243" s="30"/>
      <c r="S243" s="131"/>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row>
    <row r="244" spans="1:43" x14ac:dyDescent="0.4">
      <c r="A244" s="30"/>
      <c r="B244" s="30"/>
      <c r="C244" s="30"/>
      <c r="D244" s="30"/>
      <c r="E244" s="30"/>
      <c r="F244" s="30"/>
      <c r="G244" s="30"/>
      <c r="H244" s="30"/>
      <c r="I244" s="131"/>
      <c r="J244" s="131"/>
      <c r="K244" s="131"/>
      <c r="L244" s="131"/>
      <c r="M244" s="131"/>
      <c r="N244" s="30"/>
      <c r="O244" s="30"/>
      <c r="P244" s="30"/>
      <c r="Q244" s="30"/>
      <c r="R244" s="30"/>
      <c r="S244" s="131"/>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row>
    <row r="245" spans="1:43" x14ac:dyDescent="0.4">
      <c r="A245" s="30"/>
      <c r="B245" s="30"/>
      <c r="C245" s="30"/>
      <c r="D245" s="30"/>
      <c r="E245" s="30"/>
      <c r="F245" s="30"/>
      <c r="G245" s="30"/>
      <c r="H245" s="30"/>
      <c r="I245" s="131"/>
      <c r="J245" s="131"/>
      <c r="K245" s="131"/>
      <c r="L245" s="131"/>
      <c r="M245" s="131"/>
      <c r="N245" s="30"/>
      <c r="O245" s="30"/>
      <c r="P245" s="30"/>
      <c r="Q245" s="30"/>
      <c r="R245" s="30"/>
      <c r="S245" s="131"/>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row>
    <row r="246" spans="1:43" x14ac:dyDescent="0.4">
      <c r="A246" s="30"/>
      <c r="B246" s="30"/>
      <c r="C246" s="30"/>
      <c r="D246" s="30"/>
      <c r="E246" s="30"/>
      <c r="F246" s="30"/>
      <c r="G246" s="30"/>
      <c r="H246" s="30"/>
      <c r="I246" s="131"/>
      <c r="J246" s="131"/>
      <c r="K246" s="131"/>
      <c r="L246" s="131"/>
      <c r="M246" s="131"/>
      <c r="N246" s="30"/>
      <c r="O246" s="30"/>
      <c r="P246" s="30"/>
      <c r="Q246" s="30"/>
      <c r="R246" s="30"/>
      <c r="S246" s="131"/>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row>
    <row r="247" spans="1:43" x14ac:dyDescent="0.4">
      <c r="A247" s="30"/>
      <c r="B247" s="30"/>
      <c r="C247" s="30"/>
      <c r="D247" s="30"/>
      <c r="E247" s="30"/>
      <c r="F247" s="30"/>
      <c r="G247" s="30"/>
      <c r="H247" s="30"/>
      <c r="I247" s="131"/>
      <c r="J247" s="131"/>
      <c r="K247" s="131"/>
      <c r="L247" s="131"/>
      <c r="M247" s="131"/>
      <c r="N247" s="30"/>
      <c r="O247" s="30"/>
      <c r="P247" s="30"/>
      <c r="Q247" s="30"/>
      <c r="R247" s="30"/>
      <c r="S247" s="131"/>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row>
    <row r="248" spans="1:43" x14ac:dyDescent="0.4">
      <c r="A248" s="30"/>
      <c r="B248" s="30"/>
      <c r="C248" s="30"/>
      <c r="D248" s="30"/>
      <c r="E248" s="30"/>
      <c r="F248" s="30"/>
      <c r="G248" s="30"/>
      <c r="H248" s="30"/>
      <c r="I248" s="131"/>
      <c r="J248" s="131"/>
      <c r="K248" s="131"/>
      <c r="L248" s="131"/>
      <c r="M248" s="131"/>
      <c r="N248" s="30"/>
      <c r="O248" s="30"/>
      <c r="P248" s="30"/>
      <c r="Q248" s="30"/>
      <c r="R248" s="30"/>
      <c r="S248" s="131"/>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row>
    <row r="249" spans="1:43" x14ac:dyDescent="0.4">
      <c r="A249" s="30"/>
      <c r="B249" s="30"/>
      <c r="C249" s="30"/>
      <c r="D249" s="30"/>
      <c r="E249" s="30"/>
      <c r="F249" s="30"/>
      <c r="G249" s="30"/>
      <c r="H249" s="30"/>
      <c r="I249" s="131"/>
      <c r="J249" s="131"/>
      <c r="K249" s="131"/>
      <c r="L249" s="131"/>
      <c r="M249" s="131"/>
      <c r="N249" s="30"/>
      <c r="O249" s="30"/>
      <c r="P249" s="30"/>
      <c r="Q249" s="30"/>
      <c r="R249" s="30"/>
      <c r="S249" s="131"/>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row>
    <row r="250" spans="1:43" x14ac:dyDescent="0.4">
      <c r="A250" s="30"/>
      <c r="B250" s="30"/>
      <c r="C250" s="30"/>
      <c r="D250" s="30"/>
      <c r="E250" s="30"/>
      <c r="F250" s="30"/>
      <c r="G250" s="30"/>
      <c r="H250" s="30"/>
      <c r="I250" s="131"/>
      <c r="J250" s="131"/>
      <c r="K250" s="131"/>
      <c r="L250" s="131"/>
      <c r="M250" s="131"/>
      <c r="N250" s="30"/>
      <c r="O250" s="30"/>
      <c r="P250" s="30"/>
      <c r="Q250" s="30"/>
      <c r="R250" s="30"/>
      <c r="S250" s="131"/>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row>
    <row r="251" spans="1:43" x14ac:dyDescent="0.4">
      <c r="A251" s="30"/>
      <c r="B251" s="30"/>
      <c r="C251" s="30"/>
      <c r="D251" s="30"/>
      <c r="E251" s="30"/>
      <c r="F251" s="30"/>
      <c r="G251" s="30"/>
      <c r="H251" s="30"/>
      <c r="I251" s="131"/>
      <c r="J251" s="131"/>
      <c r="K251" s="131"/>
      <c r="L251" s="131"/>
      <c r="M251" s="131"/>
      <c r="N251" s="30"/>
      <c r="O251" s="30"/>
      <c r="P251" s="30"/>
      <c r="Q251" s="30"/>
      <c r="R251" s="30"/>
      <c r="S251" s="131"/>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row>
    <row r="252" spans="1:43" x14ac:dyDescent="0.4">
      <c r="A252" s="30"/>
      <c r="B252" s="30"/>
      <c r="C252" s="30"/>
      <c r="D252" s="30"/>
      <c r="E252" s="30"/>
      <c r="F252" s="30"/>
      <c r="G252" s="30"/>
      <c r="H252" s="30"/>
      <c r="I252" s="131"/>
      <c r="J252" s="131"/>
      <c r="K252" s="131"/>
      <c r="L252" s="131"/>
      <c r="M252" s="131"/>
      <c r="N252" s="30"/>
      <c r="O252" s="30"/>
      <c r="P252" s="30"/>
      <c r="Q252" s="30"/>
      <c r="R252" s="30"/>
      <c r="S252" s="131"/>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row>
    <row r="253" spans="1:43" x14ac:dyDescent="0.4">
      <c r="A253" s="30"/>
      <c r="B253" s="30"/>
      <c r="C253" s="30"/>
      <c r="D253" s="30"/>
      <c r="E253" s="30"/>
      <c r="F253" s="30"/>
      <c r="G253" s="30"/>
      <c r="H253" s="30"/>
      <c r="I253" s="131"/>
      <c r="J253" s="131"/>
      <c r="K253" s="131"/>
      <c r="L253" s="131"/>
      <c r="M253" s="131"/>
      <c r="N253" s="30"/>
      <c r="O253" s="30"/>
      <c r="P253" s="30"/>
      <c r="Q253" s="30"/>
      <c r="R253" s="30"/>
      <c r="S253" s="131"/>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row>
    <row r="254" spans="1:43" x14ac:dyDescent="0.4">
      <c r="A254" s="30"/>
      <c r="B254" s="30"/>
      <c r="C254" s="30"/>
      <c r="D254" s="30"/>
      <c r="E254" s="30"/>
      <c r="F254" s="30"/>
      <c r="G254" s="30"/>
      <c r="H254" s="30"/>
      <c r="I254" s="131"/>
      <c r="J254" s="131"/>
      <c r="K254" s="131"/>
      <c r="L254" s="131"/>
      <c r="M254" s="131"/>
      <c r="N254" s="30"/>
      <c r="O254" s="30"/>
      <c r="P254" s="30"/>
      <c r="Q254" s="30"/>
      <c r="R254" s="30"/>
      <c r="S254" s="131"/>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row>
    <row r="255" spans="1:43" x14ac:dyDescent="0.4">
      <c r="A255" s="30"/>
      <c r="B255" s="30"/>
      <c r="C255" s="30"/>
      <c r="D255" s="30"/>
      <c r="E255" s="30"/>
      <c r="F255" s="30"/>
      <c r="G255" s="30"/>
      <c r="H255" s="30"/>
      <c r="I255" s="131"/>
      <c r="J255" s="131"/>
      <c r="K255" s="131"/>
      <c r="L255" s="131"/>
      <c r="M255" s="131"/>
      <c r="N255" s="30"/>
      <c r="O255" s="30"/>
      <c r="P255" s="30"/>
      <c r="Q255" s="30"/>
      <c r="R255" s="30"/>
      <c r="S255" s="131"/>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row>
    <row r="256" spans="1:43" x14ac:dyDescent="0.4">
      <c r="A256" s="30"/>
      <c r="B256" s="30"/>
      <c r="C256" s="30"/>
      <c r="D256" s="30"/>
      <c r="E256" s="30"/>
      <c r="F256" s="30"/>
      <c r="G256" s="30"/>
      <c r="H256" s="30"/>
      <c r="I256" s="131"/>
      <c r="J256" s="131"/>
      <c r="K256" s="131"/>
      <c r="L256" s="131"/>
      <c r="M256" s="131"/>
      <c r="N256" s="30"/>
      <c r="O256" s="30"/>
      <c r="P256" s="30"/>
      <c r="Q256" s="30"/>
      <c r="R256" s="30"/>
      <c r="S256" s="131"/>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row>
    <row r="257" spans="1:43" x14ac:dyDescent="0.4">
      <c r="A257" s="30"/>
      <c r="B257" s="30"/>
      <c r="C257" s="30"/>
      <c r="D257" s="30"/>
      <c r="E257" s="30"/>
      <c r="F257" s="30"/>
      <c r="G257" s="30"/>
      <c r="H257" s="30"/>
      <c r="I257" s="131"/>
      <c r="J257" s="131"/>
      <c r="K257" s="131"/>
      <c r="L257" s="131"/>
      <c r="M257" s="131"/>
      <c r="N257" s="30"/>
      <c r="O257" s="30"/>
      <c r="P257" s="30"/>
      <c r="Q257" s="30"/>
      <c r="R257" s="30"/>
      <c r="S257" s="131"/>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row>
    <row r="258" spans="1:43" x14ac:dyDescent="0.4">
      <c r="A258" s="30"/>
      <c r="B258" s="30"/>
      <c r="C258" s="30"/>
      <c r="D258" s="30"/>
      <c r="E258" s="30"/>
      <c r="F258" s="30"/>
      <c r="G258" s="30"/>
      <c r="H258" s="30"/>
      <c r="I258" s="131"/>
      <c r="J258" s="131"/>
      <c r="K258" s="131"/>
      <c r="L258" s="131"/>
      <c r="M258" s="131"/>
      <c r="N258" s="30"/>
      <c r="O258" s="30"/>
      <c r="P258" s="30"/>
      <c r="Q258" s="30"/>
      <c r="R258" s="30"/>
      <c r="S258" s="131"/>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row>
    <row r="259" spans="1:43" x14ac:dyDescent="0.4">
      <c r="A259" s="30"/>
      <c r="B259" s="30"/>
      <c r="C259" s="30"/>
      <c r="D259" s="30"/>
      <c r="E259" s="30"/>
      <c r="F259" s="30"/>
      <c r="G259" s="30"/>
      <c r="H259" s="30"/>
      <c r="I259" s="131"/>
      <c r="J259" s="131"/>
      <c r="K259" s="131"/>
      <c r="L259" s="131"/>
      <c r="M259" s="131"/>
      <c r="N259" s="30"/>
      <c r="O259" s="30"/>
      <c r="P259" s="30"/>
      <c r="Q259" s="30"/>
      <c r="R259" s="30"/>
      <c r="S259" s="131"/>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row>
    <row r="260" spans="1:43" x14ac:dyDescent="0.4">
      <c r="A260" s="30"/>
      <c r="B260" s="30"/>
      <c r="C260" s="30"/>
      <c r="D260" s="30"/>
      <c r="E260" s="30"/>
      <c r="F260" s="30"/>
      <c r="G260" s="30"/>
      <c r="H260" s="30"/>
      <c r="I260" s="131"/>
      <c r="J260" s="131"/>
      <c r="K260" s="131"/>
      <c r="L260" s="131"/>
      <c r="M260" s="131"/>
      <c r="N260" s="30"/>
      <c r="O260" s="30"/>
      <c r="P260" s="30"/>
      <c r="Q260" s="30"/>
      <c r="R260" s="30"/>
      <c r="S260" s="131"/>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row>
    <row r="261" spans="1:43" x14ac:dyDescent="0.4">
      <c r="A261" s="30"/>
      <c r="B261" s="30"/>
      <c r="C261" s="30"/>
      <c r="D261" s="30"/>
      <c r="E261" s="30"/>
      <c r="F261" s="30"/>
      <c r="G261" s="30"/>
      <c r="H261" s="30"/>
      <c r="I261" s="131"/>
      <c r="J261" s="131"/>
      <c r="K261" s="131"/>
      <c r="L261" s="131"/>
      <c r="M261" s="131"/>
      <c r="N261" s="30"/>
      <c r="O261" s="30"/>
      <c r="P261" s="30"/>
      <c r="Q261" s="30"/>
      <c r="R261" s="30"/>
      <c r="S261" s="131"/>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row>
    <row r="262" spans="1:43" x14ac:dyDescent="0.4">
      <c r="A262" s="30"/>
      <c r="B262" s="30"/>
      <c r="C262" s="30"/>
      <c r="D262" s="30"/>
      <c r="E262" s="30"/>
      <c r="F262" s="30"/>
      <c r="G262" s="30"/>
      <c r="H262" s="30"/>
      <c r="I262" s="131"/>
      <c r="J262" s="131"/>
      <c r="K262" s="131"/>
      <c r="L262" s="131"/>
      <c r="M262" s="131"/>
      <c r="N262" s="30"/>
      <c r="O262" s="30"/>
      <c r="P262" s="30"/>
      <c r="Q262" s="30"/>
      <c r="R262" s="30"/>
      <c r="S262" s="131"/>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row>
    <row r="263" spans="1:43" x14ac:dyDescent="0.4">
      <c r="A263" s="30"/>
      <c r="B263" s="30"/>
      <c r="C263" s="30"/>
      <c r="D263" s="30"/>
      <c r="E263" s="30"/>
      <c r="F263" s="30"/>
      <c r="G263" s="30"/>
      <c r="H263" s="30"/>
      <c r="I263" s="131"/>
      <c r="J263" s="131"/>
      <c r="K263" s="131"/>
      <c r="L263" s="131"/>
      <c r="M263" s="131"/>
      <c r="N263" s="30"/>
      <c r="O263" s="30"/>
      <c r="P263" s="30"/>
      <c r="Q263" s="30"/>
      <c r="R263" s="30"/>
      <c r="S263" s="131"/>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row>
    <row r="264" spans="1:43" x14ac:dyDescent="0.4">
      <c r="A264" s="30"/>
      <c r="B264" s="30"/>
      <c r="C264" s="30"/>
      <c r="D264" s="30"/>
      <c r="E264" s="30"/>
      <c r="F264" s="30"/>
      <c r="G264" s="30"/>
      <c r="H264" s="30"/>
      <c r="I264" s="131"/>
      <c r="J264" s="131"/>
      <c r="K264" s="131"/>
      <c r="L264" s="131"/>
      <c r="M264" s="131"/>
      <c r="N264" s="30"/>
      <c r="O264" s="30"/>
      <c r="P264" s="30"/>
      <c r="Q264" s="30"/>
      <c r="R264" s="30"/>
      <c r="S264" s="131"/>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row>
    <row r="265" spans="1:43" x14ac:dyDescent="0.4">
      <c r="A265" s="30"/>
      <c r="B265" s="30"/>
      <c r="C265" s="30"/>
      <c r="D265" s="30"/>
      <c r="E265" s="30"/>
      <c r="F265" s="30"/>
      <c r="G265" s="30"/>
      <c r="H265" s="30"/>
      <c r="I265" s="131"/>
      <c r="J265" s="131"/>
      <c r="K265" s="131"/>
      <c r="L265" s="131"/>
      <c r="M265" s="131"/>
      <c r="N265" s="30"/>
      <c r="O265" s="30"/>
      <c r="P265" s="30"/>
      <c r="Q265" s="30"/>
      <c r="R265" s="30"/>
      <c r="S265" s="131"/>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row>
    <row r="266" spans="1:43" x14ac:dyDescent="0.4">
      <c r="A266" s="30"/>
      <c r="B266" s="30"/>
      <c r="C266" s="30"/>
      <c r="D266" s="30"/>
      <c r="E266" s="30"/>
      <c r="F266" s="30"/>
      <c r="G266" s="30"/>
      <c r="H266" s="30"/>
      <c r="I266" s="131"/>
      <c r="J266" s="131"/>
      <c r="K266" s="131"/>
      <c r="L266" s="131"/>
      <c r="M266" s="131"/>
      <c r="N266" s="30"/>
      <c r="O266" s="30"/>
      <c r="P266" s="30"/>
      <c r="Q266" s="30"/>
      <c r="R266" s="30"/>
      <c r="S266" s="131"/>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row>
    <row r="267" spans="1:43" x14ac:dyDescent="0.4">
      <c r="A267" s="30"/>
      <c r="B267" s="30"/>
      <c r="C267" s="30"/>
      <c r="D267" s="30"/>
      <c r="E267" s="30"/>
      <c r="F267" s="30"/>
      <c r="G267" s="30"/>
      <c r="H267" s="30"/>
      <c r="I267" s="131"/>
      <c r="J267" s="131"/>
      <c r="K267" s="131"/>
      <c r="L267" s="131"/>
      <c r="M267" s="131"/>
      <c r="N267" s="30"/>
      <c r="O267" s="30"/>
      <c r="P267" s="30"/>
      <c r="Q267" s="30"/>
      <c r="R267" s="30"/>
      <c r="S267" s="131"/>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row>
    <row r="268" spans="1:43" x14ac:dyDescent="0.4">
      <c r="A268" s="30"/>
      <c r="B268" s="30"/>
      <c r="C268" s="30"/>
      <c r="D268" s="30"/>
      <c r="E268" s="30"/>
      <c r="F268" s="30"/>
      <c r="G268" s="30"/>
      <c r="H268" s="30"/>
      <c r="I268" s="131"/>
      <c r="J268" s="131"/>
      <c r="K268" s="131"/>
      <c r="L268" s="131"/>
      <c r="M268" s="131"/>
      <c r="N268" s="30"/>
      <c r="O268" s="30"/>
      <c r="P268" s="30"/>
      <c r="Q268" s="30"/>
      <c r="R268" s="30"/>
      <c r="S268" s="131"/>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row>
    <row r="269" spans="1:43" x14ac:dyDescent="0.4">
      <c r="A269" s="30"/>
      <c r="B269" s="30"/>
      <c r="C269" s="30"/>
      <c r="D269" s="30"/>
      <c r="E269" s="30"/>
      <c r="F269" s="30"/>
      <c r="G269" s="30"/>
      <c r="H269" s="30"/>
      <c r="I269" s="131"/>
      <c r="J269" s="131"/>
      <c r="K269" s="131"/>
      <c r="L269" s="131"/>
      <c r="M269" s="131"/>
      <c r="N269" s="30"/>
      <c r="O269" s="30"/>
      <c r="P269" s="30"/>
      <c r="Q269" s="30"/>
      <c r="R269" s="30"/>
      <c r="S269" s="131"/>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row>
    <row r="270" spans="1:43" x14ac:dyDescent="0.4">
      <c r="A270" s="30"/>
      <c r="B270" s="30"/>
      <c r="C270" s="30"/>
      <c r="D270" s="30"/>
      <c r="E270" s="30"/>
      <c r="F270" s="30"/>
      <c r="G270" s="30"/>
      <c r="H270" s="30"/>
      <c r="I270" s="131"/>
      <c r="J270" s="131"/>
      <c r="K270" s="131"/>
      <c r="L270" s="131"/>
      <c r="M270" s="131"/>
      <c r="N270" s="30"/>
      <c r="O270" s="30"/>
      <c r="P270" s="30"/>
      <c r="Q270" s="30"/>
      <c r="R270" s="30"/>
      <c r="S270" s="131"/>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row>
    <row r="271" spans="1:43" x14ac:dyDescent="0.4">
      <c r="A271" s="30"/>
      <c r="B271" s="30"/>
      <c r="C271" s="30"/>
      <c r="D271" s="30"/>
      <c r="E271" s="30"/>
      <c r="F271" s="30"/>
      <c r="G271" s="30"/>
      <c r="H271" s="30"/>
      <c r="I271" s="131"/>
      <c r="J271" s="131"/>
      <c r="K271" s="131"/>
      <c r="L271" s="131"/>
      <c r="M271" s="131"/>
      <c r="N271" s="30"/>
      <c r="O271" s="30"/>
      <c r="P271" s="30"/>
      <c r="Q271" s="30"/>
      <c r="R271" s="30"/>
      <c r="S271" s="131"/>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row>
    <row r="272" spans="1:43" x14ac:dyDescent="0.4">
      <c r="A272" s="30"/>
      <c r="B272" s="30"/>
      <c r="C272" s="30"/>
      <c r="D272" s="30"/>
      <c r="E272" s="30"/>
      <c r="F272" s="30"/>
      <c r="G272" s="30"/>
      <c r="H272" s="30"/>
      <c r="I272" s="131"/>
      <c r="J272" s="131"/>
      <c r="K272" s="131"/>
      <c r="L272" s="131"/>
      <c r="M272" s="131"/>
      <c r="N272" s="30"/>
      <c r="O272" s="30"/>
      <c r="P272" s="30"/>
      <c r="Q272" s="30"/>
      <c r="R272" s="30"/>
      <c r="S272" s="131"/>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row>
    <row r="273" spans="1:43" x14ac:dyDescent="0.4">
      <c r="A273" s="30"/>
      <c r="B273" s="30"/>
      <c r="C273" s="30"/>
      <c r="D273" s="30"/>
      <c r="E273" s="30"/>
      <c r="F273" s="30"/>
      <c r="G273" s="30"/>
      <c r="H273" s="30"/>
      <c r="I273" s="131"/>
      <c r="J273" s="131"/>
      <c r="K273" s="131"/>
      <c r="L273" s="131"/>
      <c r="M273" s="131"/>
      <c r="N273" s="30"/>
      <c r="O273" s="30"/>
      <c r="P273" s="30"/>
      <c r="Q273" s="30"/>
      <c r="R273" s="30"/>
      <c r="S273" s="131"/>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row>
    <row r="274" spans="1:43" x14ac:dyDescent="0.4">
      <c r="A274" s="30"/>
      <c r="B274" s="30"/>
      <c r="C274" s="30"/>
      <c r="D274" s="30"/>
      <c r="E274" s="30"/>
      <c r="F274" s="30"/>
      <c r="G274" s="30"/>
      <c r="H274" s="30"/>
      <c r="I274" s="131"/>
      <c r="J274" s="131"/>
      <c r="K274" s="131"/>
      <c r="L274" s="131"/>
      <c r="M274" s="131"/>
      <c r="N274" s="30"/>
      <c r="O274" s="30"/>
      <c r="P274" s="30"/>
      <c r="Q274" s="30"/>
      <c r="R274" s="30"/>
      <c r="S274" s="131"/>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row>
    <row r="275" spans="1:43" x14ac:dyDescent="0.4">
      <c r="A275" s="30"/>
      <c r="B275" s="30"/>
      <c r="C275" s="30"/>
      <c r="D275" s="30"/>
      <c r="E275" s="30"/>
      <c r="F275" s="30"/>
      <c r="G275" s="30"/>
      <c r="H275" s="30"/>
      <c r="I275" s="131"/>
      <c r="J275" s="131"/>
      <c r="K275" s="131"/>
      <c r="L275" s="131"/>
      <c r="M275" s="131"/>
      <c r="N275" s="30"/>
      <c r="O275" s="30"/>
      <c r="P275" s="30"/>
      <c r="Q275" s="30"/>
      <c r="R275" s="30"/>
      <c r="S275" s="131"/>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row>
    <row r="276" spans="1:43" x14ac:dyDescent="0.4">
      <c r="A276" s="30"/>
      <c r="B276" s="30"/>
      <c r="C276" s="30"/>
      <c r="D276" s="30"/>
      <c r="E276" s="30"/>
      <c r="F276" s="30"/>
      <c r="G276" s="30"/>
      <c r="H276" s="30"/>
      <c r="I276" s="131"/>
      <c r="J276" s="131"/>
      <c r="K276" s="131"/>
      <c r="L276" s="131"/>
      <c r="M276" s="131"/>
      <c r="N276" s="30"/>
      <c r="O276" s="30"/>
      <c r="P276" s="30"/>
      <c r="Q276" s="30"/>
      <c r="R276" s="30"/>
      <c r="S276" s="131"/>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row>
    <row r="277" spans="1:43" x14ac:dyDescent="0.4">
      <c r="A277" s="30"/>
      <c r="B277" s="30"/>
      <c r="C277" s="30"/>
      <c r="D277" s="30"/>
      <c r="E277" s="30"/>
      <c r="F277" s="30"/>
      <c r="G277" s="30"/>
      <c r="H277" s="30"/>
      <c r="I277" s="131"/>
      <c r="J277" s="131"/>
      <c r="K277" s="131"/>
      <c r="L277" s="131"/>
      <c r="M277" s="131"/>
      <c r="N277" s="30"/>
      <c r="O277" s="30"/>
      <c r="P277" s="30"/>
      <c r="Q277" s="30"/>
      <c r="R277" s="30"/>
      <c r="S277" s="131"/>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row>
    <row r="278" spans="1:43" x14ac:dyDescent="0.4">
      <c r="A278" s="30"/>
      <c r="B278" s="30"/>
      <c r="C278" s="30"/>
      <c r="D278" s="30"/>
      <c r="E278" s="30"/>
      <c r="F278" s="30"/>
      <c r="G278" s="30"/>
      <c r="H278" s="30"/>
      <c r="I278" s="131"/>
      <c r="J278" s="131"/>
      <c r="K278" s="131"/>
      <c r="L278" s="131"/>
      <c r="M278" s="131"/>
      <c r="N278" s="30"/>
      <c r="O278" s="30"/>
      <c r="P278" s="30"/>
      <c r="Q278" s="30"/>
      <c r="R278" s="30"/>
      <c r="S278" s="131"/>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row>
    <row r="279" spans="1:43" x14ac:dyDescent="0.4">
      <c r="A279" s="30"/>
      <c r="B279" s="30"/>
      <c r="C279" s="30"/>
      <c r="D279" s="30"/>
      <c r="E279" s="30"/>
      <c r="F279" s="30"/>
      <c r="G279" s="30"/>
      <c r="H279" s="30"/>
      <c r="I279" s="131"/>
      <c r="J279" s="131"/>
      <c r="K279" s="131"/>
      <c r="L279" s="131"/>
      <c r="M279" s="131"/>
      <c r="N279" s="30"/>
      <c r="O279" s="30"/>
      <c r="P279" s="30"/>
      <c r="Q279" s="30"/>
      <c r="R279" s="30"/>
      <c r="S279" s="131"/>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row>
    <row r="280" spans="1:43" x14ac:dyDescent="0.4">
      <c r="A280" s="30"/>
      <c r="B280" s="30"/>
      <c r="C280" s="30"/>
      <c r="D280" s="30"/>
      <c r="E280" s="30"/>
      <c r="F280" s="30"/>
      <c r="G280" s="30"/>
      <c r="H280" s="30"/>
      <c r="I280" s="131"/>
      <c r="J280" s="131"/>
      <c r="K280" s="131"/>
      <c r="L280" s="131"/>
      <c r="M280" s="131"/>
      <c r="N280" s="30"/>
      <c r="O280" s="30"/>
      <c r="P280" s="30"/>
      <c r="Q280" s="30"/>
      <c r="R280" s="30"/>
      <c r="S280" s="131"/>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row>
    <row r="281" spans="1:43" x14ac:dyDescent="0.4">
      <c r="A281" s="30"/>
      <c r="B281" s="30"/>
      <c r="C281" s="30"/>
      <c r="D281" s="30"/>
      <c r="E281" s="30"/>
      <c r="F281" s="30"/>
      <c r="G281" s="30"/>
      <c r="H281" s="30"/>
      <c r="I281" s="131"/>
      <c r="J281" s="131"/>
      <c r="K281" s="131"/>
      <c r="L281" s="131"/>
      <c r="M281" s="131"/>
      <c r="N281" s="30"/>
      <c r="O281" s="30"/>
      <c r="P281" s="30"/>
      <c r="Q281" s="30"/>
      <c r="R281" s="30"/>
      <c r="S281" s="131"/>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row>
    <row r="282" spans="1:43" x14ac:dyDescent="0.4">
      <c r="A282" s="30"/>
      <c r="B282" s="30"/>
      <c r="C282" s="30"/>
      <c r="D282" s="30"/>
      <c r="E282" s="30"/>
      <c r="F282" s="30"/>
      <c r="G282" s="30"/>
      <c r="H282" s="30"/>
      <c r="I282" s="131"/>
      <c r="J282" s="131"/>
      <c r="K282" s="131"/>
      <c r="L282" s="131"/>
      <c r="M282" s="131"/>
      <c r="N282" s="30"/>
      <c r="O282" s="30"/>
      <c r="P282" s="30"/>
      <c r="Q282" s="30"/>
      <c r="R282" s="30"/>
      <c r="S282" s="131"/>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row>
    <row r="283" spans="1:43" x14ac:dyDescent="0.4">
      <c r="A283" s="30"/>
      <c r="B283" s="30"/>
      <c r="C283" s="30"/>
      <c r="D283" s="30"/>
      <c r="E283" s="30"/>
      <c r="F283" s="30"/>
      <c r="G283" s="30"/>
      <c r="H283" s="30"/>
      <c r="I283" s="131"/>
      <c r="J283" s="131"/>
      <c r="K283" s="131"/>
      <c r="L283" s="131"/>
      <c r="M283" s="131"/>
      <c r="N283" s="30"/>
      <c r="O283" s="30"/>
      <c r="P283" s="30"/>
      <c r="Q283" s="30"/>
      <c r="R283" s="30"/>
      <c r="S283" s="131"/>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row>
    <row r="284" spans="1:43" x14ac:dyDescent="0.4">
      <c r="A284" s="30"/>
      <c r="B284" s="30"/>
      <c r="C284" s="30"/>
      <c r="D284" s="30"/>
      <c r="E284" s="30"/>
      <c r="F284" s="30"/>
      <c r="G284" s="30"/>
      <c r="H284" s="30"/>
      <c r="I284" s="131"/>
      <c r="J284" s="131"/>
      <c r="K284" s="131"/>
      <c r="L284" s="131"/>
      <c r="M284" s="131"/>
      <c r="N284" s="30"/>
      <c r="O284" s="30"/>
      <c r="P284" s="30"/>
      <c r="Q284" s="30"/>
      <c r="R284" s="30"/>
      <c r="S284" s="131"/>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row>
    <row r="285" spans="1:43" x14ac:dyDescent="0.4">
      <c r="A285" s="30"/>
      <c r="B285" s="30"/>
      <c r="C285" s="30"/>
      <c r="D285" s="30"/>
      <c r="E285" s="30"/>
      <c r="F285" s="30"/>
      <c r="G285" s="30"/>
      <c r="H285" s="30"/>
      <c r="I285" s="131"/>
      <c r="J285" s="131"/>
      <c r="K285" s="131"/>
      <c r="L285" s="131"/>
      <c r="M285" s="131"/>
      <c r="N285" s="30"/>
      <c r="O285" s="30"/>
      <c r="P285" s="30"/>
      <c r="Q285" s="30"/>
      <c r="R285" s="30"/>
      <c r="S285" s="131"/>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row>
    <row r="286" spans="1:43" x14ac:dyDescent="0.4">
      <c r="A286" s="30"/>
      <c r="B286" s="30"/>
      <c r="C286" s="30"/>
      <c r="D286" s="30"/>
      <c r="E286" s="30"/>
      <c r="F286" s="30"/>
      <c r="G286" s="30"/>
      <c r="H286" s="30"/>
      <c r="I286" s="131"/>
      <c r="J286" s="131"/>
      <c r="K286" s="131"/>
      <c r="L286" s="131"/>
      <c r="M286" s="131"/>
      <c r="N286" s="30"/>
      <c r="O286" s="30"/>
      <c r="P286" s="30"/>
      <c r="Q286" s="30"/>
      <c r="R286" s="30"/>
      <c r="S286" s="131"/>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row>
    <row r="287" spans="1:43" x14ac:dyDescent="0.4">
      <c r="A287" s="30"/>
      <c r="B287" s="30"/>
      <c r="C287" s="30"/>
      <c r="D287" s="30"/>
      <c r="E287" s="30"/>
      <c r="F287" s="30"/>
      <c r="G287" s="30"/>
      <c r="H287" s="30"/>
      <c r="I287" s="131"/>
      <c r="J287" s="131"/>
      <c r="K287" s="131"/>
      <c r="L287" s="131"/>
      <c r="M287" s="131"/>
      <c r="N287" s="30"/>
      <c r="O287" s="30"/>
      <c r="P287" s="30"/>
      <c r="Q287" s="30"/>
      <c r="R287" s="30"/>
      <c r="S287" s="131"/>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row>
    <row r="288" spans="1:43" x14ac:dyDescent="0.4">
      <c r="A288" s="30"/>
      <c r="B288" s="30"/>
      <c r="C288" s="30"/>
      <c r="D288" s="30"/>
      <c r="E288" s="30"/>
      <c r="F288" s="30"/>
      <c r="G288" s="30"/>
      <c r="H288" s="30"/>
      <c r="I288" s="131"/>
      <c r="J288" s="131"/>
      <c r="K288" s="131"/>
      <c r="L288" s="131"/>
      <c r="M288" s="131"/>
      <c r="N288" s="30"/>
      <c r="O288" s="30"/>
      <c r="P288" s="30"/>
      <c r="Q288" s="30"/>
      <c r="R288" s="30"/>
      <c r="S288" s="131"/>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row>
    <row r="289" spans="1:43" x14ac:dyDescent="0.4">
      <c r="A289" s="30"/>
      <c r="B289" s="30"/>
      <c r="C289" s="30"/>
      <c r="D289" s="30"/>
      <c r="E289" s="30"/>
      <c r="F289" s="30"/>
      <c r="G289" s="30"/>
      <c r="H289" s="30"/>
      <c r="I289" s="131"/>
      <c r="J289" s="131"/>
      <c r="K289" s="131"/>
      <c r="L289" s="131"/>
      <c r="M289" s="131"/>
      <c r="N289" s="30"/>
      <c r="O289" s="30"/>
      <c r="P289" s="30"/>
      <c r="Q289" s="30"/>
      <c r="R289" s="30"/>
      <c r="S289" s="131"/>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row>
    <row r="290" spans="1:43" x14ac:dyDescent="0.4">
      <c r="A290" s="30"/>
      <c r="B290" s="30"/>
      <c r="C290" s="30"/>
      <c r="D290" s="30"/>
      <c r="E290" s="30"/>
      <c r="F290" s="30"/>
      <c r="G290" s="30"/>
      <c r="H290" s="30"/>
      <c r="I290" s="131"/>
      <c r="J290" s="131"/>
      <c r="K290" s="131"/>
      <c r="L290" s="131"/>
      <c r="M290" s="131"/>
      <c r="N290" s="30"/>
      <c r="O290" s="30"/>
      <c r="P290" s="30"/>
      <c r="Q290" s="30"/>
      <c r="R290" s="30"/>
      <c r="S290" s="131"/>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row>
    <row r="291" spans="1:43" x14ac:dyDescent="0.4">
      <c r="A291" s="30"/>
      <c r="B291" s="30"/>
      <c r="C291" s="30"/>
      <c r="D291" s="30"/>
      <c r="E291" s="30"/>
      <c r="F291" s="30"/>
      <c r="G291" s="30"/>
      <c r="H291" s="30"/>
      <c r="I291" s="131"/>
      <c r="J291" s="131"/>
      <c r="K291" s="131"/>
      <c r="L291" s="131"/>
      <c r="M291" s="131"/>
      <c r="N291" s="30"/>
      <c r="O291" s="30"/>
      <c r="P291" s="30"/>
      <c r="Q291" s="30"/>
      <c r="R291" s="30"/>
      <c r="S291" s="131"/>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row>
    <row r="292" spans="1:43" x14ac:dyDescent="0.4">
      <c r="A292" s="30"/>
      <c r="B292" s="30"/>
      <c r="C292" s="30"/>
      <c r="D292" s="30"/>
      <c r="E292" s="30"/>
      <c r="F292" s="30"/>
      <c r="G292" s="30"/>
      <c r="H292" s="30"/>
      <c r="I292" s="131"/>
      <c r="J292" s="131"/>
      <c r="K292" s="131"/>
      <c r="L292" s="131"/>
      <c r="M292" s="131"/>
      <c r="N292" s="30"/>
      <c r="O292" s="30"/>
      <c r="P292" s="30"/>
      <c r="Q292" s="30"/>
      <c r="R292" s="30"/>
      <c r="S292" s="131"/>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row>
    <row r="293" spans="1:43" x14ac:dyDescent="0.4">
      <c r="A293" s="30"/>
      <c r="B293" s="30"/>
      <c r="C293" s="30"/>
      <c r="D293" s="30"/>
      <c r="E293" s="30"/>
      <c r="F293" s="30"/>
      <c r="G293" s="30"/>
      <c r="H293" s="30"/>
      <c r="I293" s="131"/>
      <c r="J293" s="131"/>
      <c r="K293" s="131"/>
      <c r="L293" s="131"/>
      <c r="M293" s="131"/>
      <c r="N293" s="30"/>
      <c r="O293" s="30"/>
      <c r="P293" s="30"/>
      <c r="Q293" s="30"/>
      <c r="R293" s="30"/>
      <c r="S293" s="131"/>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row>
    <row r="294" spans="1:43" x14ac:dyDescent="0.4">
      <c r="A294" s="30"/>
      <c r="B294" s="30"/>
      <c r="C294" s="30"/>
      <c r="D294" s="30"/>
      <c r="E294" s="30"/>
      <c r="F294" s="30"/>
      <c r="G294" s="30"/>
      <c r="H294" s="30"/>
      <c r="I294" s="131"/>
      <c r="J294" s="131"/>
      <c r="K294" s="131"/>
      <c r="L294" s="131"/>
      <c r="M294" s="131"/>
      <c r="N294" s="30"/>
      <c r="O294" s="30"/>
      <c r="P294" s="30"/>
      <c r="Q294" s="30"/>
      <c r="R294" s="30"/>
      <c r="S294" s="131"/>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row>
    <row r="295" spans="1:43" x14ac:dyDescent="0.4">
      <c r="A295" s="30"/>
      <c r="B295" s="30"/>
      <c r="C295" s="30"/>
      <c r="D295" s="30"/>
      <c r="E295" s="30"/>
      <c r="F295" s="30"/>
      <c r="G295" s="30"/>
      <c r="H295" s="30"/>
      <c r="I295" s="131"/>
      <c r="J295" s="131"/>
      <c r="K295" s="131"/>
      <c r="L295" s="131"/>
      <c r="M295" s="131"/>
      <c r="N295" s="30"/>
      <c r="O295" s="30"/>
      <c r="P295" s="30"/>
      <c r="Q295" s="30"/>
      <c r="R295" s="30"/>
      <c r="S295" s="131"/>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row>
    <row r="296" spans="1:43" x14ac:dyDescent="0.4">
      <c r="A296" s="30"/>
      <c r="B296" s="30"/>
      <c r="C296" s="30"/>
      <c r="D296" s="30"/>
      <c r="E296" s="30"/>
      <c r="F296" s="30"/>
      <c r="G296" s="30"/>
      <c r="H296" s="30"/>
      <c r="I296" s="131"/>
      <c r="J296" s="131"/>
      <c r="K296" s="131"/>
      <c r="L296" s="131"/>
      <c r="M296" s="131"/>
      <c r="N296" s="30"/>
      <c r="O296" s="30"/>
      <c r="P296" s="30"/>
      <c r="Q296" s="30"/>
      <c r="R296" s="30"/>
      <c r="S296" s="131"/>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row>
    <row r="297" spans="1:43" x14ac:dyDescent="0.4">
      <c r="A297" s="30"/>
      <c r="B297" s="30"/>
      <c r="C297" s="30"/>
      <c r="D297" s="30"/>
      <c r="E297" s="30"/>
      <c r="F297" s="30"/>
      <c r="G297" s="30"/>
      <c r="H297" s="30"/>
      <c r="I297" s="131"/>
      <c r="J297" s="131"/>
      <c r="K297" s="131"/>
      <c r="L297" s="131"/>
      <c r="M297" s="131"/>
      <c r="N297" s="30"/>
      <c r="O297" s="30"/>
      <c r="P297" s="30"/>
      <c r="Q297" s="30"/>
      <c r="R297" s="30"/>
      <c r="S297" s="131"/>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row>
    <row r="298" spans="1:43" x14ac:dyDescent="0.4">
      <c r="A298" s="30"/>
      <c r="B298" s="30"/>
      <c r="C298" s="30"/>
      <c r="D298" s="30"/>
      <c r="E298" s="30"/>
      <c r="F298" s="30"/>
      <c r="G298" s="30"/>
      <c r="H298" s="30"/>
      <c r="I298" s="131"/>
      <c r="J298" s="131"/>
      <c r="K298" s="131"/>
      <c r="L298" s="131"/>
      <c r="M298" s="131"/>
      <c r="N298" s="30"/>
      <c r="O298" s="30"/>
      <c r="P298" s="30"/>
      <c r="Q298" s="30"/>
      <c r="R298" s="30"/>
      <c r="S298" s="131"/>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row>
    <row r="299" spans="1:43" x14ac:dyDescent="0.4">
      <c r="A299" s="30"/>
      <c r="B299" s="30"/>
      <c r="C299" s="30"/>
      <c r="D299" s="30"/>
      <c r="E299" s="30"/>
      <c r="F299" s="30"/>
      <c r="G299" s="30"/>
      <c r="H299" s="30"/>
      <c r="I299" s="131"/>
      <c r="J299" s="131"/>
      <c r="K299" s="131"/>
      <c r="L299" s="131"/>
      <c r="M299" s="131"/>
      <c r="N299" s="30"/>
      <c r="O299" s="30"/>
      <c r="P299" s="30"/>
      <c r="Q299" s="30"/>
      <c r="R299" s="30"/>
      <c r="S299" s="131"/>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row>
    <row r="300" spans="1:43" x14ac:dyDescent="0.4">
      <c r="A300" s="30"/>
      <c r="B300" s="30"/>
      <c r="C300" s="30"/>
      <c r="D300" s="30"/>
      <c r="E300" s="30"/>
      <c r="F300" s="30"/>
      <c r="G300" s="30"/>
      <c r="H300" s="30"/>
      <c r="I300" s="131"/>
      <c r="J300" s="131"/>
      <c r="K300" s="131"/>
      <c r="L300" s="131"/>
      <c r="M300" s="131"/>
      <c r="N300" s="30"/>
      <c r="O300" s="30"/>
      <c r="P300" s="30"/>
      <c r="Q300" s="30"/>
      <c r="R300" s="30"/>
      <c r="S300" s="131"/>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row>
    <row r="301" spans="1:43" x14ac:dyDescent="0.4">
      <c r="A301" s="30"/>
      <c r="B301" s="30"/>
      <c r="C301" s="30"/>
      <c r="D301" s="30"/>
      <c r="E301" s="30"/>
      <c r="F301" s="30"/>
      <c r="G301" s="30"/>
      <c r="H301" s="30"/>
      <c r="I301" s="131"/>
      <c r="J301" s="131"/>
      <c r="K301" s="131"/>
      <c r="L301" s="131"/>
      <c r="M301" s="131"/>
      <c r="N301" s="30"/>
      <c r="O301" s="30"/>
      <c r="P301" s="30"/>
      <c r="Q301" s="30"/>
      <c r="R301" s="30"/>
      <c r="S301" s="131"/>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row>
    <row r="302" spans="1:43" x14ac:dyDescent="0.4">
      <c r="A302" s="30"/>
      <c r="B302" s="30"/>
      <c r="C302" s="30"/>
      <c r="D302" s="30"/>
      <c r="E302" s="30"/>
      <c r="F302" s="30"/>
      <c r="G302" s="30"/>
      <c r="H302" s="30"/>
      <c r="I302" s="131"/>
      <c r="J302" s="131"/>
      <c r="K302" s="131"/>
      <c r="L302" s="131"/>
      <c r="M302" s="131"/>
      <c r="N302" s="30"/>
      <c r="O302" s="30"/>
      <c r="P302" s="30"/>
      <c r="Q302" s="30"/>
      <c r="R302" s="30"/>
      <c r="S302" s="131"/>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row>
    <row r="303" spans="1:43" x14ac:dyDescent="0.4">
      <c r="A303" s="30"/>
      <c r="B303" s="30"/>
      <c r="C303" s="30"/>
      <c r="D303" s="30"/>
      <c r="E303" s="30"/>
      <c r="F303" s="30"/>
      <c r="G303" s="30"/>
      <c r="H303" s="30"/>
      <c r="I303" s="131"/>
      <c r="J303" s="131"/>
      <c r="K303" s="131"/>
      <c r="L303" s="131"/>
      <c r="M303" s="131"/>
      <c r="N303" s="30"/>
      <c r="O303" s="30"/>
      <c r="P303" s="30"/>
      <c r="Q303" s="30"/>
      <c r="R303" s="30"/>
      <c r="S303" s="131"/>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row>
    <row r="304" spans="1:43" x14ac:dyDescent="0.4">
      <c r="A304" s="30"/>
      <c r="B304" s="30"/>
      <c r="C304" s="30"/>
      <c r="D304" s="30"/>
      <c r="E304" s="30"/>
      <c r="F304" s="30"/>
      <c r="G304" s="30"/>
      <c r="H304" s="30"/>
      <c r="I304" s="131"/>
      <c r="J304" s="131"/>
      <c r="K304" s="131"/>
      <c r="L304" s="131"/>
      <c r="M304" s="131"/>
      <c r="N304" s="30"/>
      <c r="O304" s="30"/>
      <c r="P304" s="30"/>
      <c r="Q304" s="30"/>
      <c r="R304" s="30"/>
      <c r="S304" s="131"/>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row>
    <row r="305" spans="1:43" x14ac:dyDescent="0.4">
      <c r="A305" s="30"/>
      <c r="B305" s="30"/>
      <c r="C305" s="30"/>
      <c r="D305" s="30"/>
      <c r="E305" s="30"/>
      <c r="F305" s="30"/>
      <c r="G305" s="30"/>
      <c r="H305" s="30"/>
      <c r="I305" s="131"/>
      <c r="J305" s="131"/>
      <c r="K305" s="131"/>
      <c r="L305" s="131"/>
      <c r="M305" s="131"/>
      <c r="N305" s="30"/>
      <c r="O305" s="30"/>
      <c r="P305" s="30"/>
      <c r="Q305" s="30"/>
      <c r="R305" s="30"/>
      <c r="S305" s="131"/>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row>
    <row r="306" spans="1:43" x14ac:dyDescent="0.4">
      <c r="A306" s="30"/>
      <c r="B306" s="30"/>
      <c r="C306" s="30"/>
      <c r="D306" s="30"/>
      <c r="E306" s="30"/>
      <c r="F306" s="30"/>
      <c r="G306" s="30"/>
      <c r="H306" s="30"/>
      <c r="I306" s="131"/>
      <c r="J306" s="131"/>
      <c r="K306" s="131"/>
      <c r="L306" s="131"/>
      <c r="M306" s="131"/>
      <c r="N306" s="30"/>
      <c r="O306" s="30"/>
      <c r="P306" s="30"/>
      <c r="Q306" s="30"/>
      <c r="R306" s="30"/>
      <c r="S306" s="131"/>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row>
  </sheetData>
  <sheetProtection algorithmName="SHA-512" hashValue="wItcrye+3Uk5b6vPxnVjyOhgdrWgRD2QWRZMCkFyyTatwQqwJSTeVSfWqLCTLFNwoQHCs7ObFsvHB6fl5wle9w==" saltValue="Gz73EJErcecCYEOfivS4Xw==" spinCount="100000" sheet="1" objects="1" scenarios="1"/>
  <mergeCells count="545">
    <mergeCell ref="S5:U5"/>
    <mergeCell ref="D1:AA1"/>
    <mergeCell ref="V5:X5"/>
    <mergeCell ref="Y5:AA5"/>
    <mergeCell ref="E13:F13"/>
    <mergeCell ref="E14:F14"/>
    <mergeCell ref="P7:R7"/>
    <mergeCell ref="Q13:R13"/>
    <mergeCell ref="Q14:R14"/>
    <mergeCell ref="S7:U7"/>
    <mergeCell ref="M2:O2"/>
    <mergeCell ref="P2:R2"/>
    <mergeCell ref="S2:U2"/>
    <mergeCell ref="V2:X2"/>
    <mergeCell ref="Y2:AA2"/>
    <mergeCell ref="D5:F5"/>
    <mergeCell ref="G5:I5"/>
    <mergeCell ref="M5:O5"/>
    <mergeCell ref="P5:R5"/>
    <mergeCell ref="D2:F2"/>
    <mergeCell ref="G2:I2"/>
    <mergeCell ref="J2:L2"/>
    <mergeCell ref="D7:F7"/>
    <mergeCell ref="E30:F30"/>
    <mergeCell ref="E29:F29"/>
    <mergeCell ref="D32:F32"/>
    <mergeCell ref="D33:F33"/>
    <mergeCell ref="D18:F18"/>
    <mergeCell ref="E21:F21"/>
    <mergeCell ref="E20:F20"/>
    <mergeCell ref="D24:F24"/>
    <mergeCell ref="D25:F25"/>
    <mergeCell ref="D26:F26"/>
    <mergeCell ref="D27:F27"/>
    <mergeCell ref="D28:F28"/>
    <mergeCell ref="D55:F55"/>
    <mergeCell ref="D56:F56"/>
    <mergeCell ref="D57:F57"/>
    <mergeCell ref="D58:F58"/>
    <mergeCell ref="D59:F59"/>
    <mergeCell ref="D60:F60"/>
    <mergeCell ref="D34:F34"/>
    <mergeCell ref="D43:F43"/>
    <mergeCell ref="D44:F44"/>
    <mergeCell ref="D45:F45"/>
    <mergeCell ref="D46:F46"/>
    <mergeCell ref="D47:F47"/>
    <mergeCell ref="D36:F36"/>
    <mergeCell ref="D37:F37"/>
    <mergeCell ref="D38:F38"/>
    <mergeCell ref="D39:F39"/>
    <mergeCell ref="D70:F70"/>
    <mergeCell ref="D71:F71"/>
    <mergeCell ref="D72:F72"/>
    <mergeCell ref="D73:F73"/>
    <mergeCell ref="D61:F61"/>
    <mergeCell ref="D63:F63"/>
    <mergeCell ref="D64:F64"/>
    <mergeCell ref="D65:F65"/>
    <mergeCell ref="D66:F66"/>
    <mergeCell ref="D67:F67"/>
    <mergeCell ref="G26:I26"/>
    <mergeCell ref="G27:I27"/>
    <mergeCell ref="G28:I28"/>
    <mergeCell ref="H29:I29"/>
    <mergeCell ref="H30:I30"/>
    <mergeCell ref="G32:I32"/>
    <mergeCell ref="D80:F80"/>
    <mergeCell ref="D81:F81"/>
    <mergeCell ref="G7:I7"/>
    <mergeCell ref="H13:I13"/>
    <mergeCell ref="H14:I14"/>
    <mergeCell ref="G18:I18"/>
    <mergeCell ref="H20:I20"/>
    <mergeCell ref="H21:I21"/>
    <mergeCell ref="G24:I24"/>
    <mergeCell ref="G25:I25"/>
    <mergeCell ref="D74:F74"/>
    <mergeCell ref="D75:F75"/>
    <mergeCell ref="D76:F76"/>
    <mergeCell ref="D77:F77"/>
    <mergeCell ref="D78:F78"/>
    <mergeCell ref="D79:F79"/>
    <mergeCell ref="D40:F40"/>
    <mergeCell ref="D41:F41"/>
    <mergeCell ref="G40:I40"/>
    <mergeCell ref="G41:I41"/>
    <mergeCell ref="G43:I43"/>
    <mergeCell ref="G44:I44"/>
    <mergeCell ref="G45:I45"/>
    <mergeCell ref="G46:I46"/>
    <mergeCell ref="G33:I33"/>
    <mergeCell ref="G34:I34"/>
    <mergeCell ref="G36:I36"/>
    <mergeCell ref="G37:I37"/>
    <mergeCell ref="G38:I38"/>
    <mergeCell ref="G39:I39"/>
    <mergeCell ref="G63:I63"/>
    <mergeCell ref="G64:I64"/>
    <mergeCell ref="G65:I65"/>
    <mergeCell ref="G66:I66"/>
    <mergeCell ref="G47:I47"/>
    <mergeCell ref="G55:I55"/>
    <mergeCell ref="G56:I56"/>
    <mergeCell ref="G57:I57"/>
    <mergeCell ref="G58:I58"/>
    <mergeCell ref="G59:I59"/>
    <mergeCell ref="G81:I81"/>
    <mergeCell ref="J5:L5"/>
    <mergeCell ref="J7:L7"/>
    <mergeCell ref="K13:L13"/>
    <mergeCell ref="K14:L14"/>
    <mergeCell ref="J18:L18"/>
    <mergeCell ref="K20:L20"/>
    <mergeCell ref="K21:L21"/>
    <mergeCell ref="J24:L24"/>
    <mergeCell ref="J25:L25"/>
    <mergeCell ref="G75:I75"/>
    <mergeCell ref="G76:I76"/>
    <mergeCell ref="G77:I77"/>
    <mergeCell ref="G78:I78"/>
    <mergeCell ref="G79:I79"/>
    <mergeCell ref="G80:I80"/>
    <mergeCell ref="G67:I67"/>
    <mergeCell ref="G70:I70"/>
    <mergeCell ref="G71:I71"/>
    <mergeCell ref="G72:I72"/>
    <mergeCell ref="G73:I73"/>
    <mergeCell ref="G74:I74"/>
    <mergeCell ref="G60:I60"/>
    <mergeCell ref="G61:I61"/>
    <mergeCell ref="J33:L33"/>
    <mergeCell ref="J34:L34"/>
    <mergeCell ref="J36:L36"/>
    <mergeCell ref="J37:L37"/>
    <mergeCell ref="J38:L38"/>
    <mergeCell ref="J39:L39"/>
    <mergeCell ref="J26:L26"/>
    <mergeCell ref="J27:L27"/>
    <mergeCell ref="J28:L28"/>
    <mergeCell ref="K29:L29"/>
    <mergeCell ref="K30:L30"/>
    <mergeCell ref="J32:L32"/>
    <mergeCell ref="J47:L47"/>
    <mergeCell ref="J55:L55"/>
    <mergeCell ref="J56:L56"/>
    <mergeCell ref="J57:L57"/>
    <mergeCell ref="J58:L58"/>
    <mergeCell ref="J59:L59"/>
    <mergeCell ref="J40:L40"/>
    <mergeCell ref="J41:L41"/>
    <mergeCell ref="J43:L43"/>
    <mergeCell ref="J44:L44"/>
    <mergeCell ref="J45:L45"/>
    <mergeCell ref="J46:L46"/>
    <mergeCell ref="J71:L71"/>
    <mergeCell ref="J72:L72"/>
    <mergeCell ref="J73:L73"/>
    <mergeCell ref="J74:L74"/>
    <mergeCell ref="J60:L60"/>
    <mergeCell ref="J61:L61"/>
    <mergeCell ref="J63:L63"/>
    <mergeCell ref="J64:L64"/>
    <mergeCell ref="J65:L65"/>
    <mergeCell ref="J66:L66"/>
    <mergeCell ref="M27:O27"/>
    <mergeCell ref="M28:O28"/>
    <mergeCell ref="N29:O29"/>
    <mergeCell ref="N30:O30"/>
    <mergeCell ref="M32:O32"/>
    <mergeCell ref="M33:O33"/>
    <mergeCell ref="J81:L81"/>
    <mergeCell ref="M7:O7"/>
    <mergeCell ref="N13:O13"/>
    <mergeCell ref="N14:O14"/>
    <mergeCell ref="M18:O18"/>
    <mergeCell ref="N20:O20"/>
    <mergeCell ref="N21:O21"/>
    <mergeCell ref="M24:O24"/>
    <mergeCell ref="M25:O25"/>
    <mergeCell ref="M26:O26"/>
    <mergeCell ref="J75:L75"/>
    <mergeCell ref="J76:L76"/>
    <mergeCell ref="J77:L77"/>
    <mergeCell ref="J78:L78"/>
    <mergeCell ref="J79:L79"/>
    <mergeCell ref="J80:L80"/>
    <mergeCell ref="J67:L67"/>
    <mergeCell ref="J70:L70"/>
    <mergeCell ref="M41:O41"/>
    <mergeCell ref="M43:O43"/>
    <mergeCell ref="M44:O44"/>
    <mergeCell ref="M45:O45"/>
    <mergeCell ref="M46:O46"/>
    <mergeCell ref="M47:O47"/>
    <mergeCell ref="M34:O34"/>
    <mergeCell ref="M36:O36"/>
    <mergeCell ref="M37:O37"/>
    <mergeCell ref="M38:O38"/>
    <mergeCell ref="M39:O39"/>
    <mergeCell ref="M40:O40"/>
    <mergeCell ref="M61:O61"/>
    <mergeCell ref="M63:O63"/>
    <mergeCell ref="M64:O64"/>
    <mergeCell ref="M65:O65"/>
    <mergeCell ref="M66:O66"/>
    <mergeCell ref="M67:O67"/>
    <mergeCell ref="M55:O55"/>
    <mergeCell ref="M56:O56"/>
    <mergeCell ref="M57:O57"/>
    <mergeCell ref="M58:O58"/>
    <mergeCell ref="M59:O59"/>
    <mergeCell ref="M60:O60"/>
    <mergeCell ref="M76:O76"/>
    <mergeCell ref="M77:O77"/>
    <mergeCell ref="M78:O78"/>
    <mergeCell ref="M79:O79"/>
    <mergeCell ref="M80:O80"/>
    <mergeCell ref="M81:O81"/>
    <mergeCell ref="M70:O70"/>
    <mergeCell ref="M71:O71"/>
    <mergeCell ref="M72:O72"/>
    <mergeCell ref="M73:O73"/>
    <mergeCell ref="M74:O74"/>
    <mergeCell ref="M75:O75"/>
    <mergeCell ref="P27:R27"/>
    <mergeCell ref="P28:R28"/>
    <mergeCell ref="Q29:R29"/>
    <mergeCell ref="Q30:R30"/>
    <mergeCell ref="P32:R32"/>
    <mergeCell ref="P33:R33"/>
    <mergeCell ref="P18:R18"/>
    <mergeCell ref="Q20:R20"/>
    <mergeCell ref="Q21:R21"/>
    <mergeCell ref="P24:R24"/>
    <mergeCell ref="P25:R25"/>
    <mergeCell ref="P26:R26"/>
    <mergeCell ref="P41:R41"/>
    <mergeCell ref="P43:R43"/>
    <mergeCell ref="P44:R44"/>
    <mergeCell ref="P45:R45"/>
    <mergeCell ref="P46:R46"/>
    <mergeCell ref="P47:R47"/>
    <mergeCell ref="P34:R34"/>
    <mergeCell ref="P36:R36"/>
    <mergeCell ref="P37:R37"/>
    <mergeCell ref="P38:R38"/>
    <mergeCell ref="P39:R39"/>
    <mergeCell ref="P40:R40"/>
    <mergeCell ref="P61:R61"/>
    <mergeCell ref="P63:R63"/>
    <mergeCell ref="P64:R64"/>
    <mergeCell ref="P65:R65"/>
    <mergeCell ref="P66:R66"/>
    <mergeCell ref="P67:R67"/>
    <mergeCell ref="P55:R55"/>
    <mergeCell ref="P56:R56"/>
    <mergeCell ref="P57:R57"/>
    <mergeCell ref="P58:R58"/>
    <mergeCell ref="P59:R59"/>
    <mergeCell ref="P60:R60"/>
    <mergeCell ref="P76:R76"/>
    <mergeCell ref="P77:R77"/>
    <mergeCell ref="P78:R78"/>
    <mergeCell ref="P79:R79"/>
    <mergeCell ref="P80:R80"/>
    <mergeCell ref="P81:R81"/>
    <mergeCell ref="P70:R70"/>
    <mergeCell ref="P71:R71"/>
    <mergeCell ref="P72:R72"/>
    <mergeCell ref="P73:R73"/>
    <mergeCell ref="P74:R74"/>
    <mergeCell ref="P75:R75"/>
    <mergeCell ref="S25:U25"/>
    <mergeCell ref="S26:U26"/>
    <mergeCell ref="S27:U27"/>
    <mergeCell ref="S28:U28"/>
    <mergeCell ref="T29:U29"/>
    <mergeCell ref="T30:U30"/>
    <mergeCell ref="T13:U13"/>
    <mergeCell ref="T14:U14"/>
    <mergeCell ref="S18:U18"/>
    <mergeCell ref="T20:U20"/>
    <mergeCell ref="T21:U21"/>
    <mergeCell ref="S24:U24"/>
    <mergeCell ref="S39:U39"/>
    <mergeCell ref="S40:U40"/>
    <mergeCell ref="S41:U41"/>
    <mergeCell ref="S43:U43"/>
    <mergeCell ref="S44:U44"/>
    <mergeCell ref="S45:U45"/>
    <mergeCell ref="S32:U32"/>
    <mergeCell ref="S33:U33"/>
    <mergeCell ref="S34:U34"/>
    <mergeCell ref="S36:U36"/>
    <mergeCell ref="S37:U37"/>
    <mergeCell ref="S38:U38"/>
    <mergeCell ref="S61:U61"/>
    <mergeCell ref="S63:U63"/>
    <mergeCell ref="S64:U64"/>
    <mergeCell ref="S65:U65"/>
    <mergeCell ref="S46:U46"/>
    <mergeCell ref="S47:U47"/>
    <mergeCell ref="S55:U55"/>
    <mergeCell ref="S56:U56"/>
    <mergeCell ref="S57:U57"/>
    <mergeCell ref="S58:U58"/>
    <mergeCell ref="S80:U80"/>
    <mergeCell ref="S81:U81"/>
    <mergeCell ref="V7:X7"/>
    <mergeCell ref="W13:X13"/>
    <mergeCell ref="W14:X14"/>
    <mergeCell ref="V18:X18"/>
    <mergeCell ref="W20:X20"/>
    <mergeCell ref="W21:X21"/>
    <mergeCell ref="V24:X24"/>
    <mergeCell ref="V25:X25"/>
    <mergeCell ref="S74:U74"/>
    <mergeCell ref="S75:U75"/>
    <mergeCell ref="S76:U76"/>
    <mergeCell ref="S77:U77"/>
    <mergeCell ref="S78:U78"/>
    <mergeCell ref="S79:U79"/>
    <mergeCell ref="S66:U66"/>
    <mergeCell ref="S67:U67"/>
    <mergeCell ref="S70:U70"/>
    <mergeCell ref="S71:U71"/>
    <mergeCell ref="S72:U72"/>
    <mergeCell ref="S73:U73"/>
    <mergeCell ref="S59:U59"/>
    <mergeCell ref="S60:U60"/>
    <mergeCell ref="V33:X33"/>
    <mergeCell ref="V34:X34"/>
    <mergeCell ref="V36:X36"/>
    <mergeCell ref="V37:X37"/>
    <mergeCell ref="V38:X38"/>
    <mergeCell ref="V39:X39"/>
    <mergeCell ref="V26:X26"/>
    <mergeCell ref="V27:X27"/>
    <mergeCell ref="V28:X28"/>
    <mergeCell ref="W29:X29"/>
    <mergeCell ref="W30:X30"/>
    <mergeCell ref="V32:X32"/>
    <mergeCell ref="V47:X47"/>
    <mergeCell ref="V55:X55"/>
    <mergeCell ref="V56:X56"/>
    <mergeCell ref="V57:X57"/>
    <mergeCell ref="V58:X58"/>
    <mergeCell ref="V59:X59"/>
    <mergeCell ref="V40:X40"/>
    <mergeCell ref="V41:X41"/>
    <mergeCell ref="V43:X43"/>
    <mergeCell ref="V44:X44"/>
    <mergeCell ref="V45:X45"/>
    <mergeCell ref="V46:X46"/>
    <mergeCell ref="V71:X71"/>
    <mergeCell ref="V72:X72"/>
    <mergeCell ref="V73:X73"/>
    <mergeCell ref="V74:X74"/>
    <mergeCell ref="V60:X60"/>
    <mergeCell ref="V61:X61"/>
    <mergeCell ref="V63:X63"/>
    <mergeCell ref="V64:X64"/>
    <mergeCell ref="V65:X65"/>
    <mergeCell ref="V66:X66"/>
    <mergeCell ref="Y27:AA27"/>
    <mergeCell ref="Y28:AA28"/>
    <mergeCell ref="Z29:AA29"/>
    <mergeCell ref="Z30:AA30"/>
    <mergeCell ref="Y32:AA32"/>
    <mergeCell ref="Y33:AA33"/>
    <mergeCell ref="V81:X81"/>
    <mergeCell ref="Y7:AA7"/>
    <mergeCell ref="Z13:AA13"/>
    <mergeCell ref="Z14:AA14"/>
    <mergeCell ref="Y18:AA18"/>
    <mergeCell ref="Z20:AA20"/>
    <mergeCell ref="Z21:AA21"/>
    <mergeCell ref="Y24:AA24"/>
    <mergeCell ref="Y25:AA25"/>
    <mergeCell ref="Y26:AA26"/>
    <mergeCell ref="V75:X75"/>
    <mergeCell ref="V76:X76"/>
    <mergeCell ref="V77:X77"/>
    <mergeCell ref="V78:X78"/>
    <mergeCell ref="V79:X79"/>
    <mergeCell ref="V80:X80"/>
    <mergeCell ref="V67:X67"/>
    <mergeCell ref="V70:X70"/>
    <mergeCell ref="Y41:AA41"/>
    <mergeCell ref="Y43:AA43"/>
    <mergeCell ref="Y44:AA44"/>
    <mergeCell ref="Y45:AA45"/>
    <mergeCell ref="Y46:AA46"/>
    <mergeCell ref="Y47:AA47"/>
    <mergeCell ref="Y34:AA34"/>
    <mergeCell ref="Y36:AA36"/>
    <mergeCell ref="Y37:AA37"/>
    <mergeCell ref="Y38:AA38"/>
    <mergeCell ref="Y39:AA39"/>
    <mergeCell ref="Y40:AA40"/>
    <mergeCell ref="Y61:AA61"/>
    <mergeCell ref="Y63:AA63"/>
    <mergeCell ref="Y64:AA64"/>
    <mergeCell ref="Y65:AA65"/>
    <mergeCell ref="Y66:AA66"/>
    <mergeCell ref="Y67:AA67"/>
    <mergeCell ref="Y55:AA55"/>
    <mergeCell ref="Y56:AA56"/>
    <mergeCell ref="Y57:AA57"/>
    <mergeCell ref="Y58:AA58"/>
    <mergeCell ref="Y59:AA59"/>
    <mergeCell ref="Y60:AA60"/>
    <mergeCell ref="Y76:AA76"/>
    <mergeCell ref="Y77:AA77"/>
    <mergeCell ref="Y78:AA78"/>
    <mergeCell ref="Y79:AA79"/>
    <mergeCell ref="Y80:AA80"/>
    <mergeCell ref="Y81:AA81"/>
    <mergeCell ref="Y70:AA70"/>
    <mergeCell ref="Y71:AA71"/>
    <mergeCell ref="Y72:AA72"/>
    <mergeCell ref="Y73:AA73"/>
    <mergeCell ref="Y74:AA74"/>
    <mergeCell ref="Y75:AA75"/>
    <mergeCell ref="D96:F96"/>
    <mergeCell ref="G96:I96"/>
    <mergeCell ref="J96:L96"/>
    <mergeCell ref="M96:O96"/>
    <mergeCell ref="P96:R96"/>
    <mergeCell ref="S96:U96"/>
    <mergeCell ref="V96:X96"/>
    <mergeCell ref="Y96:AA96"/>
    <mergeCell ref="D97:F97"/>
    <mergeCell ref="G97:I97"/>
    <mergeCell ref="J97:L97"/>
    <mergeCell ref="M97:O97"/>
    <mergeCell ref="P97:R97"/>
    <mergeCell ref="S97:U97"/>
    <mergeCell ref="V97:X97"/>
    <mergeCell ref="Y97:AA97"/>
    <mergeCell ref="D98:F98"/>
    <mergeCell ref="G98:I98"/>
    <mergeCell ref="J98:L98"/>
    <mergeCell ref="M98:O98"/>
    <mergeCell ref="P98:R98"/>
    <mergeCell ref="S98:U98"/>
    <mergeCell ref="V98:X98"/>
    <mergeCell ref="Y98:AA98"/>
    <mergeCell ref="D99:F99"/>
    <mergeCell ref="G99:I99"/>
    <mergeCell ref="J99:L99"/>
    <mergeCell ref="M99:O99"/>
    <mergeCell ref="P99:R99"/>
    <mergeCell ref="S99:U99"/>
    <mergeCell ref="V99:X99"/>
    <mergeCell ref="Y99:AA99"/>
    <mergeCell ref="D100:F100"/>
    <mergeCell ref="G100:I100"/>
    <mergeCell ref="J100:L100"/>
    <mergeCell ref="M100:O100"/>
    <mergeCell ref="P100:R100"/>
    <mergeCell ref="S100:U100"/>
    <mergeCell ref="V100:X100"/>
    <mergeCell ref="Y100:AA100"/>
    <mergeCell ref="D101:F101"/>
    <mergeCell ref="G101:I101"/>
    <mergeCell ref="J101:L101"/>
    <mergeCell ref="M101:O101"/>
    <mergeCell ref="P101:R101"/>
    <mergeCell ref="S101:U101"/>
    <mergeCell ref="V101:X101"/>
    <mergeCell ref="Y101:AA101"/>
    <mergeCell ref="D102:F102"/>
    <mergeCell ref="G102:I102"/>
    <mergeCell ref="J102:L102"/>
    <mergeCell ref="M102:O102"/>
    <mergeCell ref="P102:R102"/>
    <mergeCell ref="S102:U102"/>
    <mergeCell ref="V102:X102"/>
    <mergeCell ref="Y102:AA102"/>
    <mergeCell ref="D103:F103"/>
    <mergeCell ref="G103:I103"/>
    <mergeCell ref="J103:L103"/>
    <mergeCell ref="M103:O103"/>
    <mergeCell ref="P103:R103"/>
    <mergeCell ref="S103:U103"/>
    <mergeCell ref="V103:X103"/>
    <mergeCell ref="Y103:AA103"/>
    <mergeCell ref="D104:F104"/>
    <mergeCell ref="G104:I104"/>
    <mergeCell ref="J104:L104"/>
    <mergeCell ref="M104:O104"/>
    <mergeCell ref="P104:R104"/>
    <mergeCell ref="S104:U104"/>
    <mergeCell ref="V104:X104"/>
    <mergeCell ref="Y104:AA104"/>
    <mergeCell ref="D105:F105"/>
    <mergeCell ref="G105:I105"/>
    <mergeCell ref="J105:L105"/>
    <mergeCell ref="M105:O105"/>
    <mergeCell ref="P105:R105"/>
    <mergeCell ref="S105:U105"/>
    <mergeCell ref="V105:X105"/>
    <mergeCell ref="Y105:AA105"/>
    <mergeCell ref="D106:F106"/>
    <mergeCell ref="G106:I106"/>
    <mergeCell ref="J106:L106"/>
    <mergeCell ref="M106:O106"/>
    <mergeCell ref="P106:R106"/>
    <mergeCell ref="S106:U106"/>
    <mergeCell ref="V106:X106"/>
    <mergeCell ref="Y106:AA106"/>
    <mergeCell ref="D107:F107"/>
    <mergeCell ref="G107:I107"/>
    <mergeCell ref="J107:L107"/>
    <mergeCell ref="M107:O107"/>
    <mergeCell ref="P107:R107"/>
    <mergeCell ref="S107:U107"/>
    <mergeCell ref="V107:X107"/>
    <mergeCell ref="Y107:AA107"/>
    <mergeCell ref="D110:F110"/>
    <mergeCell ref="G110:I110"/>
    <mergeCell ref="J110:L110"/>
    <mergeCell ref="M110:O110"/>
    <mergeCell ref="P110:R110"/>
    <mergeCell ref="S110:U110"/>
    <mergeCell ref="V110:X110"/>
    <mergeCell ref="Y110:AA110"/>
    <mergeCell ref="D108:F108"/>
    <mergeCell ref="G108:I108"/>
    <mergeCell ref="J108:L108"/>
    <mergeCell ref="M108:O108"/>
    <mergeCell ref="P108:R108"/>
    <mergeCell ref="S108:U108"/>
    <mergeCell ref="V108:X108"/>
    <mergeCell ref="Y108:AA108"/>
    <mergeCell ref="D109:F109"/>
    <mergeCell ref="G109:I109"/>
    <mergeCell ref="J109:L109"/>
    <mergeCell ref="M109:O109"/>
    <mergeCell ref="P109:R109"/>
    <mergeCell ref="S109:U109"/>
    <mergeCell ref="V109:X109"/>
    <mergeCell ref="Y109:AA109"/>
  </mergeCells>
  <phoneticPr fontId="17" type="noConversion"/>
  <dataValidations count="3">
    <dataValidation type="list" allowBlank="1" showInputMessage="1" showErrorMessage="1" sqref="D5:AA7">
      <formula1>$AM$5:$AQ$5</formula1>
    </dataValidation>
    <dataValidation type="list" allowBlank="1" showInputMessage="1" showErrorMessage="1" sqref="D9:AA9 D16:AA16 D36:AA36 D43:AA43 D55:AA55 D70:AA70 D97:AA97">
      <formula1>$AM$7:$AN$7</formula1>
    </dataValidation>
    <dataValidation type="list" allowBlank="1" showInputMessage="1" showErrorMessage="1" sqref="D98:AA98">
      <formula1>$AM$98:$AQ$98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9"/>
  <sheetViews>
    <sheetView zoomScale="95" workbookViewId="0"/>
  </sheetViews>
  <sheetFormatPr defaultColWidth="8.8984375" defaultRowHeight="17.399999999999999" x14ac:dyDescent="0.4"/>
  <cols>
    <col min="1" max="1" width="8.8984375" style="98"/>
    <col min="2" max="2" width="28.296875" style="98" bestFit="1" customWidth="1"/>
    <col min="3" max="3" width="53.296875" style="97" customWidth="1"/>
    <col min="4" max="4" width="9.59765625" style="101" bestFit="1" customWidth="1"/>
    <col min="5" max="5" width="9.59765625" style="107" bestFit="1" customWidth="1"/>
    <col min="6" max="6" width="9.59765625" style="64" bestFit="1" customWidth="1"/>
    <col min="7" max="7" width="9.59765625" style="108" bestFit="1" customWidth="1"/>
    <col min="8" max="8" width="9.59765625" style="98" bestFit="1" customWidth="1"/>
    <col min="9" max="9" width="9.59765625" style="108" bestFit="1" customWidth="1"/>
    <col min="10" max="10" width="9.59765625" style="98" bestFit="1" customWidth="1"/>
    <col min="11" max="11" width="9.59765625" style="107" bestFit="1" customWidth="1"/>
    <col min="12" max="22" width="8.8984375" style="98"/>
    <col min="23" max="23" width="13.59765625" style="98" hidden="1" customWidth="1"/>
    <col min="24" max="24" width="16.69921875" style="98" hidden="1" customWidth="1"/>
    <col min="25" max="25" width="22.69921875" style="98" bestFit="1" customWidth="1"/>
    <col min="26" max="27" width="24.3984375" style="98" bestFit="1" customWidth="1"/>
    <col min="28" max="16384" width="8.8984375" style="98"/>
  </cols>
  <sheetData>
    <row r="1" spans="1:24" s="3" customFormat="1" ht="18" thickBot="1" x14ac:dyDescent="0.45">
      <c r="A1" s="99" t="s">
        <v>0</v>
      </c>
      <c r="B1" s="99" t="s">
        <v>1</v>
      </c>
      <c r="C1" s="99" t="s">
        <v>3</v>
      </c>
      <c r="D1" s="201" t="s">
        <v>2</v>
      </c>
      <c r="E1" s="237"/>
      <c r="F1" s="237"/>
      <c r="G1" s="237"/>
      <c r="H1" s="237"/>
      <c r="I1" s="237"/>
      <c r="J1" s="237"/>
      <c r="K1" s="237"/>
    </row>
    <row r="2" spans="1:24" s="3" customFormat="1" x14ac:dyDescent="0.4">
      <c r="C2" s="4"/>
      <c r="D2" s="112" t="s">
        <v>876</v>
      </c>
      <c r="E2" s="113" t="s">
        <v>877</v>
      </c>
      <c r="F2" s="112" t="s">
        <v>878</v>
      </c>
      <c r="G2" s="113" t="s">
        <v>879</v>
      </c>
      <c r="H2" s="112" t="s">
        <v>880</v>
      </c>
      <c r="I2" s="113" t="s">
        <v>881</v>
      </c>
      <c r="J2" s="112" t="s">
        <v>882</v>
      </c>
      <c r="K2" s="113" t="s">
        <v>883</v>
      </c>
    </row>
    <row r="3" spans="1:24" s="3" customFormat="1" x14ac:dyDescent="0.4">
      <c r="C3" s="4"/>
      <c r="D3" s="114"/>
      <c r="E3" s="115"/>
      <c r="F3" s="114"/>
      <c r="G3" s="115"/>
      <c r="H3" s="114"/>
      <c r="I3" s="115"/>
      <c r="J3" s="114"/>
      <c r="K3" s="115"/>
    </row>
    <row r="4" spans="1:24" x14ac:dyDescent="0.4">
      <c r="D4" s="114"/>
      <c r="E4" s="115"/>
      <c r="F4" s="114"/>
      <c r="G4" s="115"/>
      <c r="H4" s="114"/>
      <c r="I4" s="115"/>
      <c r="J4" s="114"/>
      <c r="K4" s="115"/>
    </row>
    <row r="5" spans="1:24" x14ac:dyDescent="0.4">
      <c r="A5" s="98">
        <v>1</v>
      </c>
      <c r="B5" s="3" t="s">
        <v>1018</v>
      </c>
      <c r="C5" s="97" t="s">
        <v>1019</v>
      </c>
      <c r="D5" s="114" t="s">
        <v>1020</v>
      </c>
      <c r="E5" s="115" t="s">
        <v>1020</v>
      </c>
      <c r="F5" s="114" t="s">
        <v>1020</v>
      </c>
      <c r="G5" s="115" t="s">
        <v>1020</v>
      </c>
      <c r="H5" s="114" t="s">
        <v>1020</v>
      </c>
      <c r="I5" s="115" t="s">
        <v>1020</v>
      </c>
      <c r="J5" s="114" t="s">
        <v>1020</v>
      </c>
      <c r="K5" s="115" t="s">
        <v>1020</v>
      </c>
      <c r="W5" s="98" t="s">
        <v>1020</v>
      </c>
      <c r="X5" s="98" t="s">
        <v>1176</v>
      </c>
    </row>
    <row r="6" spans="1:24" ht="52.2" x14ac:dyDescent="0.4">
      <c r="A6" s="98">
        <v>2</v>
      </c>
      <c r="B6" s="109" t="s">
        <v>1129</v>
      </c>
      <c r="C6" s="97" t="s">
        <v>1132</v>
      </c>
      <c r="D6" s="114" t="s">
        <v>1020</v>
      </c>
      <c r="E6" s="115" t="s">
        <v>1020</v>
      </c>
      <c r="F6" s="114" t="s">
        <v>1020</v>
      </c>
      <c r="G6" s="115" t="s">
        <v>1020</v>
      </c>
      <c r="H6" s="114" t="s">
        <v>1020</v>
      </c>
      <c r="I6" s="115" t="s">
        <v>1020</v>
      </c>
      <c r="J6" s="114" t="s">
        <v>1020</v>
      </c>
      <c r="K6" s="115" t="s">
        <v>1020</v>
      </c>
    </row>
    <row r="7" spans="1:24" ht="52.2" x14ac:dyDescent="0.4">
      <c r="A7" s="98">
        <v>3</v>
      </c>
      <c r="B7" s="109" t="s">
        <v>1130</v>
      </c>
      <c r="C7" s="97" t="s">
        <v>1131</v>
      </c>
      <c r="D7" s="114" t="s">
        <v>1020</v>
      </c>
      <c r="E7" s="115" t="s">
        <v>1020</v>
      </c>
      <c r="F7" s="114" t="s">
        <v>1020</v>
      </c>
      <c r="G7" s="115" t="s">
        <v>1020</v>
      </c>
      <c r="H7" s="114" t="s">
        <v>1020</v>
      </c>
      <c r="I7" s="115" t="s">
        <v>1020</v>
      </c>
      <c r="J7" s="114" t="s">
        <v>1020</v>
      </c>
      <c r="K7" s="115" t="s">
        <v>1020</v>
      </c>
    </row>
    <row r="8" spans="1:24" x14ac:dyDescent="0.4">
      <c r="B8" s="247" t="s">
        <v>1027</v>
      </c>
      <c r="C8" s="246"/>
      <c r="D8" s="114"/>
      <c r="E8" s="115"/>
      <c r="F8" s="114"/>
      <c r="G8" s="115"/>
      <c r="H8" s="114"/>
      <c r="I8" s="115"/>
      <c r="J8" s="114"/>
      <c r="K8" s="115"/>
    </row>
    <row r="9" spans="1:24" ht="34.799999999999997" x14ac:dyDescent="0.4">
      <c r="A9" s="98">
        <v>4</v>
      </c>
      <c r="B9" s="98" t="s">
        <v>1025</v>
      </c>
      <c r="C9" s="97" t="s">
        <v>1026</v>
      </c>
      <c r="D9" s="114">
        <v>1</v>
      </c>
      <c r="E9" s="115">
        <v>1</v>
      </c>
      <c r="F9" s="114">
        <v>1</v>
      </c>
      <c r="G9" s="115">
        <v>1</v>
      </c>
      <c r="H9" s="114">
        <v>1</v>
      </c>
      <c r="I9" s="115">
        <v>1</v>
      </c>
      <c r="J9" s="114">
        <v>1</v>
      </c>
      <c r="K9" s="115">
        <v>1</v>
      </c>
    </row>
    <row r="10" spans="1:24" ht="14.4" customHeight="1" x14ac:dyDescent="0.4">
      <c r="A10" s="98">
        <v>5</v>
      </c>
      <c r="B10" s="98" t="s">
        <v>1017</v>
      </c>
      <c r="C10" s="97" t="s">
        <v>967</v>
      </c>
      <c r="D10" s="114">
        <v>1</v>
      </c>
      <c r="E10" s="115">
        <v>1</v>
      </c>
      <c r="F10" s="114">
        <v>1</v>
      </c>
      <c r="G10" s="115">
        <v>1</v>
      </c>
      <c r="H10" s="114">
        <v>1</v>
      </c>
      <c r="I10" s="115">
        <v>1</v>
      </c>
      <c r="J10" s="114">
        <v>1</v>
      </c>
      <c r="K10" s="115">
        <v>1</v>
      </c>
    </row>
    <row r="11" spans="1:24" x14ac:dyDescent="0.4">
      <c r="A11" s="98">
        <v>6</v>
      </c>
      <c r="B11" s="98" t="s">
        <v>1021</v>
      </c>
      <c r="C11" s="97" t="s">
        <v>908</v>
      </c>
      <c r="D11" s="114">
        <v>1</v>
      </c>
      <c r="E11" s="115">
        <v>1</v>
      </c>
      <c r="F11" s="114">
        <v>1</v>
      </c>
      <c r="G11" s="115">
        <v>1</v>
      </c>
      <c r="H11" s="114">
        <v>1</v>
      </c>
      <c r="I11" s="115">
        <v>1</v>
      </c>
      <c r="J11" s="114">
        <v>1</v>
      </c>
      <c r="K11" s="115">
        <v>1</v>
      </c>
    </row>
    <row r="12" spans="1:24" ht="52.2" x14ac:dyDescent="0.4">
      <c r="A12" s="98">
        <v>7</v>
      </c>
      <c r="B12" s="98" t="s">
        <v>1022</v>
      </c>
      <c r="C12" s="97" t="s">
        <v>910</v>
      </c>
      <c r="D12" s="114">
        <v>-0.25</v>
      </c>
      <c r="E12" s="115">
        <v>-0.25</v>
      </c>
      <c r="F12" s="114">
        <v>-0.25</v>
      </c>
      <c r="G12" s="115">
        <v>-0.25</v>
      </c>
      <c r="H12" s="114">
        <v>-0.25</v>
      </c>
      <c r="I12" s="115">
        <v>-0.25</v>
      </c>
      <c r="J12" s="114">
        <v>-0.25</v>
      </c>
      <c r="K12" s="115">
        <v>-0.25</v>
      </c>
    </row>
    <row r="13" spans="1:24" ht="139.19999999999999" x14ac:dyDescent="0.4">
      <c r="A13" s="98">
        <v>8</v>
      </c>
      <c r="B13" s="98" t="s">
        <v>1023</v>
      </c>
      <c r="C13" s="97" t="s">
        <v>909</v>
      </c>
      <c r="D13" s="114">
        <v>-0.25</v>
      </c>
      <c r="E13" s="115">
        <v>-0.25</v>
      </c>
      <c r="F13" s="114">
        <v>-0.25</v>
      </c>
      <c r="G13" s="115">
        <v>-0.25</v>
      </c>
      <c r="H13" s="114">
        <v>-0.25</v>
      </c>
      <c r="I13" s="115">
        <v>-0.25</v>
      </c>
      <c r="J13" s="114">
        <v>-0.25</v>
      </c>
      <c r="K13" s="115">
        <v>-0.25</v>
      </c>
    </row>
    <row r="14" spans="1:24" ht="52.2" x14ac:dyDescent="0.4">
      <c r="A14" s="98">
        <v>9</v>
      </c>
      <c r="B14" s="98" t="s">
        <v>1024</v>
      </c>
      <c r="C14" s="97" t="s">
        <v>911</v>
      </c>
      <c r="D14" s="114">
        <v>128</v>
      </c>
      <c r="E14" s="115">
        <v>128</v>
      </c>
      <c r="F14" s="114">
        <v>128</v>
      </c>
      <c r="G14" s="115">
        <v>128</v>
      </c>
      <c r="H14" s="114">
        <v>128</v>
      </c>
      <c r="I14" s="115">
        <v>128</v>
      </c>
      <c r="J14" s="114">
        <v>128</v>
      </c>
      <c r="K14" s="115">
        <v>128</v>
      </c>
    </row>
    <row r="15" spans="1:24" x14ac:dyDescent="0.4">
      <c r="B15" s="247" t="s">
        <v>1038</v>
      </c>
      <c r="C15" s="246"/>
      <c r="D15" s="114"/>
      <c r="E15" s="115"/>
      <c r="F15" s="114"/>
      <c r="G15" s="115"/>
      <c r="H15" s="114"/>
      <c r="I15" s="115"/>
      <c r="J15" s="114"/>
      <c r="K15" s="115"/>
    </row>
    <row r="16" spans="1:24" ht="52.2" x14ac:dyDescent="0.4">
      <c r="A16" s="98">
        <v>10</v>
      </c>
      <c r="B16" s="98" t="s">
        <v>1028</v>
      </c>
      <c r="C16" s="97" t="s">
        <v>1033</v>
      </c>
      <c r="D16" s="114">
        <v>1</v>
      </c>
      <c r="E16" s="115">
        <v>1</v>
      </c>
      <c r="F16" s="114">
        <v>1</v>
      </c>
      <c r="G16" s="115">
        <v>1</v>
      </c>
      <c r="H16" s="114">
        <v>1</v>
      </c>
      <c r="I16" s="115">
        <v>1</v>
      </c>
      <c r="J16" s="114">
        <v>1</v>
      </c>
      <c r="K16" s="115">
        <v>1</v>
      </c>
    </row>
    <row r="17" spans="1:11" ht="87" x14ac:dyDescent="0.4">
      <c r="A17" s="98">
        <v>11</v>
      </c>
      <c r="B17" s="98" t="s">
        <v>1029</v>
      </c>
      <c r="C17" s="97" t="s">
        <v>1034</v>
      </c>
      <c r="D17" s="114">
        <v>128</v>
      </c>
      <c r="E17" s="115">
        <v>128</v>
      </c>
      <c r="F17" s="114">
        <v>128</v>
      </c>
      <c r="G17" s="115">
        <v>128</v>
      </c>
      <c r="H17" s="114">
        <v>128</v>
      </c>
      <c r="I17" s="115">
        <v>128</v>
      </c>
      <c r="J17" s="114">
        <v>128</v>
      </c>
      <c r="K17" s="115">
        <v>128</v>
      </c>
    </row>
    <row r="18" spans="1:11" ht="34.799999999999997" x14ac:dyDescent="0.4">
      <c r="A18" s="98">
        <v>12</v>
      </c>
      <c r="B18" s="98" t="s">
        <v>1030</v>
      </c>
      <c r="C18" s="97" t="s">
        <v>1035</v>
      </c>
      <c r="D18" s="114">
        <v>-0.25</v>
      </c>
      <c r="E18" s="115">
        <v>-0.25</v>
      </c>
      <c r="F18" s="114">
        <v>-0.25</v>
      </c>
      <c r="G18" s="115">
        <v>-0.25</v>
      </c>
      <c r="H18" s="114">
        <v>-0.25</v>
      </c>
      <c r="I18" s="115">
        <v>-0.25</v>
      </c>
      <c r="J18" s="114">
        <v>-0.25</v>
      </c>
      <c r="K18" s="115">
        <v>-0.25</v>
      </c>
    </row>
    <row r="19" spans="1:11" ht="69.599999999999994" x14ac:dyDescent="0.4">
      <c r="A19" s="98">
        <v>13</v>
      </c>
      <c r="B19" s="98" t="s">
        <v>1031</v>
      </c>
      <c r="C19" s="97" t="s">
        <v>1036</v>
      </c>
      <c r="D19" s="114">
        <v>1</v>
      </c>
      <c r="E19" s="115">
        <v>1</v>
      </c>
      <c r="F19" s="114">
        <v>1</v>
      </c>
      <c r="G19" s="115">
        <v>1</v>
      </c>
      <c r="H19" s="114">
        <v>1</v>
      </c>
      <c r="I19" s="115">
        <v>1</v>
      </c>
      <c r="J19" s="114">
        <v>1</v>
      </c>
      <c r="K19" s="115">
        <v>1</v>
      </c>
    </row>
    <row r="20" spans="1:11" x14ac:dyDescent="0.4">
      <c r="A20" s="98">
        <v>14</v>
      </c>
      <c r="B20" s="98" t="s">
        <v>1032</v>
      </c>
      <c r="C20" s="97" t="s">
        <v>1037</v>
      </c>
      <c r="D20" s="114">
        <v>1</v>
      </c>
      <c r="E20" s="115">
        <v>1</v>
      </c>
      <c r="F20" s="114">
        <v>1</v>
      </c>
      <c r="G20" s="115">
        <v>1</v>
      </c>
      <c r="H20" s="114">
        <v>1</v>
      </c>
      <c r="I20" s="115">
        <v>1</v>
      </c>
      <c r="J20" s="114">
        <v>1</v>
      </c>
      <c r="K20" s="115">
        <v>1</v>
      </c>
    </row>
    <row r="21" spans="1:11" x14ac:dyDescent="0.4">
      <c r="D21" s="114"/>
      <c r="E21" s="115"/>
      <c r="F21" s="114"/>
      <c r="G21" s="115"/>
      <c r="H21" s="114"/>
      <c r="I21" s="115"/>
      <c r="J21" s="114"/>
      <c r="K21" s="115"/>
    </row>
    <row r="22" spans="1:11" x14ac:dyDescent="0.4">
      <c r="B22" s="245" t="s">
        <v>1045</v>
      </c>
      <c r="C22" s="246"/>
      <c r="D22" s="114"/>
      <c r="E22" s="115"/>
      <c r="F22" s="114"/>
      <c r="G22" s="115"/>
      <c r="H22" s="114"/>
      <c r="I22" s="115"/>
      <c r="J22" s="114"/>
      <c r="K22" s="115"/>
    </row>
    <row r="23" spans="1:11" ht="34.799999999999997" x14ac:dyDescent="0.4">
      <c r="A23" s="98">
        <v>15</v>
      </c>
      <c r="B23" s="98" t="s">
        <v>1039</v>
      </c>
      <c r="C23" s="97" t="s">
        <v>1046</v>
      </c>
      <c r="D23" s="114">
        <v>1</v>
      </c>
      <c r="E23" s="115">
        <v>1</v>
      </c>
      <c r="F23" s="114">
        <v>1</v>
      </c>
      <c r="G23" s="115">
        <v>1</v>
      </c>
      <c r="H23" s="114">
        <v>1</v>
      </c>
      <c r="I23" s="115">
        <v>1</v>
      </c>
      <c r="J23" s="114">
        <v>1</v>
      </c>
      <c r="K23" s="115">
        <v>1</v>
      </c>
    </row>
    <row r="24" spans="1:11" ht="121.8" x14ac:dyDescent="0.4">
      <c r="A24" s="98">
        <v>16</v>
      </c>
      <c r="B24" s="98" t="s">
        <v>1040</v>
      </c>
      <c r="C24" s="97" t="s">
        <v>1047</v>
      </c>
      <c r="D24" s="114">
        <v>4</v>
      </c>
      <c r="E24" s="115">
        <v>4</v>
      </c>
      <c r="F24" s="114">
        <v>4</v>
      </c>
      <c r="G24" s="115">
        <v>4</v>
      </c>
      <c r="H24" s="114">
        <v>4</v>
      </c>
      <c r="I24" s="115">
        <v>4</v>
      </c>
      <c r="J24" s="114">
        <v>4</v>
      </c>
      <c r="K24" s="115">
        <v>4</v>
      </c>
    </row>
    <row r="25" spans="1:11" s="3" customFormat="1" x14ac:dyDescent="0.4">
      <c r="A25" s="98">
        <v>17</v>
      </c>
      <c r="B25" s="3" t="s">
        <v>1042</v>
      </c>
      <c r="C25" s="4" t="s">
        <v>1037</v>
      </c>
      <c r="D25" s="114">
        <v>1</v>
      </c>
      <c r="E25" s="115">
        <v>1</v>
      </c>
      <c r="F25" s="114">
        <v>1</v>
      </c>
      <c r="G25" s="115">
        <v>1</v>
      </c>
      <c r="H25" s="114">
        <v>1</v>
      </c>
      <c r="I25" s="115">
        <v>1</v>
      </c>
      <c r="J25" s="114">
        <v>1</v>
      </c>
      <c r="K25" s="115">
        <v>1</v>
      </c>
    </row>
    <row r="26" spans="1:11" ht="52.2" x14ac:dyDescent="0.4">
      <c r="A26" s="98">
        <v>18</v>
      </c>
      <c r="B26" s="98" t="s">
        <v>1041</v>
      </c>
      <c r="C26" s="97" t="s">
        <v>1242</v>
      </c>
      <c r="D26" s="114">
        <v>0</v>
      </c>
      <c r="E26" s="115">
        <v>0</v>
      </c>
      <c r="F26" s="114">
        <v>0</v>
      </c>
      <c r="G26" s="115">
        <v>0</v>
      </c>
      <c r="H26" s="114">
        <v>0</v>
      </c>
      <c r="I26" s="115">
        <v>0</v>
      </c>
      <c r="J26" s="114">
        <v>0</v>
      </c>
      <c r="K26" s="115">
        <v>0</v>
      </c>
    </row>
    <row r="27" spans="1:11" ht="34.799999999999997" x14ac:dyDescent="0.4">
      <c r="A27" s="98">
        <v>19</v>
      </c>
      <c r="B27" s="98" t="s">
        <v>1043</v>
      </c>
      <c r="C27" s="97" t="s">
        <v>1048</v>
      </c>
      <c r="D27" s="114">
        <v>-0.25</v>
      </c>
      <c r="E27" s="115">
        <v>-0.25</v>
      </c>
      <c r="F27" s="114">
        <v>-0.25</v>
      </c>
      <c r="G27" s="115">
        <v>-0.25</v>
      </c>
      <c r="H27" s="114">
        <v>-0.25</v>
      </c>
      <c r="I27" s="115">
        <v>-0.25</v>
      </c>
      <c r="J27" s="114">
        <v>-0.25</v>
      </c>
      <c r="K27" s="115">
        <v>-0.25</v>
      </c>
    </row>
    <row r="28" spans="1:11" ht="52.2" x14ac:dyDescent="0.4">
      <c r="A28" s="98">
        <v>20</v>
      </c>
      <c r="B28" s="98" t="s">
        <v>1044</v>
      </c>
      <c r="C28" s="97" t="s">
        <v>1049</v>
      </c>
      <c r="D28" s="114">
        <v>-0.25</v>
      </c>
      <c r="E28" s="115">
        <v>-0.25</v>
      </c>
      <c r="F28" s="114">
        <v>-0.25</v>
      </c>
      <c r="G28" s="115">
        <v>-0.25</v>
      </c>
      <c r="H28" s="114">
        <v>-0.25</v>
      </c>
      <c r="I28" s="115">
        <v>-0.25</v>
      </c>
      <c r="J28" s="114">
        <v>-0.25</v>
      </c>
      <c r="K28" s="115">
        <v>-0.25</v>
      </c>
    </row>
    <row r="29" spans="1:11" ht="14.4" customHeight="1" x14ac:dyDescent="0.4">
      <c r="B29" s="245" t="s">
        <v>1056</v>
      </c>
      <c r="C29" s="246"/>
      <c r="D29" s="114"/>
      <c r="E29" s="115"/>
      <c r="F29" s="114"/>
      <c r="G29" s="115"/>
      <c r="H29" s="114"/>
      <c r="I29" s="115"/>
      <c r="J29" s="114"/>
      <c r="K29" s="115"/>
    </row>
    <row r="30" spans="1:11" ht="34.799999999999997" x14ac:dyDescent="0.4">
      <c r="A30" s="98">
        <v>21</v>
      </c>
      <c r="B30" s="98" t="s">
        <v>1050</v>
      </c>
      <c r="C30" s="97" t="s">
        <v>1054</v>
      </c>
      <c r="D30" s="114">
        <v>1</v>
      </c>
      <c r="E30" s="115">
        <v>1</v>
      </c>
      <c r="F30" s="114">
        <v>1</v>
      </c>
      <c r="G30" s="115">
        <v>1</v>
      </c>
      <c r="H30" s="114">
        <v>1</v>
      </c>
      <c r="I30" s="115">
        <v>1</v>
      </c>
      <c r="J30" s="114">
        <v>1</v>
      </c>
      <c r="K30" s="115">
        <v>1</v>
      </c>
    </row>
    <row r="31" spans="1:11" ht="121.8" x14ac:dyDescent="0.4">
      <c r="A31" s="98">
        <v>22</v>
      </c>
      <c r="B31" s="98" t="s">
        <v>1051</v>
      </c>
      <c r="C31" s="97" t="s">
        <v>1072</v>
      </c>
      <c r="D31" s="114">
        <v>4</v>
      </c>
      <c r="E31" s="115">
        <v>4</v>
      </c>
      <c r="F31" s="114">
        <v>4</v>
      </c>
      <c r="G31" s="115">
        <v>4</v>
      </c>
      <c r="H31" s="114">
        <v>4</v>
      </c>
      <c r="I31" s="115">
        <v>4</v>
      </c>
      <c r="J31" s="114">
        <v>4</v>
      </c>
      <c r="K31" s="115">
        <v>4</v>
      </c>
    </row>
    <row r="32" spans="1:11" ht="14.4" customHeight="1" x14ac:dyDescent="0.4">
      <c r="A32" s="98">
        <v>23</v>
      </c>
      <c r="B32" s="98" t="s">
        <v>1052</v>
      </c>
      <c r="C32" s="97" t="s">
        <v>1037</v>
      </c>
      <c r="D32" s="114">
        <v>0</v>
      </c>
      <c r="E32" s="115">
        <v>0</v>
      </c>
      <c r="F32" s="114">
        <v>0</v>
      </c>
      <c r="G32" s="115">
        <v>0</v>
      </c>
      <c r="H32" s="114">
        <v>0</v>
      </c>
      <c r="I32" s="115">
        <v>0</v>
      </c>
      <c r="J32" s="114">
        <v>0</v>
      </c>
      <c r="K32" s="115">
        <v>0</v>
      </c>
    </row>
    <row r="33" spans="1:11" ht="14.4" customHeight="1" x14ac:dyDescent="0.4">
      <c r="A33" s="98">
        <v>24</v>
      </c>
      <c r="B33" s="98" t="s">
        <v>1053</v>
      </c>
      <c r="C33" s="97" t="s">
        <v>1055</v>
      </c>
      <c r="D33" s="114">
        <v>0</v>
      </c>
      <c r="E33" s="115">
        <v>0</v>
      </c>
      <c r="F33" s="114">
        <v>0</v>
      </c>
      <c r="G33" s="115">
        <v>0</v>
      </c>
      <c r="H33" s="114">
        <v>0</v>
      </c>
      <c r="I33" s="115">
        <v>0</v>
      </c>
      <c r="J33" s="114">
        <v>0</v>
      </c>
      <c r="K33" s="115">
        <v>0</v>
      </c>
    </row>
    <row r="34" spans="1:11" ht="69.599999999999994" x14ac:dyDescent="0.4">
      <c r="A34" s="98">
        <v>25</v>
      </c>
      <c r="B34" s="166" t="s">
        <v>1241</v>
      </c>
      <c r="C34" s="167" t="s">
        <v>1243</v>
      </c>
      <c r="D34" s="114">
        <v>0</v>
      </c>
      <c r="E34" s="115">
        <v>0</v>
      </c>
      <c r="F34" s="114">
        <v>0</v>
      </c>
      <c r="G34" s="115">
        <v>0</v>
      </c>
      <c r="H34" s="114">
        <v>0</v>
      </c>
      <c r="I34" s="115">
        <v>0</v>
      </c>
      <c r="J34" s="114">
        <v>0</v>
      </c>
      <c r="K34" s="115">
        <v>0</v>
      </c>
    </row>
    <row r="35" spans="1:11" ht="14.4" customHeight="1" x14ac:dyDescent="0.4">
      <c r="B35" s="245" t="s">
        <v>1071</v>
      </c>
      <c r="C35" s="246"/>
      <c r="D35" s="114"/>
      <c r="E35" s="115"/>
      <c r="F35" s="114"/>
      <c r="G35" s="115"/>
      <c r="H35" s="114"/>
      <c r="I35" s="115"/>
      <c r="J35" s="114"/>
      <c r="K35" s="115"/>
    </row>
    <row r="36" spans="1:11" ht="87" x14ac:dyDescent="0.4">
      <c r="A36" s="98">
        <v>26</v>
      </c>
      <c r="B36" s="98" t="s">
        <v>1057</v>
      </c>
      <c r="C36" s="97" t="s">
        <v>1073</v>
      </c>
      <c r="D36" s="114">
        <v>8</v>
      </c>
      <c r="E36" s="115">
        <v>8</v>
      </c>
      <c r="F36" s="114">
        <v>8</v>
      </c>
      <c r="G36" s="115">
        <v>8</v>
      </c>
      <c r="H36" s="114">
        <v>8</v>
      </c>
      <c r="I36" s="115">
        <v>8</v>
      </c>
      <c r="J36" s="114">
        <v>8</v>
      </c>
      <c r="K36" s="115">
        <v>8</v>
      </c>
    </row>
    <row r="37" spans="1:11" s="3" customFormat="1" ht="14.4" customHeight="1" x14ac:dyDescent="0.4">
      <c r="C37" s="4"/>
      <c r="D37" s="114"/>
      <c r="E37" s="115"/>
      <c r="F37" s="114"/>
      <c r="G37" s="115"/>
      <c r="H37" s="114"/>
      <c r="I37" s="115"/>
      <c r="J37" s="114"/>
      <c r="K37" s="115"/>
    </row>
    <row r="38" spans="1:11" s="3" customFormat="1" ht="69.599999999999994" x14ac:dyDescent="0.4">
      <c r="A38" s="98">
        <v>27</v>
      </c>
      <c r="B38" s="3" t="s">
        <v>1058</v>
      </c>
      <c r="C38" s="4" t="s">
        <v>1074</v>
      </c>
      <c r="D38" s="114">
        <v>1</v>
      </c>
      <c r="E38" s="115">
        <v>1</v>
      </c>
      <c r="F38" s="114">
        <v>1</v>
      </c>
      <c r="G38" s="115">
        <v>1</v>
      </c>
      <c r="H38" s="114">
        <v>1</v>
      </c>
      <c r="I38" s="115">
        <v>1</v>
      </c>
      <c r="J38" s="114">
        <v>1</v>
      </c>
      <c r="K38" s="115">
        <v>1</v>
      </c>
    </row>
    <row r="39" spans="1:11" s="3" customFormat="1" ht="34.799999999999997" x14ac:dyDescent="0.4">
      <c r="A39" s="3">
        <v>28</v>
      </c>
      <c r="B39" s="3" t="s">
        <v>1059</v>
      </c>
      <c r="C39" s="4" t="s">
        <v>1075</v>
      </c>
      <c r="D39" s="114">
        <v>-1.25</v>
      </c>
      <c r="E39" s="115">
        <v>-1.25</v>
      </c>
      <c r="F39" s="114">
        <v>-1.25</v>
      </c>
      <c r="G39" s="115">
        <v>-1.25</v>
      </c>
      <c r="H39" s="114">
        <v>-1.25</v>
      </c>
      <c r="I39" s="115">
        <v>-1.25</v>
      </c>
      <c r="J39" s="114">
        <v>-1.25</v>
      </c>
      <c r="K39" s="115">
        <v>-1.25</v>
      </c>
    </row>
    <row r="40" spans="1:11" s="3" customFormat="1" ht="52.2" x14ac:dyDescent="0.4">
      <c r="A40" s="166">
        <v>29</v>
      </c>
      <c r="B40" s="3" t="s">
        <v>1060</v>
      </c>
      <c r="C40" s="4" t="s">
        <v>1076</v>
      </c>
      <c r="D40" s="114">
        <v>0</v>
      </c>
      <c r="E40" s="115">
        <v>0</v>
      </c>
      <c r="F40" s="114">
        <v>0</v>
      </c>
      <c r="G40" s="115">
        <v>0</v>
      </c>
      <c r="H40" s="114">
        <v>0</v>
      </c>
      <c r="I40" s="115">
        <v>0</v>
      </c>
      <c r="J40" s="114">
        <v>0</v>
      </c>
      <c r="K40" s="115">
        <v>0</v>
      </c>
    </row>
    <row r="41" spans="1:11" s="3" customFormat="1" ht="34.799999999999997" x14ac:dyDescent="0.4">
      <c r="A41" s="3">
        <v>30</v>
      </c>
      <c r="B41" s="3" t="s">
        <v>1061</v>
      </c>
      <c r="C41" s="4" t="s">
        <v>1077</v>
      </c>
      <c r="D41" s="114">
        <v>0</v>
      </c>
      <c r="E41" s="115">
        <v>0</v>
      </c>
      <c r="F41" s="114">
        <v>0</v>
      </c>
      <c r="G41" s="115">
        <v>0</v>
      </c>
      <c r="H41" s="114">
        <v>0</v>
      </c>
      <c r="I41" s="115">
        <v>0</v>
      </c>
      <c r="J41" s="114">
        <v>0</v>
      </c>
      <c r="K41" s="115">
        <v>0</v>
      </c>
    </row>
    <row r="42" spans="1:11" s="3" customFormat="1" ht="34.799999999999997" x14ac:dyDescent="0.4">
      <c r="A42" s="166">
        <v>31</v>
      </c>
      <c r="B42" s="3" t="s">
        <v>1062</v>
      </c>
      <c r="C42" s="4" t="s">
        <v>1079</v>
      </c>
      <c r="D42" s="114">
        <v>-1.25</v>
      </c>
      <c r="E42" s="115">
        <v>-1.25</v>
      </c>
      <c r="F42" s="114">
        <v>-1.25</v>
      </c>
      <c r="G42" s="115">
        <v>-1.25</v>
      </c>
      <c r="H42" s="114">
        <v>-1.25</v>
      </c>
      <c r="I42" s="115">
        <v>-1.25</v>
      </c>
      <c r="J42" s="114">
        <v>-1.25</v>
      </c>
      <c r="K42" s="115">
        <v>-1.25</v>
      </c>
    </row>
    <row r="43" spans="1:11" s="3" customFormat="1" ht="52.2" x14ac:dyDescent="0.4">
      <c r="A43" s="3">
        <v>32</v>
      </c>
      <c r="B43" s="3" t="s">
        <v>1063</v>
      </c>
      <c r="C43" s="4" t="s">
        <v>1076</v>
      </c>
      <c r="D43" s="114">
        <v>0</v>
      </c>
      <c r="E43" s="115">
        <v>0</v>
      </c>
      <c r="F43" s="114">
        <v>0</v>
      </c>
      <c r="G43" s="115">
        <v>0</v>
      </c>
      <c r="H43" s="114">
        <v>0</v>
      </c>
      <c r="I43" s="115">
        <v>0</v>
      </c>
      <c r="J43" s="114">
        <v>0</v>
      </c>
      <c r="K43" s="115">
        <v>0</v>
      </c>
    </row>
    <row r="44" spans="1:11" s="3" customFormat="1" ht="14.4" customHeight="1" x14ac:dyDescent="0.4">
      <c r="A44" s="166">
        <v>33</v>
      </c>
      <c r="B44" s="3" t="s">
        <v>1064</v>
      </c>
      <c r="C44" s="4" t="s">
        <v>1078</v>
      </c>
      <c r="D44" s="114">
        <v>0</v>
      </c>
      <c r="E44" s="115">
        <v>0</v>
      </c>
      <c r="F44" s="114">
        <v>0</v>
      </c>
      <c r="G44" s="115">
        <v>0</v>
      </c>
      <c r="H44" s="114">
        <v>0</v>
      </c>
      <c r="I44" s="115">
        <v>0</v>
      </c>
      <c r="J44" s="114">
        <v>0</v>
      </c>
      <c r="K44" s="115">
        <v>0</v>
      </c>
    </row>
    <row r="45" spans="1:11" x14ac:dyDescent="0.4">
      <c r="D45" s="114"/>
      <c r="E45" s="115"/>
      <c r="F45" s="114"/>
      <c r="G45" s="115"/>
      <c r="H45" s="114"/>
      <c r="I45" s="115"/>
      <c r="J45" s="114"/>
      <c r="K45" s="115"/>
    </row>
    <row r="46" spans="1:11" ht="14.4" customHeight="1" x14ac:dyDescent="0.4">
      <c r="A46" s="98">
        <v>34</v>
      </c>
      <c r="B46" s="98" t="s">
        <v>1065</v>
      </c>
      <c r="C46" s="97" t="s">
        <v>1080</v>
      </c>
      <c r="D46" s="114">
        <v>-3.25</v>
      </c>
      <c r="E46" s="115">
        <v>-3.25</v>
      </c>
      <c r="F46" s="114">
        <v>-3.25</v>
      </c>
      <c r="G46" s="115">
        <v>-3.25</v>
      </c>
      <c r="H46" s="114">
        <v>-3.25</v>
      </c>
      <c r="I46" s="115">
        <v>-3.25</v>
      </c>
      <c r="J46" s="114">
        <v>-3.25</v>
      </c>
      <c r="K46" s="115">
        <v>-3.25</v>
      </c>
    </row>
    <row r="47" spans="1:11" ht="34.799999999999997" x14ac:dyDescent="0.4">
      <c r="A47" s="98">
        <v>35</v>
      </c>
      <c r="B47" s="98" t="s">
        <v>1066</v>
      </c>
      <c r="C47" s="97" t="s">
        <v>1081</v>
      </c>
      <c r="D47" s="114">
        <v>0</v>
      </c>
      <c r="E47" s="115">
        <v>0</v>
      </c>
      <c r="F47" s="114">
        <v>0</v>
      </c>
      <c r="G47" s="115">
        <v>0</v>
      </c>
      <c r="H47" s="114">
        <v>0</v>
      </c>
      <c r="I47" s="115">
        <v>0</v>
      </c>
      <c r="J47" s="114">
        <v>0</v>
      </c>
      <c r="K47" s="115">
        <v>0</v>
      </c>
    </row>
    <row r="48" spans="1:11" ht="52.2" x14ac:dyDescent="0.4">
      <c r="A48" s="98">
        <v>36</v>
      </c>
      <c r="B48" s="98" t="s">
        <v>1067</v>
      </c>
      <c r="C48" s="97" t="s">
        <v>1082</v>
      </c>
      <c r="D48" s="114">
        <v>0</v>
      </c>
      <c r="E48" s="115">
        <v>0</v>
      </c>
      <c r="F48" s="114">
        <v>0</v>
      </c>
      <c r="G48" s="115">
        <v>0</v>
      </c>
      <c r="H48" s="114">
        <v>0</v>
      </c>
      <c r="I48" s="115">
        <v>0</v>
      </c>
      <c r="J48" s="114">
        <v>0</v>
      </c>
      <c r="K48" s="115">
        <v>0</v>
      </c>
    </row>
    <row r="49" spans="1:11" ht="34.799999999999997" x14ac:dyDescent="0.4">
      <c r="A49" s="98">
        <v>37</v>
      </c>
      <c r="B49" s="98" t="s">
        <v>1068</v>
      </c>
      <c r="C49" s="97" t="s">
        <v>1080</v>
      </c>
      <c r="D49" s="114">
        <v>-3.25</v>
      </c>
      <c r="E49" s="115">
        <v>-3.25</v>
      </c>
      <c r="F49" s="114">
        <v>-3.25</v>
      </c>
      <c r="G49" s="115">
        <v>-3.25</v>
      </c>
      <c r="H49" s="114">
        <v>-3.25</v>
      </c>
      <c r="I49" s="115">
        <v>-3.25</v>
      </c>
      <c r="J49" s="114">
        <v>-3.25</v>
      </c>
      <c r="K49" s="115">
        <v>-3.25</v>
      </c>
    </row>
    <row r="50" spans="1:11" ht="14.4" customHeight="1" x14ac:dyDescent="0.4">
      <c r="A50" s="98">
        <v>38</v>
      </c>
      <c r="B50" s="98" t="s">
        <v>1069</v>
      </c>
      <c r="C50" s="97" t="s">
        <v>1081</v>
      </c>
      <c r="D50" s="114">
        <v>0</v>
      </c>
      <c r="E50" s="115">
        <v>0</v>
      </c>
      <c r="F50" s="114">
        <v>0</v>
      </c>
      <c r="G50" s="115">
        <v>0</v>
      </c>
      <c r="H50" s="114">
        <v>0</v>
      </c>
      <c r="I50" s="115">
        <v>0</v>
      </c>
      <c r="J50" s="114">
        <v>0</v>
      </c>
      <c r="K50" s="115">
        <v>0</v>
      </c>
    </row>
    <row r="51" spans="1:11" ht="52.2" x14ac:dyDescent="0.4">
      <c r="A51" s="98">
        <v>39</v>
      </c>
      <c r="B51" s="98" t="s">
        <v>1070</v>
      </c>
      <c r="C51" s="97" t="s">
        <v>1082</v>
      </c>
      <c r="D51" s="114">
        <v>0</v>
      </c>
      <c r="E51" s="115">
        <v>0</v>
      </c>
      <c r="F51" s="114">
        <v>0</v>
      </c>
      <c r="G51" s="115">
        <v>0</v>
      </c>
      <c r="H51" s="114">
        <v>0</v>
      </c>
      <c r="I51" s="115">
        <v>0</v>
      </c>
      <c r="J51" s="114">
        <v>0</v>
      </c>
      <c r="K51" s="115">
        <v>0</v>
      </c>
    </row>
    <row r="52" spans="1:11" x14ac:dyDescent="0.4">
      <c r="B52" s="245" t="s">
        <v>1083</v>
      </c>
      <c r="C52" s="246"/>
      <c r="D52" s="114"/>
      <c r="E52" s="115"/>
      <c r="F52" s="114"/>
      <c r="G52" s="115"/>
      <c r="H52" s="114"/>
      <c r="I52" s="115"/>
      <c r="J52" s="114"/>
      <c r="K52" s="115"/>
    </row>
    <row r="53" spans="1:11" x14ac:dyDescent="0.4">
      <c r="A53" s="98">
        <v>40</v>
      </c>
      <c r="B53" s="98" t="s">
        <v>1084</v>
      </c>
      <c r="C53" s="97" t="s">
        <v>1091</v>
      </c>
      <c r="D53" s="114">
        <v>0</v>
      </c>
      <c r="E53" s="115">
        <v>0</v>
      </c>
      <c r="F53" s="114">
        <v>0</v>
      </c>
      <c r="G53" s="115">
        <v>0</v>
      </c>
      <c r="H53" s="114">
        <v>0</v>
      </c>
      <c r="I53" s="115">
        <v>0</v>
      </c>
      <c r="J53" s="114">
        <v>0</v>
      </c>
      <c r="K53" s="115">
        <v>0</v>
      </c>
    </row>
    <row r="54" spans="1:11" ht="34.799999999999997" x14ac:dyDescent="0.4">
      <c r="A54" s="98">
        <v>41</v>
      </c>
      <c r="B54" s="98" t="s">
        <v>1085</v>
      </c>
      <c r="C54" s="97" t="s">
        <v>1092</v>
      </c>
      <c r="D54" s="114">
        <f t="shared" ref="D54:K54" si="0">-1.25</f>
        <v>-1.25</v>
      </c>
      <c r="E54" s="115">
        <f t="shared" si="0"/>
        <v>-1.25</v>
      </c>
      <c r="F54" s="114">
        <f t="shared" si="0"/>
        <v>-1.25</v>
      </c>
      <c r="G54" s="115">
        <f t="shared" si="0"/>
        <v>-1.25</v>
      </c>
      <c r="H54" s="114">
        <f t="shared" si="0"/>
        <v>-1.25</v>
      </c>
      <c r="I54" s="115">
        <f t="shared" si="0"/>
        <v>-1.25</v>
      </c>
      <c r="J54" s="114">
        <f t="shared" si="0"/>
        <v>-1.25</v>
      </c>
      <c r="K54" s="115">
        <f t="shared" si="0"/>
        <v>-1.25</v>
      </c>
    </row>
    <row r="55" spans="1:11" ht="34.799999999999997" x14ac:dyDescent="0.4">
      <c r="A55" s="166">
        <v>42</v>
      </c>
      <c r="B55" s="98" t="s">
        <v>1086</v>
      </c>
      <c r="C55" s="97" t="s">
        <v>1093</v>
      </c>
      <c r="D55" s="114">
        <v>0</v>
      </c>
      <c r="E55" s="115">
        <v>0</v>
      </c>
      <c r="F55" s="114">
        <v>0</v>
      </c>
      <c r="G55" s="115">
        <v>0</v>
      </c>
      <c r="H55" s="114">
        <v>0</v>
      </c>
      <c r="I55" s="115">
        <v>0</v>
      </c>
      <c r="J55" s="114">
        <v>0</v>
      </c>
      <c r="K55" s="115">
        <v>0</v>
      </c>
    </row>
    <row r="56" spans="1:11" ht="52.2" x14ac:dyDescent="0.4">
      <c r="A56" s="166">
        <v>43</v>
      </c>
      <c r="B56" s="98" t="s">
        <v>1087</v>
      </c>
      <c r="C56" s="97" t="s">
        <v>1096</v>
      </c>
      <c r="D56" s="114">
        <v>0</v>
      </c>
      <c r="E56" s="115">
        <v>0</v>
      </c>
      <c r="F56" s="114">
        <v>0</v>
      </c>
      <c r="G56" s="115">
        <v>0</v>
      </c>
      <c r="H56" s="114">
        <v>0</v>
      </c>
      <c r="I56" s="115">
        <v>0</v>
      </c>
      <c r="J56" s="114">
        <v>0</v>
      </c>
      <c r="K56" s="115">
        <v>0</v>
      </c>
    </row>
    <row r="57" spans="1:11" ht="34.799999999999997" x14ac:dyDescent="0.4">
      <c r="A57" s="166">
        <v>44</v>
      </c>
      <c r="B57" s="98" t="s">
        <v>1088</v>
      </c>
      <c r="C57" s="97" t="s">
        <v>1094</v>
      </c>
      <c r="D57" s="114">
        <v>-1.25</v>
      </c>
      <c r="E57" s="115">
        <v>-1.25</v>
      </c>
      <c r="F57" s="114">
        <v>-1.25</v>
      </c>
      <c r="G57" s="115">
        <v>-1.25</v>
      </c>
      <c r="H57" s="114">
        <v>-1.25</v>
      </c>
      <c r="I57" s="115">
        <v>-1.25</v>
      </c>
      <c r="J57" s="114">
        <v>-1.25</v>
      </c>
      <c r="K57" s="115">
        <v>-1.25</v>
      </c>
    </row>
    <row r="58" spans="1:11" ht="34.799999999999997" x14ac:dyDescent="0.4">
      <c r="A58" s="166">
        <v>45</v>
      </c>
      <c r="B58" s="98" t="s">
        <v>1089</v>
      </c>
      <c r="C58" s="97" t="s">
        <v>1095</v>
      </c>
      <c r="D58" s="114">
        <v>0</v>
      </c>
      <c r="E58" s="115">
        <v>0</v>
      </c>
      <c r="F58" s="114">
        <v>0</v>
      </c>
      <c r="G58" s="115">
        <v>0</v>
      </c>
      <c r="H58" s="114">
        <v>0</v>
      </c>
      <c r="I58" s="115">
        <v>0</v>
      </c>
      <c r="J58" s="114">
        <v>0</v>
      </c>
      <c r="K58" s="115">
        <v>0</v>
      </c>
    </row>
    <row r="59" spans="1:11" ht="52.2" x14ac:dyDescent="0.4">
      <c r="A59" s="166">
        <v>46</v>
      </c>
      <c r="B59" s="98" t="s">
        <v>1090</v>
      </c>
      <c r="C59" s="97" t="s">
        <v>1096</v>
      </c>
      <c r="D59" s="114">
        <v>0</v>
      </c>
      <c r="E59" s="115">
        <v>0</v>
      </c>
      <c r="F59" s="114">
        <v>0</v>
      </c>
      <c r="G59" s="115">
        <v>0</v>
      </c>
      <c r="H59" s="114">
        <v>0</v>
      </c>
      <c r="I59" s="115">
        <v>0</v>
      </c>
      <c r="J59" s="114">
        <v>0</v>
      </c>
      <c r="K59" s="115">
        <v>0</v>
      </c>
    </row>
    <row r="60" spans="1:11" ht="34.799999999999997" x14ac:dyDescent="0.4">
      <c r="A60" s="166">
        <v>47</v>
      </c>
      <c r="B60" s="98" t="s">
        <v>1097</v>
      </c>
      <c r="C60" s="97" t="s">
        <v>1103</v>
      </c>
      <c r="D60" s="114">
        <v>-3.25</v>
      </c>
      <c r="E60" s="115">
        <v>-3.25</v>
      </c>
      <c r="F60" s="114">
        <v>-3.25</v>
      </c>
      <c r="G60" s="115">
        <v>-3.25</v>
      </c>
      <c r="H60" s="114">
        <v>-3.25</v>
      </c>
      <c r="I60" s="115">
        <v>-3.25</v>
      </c>
      <c r="J60" s="114">
        <v>-3.25</v>
      </c>
      <c r="K60" s="115">
        <v>-3.25</v>
      </c>
    </row>
    <row r="61" spans="1:11" ht="34.799999999999997" x14ac:dyDescent="0.4">
      <c r="A61" s="166">
        <v>48</v>
      </c>
      <c r="B61" s="98" t="s">
        <v>1098</v>
      </c>
      <c r="C61" s="97" t="s">
        <v>1105</v>
      </c>
      <c r="D61" s="114">
        <v>0</v>
      </c>
      <c r="E61" s="115">
        <v>0</v>
      </c>
      <c r="F61" s="114">
        <v>0</v>
      </c>
      <c r="G61" s="115">
        <v>0</v>
      </c>
      <c r="H61" s="114">
        <v>0</v>
      </c>
      <c r="I61" s="115">
        <v>0</v>
      </c>
      <c r="J61" s="114">
        <v>0</v>
      </c>
      <c r="K61" s="115">
        <v>0</v>
      </c>
    </row>
    <row r="62" spans="1:11" ht="52.2" x14ac:dyDescent="0.4">
      <c r="A62" s="166">
        <v>49</v>
      </c>
      <c r="B62" s="98" t="s">
        <v>1099</v>
      </c>
      <c r="C62" s="97" t="s">
        <v>1104</v>
      </c>
      <c r="D62" s="114">
        <v>0</v>
      </c>
      <c r="E62" s="115">
        <v>0</v>
      </c>
      <c r="F62" s="114">
        <v>0</v>
      </c>
      <c r="G62" s="115">
        <v>0</v>
      </c>
      <c r="H62" s="114">
        <v>0</v>
      </c>
      <c r="I62" s="115">
        <v>0</v>
      </c>
      <c r="J62" s="114">
        <v>0</v>
      </c>
      <c r="K62" s="115">
        <v>0</v>
      </c>
    </row>
    <row r="63" spans="1:11" ht="34.799999999999997" x14ac:dyDescent="0.4">
      <c r="A63" s="166">
        <v>50</v>
      </c>
      <c r="B63" s="98" t="s">
        <v>1100</v>
      </c>
      <c r="C63" s="97" t="s">
        <v>1103</v>
      </c>
      <c r="D63" s="114">
        <v>-3.25</v>
      </c>
      <c r="E63" s="115">
        <v>-3.25</v>
      </c>
      <c r="F63" s="114">
        <v>-3.25</v>
      </c>
      <c r="G63" s="115">
        <v>-3.25</v>
      </c>
      <c r="H63" s="114">
        <v>-3.25</v>
      </c>
      <c r="I63" s="115">
        <v>-3.25</v>
      </c>
      <c r="J63" s="114">
        <v>-3.25</v>
      </c>
      <c r="K63" s="115">
        <v>-3.25</v>
      </c>
    </row>
    <row r="64" spans="1:11" ht="34.799999999999997" x14ac:dyDescent="0.4">
      <c r="A64" s="166">
        <v>51</v>
      </c>
      <c r="B64" s="98" t="s">
        <v>1101</v>
      </c>
      <c r="C64" s="97" t="s">
        <v>1106</v>
      </c>
      <c r="D64" s="114">
        <v>0</v>
      </c>
      <c r="E64" s="115">
        <v>0</v>
      </c>
      <c r="F64" s="114">
        <v>0</v>
      </c>
      <c r="G64" s="115">
        <v>0</v>
      </c>
      <c r="H64" s="114">
        <v>0</v>
      </c>
      <c r="I64" s="115">
        <v>0</v>
      </c>
      <c r="J64" s="114">
        <v>0</v>
      </c>
      <c r="K64" s="115">
        <v>0</v>
      </c>
    </row>
    <row r="65" spans="1:11" ht="52.2" x14ac:dyDescent="0.4">
      <c r="A65" s="166">
        <v>52</v>
      </c>
      <c r="B65" s="98" t="s">
        <v>1102</v>
      </c>
      <c r="C65" s="97" t="s">
        <v>1104</v>
      </c>
      <c r="D65" s="114">
        <v>0</v>
      </c>
      <c r="E65" s="115">
        <v>0</v>
      </c>
      <c r="F65" s="114">
        <v>0</v>
      </c>
      <c r="G65" s="115">
        <v>0</v>
      </c>
      <c r="H65" s="114">
        <v>0</v>
      </c>
      <c r="I65" s="115">
        <v>0</v>
      </c>
      <c r="J65" s="114">
        <v>0</v>
      </c>
      <c r="K65" s="115">
        <v>0</v>
      </c>
    </row>
    <row r="66" spans="1:11" x14ac:dyDescent="0.4">
      <c r="B66" s="245" t="s">
        <v>1107</v>
      </c>
      <c r="C66" s="246"/>
      <c r="D66" s="114"/>
      <c r="E66" s="115"/>
      <c r="F66" s="114"/>
      <c r="G66" s="115"/>
      <c r="H66" s="114"/>
      <c r="I66" s="115"/>
      <c r="J66" s="114"/>
      <c r="K66" s="115"/>
    </row>
    <row r="67" spans="1:11" ht="52.2" x14ac:dyDescent="0.4">
      <c r="A67" s="98">
        <v>53</v>
      </c>
      <c r="B67" s="98" t="s">
        <v>1108</v>
      </c>
      <c r="C67" s="97" t="s">
        <v>1133</v>
      </c>
      <c r="D67" s="114">
        <v>0</v>
      </c>
      <c r="E67" s="115">
        <v>0</v>
      </c>
      <c r="F67" s="114">
        <v>0</v>
      </c>
      <c r="G67" s="115">
        <v>0</v>
      </c>
      <c r="H67" s="114">
        <v>0</v>
      </c>
      <c r="I67" s="115">
        <v>0</v>
      </c>
      <c r="J67" s="114">
        <v>0</v>
      </c>
      <c r="K67" s="115">
        <v>0</v>
      </c>
    </row>
    <row r="68" spans="1:11" ht="69.599999999999994" x14ac:dyDescent="0.4">
      <c r="A68" s="98">
        <v>54</v>
      </c>
      <c r="B68" s="98" t="s">
        <v>1109</v>
      </c>
      <c r="C68" s="97" t="s">
        <v>1134</v>
      </c>
      <c r="D68" s="114">
        <v>128</v>
      </c>
      <c r="E68" s="115">
        <v>128</v>
      </c>
      <c r="F68" s="114">
        <v>128</v>
      </c>
      <c r="G68" s="115">
        <v>128</v>
      </c>
      <c r="H68" s="114">
        <v>128</v>
      </c>
      <c r="I68" s="115">
        <v>128</v>
      </c>
      <c r="J68" s="114">
        <v>128</v>
      </c>
      <c r="K68" s="115">
        <v>128</v>
      </c>
    </row>
    <row r="69" spans="1:11" ht="121.8" x14ac:dyDescent="0.4">
      <c r="A69" s="166">
        <v>55</v>
      </c>
      <c r="B69" s="98" t="s">
        <v>1110</v>
      </c>
      <c r="C69" s="97" t="s">
        <v>1135</v>
      </c>
      <c r="D69" s="114">
        <v>5</v>
      </c>
      <c r="E69" s="115">
        <v>5</v>
      </c>
      <c r="F69" s="114">
        <v>5</v>
      </c>
      <c r="G69" s="115">
        <v>5</v>
      </c>
      <c r="H69" s="114">
        <v>5</v>
      </c>
      <c r="I69" s="115">
        <v>5</v>
      </c>
      <c r="J69" s="114">
        <v>5</v>
      </c>
      <c r="K69" s="115">
        <v>5</v>
      </c>
    </row>
    <row r="70" spans="1:11" ht="87" x14ac:dyDescent="0.4">
      <c r="A70" s="166">
        <v>56</v>
      </c>
      <c r="B70" s="98" t="s">
        <v>1111</v>
      </c>
      <c r="C70" s="97" t="s">
        <v>1136</v>
      </c>
      <c r="D70" s="114">
        <v>1</v>
      </c>
      <c r="E70" s="115">
        <v>1</v>
      </c>
      <c r="F70" s="114">
        <v>1</v>
      </c>
      <c r="G70" s="115">
        <v>1</v>
      </c>
      <c r="H70" s="114">
        <v>1</v>
      </c>
      <c r="I70" s="115">
        <v>1</v>
      </c>
      <c r="J70" s="114">
        <v>1</v>
      </c>
      <c r="K70" s="115">
        <v>1</v>
      </c>
    </row>
    <row r="71" spans="1:11" ht="34.799999999999997" x14ac:dyDescent="0.4">
      <c r="A71" s="166">
        <v>57</v>
      </c>
      <c r="B71" s="111" t="s">
        <v>1112</v>
      </c>
      <c r="C71" s="97" t="s">
        <v>1137</v>
      </c>
      <c r="D71" s="114">
        <v>50</v>
      </c>
      <c r="E71" s="115">
        <v>50</v>
      </c>
      <c r="F71" s="114">
        <v>50</v>
      </c>
      <c r="G71" s="115">
        <v>50</v>
      </c>
      <c r="H71" s="114">
        <v>50</v>
      </c>
      <c r="I71" s="115">
        <v>50</v>
      </c>
      <c r="J71" s="114">
        <v>50</v>
      </c>
      <c r="K71" s="115">
        <v>50</v>
      </c>
    </row>
    <row r="72" spans="1:11" ht="34.799999999999997" x14ac:dyDescent="0.4">
      <c r="A72" s="166">
        <v>58</v>
      </c>
      <c r="B72" s="98" t="s">
        <v>1113</v>
      </c>
      <c r="C72" s="97" t="s">
        <v>1138</v>
      </c>
      <c r="D72" s="114">
        <v>50</v>
      </c>
      <c r="E72" s="115">
        <v>50</v>
      </c>
      <c r="F72" s="114">
        <v>50</v>
      </c>
      <c r="G72" s="115">
        <v>50</v>
      </c>
      <c r="H72" s="114">
        <v>50</v>
      </c>
      <c r="I72" s="115">
        <v>50</v>
      </c>
      <c r="J72" s="114">
        <v>50</v>
      </c>
      <c r="K72" s="115">
        <v>50</v>
      </c>
    </row>
    <row r="73" spans="1:11" ht="52.2" x14ac:dyDescent="0.4">
      <c r="A73" s="166">
        <v>59</v>
      </c>
      <c r="B73" s="98" t="s">
        <v>1114</v>
      </c>
      <c r="C73" s="97" t="s">
        <v>1139</v>
      </c>
      <c r="D73" s="114">
        <v>5</v>
      </c>
      <c r="E73" s="115">
        <v>5</v>
      </c>
      <c r="F73" s="114">
        <v>5</v>
      </c>
      <c r="G73" s="115">
        <v>5</v>
      </c>
      <c r="H73" s="114">
        <v>5</v>
      </c>
      <c r="I73" s="115">
        <v>5</v>
      </c>
      <c r="J73" s="114">
        <v>5</v>
      </c>
      <c r="K73" s="115">
        <v>5</v>
      </c>
    </row>
    <row r="74" spans="1:11" ht="87" x14ac:dyDescent="0.4">
      <c r="A74" s="166">
        <v>60</v>
      </c>
      <c r="B74" s="98" t="s">
        <v>1115</v>
      </c>
      <c r="C74" s="97" t="s">
        <v>1140</v>
      </c>
      <c r="D74" s="114">
        <v>2</v>
      </c>
      <c r="E74" s="115">
        <v>2</v>
      </c>
      <c r="F74" s="114">
        <v>2</v>
      </c>
      <c r="G74" s="115">
        <v>2</v>
      </c>
      <c r="H74" s="114">
        <v>2</v>
      </c>
      <c r="I74" s="115">
        <v>2</v>
      </c>
      <c r="J74" s="114">
        <v>2</v>
      </c>
      <c r="K74" s="115">
        <v>2</v>
      </c>
    </row>
    <row r="75" spans="1:11" ht="52.2" x14ac:dyDescent="0.4">
      <c r="A75" s="166">
        <v>61</v>
      </c>
      <c r="B75" s="98" t="s">
        <v>1116</v>
      </c>
      <c r="C75" s="97" t="s">
        <v>1141</v>
      </c>
      <c r="D75" s="114">
        <v>50</v>
      </c>
      <c r="E75" s="115">
        <v>50</v>
      </c>
      <c r="F75" s="114">
        <v>50</v>
      </c>
      <c r="G75" s="115">
        <v>50</v>
      </c>
      <c r="H75" s="114">
        <v>50</v>
      </c>
      <c r="I75" s="115">
        <v>50</v>
      </c>
      <c r="J75" s="114">
        <v>50</v>
      </c>
      <c r="K75" s="115">
        <v>50</v>
      </c>
    </row>
    <row r="76" spans="1:11" x14ac:dyDescent="0.4">
      <c r="D76" s="114"/>
      <c r="E76" s="115"/>
      <c r="F76" s="114"/>
      <c r="G76" s="115"/>
      <c r="H76" s="114"/>
      <c r="I76" s="115"/>
      <c r="J76" s="114"/>
      <c r="K76" s="115"/>
    </row>
    <row r="77" spans="1:11" ht="52.2" x14ac:dyDescent="0.4">
      <c r="A77" s="98">
        <v>62</v>
      </c>
      <c r="B77" s="98" t="s">
        <v>1117</v>
      </c>
      <c r="C77" s="97" t="s">
        <v>1142</v>
      </c>
      <c r="D77" s="114">
        <v>127</v>
      </c>
      <c r="E77" s="115">
        <v>127</v>
      </c>
      <c r="F77" s="114">
        <v>127</v>
      </c>
      <c r="G77" s="115">
        <v>127</v>
      </c>
      <c r="H77" s="114">
        <v>127</v>
      </c>
      <c r="I77" s="115">
        <v>127</v>
      </c>
      <c r="J77" s="114">
        <v>127</v>
      </c>
      <c r="K77" s="115">
        <v>127</v>
      </c>
    </row>
    <row r="78" spans="1:11" ht="69.599999999999994" x14ac:dyDescent="0.4">
      <c r="A78" s="98">
        <v>63</v>
      </c>
      <c r="B78" s="98" t="s">
        <v>1118</v>
      </c>
      <c r="C78" s="97" t="s">
        <v>1143</v>
      </c>
      <c r="D78" s="114">
        <v>0</v>
      </c>
      <c r="E78" s="115">
        <v>0</v>
      </c>
      <c r="F78" s="114">
        <v>0</v>
      </c>
      <c r="G78" s="115">
        <v>0</v>
      </c>
      <c r="H78" s="114">
        <v>0</v>
      </c>
      <c r="I78" s="115">
        <v>0</v>
      </c>
      <c r="J78" s="114">
        <v>0</v>
      </c>
      <c r="K78" s="115">
        <v>0</v>
      </c>
    </row>
    <row r="79" spans="1:11" ht="52.2" x14ac:dyDescent="0.4">
      <c r="A79" s="166">
        <v>64</v>
      </c>
      <c r="B79" s="98" t="s">
        <v>1119</v>
      </c>
      <c r="C79" s="97" t="s">
        <v>1144</v>
      </c>
      <c r="D79" s="114">
        <v>5</v>
      </c>
      <c r="E79" s="115">
        <v>5</v>
      </c>
      <c r="F79" s="114">
        <v>5</v>
      </c>
      <c r="G79" s="115">
        <v>5</v>
      </c>
      <c r="H79" s="114">
        <v>5</v>
      </c>
      <c r="I79" s="115">
        <v>5</v>
      </c>
      <c r="J79" s="114">
        <v>5</v>
      </c>
      <c r="K79" s="115">
        <v>5</v>
      </c>
    </row>
    <row r="80" spans="1:11" ht="87" x14ac:dyDescent="0.4">
      <c r="A80" s="166">
        <v>65</v>
      </c>
      <c r="B80" s="98" t="s">
        <v>1120</v>
      </c>
      <c r="C80" s="97" t="s">
        <v>1145</v>
      </c>
      <c r="D80" s="114">
        <v>1</v>
      </c>
      <c r="E80" s="115">
        <v>1</v>
      </c>
      <c r="F80" s="114">
        <v>1</v>
      </c>
      <c r="G80" s="115">
        <v>1</v>
      </c>
      <c r="H80" s="114">
        <v>1</v>
      </c>
      <c r="I80" s="115">
        <v>1</v>
      </c>
      <c r="J80" s="114">
        <v>1</v>
      </c>
      <c r="K80" s="115">
        <v>1</v>
      </c>
    </row>
    <row r="81" spans="1:27" ht="34.799999999999997" x14ac:dyDescent="0.4">
      <c r="A81" s="166">
        <v>66</v>
      </c>
      <c r="B81" s="98" t="s">
        <v>1121</v>
      </c>
      <c r="C81" s="97" t="s">
        <v>1146</v>
      </c>
      <c r="D81" s="114">
        <v>50</v>
      </c>
      <c r="E81" s="115">
        <v>50</v>
      </c>
      <c r="F81" s="114">
        <v>50</v>
      </c>
      <c r="G81" s="115">
        <v>50</v>
      </c>
      <c r="H81" s="114">
        <v>50</v>
      </c>
      <c r="I81" s="115">
        <v>50</v>
      </c>
      <c r="J81" s="114">
        <v>50</v>
      </c>
      <c r="K81" s="115">
        <v>50</v>
      </c>
    </row>
    <row r="82" spans="1:27" ht="69.599999999999994" x14ac:dyDescent="0.4">
      <c r="A82" s="166">
        <v>67</v>
      </c>
      <c r="B82" s="98" t="s">
        <v>1122</v>
      </c>
      <c r="C82" s="97" t="s">
        <v>1147</v>
      </c>
      <c r="D82" s="114">
        <v>0</v>
      </c>
      <c r="E82" s="115">
        <v>0</v>
      </c>
      <c r="F82" s="114">
        <v>0</v>
      </c>
      <c r="G82" s="115">
        <v>0</v>
      </c>
      <c r="H82" s="114">
        <v>0</v>
      </c>
      <c r="I82" s="115">
        <v>0</v>
      </c>
      <c r="J82" s="114">
        <v>0</v>
      </c>
      <c r="K82" s="115">
        <v>0</v>
      </c>
    </row>
    <row r="83" spans="1:27" ht="52.2" x14ac:dyDescent="0.4">
      <c r="A83" s="166">
        <v>68</v>
      </c>
      <c r="B83" s="98" t="s">
        <v>1123</v>
      </c>
      <c r="C83" s="97" t="s">
        <v>1148</v>
      </c>
      <c r="D83" s="114">
        <v>0</v>
      </c>
      <c r="E83" s="115">
        <v>0</v>
      </c>
      <c r="F83" s="114">
        <v>0</v>
      </c>
      <c r="G83" s="115">
        <v>0</v>
      </c>
      <c r="H83" s="114">
        <v>0</v>
      </c>
      <c r="I83" s="115">
        <v>0</v>
      </c>
      <c r="J83" s="114">
        <v>0</v>
      </c>
      <c r="K83" s="115">
        <v>0</v>
      </c>
    </row>
    <row r="84" spans="1:27" x14ac:dyDescent="0.4">
      <c r="A84" s="109"/>
      <c r="B84" s="109"/>
      <c r="C84" s="30"/>
      <c r="D84" s="114"/>
      <c r="E84" s="115"/>
      <c r="F84" s="114"/>
      <c r="G84" s="115"/>
      <c r="H84" s="114"/>
      <c r="I84" s="115"/>
      <c r="J84" s="114"/>
      <c r="K84" s="115"/>
      <c r="L84" s="109"/>
      <c r="M84" s="109"/>
      <c r="N84" s="109"/>
      <c r="O84" s="109"/>
      <c r="P84" s="109"/>
      <c r="Q84" s="109"/>
      <c r="R84" s="109"/>
      <c r="S84" s="109"/>
      <c r="T84" s="109"/>
      <c r="U84" s="109"/>
      <c r="V84" s="109"/>
      <c r="W84" s="109"/>
      <c r="X84" s="109"/>
      <c r="Y84" s="109"/>
      <c r="Z84" s="109"/>
      <c r="AA84" s="109"/>
    </row>
    <row r="85" spans="1:27" x14ac:dyDescent="0.4">
      <c r="A85" s="109">
        <v>69</v>
      </c>
      <c r="B85" s="109" t="s">
        <v>1124</v>
      </c>
      <c r="C85" s="30" t="s">
        <v>1149</v>
      </c>
      <c r="D85" s="114">
        <v>0</v>
      </c>
      <c r="E85" s="115">
        <v>0</v>
      </c>
      <c r="F85" s="114">
        <v>0</v>
      </c>
      <c r="G85" s="115">
        <v>0</v>
      </c>
      <c r="H85" s="114">
        <v>0</v>
      </c>
      <c r="I85" s="115">
        <v>0</v>
      </c>
      <c r="J85" s="114">
        <v>0</v>
      </c>
      <c r="K85" s="115">
        <v>0</v>
      </c>
      <c r="L85" s="109"/>
      <c r="M85" s="109"/>
      <c r="N85" s="109"/>
      <c r="O85" s="109"/>
      <c r="P85" s="109"/>
      <c r="Q85" s="109"/>
      <c r="R85" s="109"/>
      <c r="S85" s="109"/>
      <c r="T85" s="109"/>
      <c r="U85" s="109"/>
      <c r="V85" s="109"/>
      <c r="W85" s="109"/>
      <c r="X85" s="109"/>
      <c r="Y85" s="109"/>
      <c r="Z85" s="109"/>
      <c r="AA85" s="109"/>
    </row>
    <row r="86" spans="1:27" x14ac:dyDescent="0.4">
      <c r="A86" s="109">
        <v>70</v>
      </c>
      <c r="B86" s="109" t="s">
        <v>1125</v>
      </c>
      <c r="C86" s="30" t="s">
        <v>1150</v>
      </c>
      <c r="D86" s="114">
        <v>0</v>
      </c>
      <c r="E86" s="115">
        <v>0</v>
      </c>
      <c r="F86" s="114">
        <v>0</v>
      </c>
      <c r="G86" s="115">
        <v>0</v>
      </c>
      <c r="H86" s="114">
        <v>0</v>
      </c>
      <c r="I86" s="115">
        <v>0</v>
      </c>
      <c r="J86" s="114">
        <v>0</v>
      </c>
      <c r="K86" s="115">
        <v>0</v>
      </c>
      <c r="L86" s="109"/>
      <c r="M86" s="109"/>
      <c r="N86" s="109"/>
      <c r="O86" s="109"/>
      <c r="P86" s="109"/>
      <c r="Q86" s="109"/>
      <c r="R86" s="109"/>
      <c r="S86" s="109"/>
      <c r="T86" s="109"/>
      <c r="U86" s="109"/>
      <c r="V86" s="109"/>
      <c r="W86" s="109"/>
      <c r="X86" s="109"/>
      <c r="Y86" s="109"/>
      <c r="Z86" s="109"/>
      <c r="AA86" s="109"/>
    </row>
    <row r="87" spans="1:27" x14ac:dyDescent="0.4">
      <c r="A87" s="109">
        <v>71</v>
      </c>
      <c r="B87" s="109" t="s">
        <v>1126</v>
      </c>
      <c r="C87" s="30" t="s">
        <v>1151</v>
      </c>
      <c r="D87" s="114">
        <v>0</v>
      </c>
      <c r="E87" s="115">
        <v>0</v>
      </c>
      <c r="F87" s="114">
        <v>0</v>
      </c>
      <c r="G87" s="115">
        <v>0</v>
      </c>
      <c r="H87" s="114">
        <v>0</v>
      </c>
      <c r="I87" s="115">
        <v>0</v>
      </c>
      <c r="J87" s="114">
        <v>0</v>
      </c>
      <c r="K87" s="115">
        <v>0</v>
      </c>
      <c r="L87" s="109"/>
      <c r="M87" s="109"/>
      <c r="N87" s="109"/>
      <c r="O87" s="109"/>
      <c r="P87" s="109"/>
      <c r="Q87" s="109"/>
      <c r="R87" s="109"/>
      <c r="S87" s="109"/>
      <c r="T87" s="109"/>
      <c r="U87" s="109"/>
      <c r="V87" s="109"/>
      <c r="W87" s="109"/>
      <c r="X87" s="109"/>
      <c r="Y87" s="109"/>
      <c r="Z87" s="109"/>
      <c r="AA87" s="109"/>
    </row>
    <row r="88" spans="1:27" x14ac:dyDescent="0.4">
      <c r="A88" s="109">
        <v>72</v>
      </c>
      <c r="B88" s="109" t="s">
        <v>1127</v>
      </c>
      <c r="C88" s="30" t="s">
        <v>1152</v>
      </c>
      <c r="D88" s="114">
        <v>0</v>
      </c>
      <c r="E88" s="115">
        <v>0</v>
      </c>
      <c r="F88" s="114">
        <v>0</v>
      </c>
      <c r="G88" s="115">
        <v>0</v>
      </c>
      <c r="H88" s="114">
        <v>0</v>
      </c>
      <c r="I88" s="115">
        <v>0</v>
      </c>
      <c r="J88" s="114">
        <v>0</v>
      </c>
      <c r="K88" s="115">
        <v>0</v>
      </c>
      <c r="L88" s="109"/>
      <c r="M88" s="109"/>
      <c r="N88" s="109"/>
      <c r="O88" s="109"/>
      <c r="P88" s="109"/>
      <c r="Q88" s="109"/>
      <c r="R88" s="109"/>
      <c r="S88" s="109"/>
      <c r="T88" s="109"/>
      <c r="U88" s="109"/>
      <c r="V88" s="109"/>
      <c r="W88" s="109"/>
      <c r="X88" s="109"/>
      <c r="Y88" s="109"/>
      <c r="Z88" s="109"/>
      <c r="AA88" s="109"/>
    </row>
    <row r="89" spans="1:27" x14ac:dyDescent="0.4">
      <c r="A89" s="109">
        <v>73</v>
      </c>
      <c r="B89" s="109" t="s">
        <v>1128</v>
      </c>
      <c r="C89" s="30" t="s">
        <v>1153</v>
      </c>
      <c r="D89" s="114">
        <v>0</v>
      </c>
      <c r="E89" s="115">
        <v>0</v>
      </c>
      <c r="F89" s="114">
        <v>0</v>
      </c>
      <c r="G89" s="115">
        <v>0</v>
      </c>
      <c r="H89" s="114">
        <v>0</v>
      </c>
      <c r="I89" s="115">
        <v>0</v>
      </c>
      <c r="J89" s="114">
        <v>0</v>
      </c>
      <c r="K89" s="115">
        <v>0</v>
      </c>
      <c r="L89" s="109"/>
      <c r="M89" s="109"/>
      <c r="N89" s="109"/>
      <c r="O89" s="109"/>
      <c r="P89" s="109"/>
      <c r="Q89" s="109"/>
      <c r="R89" s="109"/>
      <c r="S89" s="109"/>
      <c r="T89" s="109"/>
      <c r="U89" s="109"/>
      <c r="V89" s="109"/>
      <c r="W89" s="109"/>
      <c r="X89" s="109"/>
      <c r="Y89" s="109"/>
      <c r="Z89" s="109"/>
      <c r="AA89" s="109"/>
    </row>
    <row r="90" spans="1:27" x14ac:dyDescent="0.4">
      <c r="A90" s="109"/>
      <c r="B90" s="109"/>
      <c r="C90" s="30"/>
      <c r="D90" s="114"/>
      <c r="E90" s="115"/>
      <c r="F90" s="114"/>
      <c r="G90" s="115"/>
      <c r="H90" s="114"/>
      <c r="I90" s="115"/>
      <c r="J90" s="114"/>
      <c r="K90" s="115"/>
      <c r="L90" s="109"/>
      <c r="M90" s="109"/>
      <c r="N90" s="109"/>
      <c r="O90" s="109"/>
      <c r="P90" s="109"/>
      <c r="Q90" s="109"/>
      <c r="R90" s="109"/>
      <c r="S90" s="109"/>
      <c r="T90" s="109"/>
      <c r="U90" s="109"/>
      <c r="V90" s="109"/>
      <c r="W90" s="109"/>
      <c r="X90" s="109"/>
      <c r="Y90" s="109"/>
      <c r="Z90" s="109"/>
      <c r="AA90" s="109"/>
    </row>
    <row r="91" spans="1:27" x14ac:dyDescent="0.4">
      <c r="A91" s="109"/>
      <c r="C91" s="30"/>
      <c r="D91" s="114"/>
      <c r="E91" s="115"/>
      <c r="F91" s="114"/>
      <c r="G91" s="115"/>
      <c r="H91" s="114"/>
      <c r="I91" s="115"/>
      <c r="J91" s="114"/>
      <c r="K91" s="115"/>
      <c r="L91" s="109"/>
      <c r="M91" s="109"/>
      <c r="N91" s="109"/>
      <c r="O91" s="109"/>
      <c r="P91" s="109"/>
      <c r="Q91" s="109"/>
      <c r="R91" s="109"/>
      <c r="S91" s="109"/>
      <c r="T91" s="109"/>
      <c r="U91" s="109"/>
      <c r="V91" s="109"/>
      <c r="W91" s="109"/>
      <c r="X91" s="109"/>
      <c r="Y91" s="109"/>
      <c r="Z91" s="109"/>
      <c r="AA91" s="109"/>
    </row>
    <row r="92" spans="1:27" ht="34.799999999999997" x14ac:dyDescent="0.4">
      <c r="A92" s="109">
        <v>74</v>
      </c>
      <c r="B92" s="98" t="s">
        <v>1154</v>
      </c>
      <c r="C92" s="30" t="s">
        <v>1165</v>
      </c>
      <c r="D92" s="114">
        <v>1000</v>
      </c>
      <c r="E92" s="115">
        <v>1000</v>
      </c>
      <c r="F92" s="114">
        <v>1000</v>
      </c>
      <c r="G92" s="115">
        <v>1000</v>
      </c>
      <c r="H92" s="114">
        <v>1000</v>
      </c>
      <c r="I92" s="115">
        <v>1000</v>
      </c>
      <c r="J92" s="114">
        <v>1000</v>
      </c>
      <c r="K92" s="115">
        <v>1000</v>
      </c>
      <c r="L92" s="109"/>
      <c r="M92" s="109"/>
      <c r="N92" s="109"/>
      <c r="O92" s="109"/>
      <c r="P92" s="109"/>
      <c r="Q92" s="109"/>
      <c r="R92" s="109"/>
      <c r="S92" s="109"/>
      <c r="T92" s="109"/>
      <c r="U92" s="109"/>
      <c r="V92" s="109"/>
      <c r="W92" s="109"/>
      <c r="X92" s="109"/>
      <c r="Y92" s="109"/>
      <c r="Z92" s="109"/>
      <c r="AA92" s="109"/>
    </row>
    <row r="93" spans="1:27" ht="69.599999999999994" x14ac:dyDescent="0.4">
      <c r="A93" s="109">
        <v>75</v>
      </c>
      <c r="B93" s="109" t="s">
        <v>1155</v>
      </c>
      <c r="C93" s="30" t="s">
        <v>1166</v>
      </c>
      <c r="D93" s="114">
        <v>1</v>
      </c>
      <c r="E93" s="115">
        <v>1</v>
      </c>
      <c r="F93" s="114">
        <v>1</v>
      </c>
      <c r="G93" s="115">
        <v>1</v>
      </c>
      <c r="H93" s="114">
        <v>1</v>
      </c>
      <c r="I93" s="115">
        <v>1</v>
      </c>
      <c r="J93" s="114">
        <v>1</v>
      </c>
      <c r="K93" s="115">
        <v>1</v>
      </c>
      <c r="L93" s="109"/>
      <c r="M93" s="109"/>
      <c r="N93" s="109"/>
      <c r="O93" s="109"/>
      <c r="P93" s="109"/>
      <c r="Q93" s="109"/>
      <c r="R93" s="109"/>
      <c r="S93" s="109"/>
      <c r="T93" s="109"/>
      <c r="U93" s="109"/>
      <c r="V93" s="109"/>
      <c r="W93" s="109"/>
      <c r="X93" s="109"/>
      <c r="Y93" s="109"/>
      <c r="Z93" s="109"/>
      <c r="AA93" s="109"/>
    </row>
    <row r="94" spans="1:27" ht="69.599999999999994" x14ac:dyDescent="0.4">
      <c r="A94" s="109">
        <v>76</v>
      </c>
      <c r="B94" s="109" t="s">
        <v>1156</v>
      </c>
      <c r="C94" s="30" t="s">
        <v>1167</v>
      </c>
      <c r="D94" s="114">
        <v>1</v>
      </c>
      <c r="E94" s="115">
        <v>1</v>
      </c>
      <c r="F94" s="114">
        <v>1</v>
      </c>
      <c r="G94" s="115">
        <v>1</v>
      </c>
      <c r="H94" s="114">
        <v>1</v>
      </c>
      <c r="I94" s="115">
        <v>1</v>
      </c>
      <c r="J94" s="114">
        <v>1</v>
      </c>
      <c r="K94" s="115">
        <v>1</v>
      </c>
      <c r="L94" s="109"/>
      <c r="M94" s="109"/>
      <c r="N94" s="109"/>
      <c r="O94" s="109"/>
      <c r="P94" s="109"/>
      <c r="Q94" s="109"/>
      <c r="R94" s="109"/>
      <c r="S94" s="109"/>
      <c r="T94" s="109"/>
      <c r="U94" s="109"/>
      <c r="V94" s="109"/>
      <c r="W94" s="109"/>
      <c r="X94" s="109"/>
      <c r="Y94" s="109"/>
      <c r="Z94" s="109"/>
      <c r="AA94" s="109"/>
    </row>
    <row r="95" spans="1:27" ht="69.599999999999994" x14ac:dyDescent="0.4">
      <c r="A95" s="109">
        <v>77</v>
      </c>
      <c r="B95" s="109" t="s">
        <v>1157</v>
      </c>
      <c r="C95" s="30" t="s">
        <v>1168</v>
      </c>
      <c r="D95" s="114">
        <v>1</v>
      </c>
      <c r="E95" s="115">
        <v>1</v>
      </c>
      <c r="F95" s="114">
        <v>1</v>
      </c>
      <c r="G95" s="115">
        <v>1</v>
      </c>
      <c r="H95" s="114">
        <v>1</v>
      </c>
      <c r="I95" s="115">
        <v>1</v>
      </c>
      <c r="J95" s="114">
        <v>1</v>
      </c>
      <c r="K95" s="115">
        <v>1</v>
      </c>
      <c r="L95" s="109"/>
      <c r="M95" s="109"/>
      <c r="N95" s="109"/>
      <c r="O95" s="109"/>
      <c r="P95" s="109"/>
      <c r="Q95" s="109"/>
      <c r="R95" s="109"/>
      <c r="S95" s="109"/>
      <c r="T95" s="109"/>
      <c r="U95" s="109"/>
      <c r="V95" s="109"/>
      <c r="W95" s="109"/>
      <c r="X95" s="109"/>
      <c r="Y95" s="109"/>
      <c r="Z95" s="109"/>
      <c r="AA95" s="109"/>
    </row>
    <row r="96" spans="1:27" ht="69.599999999999994" x14ac:dyDescent="0.4">
      <c r="A96" s="109">
        <v>78</v>
      </c>
      <c r="B96" s="109" t="s">
        <v>1158</v>
      </c>
      <c r="C96" s="30" t="s">
        <v>1169</v>
      </c>
      <c r="D96" s="114">
        <v>1</v>
      </c>
      <c r="E96" s="115">
        <v>1</v>
      </c>
      <c r="F96" s="114">
        <v>1</v>
      </c>
      <c r="G96" s="115">
        <v>1</v>
      </c>
      <c r="H96" s="114">
        <v>1</v>
      </c>
      <c r="I96" s="115">
        <v>1</v>
      </c>
      <c r="J96" s="114">
        <v>1</v>
      </c>
      <c r="K96" s="115">
        <v>1</v>
      </c>
      <c r="L96" s="109"/>
      <c r="M96" s="109"/>
      <c r="N96" s="109"/>
      <c r="O96" s="109"/>
      <c r="P96" s="109"/>
      <c r="Q96" s="109"/>
      <c r="R96" s="109"/>
      <c r="S96" s="109"/>
      <c r="T96" s="109"/>
      <c r="U96" s="109"/>
      <c r="V96" s="109"/>
      <c r="W96" s="109"/>
      <c r="X96" s="109"/>
      <c r="Y96" s="109"/>
      <c r="Z96" s="109"/>
      <c r="AA96" s="109"/>
    </row>
    <row r="97" spans="1:27" ht="69.599999999999994" x14ac:dyDescent="0.4">
      <c r="A97" s="109">
        <v>79</v>
      </c>
      <c r="B97" s="109" t="s">
        <v>1159</v>
      </c>
      <c r="C97" s="30" t="s">
        <v>1170</v>
      </c>
      <c r="D97" s="114">
        <v>0</v>
      </c>
      <c r="E97" s="115">
        <v>0</v>
      </c>
      <c r="F97" s="114">
        <v>0</v>
      </c>
      <c r="G97" s="115">
        <v>0</v>
      </c>
      <c r="H97" s="114">
        <v>0</v>
      </c>
      <c r="I97" s="115">
        <v>0</v>
      </c>
      <c r="J97" s="114">
        <v>0</v>
      </c>
      <c r="K97" s="115">
        <v>0</v>
      </c>
      <c r="L97" s="109"/>
      <c r="M97" s="109"/>
      <c r="N97" s="109"/>
      <c r="O97" s="109"/>
      <c r="P97" s="109"/>
      <c r="Q97" s="109"/>
      <c r="R97" s="109"/>
      <c r="S97" s="109"/>
      <c r="T97" s="109"/>
      <c r="U97" s="109"/>
      <c r="V97" s="109"/>
      <c r="W97" s="109"/>
      <c r="X97" s="109"/>
      <c r="Y97" s="109"/>
      <c r="Z97" s="109"/>
      <c r="AA97" s="109"/>
    </row>
    <row r="98" spans="1:27" ht="104.4" x14ac:dyDescent="0.4">
      <c r="A98" s="109">
        <v>80</v>
      </c>
      <c r="B98" s="109" t="s">
        <v>1160</v>
      </c>
      <c r="C98" s="30" t="s">
        <v>1171</v>
      </c>
      <c r="D98" s="114">
        <v>1300</v>
      </c>
      <c r="E98" s="115">
        <v>1300</v>
      </c>
      <c r="F98" s="114">
        <v>1300</v>
      </c>
      <c r="G98" s="115">
        <v>1300</v>
      </c>
      <c r="H98" s="114">
        <v>1300</v>
      </c>
      <c r="I98" s="115">
        <v>1300</v>
      </c>
      <c r="J98" s="114">
        <v>1300</v>
      </c>
      <c r="K98" s="115">
        <v>1300</v>
      </c>
      <c r="L98" s="109"/>
      <c r="M98" s="109"/>
      <c r="N98" s="109"/>
      <c r="O98" s="109"/>
      <c r="P98" s="109"/>
      <c r="Q98" s="109"/>
      <c r="R98" s="109"/>
      <c r="S98" s="109"/>
      <c r="T98" s="109"/>
      <c r="U98" s="109"/>
      <c r="V98" s="109"/>
      <c r="W98" s="109"/>
      <c r="X98" s="109"/>
      <c r="Y98" s="109"/>
      <c r="Z98" s="109"/>
      <c r="AA98" s="109"/>
    </row>
    <row r="99" spans="1:27" ht="34.799999999999997" x14ac:dyDescent="0.4">
      <c r="A99" s="109">
        <v>81</v>
      </c>
      <c r="B99" s="109" t="s">
        <v>1161</v>
      </c>
      <c r="C99" s="30" t="s">
        <v>1172</v>
      </c>
      <c r="D99" s="114">
        <v>200</v>
      </c>
      <c r="E99" s="115">
        <v>200</v>
      </c>
      <c r="F99" s="114">
        <v>200</v>
      </c>
      <c r="G99" s="115">
        <v>200</v>
      </c>
      <c r="H99" s="114">
        <v>200</v>
      </c>
      <c r="I99" s="115">
        <v>200</v>
      </c>
      <c r="J99" s="114">
        <v>200</v>
      </c>
      <c r="K99" s="115">
        <v>200</v>
      </c>
      <c r="L99" s="109"/>
      <c r="M99" s="109"/>
      <c r="N99" s="109"/>
      <c r="O99" s="109"/>
      <c r="P99" s="109"/>
      <c r="Q99" s="109"/>
      <c r="R99" s="109"/>
      <c r="S99" s="109"/>
      <c r="T99" s="109"/>
      <c r="U99" s="109"/>
      <c r="V99" s="109"/>
      <c r="W99" s="109"/>
      <c r="X99" s="109"/>
      <c r="Y99" s="109"/>
      <c r="Z99" s="109"/>
      <c r="AA99" s="109"/>
    </row>
    <row r="100" spans="1:27" ht="174" x14ac:dyDescent="0.4">
      <c r="A100" s="109">
        <v>82</v>
      </c>
      <c r="B100" s="109" t="s">
        <v>1162</v>
      </c>
      <c r="C100" s="30" t="s">
        <v>1173</v>
      </c>
      <c r="D100" s="114">
        <v>254</v>
      </c>
      <c r="E100" s="115">
        <v>254</v>
      </c>
      <c r="F100" s="114">
        <v>254</v>
      </c>
      <c r="G100" s="115">
        <v>254</v>
      </c>
      <c r="H100" s="114">
        <v>254</v>
      </c>
      <c r="I100" s="115">
        <v>254</v>
      </c>
      <c r="J100" s="114">
        <v>254</v>
      </c>
      <c r="K100" s="115">
        <v>254</v>
      </c>
      <c r="L100" s="109"/>
      <c r="M100" s="109"/>
      <c r="N100" s="109"/>
      <c r="O100" s="109"/>
      <c r="P100" s="109"/>
      <c r="Q100" s="109"/>
      <c r="R100" s="109"/>
      <c r="S100" s="109"/>
      <c r="T100" s="109"/>
      <c r="U100" s="109"/>
      <c r="V100" s="109"/>
      <c r="W100" s="109"/>
      <c r="X100" s="109"/>
      <c r="Y100" s="109"/>
      <c r="Z100" s="109"/>
      <c r="AA100" s="109"/>
    </row>
    <row r="101" spans="1:27" ht="87" x14ac:dyDescent="0.4">
      <c r="A101" s="109">
        <v>83</v>
      </c>
      <c r="B101" s="109" t="s">
        <v>1163</v>
      </c>
      <c r="C101" s="30" t="s">
        <v>1175</v>
      </c>
      <c r="D101" s="114">
        <v>1</v>
      </c>
      <c r="E101" s="115">
        <v>1</v>
      </c>
      <c r="F101" s="114">
        <v>1</v>
      </c>
      <c r="G101" s="115">
        <v>1</v>
      </c>
      <c r="H101" s="114">
        <v>1</v>
      </c>
      <c r="I101" s="115">
        <v>1</v>
      </c>
      <c r="J101" s="114">
        <v>1</v>
      </c>
      <c r="K101" s="115">
        <v>1</v>
      </c>
      <c r="L101" s="109"/>
      <c r="M101" s="109"/>
      <c r="N101" s="109"/>
      <c r="O101" s="109"/>
      <c r="P101" s="109"/>
      <c r="Q101" s="109"/>
      <c r="R101" s="109"/>
      <c r="S101" s="109"/>
      <c r="T101" s="109"/>
      <c r="U101" s="109"/>
      <c r="V101" s="109"/>
      <c r="W101" s="109"/>
      <c r="X101" s="109"/>
      <c r="Y101" s="109"/>
      <c r="Z101" s="109"/>
      <c r="AA101" s="109"/>
    </row>
    <row r="102" spans="1:27" ht="35.4" thickBot="1" x14ac:dyDescent="0.45">
      <c r="A102" s="109">
        <v>84</v>
      </c>
      <c r="B102" s="109" t="s">
        <v>1164</v>
      </c>
      <c r="C102" s="30" t="s">
        <v>1174</v>
      </c>
      <c r="D102" s="116">
        <v>1</v>
      </c>
      <c r="E102" s="117">
        <v>1</v>
      </c>
      <c r="F102" s="116">
        <v>1</v>
      </c>
      <c r="G102" s="117">
        <v>1</v>
      </c>
      <c r="H102" s="116">
        <v>1</v>
      </c>
      <c r="I102" s="117">
        <v>1</v>
      </c>
      <c r="J102" s="116">
        <v>1</v>
      </c>
      <c r="K102" s="117">
        <v>1</v>
      </c>
      <c r="L102" s="109"/>
      <c r="M102" s="109"/>
      <c r="N102" s="109"/>
      <c r="O102" s="109"/>
      <c r="P102" s="109"/>
      <c r="Q102" s="109"/>
      <c r="R102" s="109"/>
      <c r="S102" s="109"/>
      <c r="T102" s="109"/>
      <c r="U102" s="109"/>
      <c r="V102" s="109"/>
      <c r="W102" s="109"/>
      <c r="X102" s="109"/>
      <c r="Y102" s="109"/>
      <c r="Z102" s="109"/>
      <c r="AA102" s="109"/>
    </row>
    <row r="103" spans="1:27" x14ac:dyDescent="0.4">
      <c r="A103" s="109"/>
      <c r="E103" s="109"/>
      <c r="F103" s="110"/>
      <c r="G103" s="110"/>
      <c r="H103" s="109"/>
      <c r="I103" s="110"/>
      <c r="J103" s="109"/>
      <c r="K103" s="109"/>
      <c r="L103" s="109"/>
      <c r="M103" s="109"/>
      <c r="N103" s="109"/>
      <c r="O103" s="109"/>
      <c r="P103" s="109"/>
      <c r="Q103" s="109"/>
      <c r="R103" s="109"/>
      <c r="S103" s="109"/>
      <c r="T103" s="109"/>
      <c r="U103" s="109"/>
      <c r="V103" s="109"/>
      <c r="W103" s="109"/>
      <c r="X103" s="109"/>
      <c r="Y103" s="109"/>
      <c r="Z103" s="109"/>
      <c r="AA103" s="109"/>
    </row>
    <row r="104" spans="1:27" x14ac:dyDescent="0.4">
      <c r="A104" s="109"/>
      <c r="B104" s="109"/>
      <c r="C104" s="30"/>
      <c r="D104" s="109"/>
      <c r="E104" s="109"/>
      <c r="F104" s="110"/>
      <c r="G104" s="110"/>
      <c r="H104" s="109"/>
      <c r="I104" s="110"/>
      <c r="J104" s="109"/>
      <c r="K104" s="109"/>
      <c r="L104" s="109"/>
      <c r="M104" s="109"/>
      <c r="N104" s="109"/>
      <c r="O104" s="109"/>
      <c r="P104" s="109"/>
      <c r="Q104" s="109"/>
      <c r="R104" s="109"/>
      <c r="S104" s="109"/>
      <c r="T104" s="109"/>
      <c r="U104" s="109"/>
      <c r="V104" s="109"/>
      <c r="W104" s="109"/>
      <c r="X104" s="109"/>
      <c r="Y104" s="109"/>
      <c r="Z104" s="109"/>
      <c r="AA104" s="109"/>
    </row>
    <row r="105" spans="1:27" x14ac:dyDescent="0.4">
      <c r="A105" s="109"/>
      <c r="B105" s="109"/>
      <c r="C105" s="30"/>
      <c r="D105" s="109"/>
      <c r="E105" s="109"/>
      <c r="F105" s="110"/>
      <c r="G105" s="110"/>
      <c r="H105" s="109"/>
      <c r="I105" s="110"/>
      <c r="J105" s="109"/>
      <c r="K105" s="109"/>
      <c r="L105" s="109"/>
      <c r="M105" s="109"/>
      <c r="N105" s="109"/>
      <c r="O105" s="109"/>
      <c r="P105" s="109"/>
      <c r="Q105" s="109"/>
      <c r="R105" s="109"/>
      <c r="S105" s="109"/>
      <c r="T105" s="109"/>
      <c r="U105" s="109"/>
      <c r="V105" s="109"/>
      <c r="W105" s="109"/>
      <c r="X105" s="109"/>
      <c r="Y105" s="109"/>
      <c r="Z105" s="109"/>
      <c r="AA105" s="109"/>
    </row>
    <row r="106" spans="1:27" x14ac:dyDescent="0.4">
      <c r="A106" s="109"/>
      <c r="B106" s="109"/>
      <c r="C106" s="30"/>
      <c r="D106" s="109"/>
      <c r="E106" s="109"/>
      <c r="F106" s="110"/>
      <c r="G106" s="110"/>
      <c r="H106" s="109"/>
      <c r="I106" s="110"/>
      <c r="J106" s="109"/>
      <c r="K106" s="109"/>
      <c r="L106" s="109"/>
      <c r="M106" s="109"/>
      <c r="N106" s="109"/>
      <c r="O106" s="109"/>
      <c r="P106" s="109"/>
      <c r="Q106" s="109"/>
      <c r="R106" s="109"/>
      <c r="S106" s="109"/>
      <c r="T106" s="109"/>
      <c r="U106" s="109"/>
      <c r="V106" s="109"/>
      <c r="W106" s="109"/>
      <c r="X106" s="109"/>
      <c r="Y106" s="109"/>
      <c r="Z106" s="109"/>
      <c r="AA106" s="109"/>
    </row>
    <row r="107" spans="1:27" x14ac:dyDescent="0.4">
      <c r="A107" s="109"/>
      <c r="B107" s="109"/>
      <c r="C107" s="30"/>
      <c r="D107" s="109"/>
      <c r="E107" s="109"/>
      <c r="F107" s="110"/>
      <c r="G107" s="110"/>
      <c r="H107" s="109"/>
      <c r="I107" s="110"/>
      <c r="J107" s="109"/>
      <c r="K107" s="109"/>
      <c r="L107" s="109"/>
      <c r="M107" s="109"/>
      <c r="N107" s="109"/>
      <c r="O107" s="109"/>
      <c r="P107" s="109"/>
      <c r="Q107" s="109"/>
      <c r="R107" s="109"/>
      <c r="S107" s="109"/>
      <c r="T107" s="109"/>
      <c r="U107" s="109"/>
      <c r="V107" s="109"/>
      <c r="W107" s="109"/>
      <c r="X107" s="109"/>
      <c r="Y107" s="109"/>
      <c r="Z107" s="109"/>
      <c r="AA107" s="109"/>
    </row>
    <row r="108" spans="1:27" x14ac:dyDescent="0.4">
      <c r="A108" s="109"/>
      <c r="B108" s="109"/>
      <c r="C108" s="30"/>
      <c r="D108" s="109"/>
      <c r="E108" s="109"/>
      <c r="F108" s="110"/>
      <c r="G108" s="110"/>
      <c r="H108" s="109"/>
      <c r="I108" s="110"/>
      <c r="J108" s="109"/>
      <c r="K108" s="109"/>
      <c r="L108" s="109"/>
      <c r="M108" s="109"/>
      <c r="N108" s="109"/>
      <c r="O108" s="109"/>
      <c r="P108" s="109"/>
      <c r="Q108" s="109"/>
      <c r="R108" s="109"/>
      <c r="S108" s="109"/>
      <c r="T108" s="109"/>
      <c r="U108" s="109"/>
      <c r="V108" s="109"/>
      <c r="W108" s="109"/>
      <c r="X108" s="109"/>
      <c r="Y108" s="109"/>
      <c r="Z108" s="109"/>
      <c r="AA108" s="109"/>
    </row>
    <row r="109" spans="1:27" x14ac:dyDescent="0.4">
      <c r="A109" s="109"/>
      <c r="B109" s="109"/>
      <c r="C109" s="30"/>
      <c r="D109" s="109"/>
      <c r="E109" s="109"/>
      <c r="F109" s="110"/>
      <c r="G109" s="110"/>
      <c r="H109" s="109"/>
      <c r="I109" s="110"/>
      <c r="J109" s="109"/>
      <c r="K109" s="109"/>
      <c r="L109" s="109"/>
      <c r="M109" s="109"/>
      <c r="N109" s="109"/>
      <c r="O109" s="109"/>
      <c r="P109" s="109"/>
      <c r="Q109" s="109"/>
      <c r="R109" s="109"/>
      <c r="S109" s="109"/>
      <c r="T109" s="109"/>
      <c r="U109" s="109"/>
      <c r="V109" s="109"/>
      <c r="W109" s="109"/>
      <c r="X109" s="109"/>
      <c r="Y109" s="109"/>
      <c r="Z109" s="109"/>
      <c r="AA109" s="109"/>
    </row>
    <row r="110" spans="1:27" x14ac:dyDescent="0.4">
      <c r="A110" s="109"/>
      <c r="B110" s="109"/>
      <c r="C110" s="30"/>
      <c r="D110" s="109"/>
      <c r="E110" s="109"/>
      <c r="F110" s="110"/>
      <c r="G110" s="110"/>
      <c r="H110" s="109"/>
      <c r="I110" s="110"/>
      <c r="J110" s="109"/>
      <c r="K110" s="109"/>
      <c r="L110" s="109"/>
      <c r="M110" s="109"/>
      <c r="N110" s="109"/>
      <c r="O110" s="109"/>
      <c r="P110" s="109"/>
      <c r="Q110" s="109"/>
      <c r="R110" s="109"/>
      <c r="S110" s="109"/>
      <c r="T110" s="109"/>
      <c r="U110" s="109"/>
      <c r="V110" s="109"/>
      <c r="W110" s="109"/>
      <c r="X110" s="109"/>
      <c r="Y110" s="109"/>
      <c r="Z110" s="109"/>
      <c r="AA110" s="109"/>
    </row>
    <row r="111" spans="1:27" x14ac:dyDescent="0.4">
      <c r="A111" s="109"/>
      <c r="B111" s="109"/>
      <c r="C111" s="30"/>
      <c r="D111" s="109"/>
      <c r="E111" s="109"/>
      <c r="F111" s="110"/>
      <c r="G111" s="110"/>
      <c r="H111" s="109"/>
      <c r="I111" s="110"/>
      <c r="J111" s="109"/>
      <c r="K111" s="109"/>
      <c r="L111" s="109"/>
      <c r="M111" s="109"/>
      <c r="N111" s="109"/>
      <c r="O111" s="109"/>
      <c r="P111" s="109"/>
      <c r="Q111" s="109"/>
      <c r="R111" s="109"/>
      <c r="S111" s="109"/>
      <c r="T111" s="109"/>
      <c r="U111" s="109"/>
      <c r="V111" s="109"/>
      <c r="W111" s="109"/>
      <c r="X111" s="109"/>
      <c r="Y111" s="109"/>
      <c r="Z111" s="109"/>
      <c r="AA111" s="109"/>
    </row>
    <row r="112" spans="1:27" x14ac:dyDescent="0.4">
      <c r="A112" s="109"/>
      <c r="B112" s="109"/>
      <c r="C112" s="30"/>
      <c r="D112" s="109"/>
      <c r="E112" s="109"/>
      <c r="F112" s="110"/>
      <c r="G112" s="110"/>
      <c r="H112" s="109"/>
      <c r="I112" s="110"/>
      <c r="J112" s="109"/>
      <c r="K112" s="109"/>
      <c r="L112" s="109"/>
      <c r="M112" s="109"/>
      <c r="N112" s="109"/>
      <c r="O112" s="109"/>
      <c r="P112" s="109"/>
      <c r="Q112" s="109"/>
      <c r="R112" s="109"/>
      <c r="S112" s="109"/>
      <c r="T112" s="109"/>
      <c r="U112" s="109"/>
      <c r="V112" s="109"/>
      <c r="W112" s="109"/>
      <c r="X112" s="109"/>
      <c r="Y112" s="109"/>
      <c r="Z112" s="109"/>
      <c r="AA112" s="109"/>
    </row>
    <row r="113" spans="1:27" x14ac:dyDescent="0.4">
      <c r="A113" s="109"/>
      <c r="B113" s="109"/>
      <c r="C113" s="30"/>
      <c r="D113" s="109"/>
      <c r="E113" s="109"/>
      <c r="F113" s="110"/>
      <c r="G113" s="110"/>
      <c r="H113" s="109"/>
      <c r="I113" s="110"/>
      <c r="J113" s="109"/>
      <c r="K113" s="109"/>
      <c r="L113" s="109"/>
      <c r="M113" s="109"/>
      <c r="N113" s="109"/>
      <c r="O113" s="109"/>
      <c r="P113" s="109"/>
      <c r="Q113" s="109"/>
      <c r="R113" s="109"/>
      <c r="S113" s="109"/>
      <c r="T113" s="109"/>
      <c r="U113" s="109"/>
      <c r="V113" s="109"/>
      <c r="W113" s="109"/>
      <c r="X113" s="109"/>
      <c r="Y113" s="109"/>
      <c r="Z113" s="109"/>
      <c r="AA113" s="109"/>
    </row>
    <row r="114" spans="1:27" x14ac:dyDescent="0.4">
      <c r="A114" s="109"/>
      <c r="B114" s="109"/>
      <c r="C114" s="30"/>
      <c r="D114" s="109"/>
      <c r="E114" s="109"/>
      <c r="F114" s="110"/>
      <c r="G114" s="110"/>
      <c r="H114" s="109"/>
      <c r="I114" s="110"/>
      <c r="J114" s="109"/>
      <c r="K114" s="109"/>
      <c r="L114" s="109"/>
      <c r="M114" s="109"/>
      <c r="N114" s="109"/>
      <c r="O114" s="109"/>
      <c r="P114" s="109"/>
      <c r="Q114" s="109"/>
      <c r="R114" s="109"/>
      <c r="S114" s="109"/>
      <c r="T114" s="109"/>
      <c r="U114" s="109"/>
      <c r="V114" s="109"/>
      <c r="W114" s="109"/>
      <c r="X114" s="109"/>
      <c r="Y114" s="109"/>
      <c r="Z114" s="109"/>
      <c r="AA114" s="109"/>
    </row>
    <row r="115" spans="1:27" x14ac:dyDescent="0.4">
      <c r="A115" s="109"/>
      <c r="B115" s="109"/>
      <c r="C115" s="30"/>
      <c r="D115" s="109"/>
      <c r="E115" s="109"/>
      <c r="F115" s="110"/>
      <c r="G115" s="110"/>
      <c r="H115" s="109"/>
      <c r="I115" s="110"/>
      <c r="J115" s="109"/>
      <c r="K115" s="109"/>
      <c r="L115" s="109"/>
      <c r="M115" s="109"/>
      <c r="N115" s="109"/>
      <c r="O115" s="109"/>
      <c r="P115" s="109"/>
      <c r="Q115" s="109"/>
      <c r="R115" s="109"/>
      <c r="S115" s="109"/>
      <c r="T115" s="109"/>
      <c r="U115" s="109"/>
      <c r="V115" s="109"/>
      <c r="W115" s="109"/>
      <c r="X115" s="109"/>
      <c r="Y115" s="109"/>
      <c r="Z115" s="109"/>
      <c r="AA115" s="109"/>
    </row>
    <row r="116" spans="1:27" x14ac:dyDescent="0.4">
      <c r="A116" s="109"/>
      <c r="B116" s="109"/>
      <c r="C116" s="30"/>
      <c r="D116" s="109"/>
      <c r="E116" s="109"/>
      <c r="F116" s="110"/>
      <c r="G116" s="110"/>
      <c r="H116" s="109"/>
      <c r="I116" s="110"/>
      <c r="J116" s="109"/>
      <c r="K116" s="109"/>
      <c r="L116" s="109"/>
      <c r="M116" s="109"/>
      <c r="N116" s="109"/>
      <c r="O116" s="109"/>
      <c r="P116" s="109"/>
      <c r="Q116" s="109"/>
      <c r="R116" s="109"/>
      <c r="S116" s="109"/>
      <c r="T116" s="109"/>
      <c r="U116" s="109"/>
      <c r="V116" s="109"/>
      <c r="W116" s="109"/>
      <c r="X116" s="109"/>
      <c r="Y116" s="109"/>
      <c r="Z116" s="109"/>
      <c r="AA116" s="109"/>
    </row>
    <row r="117" spans="1:27" x14ac:dyDescent="0.4">
      <c r="A117" s="109"/>
      <c r="B117" s="109"/>
      <c r="C117" s="30"/>
      <c r="D117" s="109"/>
      <c r="E117" s="109"/>
      <c r="F117" s="110"/>
      <c r="G117" s="110"/>
      <c r="H117" s="109"/>
      <c r="I117" s="110"/>
      <c r="J117" s="109"/>
      <c r="K117" s="109"/>
      <c r="L117" s="109"/>
      <c r="M117" s="109"/>
      <c r="N117" s="109"/>
      <c r="O117" s="109"/>
      <c r="P117" s="109"/>
      <c r="Q117" s="109"/>
      <c r="R117" s="109"/>
      <c r="S117" s="109"/>
      <c r="T117" s="109"/>
      <c r="U117" s="109"/>
      <c r="V117" s="109"/>
      <c r="W117" s="109"/>
      <c r="X117" s="109"/>
      <c r="Y117" s="109"/>
      <c r="Z117" s="109"/>
      <c r="AA117" s="109"/>
    </row>
    <row r="118" spans="1:27" x14ac:dyDescent="0.4">
      <c r="A118" s="109"/>
      <c r="B118" s="109"/>
      <c r="C118" s="30"/>
      <c r="D118" s="109"/>
      <c r="E118" s="109"/>
      <c r="F118" s="110"/>
      <c r="G118" s="110"/>
      <c r="H118" s="109"/>
      <c r="I118" s="110"/>
      <c r="J118" s="109"/>
      <c r="K118" s="109"/>
      <c r="L118" s="109"/>
      <c r="M118" s="109"/>
      <c r="N118" s="109"/>
      <c r="O118" s="109"/>
      <c r="P118" s="109"/>
      <c r="Q118" s="109"/>
      <c r="R118" s="109"/>
      <c r="S118" s="109"/>
      <c r="T118" s="109"/>
      <c r="U118" s="109"/>
      <c r="V118" s="109"/>
      <c r="W118" s="109"/>
      <c r="X118" s="109"/>
      <c r="Y118" s="109"/>
      <c r="Z118" s="109"/>
      <c r="AA118" s="109"/>
    </row>
    <row r="119" spans="1:27" x14ac:dyDescent="0.4">
      <c r="A119" s="109"/>
      <c r="B119" s="109"/>
      <c r="C119" s="30"/>
      <c r="D119" s="109"/>
      <c r="E119" s="109"/>
      <c r="F119" s="110"/>
      <c r="G119" s="110"/>
      <c r="H119" s="109"/>
      <c r="I119" s="110"/>
      <c r="J119" s="109"/>
      <c r="K119" s="109"/>
      <c r="L119" s="109"/>
      <c r="M119" s="109"/>
      <c r="N119" s="109"/>
      <c r="O119" s="109"/>
      <c r="P119" s="109"/>
      <c r="Q119" s="109"/>
      <c r="R119" s="109"/>
      <c r="S119" s="109"/>
      <c r="T119" s="109"/>
      <c r="U119" s="109"/>
      <c r="V119" s="109"/>
      <c r="W119" s="109"/>
      <c r="X119" s="109"/>
      <c r="Y119" s="109"/>
      <c r="Z119" s="109"/>
      <c r="AA119" s="109"/>
    </row>
    <row r="120" spans="1:27" x14ac:dyDescent="0.4">
      <c r="A120" s="109"/>
      <c r="B120" s="109"/>
      <c r="C120" s="30"/>
      <c r="D120" s="109"/>
      <c r="E120" s="109"/>
      <c r="F120" s="110"/>
      <c r="G120" s="110"/>
      <c r="H120" s="109"/>
      <c r="I120" s="110"/>
      <c r="J120" s="109"/>
      <c r="K120" s="109"/>
      <c r="L120" s="109"/>
      <c r="M120" s="109"/>
      <c r="N120" s="109"/>
      <c r="O120" s="109"/>
      <c r="P120" s="109"/>
      <c r="Q120" s="109"/>
      <c r="R120" s="109"/>
      <c r="S120" s="109"/>
      <c r="T120" s="109"/>
      <c r="U120" s="109"/>
      <c r="V120" s="109"/>
      <c r="W120" s="109"/>
      <c r="X120" s="109"/>
      <c r="Y120" s="109"/>
      <c r="Z120" s="109"/>
      <c r="AA120" s="109"/>
    </row>
    <row r="121" spans="1:27" x14ac:dyDescent="0.4">
      <c r="A121" s="109"/>
      <c r="B121" s="109"/>
      <c r="C121" s="30"/>
      <c r="D121" s="109"/>
      <c r="E121" s="109"/>
      <c r="F121" s="110"/>
      <c r="G121" s="110"/>
      <c r="H121" s="109"/>
      <c r="I121" s="110"/>
      <c r="J121" s="109"/>
      <c r="K121" s="109"/>
      <c r="L121" s="109"/>
      <c r="M121" s="109"/>
      <c r="N121" s="109"/>
      <c r="O121" s="109"/>
      <c r="P121" s="109"/>
      <c r="Q121" s="109"/>
      <c r="R121" s="109"/>
      <c r="S121" s="109"/>
      <c r="T121" s="109"/>
      <c r="U121" s="109"/>
      <c r="V121" s="109"/>
      <c r="W121" s="109"/>
      <c r="X121" s="109"/>
      <c r="Y121" s="109"/>
      <c r="Z121" s="109"/>
      <c r="AA121" s="109"/>
    </row>
    <row r="122" spans="1:27" x14ac:dyDescent="0.4">
      <c r="A122" s="109"/>
      <c r="B122" s="109"/>
      <c r="C122" s="30"/>
      <c r="D122" s="109"/>
      <c r="E122" s="109"/>
      <c r="F122" s="110"/>
      <c r="G122" s="110"/>
      <c r="H122" s="109"/>
      <c r="I122" s="110"/>
      <c r="J122" s="109"/>
      <c r="K122" s="109"/>
      <c r="L122" s="109"/>
      <c r="M122" s="109"/>
      <c r="N122" s="109"/>
      <c r="O122" s="109"/>
      <c r="P122" s="109"/>
      <c r="Q122" s="109"/>
      <c r="R122" s="109"/>
      <c r="S122" s="109"/>
      <c r="T122" s="109"/>
      <c r="U122" s="109"/>
      <c r="V122" s="109"/>
      <c r="W122" s="109"/>
      <c r="X122" s="109"/>
      <c r="Y122" s="109"/>
      <c r="Z122" s="109"/>
      <c r="AA122" s="109"/>
    </row>
    <row r="123" spans="1:27" x14ac:dyDescent="0.4">
      <c r="A123" s="109"/>
      <c r="B123" s="109"/>
      <c r="C123" s="30"/>
      <c r="D123" s="109"/>
      <c r="E123" s="109"/>
      <c r="F123" s="110"/>
      <c r="G123" s="110"/>
      <c r="H123" s="109"/>
      <c r="I123" s="110"/>
      <c r="J123" s="109"/>
      <c r="K123" s="109"/>
      <c r="L123" s="109"/>
      <c r="M123" s="109"/>
      <c r="N123" s="109"/>
      <c r="O123" s="109"/>
      <c r="P123" s="109"/>
      <c r="Q123" s="109"/>
      <c r="R123" s="109"/>
      <c r="S123" s="109"/>
      <c r="T123" s="109"/>
      <c r="U123" s="109"/>
      <c r="V123" s="109"/>
      <c r="W123" s="109"/>
      <c r="X123" s="109"/>
      <c r="Y123" s="109"/>
      <c r="Z123" s="109"/>
      <c r="AA123" s="109"/>
    </row>
    <row r="124" spans="1:27" x14ac:dyDescent="0.4">
      <c r="A124" s="109"/>
      <c r="B124" s="109"/>
      <c r="C124" s="30"/>
      <c r="D124" s="109"/>
      <c r="E124" s="109"/>
      <c r="F124" s="110"/>
      <c r="G124" s="110"/>
      <c r="H124" s="109"/>
      <c r="I124" s="110"/>
      <c r="J124" s="109"/>
      <c r="K124" s="109"/>
      <c r="L124" s="109"/>
      <c r="M124" s="109"/>
      <c r="N124" s="109"/>
      <c r="O124" s="109"/>
      <c r="P124" s="109"/>
      <c r="Q124" s="109"/>
      <c r="R124" s="109"/>
      <c r="S124" s="109"/>
      <c r="T124" s="109"/>
      <c r="U124" s="109"/>
      <c r="V124" s="109"/>
      <c r="W124" s="109"/>
      <c r="X124" s="109"/>
      <c r="Y124" s="109"/>
      <c r="Z124" s="109"/>
      <c r="AA124" s="109"/>
    </row>
    <row r="125" spans="1:27" x14ac:dyDescent="0.4">
      <c r="A125" s="109"/>
      <c r="B125" s="109"/>
      <c r="C125" s="30"/>
      <c r="D125" s="109"/>
      <c r="E125" s="109"/>
      <c r="F125" s="110"/>
      <c r="G125" s="110"/>
      <c r="H125" s="109"/>
      <c r="I125" s="110"/>
      <c r="J125" s="109"/>
      <c r="K125" s="109"/>
      <c r="L125" s="109"/>
      <c r="M125" s="109"/>
      <c r="N125" s="109"/>
      <c r="O125" s="109"/>
      <c r="P125" s="109"/>
      <c r="Q125" s="109"/>
      <c r="R125" s="109"/>
      <c r="S125" s="109"/>
      <c r="T125" s="109"/>
      <c r="U125" s="109"/>
      <c r="V125" s="109"/>
      <c r="W125" s="109"/>
      <c r="X125" s="109"/>
      <c r="Y125" s="109"/>
      <c r="Z125" s="109"/>
      <c r="AA125" s="109"/>
    </row>
    <row r="126" spans="1:27" x14ac:dyDescent="0.4">
      <c r="A126" s="109"/>
      <c r="B126" s="109"/>
      <c r="C126" s="30"/>
      <c r="D126" s="109"/>
      <c r="E126" s="109"/>
      <c r="F126" s="110"/>
      <c r="G126" s="110"/>
      <c r="H126" s="109"/>
      <c r="I126" s="110"/>
      <c r="J126" s="109"/>
      <c r="K126" s="109"/>
      <c r="L126" s="109"/>
      <c r="M126" s="109"/>
      <c r="N126" s="109"/>
      <c r="O126" s="109"/>
      <c r="P126" s="109"/>
      <c r="Q126" s="109"/>
      <c r="R126" s="109"/>
      <c r="S126" s="109"/>
      <c r="T126" s="109"/>
      <c r="U126" s="109"/>
      <c r="V126" s="109"/>
      <c r="W126" s="109"/>
      <c r="X126" s="109"/>
      <c r="Y126" s="109"/>
      <c r="Z126" s="109"/>
      <c r="AA126" s="109"/>
    </row>
    <row r="127" spans="1:27" x14ac:dyDescent="0.4">
      <c r="A127" s="109"/>
      <c r="B127" s="109"/>
      <c r="C127" s="30"/>
      <c r="D127" s="109"/>
      <c r="E127" s="109"/>
      <c r="F127" s="110"/>
      <c r="G127" s="110"/>
      <c r="H127" s="109"/>
      <c r="I127" s="110"/>
      <c r="J127" s="109"/>
      <c r="K127" s="109"/>
      <c r="L127" s="109"/>
      <c r="M127" s="109"/>
      <c r="N127" s="109"/>
      <c r="O127" s="109"/>
      <c r="P127" s="109"/>
      <c r="Q127" s="109"/>
      <c r="R127" s="109"/>
      <c r="S127" s="109"/>
      <c r="T127" s="109"/>
      <c r="U127" s="109"/>
      <c r="V127" s="109"/>
      <c r="W127" s="109"/>
      <c r="X127" s="109"/>
      <c r="Y127" s="109"/>
      <c r="Z127" s="109"/>
      <c r="AA127" s="109"/>
    </row>
    <row r="128" spans="1:27" x14ac:dyDescent="0.4">
      <c r="A128" s="109"/>
      <c r="B128" s="109"/>
      <c r="C128" s="30"/>
      <c r="D128" s="109"/>
      <c r="E128" s="109"/>
      <c r="F128" s="110"/>
      <c r="G128" s="110"/>
      <c r="H128" s="109"/>
      <c r="I128" s="110"/>
      <c r="J128" s="109"/>
      <c r="K128" s="109"/>
      <c r="L128" s="109"/>
      <c r="M128" s="109"/>
      <c r="N128" s="109"/>
      <c r="O128" s="109"/>
      <c r="P128" s="109"/>
      <c r="Q128" s="109"/>
      <c r="R128" s="109"/>
      <c r="S128" s="109"/>
      <c r="T128" s="109"/>
      <c r="U128" s="109"/>
      <c r="V128" s="109"/>
      <c r="W128" s="109"/>
      <c r="X128" s="109"/>
      <c r="Y128" s="109"/>
      <c r="Z128" s="109"/>
      <c r="AA128" s="109"/>
    </row>
    <row r="129" spans="1:27" x14ac:dyDescent="0.4">
      <c r="A129" s="109"/>
      <c r="B129" s="109"/>
      <c r="C129" s="30"/>
      <c r="D129" s="109"/>
      <c r="E129" s="109"/>
      <c r="F129" s="110"/>
      <c r="G129" s="110"/>
      <c r="H129" s="109"/>
      <c r="I129" s="110"/>
      <c r="J129" s="109"/>
      <c r="K129" s="109"/>
      <c r="L129" s="109"/>
      <c r="M129" s="109"/>
      <c r="N129" s="109"/>
      <c r="O129" s="109"/>
      <c r="P129" s="109"/>
      <c r="Q129" s="109"/>
      <c r="R129" s="109"/>
      <c r="S129" s="109"/>
      <c r="T129" s="109"/>
      <c r="U129" s="109"/>
      <c r="V129" s="109"/>
      <c r="W129" s="109"/>
      <c r="X129" s="109"/>
      <c r="Y129" s="109"/>
      <c r="Z129" s="109"/>
      <c r="AA129" s="109"/>
    </row>
    <row r="130" spans="1:27" x14ac:dyDescent="0.4">
      <c r="A130" s="109"/>
      <c r="B130" s="109"/>
      <c r="C130" s="30"/>
      <c r="D130" s="109"/>
      <c r="E130" s="109"/>
      <c r="F130" s="110"/>
      <c r="G130" s="110"/>
      <c r="H130" s="109"/>
      <c r="I130" s="110"/>
      <c r="J130" s="109"/>
      <c r="K130" s="109"/>
      <c r="L130" s="109"/>
      <c r="M130" s="109"/>
      <c r="N130" s="109"/>
      <c r="O130" s="109"/>
      <c r="P130" s="109"/>
      <c r="Q130" s="109"/>
      <c r="R130" s="109"/>
      <c r="S130" s="109"/>
      <c r="T130" s="109"/>
      <c r="U130" s="109"/>
      <c r="V130" s="109"/>
      <c r="W130" s="109"/>
      <c r="X130" s="109"/>
      <c r="Y130" s="109"/>
      <c r="Z130" s="109"/>
      <c r="AA130" s="109"/>
    </row>
    <row r="131" spans="1:27" x14ac:dyDescent="0.4">
      <c r="A131" s="109"/>
      <c r="B131" s="109"/>
      <c r="C131" s="30"/>
      <c r="D131" s="109"/>
      <c r="E131" s="109"/>
      <c r="F131" s="110"/>
      <c r="G131" s="110"/>
      <c r="H131" s="109"/>
      <c r="I131" s="110"/>
      <c r="J131" s="109"/>
      <c r="K131" s="109"/>
      <c r="L131" s="109"/>
      <c r="M131" s="109"/>
      <c r="N131" s="109"/>
      <c r="O131" s="109"/>
      <c r="P131" s="109"/>
      <c r="Q131" s="109"/>
      <c r="R131" s="109"/>
      <c r="S131" s="109"/>
      <c r="T131" s="109"/>
      <c r="U131" s="109"/>
      <c r="V131" s="109"/>
      <c r="W131" s="109"/>
      <c r="X131" s="109"/>
      <c r="Y131" s="109"/>
      <c r="Z131" s="109"/>
      <c r="AA131" s="109"/>
    </row>
    <row r="132" spans="1:27" x14ac:dyDescent="0.4">
      <c r="A132" s="109"/>
      <c r="B132" s="109"/>
      <c r="C132" s="30"/>
      <c r="D132" s="109"/>
      <c r="E132" s="109"/>
      <c r="F132" s="110"/>
      <c r="G132" s="110"/>
      <c r="H132" s="109"/>
      <c r="I132" s="110"/>
      <c r="J132" s="109"/>
      <c r="K132" s="109"/>
      <c r="L132" s="109"/>
      <c r="M132" s="109"/>
      <c r="N132" s="109"/>
      <c r="O132" s="109"/>
      <c r="P132" s="109"/>
      <c r="Q132" s="109"/>
      <c r="R132" s="109"/>
      <c r="S132" s="109"/>
      <c r="T132" s="109"/>
      <c r="U132" s="109"/>
      <c r="V132" s="109"/>
      <c r="W132" s="109"/>
      <c r="X132" s="109"/>
      <c r="Y132" s="109"/>
      <c r="Z132" s="109"/>
      <c r="AA132" s="109"/>
    </row>
    <row r="133" spans="1:27" x14ac:dyDescent="0.4">
      <c r="A133" s="109"/>
      <c r="B133" s="109"/>
      <c r="C133" s="30"/>
      <c r="D133" s="109"/>
      <c r="E133" s="109"/>
      <c r="F133" s="110"/>
      <c r="G133" s="110"/>
      <c r="H133" s="109"/>
      <c r="I133" s="110"/>
      <c r="J133" s="109"/>
      <c r="K133" s="109"/>
      <c r="L133" s="109"/>
      <c r="M133" s="109"/>
      <c r="N133" s="109"/>
      <c r="O133" s="109"/>
      <c r="P133" s="109"/>
      <c r="Q133" s="109"/>
      <c r="R133" s="109"/>
      <c r="S133" s="109"/>
      <c r="T133" s="109"/>
      <c r="U133" s="109"/>
      <c r="V133" s="109"/>
      <c r="W133" s="109"/>
      <c r="X133" s="109"/>
      <c r="Y133" s="109"/>
      <c r="Z133" s="109"/>
      <c r="AA133" s="109"/>
    </row>
    <row r="134" spans="1:27" x14ac:dyDescent="0.4">
      <c r="A134" s="109"/>
      <c r="B134" s="109"/>
      <c r="C134" s="30"/>
      <c r="D134" s="109"/>
      <c r="E134" s="109"/>
      <c r="F134" s="110"/>
      <c r="G134" s="110"/>
      <c r="H134" s="109"/>
      <c r="I134" s="110"/>
      <c r="J134" s="109"/>
      <c r="K134" s="109"/>
      <c r="L134" s="109"/>
      <c r="M134" s="109"/>
      <c r="N134" s="109"/>
      <c r="O134" s="109"/>
      <c r="P134" s="109"/>
      <c r="Q134" s="109"/>
      <c r="R134" s="109"/>
      <c r="S134" s="109"/>
      <c r="T134" s="109"/>
      <c r="U134" s="109"/>
      <c r="V134" s="109"/>
      <c r="W134" s="109"/>
      <c r="X134" s="109"/>
      <c r="Y134" s="109"/>
      <c r="Z134" s="109"/>
      <c r="AA134" s="109"/>
    </row>
    <row r="135" spans="1:27" x14ac:dyDescent="0.4">
      <c r="A135" s="109"/>
      <c r="B135" s="109"/>
      <c r="C135" s="30"/>
      <c r="D135" s="109"/>
      <c r="E135" s="109"/>
      <c r="F135" s="110"/>
      <c r="G135" s="110"/>
      <c r="H135" s="109"/>
      <c r="I135" s="110"/>
      <c r="J135" s="109"/>
      <c r="K135" s="109"/>
      <c r="L135" s="109"/>
      <c r="M135" s="109"/>
      <c r="N135" s="109"/>
      <c r="O135" s="109"/>
      <c r="P135" s="109"/>
      <c r="Q135" s="109"/>
      <c r="R135" s="109"/>
      <c r="S135" s="109"/>
      <c r="T135" s="109"/>
      <c r="U135" s="109"/>
      <c r="V135" s="109"/>
      <c r="W135" s="109"/>
      <c r="X135" s="109"/>
      <c r="Y135" s="109"/>
      <c r="Z135" s="109"/>
      <c r="AA135" s="109"/>
    </row>
    <row r="136" spans="1:27" x14ac:dyDescent="0.4">
      <c r="A136" s="109"/>
      <c r="B136" s="109"/>
      <c r="C136" s="30"/>
      <c r="D136" s="109"/>
      <c r="E136" s="109"/>
      <c r="F136" s="110"/>
      <c r="G136" s="110"/>
      <c r="H136" s="109"/>
      <c r="I136" s="110"/>
      <c r="J136" s="109"/>
      <c r="K136" s="109"/>
      <c r="L136" s="109"/>
      <c r="M136" s="109"/>
      <c r="N136" s="109"/>
      <c r="O136" s="109"/>
      <c r="P136" s="109"/>
      <c r="Q136" s="109"/>
      <c r="R136" s="109"/>
      <c r="S136" s="109"/>
      <c r="T136" s="109"/>
      <c r="U136" s="109"/>
      <c r="V136" s="109"/>
      <c r="W136" s="109"/>
      <c r="X136" s="109"/>
      <c r="Y136" s="109"/>
      <c r="Z136" s="109"/>
      <c r="AA136" s="109"/>
    </row>
    <row r="137" spans="1:27" x14ac:dyDescent="0.4">
      <c r="A137" s="109"/>
      <c r="B137" s="109"/>
      <c r="C137" s="30"/>
      <c r="D137" s="109"/>
      <c r="E137" s="109"/>
      <c r="F137" s="110"/>
      <c r="G137" s="110"/>
      <c r="H137" s="109"/>
      <c r="I137" s="110"/>
      <c r="J137" s="109"/>
      <c r="K137" s="109"/>
      <c r="L137" s="109"/>
      <c r="M137" s="109"/>
      <c r="N137" s="109"/>
      <c r="O137" s="109"/>
      <c r="P137" s="109"/>
      <c r="Q137" s="109"/>
      <c r="R137" s="109"/>
      <c r="S137" s="109"/>
      <c r="T137" s="109"/>
      <c r="U137" s="109"/>
      <c r="V137" s="109"/>
      <c r="W137" s="109"/>
      <c r="X137" s="109"/>
      <c r="Y137" s="109"/>
      <c r="Z137" s="109"/>
      <c r="AA137" s="109"/>
    </row>
    <row r="138" spans="1:27" x14ac:dyDescent="0.4">
      <c r="A138" s="109"/>
      <c r="B138" s="109"/>
      <c r="C138" s="30"/>
      <c r="D138" s="109"/>
      <c r="E138" s="109"/>
      <c r="F138" s="110"/>
      <c r="G138" s="110"/>
      <c r="H138" s="109"/>
      <c r="I138" s="110"/>
      <c r="J138" s="109"/>
      <c r="K138" s="109"/>
      <c r="L138" s="109"/>
      <c r="M138" s="109"/>
      <c r="N138" s="109"/>
      <c r="O138" s="109"/>
      <c r="P138" s="109"/>
      <c r="Q138" s="109"/>
      <c r="R138" s="109"/>
      <c r="S138" s="109"/>
      <c r="T138" s="109"/>
      <c r="U138" s="109"/>
      <c r="V138" s="109"/>
      <c r="W138" s="109"/>
      <c r="X138" s="109"/>
      <c r="Y138" s="109"/>
      <c r="Z138" s="109"/>
      <c r="AA138" s="109"/>
    </row>
    <row r="139" spans="1:27" x14ac:dyDescent="0.4">
      <c r="A139" s="109"/>
      <c r="B139" s="109"/>
      <c r="C139" s="30"/>
      <c r="D139" s="109"/>
      <c r="E139" s="109"/>
      <c r="F139" s="110"/>
      <c r="G139" s="110"/>
      <c r="H139" s="109"/>
      <c r="I139" s="110"/>
      <c r="J139" s="109"/>
      <c r="K139" s="109"/>
      <c r="L139" s="109"/>
      <c r="M139" s="109"/>
      <c r="N139" s="109"/>
      <c r="O139" s="109"/>
      <c r="P139" s="109"/>
      <c r="Q139" s="109"/>
      <c r="R139" s="109"/>
      <c r="S139" s="109"/>
      <c r="T139" s="109"/>
      <c r="U139" s="109"/>
      <c r="V139" s="109"/>
      <c r="W139" s="109"/>
      <c r="X139" s="109"/>
      <c r="Y139" s="109"/>
      <c r="Z139" s="109"/>
      <c r="AA139" s="109"/>
    </row>
    <row r="140" spans="1:27" x14ac:dyDescent="0.4">
      <c r="A140" s="109"/>
      <c r="B140" s="109"/>
      <c r="C140" s="30"/>
      <c r="D140" s="109"/>
      <c r="E140" s="109"/>
      <c r="F140" s="110"/>
      <c r="G140" s="110"/>
      <c r="H140" s="109"/>
      <c r="I140" s="110"/>
      <c r="J140" s="109"/>
      <c r="K140" s="109"/>
      <c r="L140" s="109"/>
      <c r="M140" s="109"/>
      <c r="N140" s="109"/>
      <c r="O140" s="109"/>
      <c r="P140" s="109"/>
      <c r="Q140" s="109"/>
      <c r="R140" s="109"/>
      <c r="S140" s="109"/>
      <c r="T140" s="109"/>
      <c r="U140" s="109"/>
      <c r="V140" s="109"/>
      <c r="W140" s="109"/>
      <c r="X140" s="109"/>
      <c r="Y140" s="109"/>
      <c r="Z140" s="109"/>
      <c r="AA140" s="109"/>
    </row>
    <row r="141" spans="1:27" x14ac:dyDescent="0.4">
      <c r="A141" s="109"/>
      <c r="B141" s="109"/>
      <c r="C141" s="30"/>
      <c r="D141" s="109"/>
      <c r="E141" s="109"/>
      <c r="F141" s="110"/>
      <c r="G141" s="110"/>
      <c r="H141" s="109"/>
      <c r="I141" s="110"/>
      <c r="J141" s="109"/>
      <c r="K141" s="109"/>
      <c r="L141" s="109"/>
      <c r="M141" s="109"/>
      <c r="N141" s="109"/>
      <c r="O141" s="109"/>
      <c r="P141" s="109"/>
      <c r="Q141" s="109"/>
      <c r="R141" s="109"/>
      <c r="S141" s="109"/>
      <c r="T141" s="109"/>
      <c r="U141" s="109"/>
      <c r="V141" s="109"/>
      <c r="W141" s="109"/>
      <c r="X141" s="109"/>
      <c r="Y141" s="109"/>
      <c r="Z141" s="109"/>
      <c r="AA141" s="109"/>
    </row>
    <row r="142" spans="1:27" x14ac:dyDescent="0.4">
      <c r="A142" s="109"/>
      <c r="B142" s="109"/>
      <c r="C142" s="30"/>
      <c r="D142" s="109"/>
      <c r="E142" s="109"/>
      <c r="F142" s="110"/>
      <c r="G142" s="110"/>
      <c r="H142" s="109"/>
      <c r="I142" s="110"/>
      <c r="J142" s="109"/>
      <c r="K142" s="109"/>
      <c r="L142" s="109"/>
      <c r="M142" s="109"/>
      <c r="N142" s="109"/>
      <c r="O142" s="109"/>
      <c r="P142" s="109"/>
      <c r="Q142" s="109"/>
      <c r="R142" s="109"/>
      <c r="S142" s="109"/>
      <c r="T142" s="109"/>
      <c r="U142" s="109"/>
      <c r="V142" s="109"/>
      <c r="W142" s="109"/>
      <c r="X142" s="109"/>
      <c r="Y142" s="109"/>
      <c r="Z142" s="109"/>
      <c r="AA142" s="109"/>
    </row>
    <row r="143" spans="1:27" x14ac:dyDescent="0.4">
      <c r="A143" s="109"/>
      <c r="B143" s="109"/>
      <c r="C143" s="30"/>
      <c r="D143" s="109"/>
      <c r="E143" s="109"/>
      <c r="F143" s="110"/>
      <c r="G143" s="110"/>
      <c r="H143" s="109"/>
      <c r="I143" s="110"/>
      <c r="J143" s="109"/>
      <c r="K143" s="109"/>
      <c r="L143" s="109"/>
      <c r="M143" s="109"/>
      <c r="N143" s="109"/>
      <c r="O143" s="109"/>
      <c r="P143" s="109"/>
      <c r="Q143" s="109"/>
      <c r="R143" s="109"/>
      <c r="S143" s="109"/>
      <c r="T143" s="109"/>
      <c r="U143" s="109"/>
      <c r="V143" s="109"/>
      <c r="W143" s="109"/>
      <c r="X143" s="109"/>
      <c r="Y143" s="109"/>
      <c r="Z143" s="109"/>
      <c r="AA143" s="109"/>
    </row>
    <row r="144" spans="1:27" x14ac:dyDescent="0.4">
      <c r="A144" s="109"/>
      <c r="B144" s="109"/>
      <c r="C144" s="30"/>
      <c r="D144" s="109"/>
      <c r="E144" s="109"/>
      <c r="F144" s="110"/>
      <c r="G144" s="110"/>
      <c r="H144" s="109"/>
      <c r="I144" s="110"/>
      <c r="J144" s="109"/>
      <c r="K144" s="109"/>
      <c r="L144" s="109"/>
      <c r="M144" s="109"/>
      <c r="N144" s="109"/>
      <c r="O144" s="109"/>
      <c r="P144" s="109"/>
      <c r="Q144" s="109"/>
      <c r="R144" s="109"/>
      <c r="S144" s="109"/>
      <c r="T144" s="109"/>
      <c r="U144" s="109"/>
      <c r="V144" s="109"/>
      <c r="W144" s="109"/>
      <c r="X144" s="109"/>
      <c r="Y144" s="109"/>
      <c r="Z144" s="109"/>
      <c r="AA144" s="109"/>
    </row>
    <row r="145" spans="1:27" x14ac:dyDescent="0.4">
      <c r="A145" s="109"/>
      <c r="B145" s="109"/>
      <c r="C145" s="30"/>
      <c r="D145" s="109"/>
      <c r="E145" s="109"/>
      <c r="F145" s="110"/>
      <c r="G145" s="110"/>
      <c r="H145" s="109"/>
      <c r="I145" s="110"/>
      <c r="J145" s="109"/>
      <c r="K145" s="109"/>
      <c r="L145" s="109"/>
      <c r="M145" s="109"/>
      <c r="N145" s="109"/>
      <c r="O145" s="109"/>
      <c r="P145" s="109"/>
      <c r="Q145" s="109"/>
      <c r="R145" s="109"/>
      <c r="S145" s="109"/>
      <c r="T145" s="109"/>
      <c r="U145" s="109"/>
      <c r="V145" s="109"/>
      <c r="W145" s="109"/>
      <c r="X145" s="109"/>
      <c r="Y145" s="109"/>
      <c r="Z145" s="109"/>
      <c r="AA145" s="109"/>
    </row>
    <row r="146" spans="1:27" x14ac:dyDescent="0.4">
      <c r="A146" s="109"/>
      <c r="B146" s="109"/>
      <c r="C146" s="30"/>
      <c r="D146" s="109"/>
      <c r="E146" s="109"/>
      <c r="F146" s="110"/>
      <c r="G146" s="110"/>
      <c r="H146" s="109"/>
      <c r="I146" s="110"/>
      <c r="J146" s="109"/>
      <c r="K146" s="109"/>
      <c r="L146" s="109"/>
      <c r="M146" s="109"/>
      <c r="N146" s="109"/>
      <c r="O146" s="109"/>
      <c r="P146" s="109"/>
      <c r="Q146" s="109"/>
      <c r="R146" s="109"/>
      <c r="S146" s="109"/>
      <c r="T146" s="109"/>
      <c r="U146" s="109"/>
      <c r="V146" s="109"/>
      <c r="W146" s="109"/>
      <c r="X146" s="109"/>
      <c r="Y146" s="109"/>
      <c r="Z146" s="109"/>
      <c r="AA146" s="109"/>
    </row>
    <row r="147" spans="1:27" x14ac:dyDescent="0.4">
      <c r="A147" s="109"/>
      <c r="B147" s="109"/>
      <c r="C147" s="30"/>
      <c r="D147" s="109"/>
      <c r="E147" s="109"/>
      <c r="F147" s="110"/>
      <c r="G147" s="110"/>
      <c r="H147" s="109"/>
      <c r="I147" s="110"/>
      <c r="J147" s="109"/>
      <c r="K147" s="109"/>
      <c r="L147" s="109"/>
      <c r="M147" s="109"/>
      <c r="N147" s="109"/>
      <c r="O147" s="109"/>
      <c r="P147" s="109"/>
      <c r="Q147" s="109"/>
      <c r="R147" s="109"/>
      <c r="S147" s="109"/>
      <c r="T147" s="109"/>
      <c r="U147" s="109"/>
      <c r="V147" s="109"/>
      <c r="W147" s="109"/>
      <c r="X147" s="109"/>
      <c r="Y147" s="109"/>
      <c r="Z147" s="109"/>
      <c r="AA147" s="109"/>
    </row>
    <row r="148" spans="1:27" x14ac:dyDescent="0.4">
      <c r="A148" s="109"/>
      <c r="B148" s="109"/>
      <c r="C148" s="30"/>
      <c r="D148" s="109"/>
      <c r="E148" s="109"/>
      <c r="F148" s="110"/>
      <c r="G148" s="110"/>
      <c r="H148" s="109"/>
      <c r="I148" s="110"/>
      <c r="J148" s="109"/>
      <c r="K148" s="109"/>
      <c r="L148" s="109"/>
      <c r="M148" s="109"/>
      <c r="N148" s="109"/>
      <c r="O148" s="109"/>
      <c r="P148" s="109"/>
      <c r="Q148" s="109"/>
      <c r="R148" s="109"/>
      <c r="S148" s="109"/>
      <c r="T148" s="109"/>
      <c r="U148" s="109"/>
      <c r="V148" s="109"/>
      <c r="W148" s="109"/>
      <c r="X148" s="109"/>
      <c r="Y148" s="109"/>
      <c r="Z148" s="109"/>
      <c r="AA148" s="109"/>
    </row>
    <row r="149" spans="1:27" x14ac:dyDescent="0.4">
      <c r="A149" s="109"/>
      <c r="B149" s="109"/>
      <c r="C149" s="30"/>
      <c r="D149" s="109"/>
      <c r="E149" s="109"/>
      <c r="F149" s="110"/>
      <c r="G149" s="110"/>
      <c r="H149" s="109"/>
      <c r="I149" s="110"/>
      <c r="J149" s="109"/>
      <c r="K149" s="109"/>
      <c r="L149" s="109"/>
      <c r="M149" s="109"/>
      <c r="N149" s="109"/>
      <c r="O149" s="109"/>
      <c r="P149" s="109"/>
      <c r="Q149" s="109"/>
      <c r="R149" s="109"/>
      <c r="S149" s="109"/>
      <c r="T149" s="109"/>
      <c r="U149" s="109"/>
      <c r="V149" s="109"/>
      <c r="W149" s="109"/>
      <c r="X149" s="109"/>
      <c r="Y149" s="109"/>
      <c r="Z149" s="109"/>
      <c r="AA149" s="109"/>
    </row>
    <row r="150" spans="1:27" x14ac:dyDescent="0.4">
      <c r="A150" s="109"/>
      <c r="B150" s="109"/>
      <c r="C150" s="30"/>
      <c r="D150" s="109"/>
      <c r="E150" s="109"/>
      <c r="F150" s="110"/>
      <c r="G150" s="110"/>
      <c r="H150" s="109"/>
      <c r="I150" s="110"/>
      <c r="J150" s="109"/>
      <c r="K150" s="109"/>
      <c r="L150" s="109"/>
      <c r="M150" s="109"/>
      <c r="N150" s="109"/>
      <c r="O150" s="109"/>
      <c r="P150" s="109"/>
      <c r="Q150" s="109"/>
      <c r="R150" s="109"/>
      <c r="S150" s="109"/>
      <c r="T150" s="109"/>
      <c r="U150" s="109"/>
      <c r="V150" s="109"/>
      <c r="W150" s="109"/>
      <c r="X150" s="109"/>
      <c r="Y150" s="109"/>
      <c r="Z150" s="109"/>
      <c r="AA150" s="109"/>
    </row>
    <row r="151" spans="1:27" x14ac:dyDescent="0.4">
      <c r="A151" s="109"/>
      <c r="B151" s="109"/>
      <c r="C151" s="30"/>
      <c r="D151" s="109"/>
      <c r="E151" s="109"/>
      <c r="F151" s="110"/>
      <c r="G151" s="110"/>
      <c r="H151" s="109"/>
      <c r="I151" s="110"/>
      <c r="J151" s="109"/>
      <c r="K151" s="109"/>
      <c r="L151" s="109"/>
      <c r="M151" s="109"/>
      <c r="N151" s="109"/>
      <c r="O151" s="109"/>
      <c r="P151" s="109"/>
      <c r="Q151" s="109"/>
      <c r="R151" s="109"/>
      <c r="S151" s="109"/>
      <c r="T151" s="109"/>
      <c r="U151" s="109"/>
      <c r="V151" s="109"/>
      <c r="W151" s="109"/>
      <c r="X151" s="109"/>
      <c r="Y151" s="109"/>
      <c r="Z151" s="109"/>
      <c r="AA151" s="109"/>
    </row>
    <row r="152" spans="1:27" x14ac:dyDescent="0.4">
      <c r="A152" s="109"/>
      <c r="B152" s="109"/>
      <c r="C152" s="30"/>
      <c r="D152" s="109"/>
      <c r="E152" s="109"/>
      <c r="F152" s="110"/>
      <c r="G152" s="110"/>
      <c r="H152" s="109"/>
      <c r="I152" s="110"/>
      <c r="J152" s="109"/>
      <c r="K152" s="109"/>
      <c r="L152" s="109"/>
      <c r="M152" s="109"/>
      <c r="N152" s="109"/>
      <c r="O152" s="109"/>
      <c r="P152" s="109"/>
      <c r="Q152" s="109"/>
      <c r="R152" s="109"/>
      <c r="S152" s="109"/>
      <c r="T152" s="109"/>
      <c r="U152" s="109"/>
      <c r="V152" s="109"/>
      <c r="W152" s="109"/>
      <c r="X152" s="109"/>
      <c r="Y152" s="109"/>
      <c r="Z152" s="109"/>
      <c r="AA152" s="109"/>
    </row>
    <row r="153" spans="1:27" x14ac:dyDescent="0.4">
      <c r="A153" s="109"/>
      <c r="B153" s="109"/>
      <c r="C153" s="30"/>
      <c r="D153" s="109"/>
      <c r="E153" s="109"/>
      <c r="F153" s="110"/>
      <c r="G153" s="110"/>
      <c r="H153" s="109"/>
      <c r="I153" s="110"/>
      <c r="J153" s="109"/>
      <c r="K153" s="109"/>
      <c r="L153" s="109"/>
      <c r="M153" s="109"/>
      <c r="N153" s="109"/>
      <c r="O153" s="109"/>
      <c r="P153" s="109"/>
      <c r="Q153" s="109"/>
      <c r="R153" s="109"/>
      <c r="S153" s="109"/>
      <c r="T153" s="109"/>
      <c r="U153" s="109"/>
      <c r="V153" s="109"/>
      <c r="W153" s="109"/>
      <c r="X153" s="109"/>
      <c r="Y153" s="109"/>
      <c r="Z153" s="109"/>
      <c r="AA153" s="109"/>
    </row>
    <row r="154" spans="1:27" x14ac:dyDescent="0.4">
      <c r="A154" s="109"/>
      <c r="B154" s="109"/>
      <c r="C154" s="30"/>
      <c r="D154" s="109"/>
      <c r="E154" s="109"/>
      <c r="F154" s="110"/>
      <c r="G154" s="110"/>
      <c r="H154" s="109"/>
      <c r="I154" s="110"/>
      <c r="J154" s="109"/>
      <c r="K154" s="109"/>
      <c r="L154" s="109"/>
      <c r="M154" s="109"/>
      <c r="N154" s="109"/>
      <c r="O154" s="109"/>
      <c r="P154" s="109"/>
      <c r="Q154" s="109"/>
      <c r="R154" s="109"/>
      <c r="S154" s="109"/>
      <c r="T154" s="109"/>
      <c r="U154" s="109"/>
      <c r="V154" s="109"/>
      <c r="W154" s="109"/>
      <c r="X154" s="109"/>
      <c r="Y154" s="109"/>
      <c r="Z154" s="109"/>
      <c r="AA154" s="109"/>
    </row>
    <row r="155" spans="1:27" x14ac:dyDescent="0.4">
      <c r="A155" s="109"/>
      <c r="B155" s="109"/>
      <c r="C155" s="30"/>
      <c r="D155" s="109"/>
      <c r="E155" s="109"/>
      <c r="F155" s="110"/>
      <c r="G155" s="110"/>
      <c r="H155" s="109"/>
      <c r="I155" s="110"/>
      <c r="J155" s="109"/>
      <c r="K155" s="109"/>
      <c r="L155" s="109"/>
      <c r="M155" s="109"/>
      <c r="N155" s="109"/>
      <c r="O155" s="109"/>
      <c r="P155" s="109"/>
      <c r="Q155" s="109"/>
      <c r="R155" s="109"/>
      <c r="S155" s="109"/>
      <c r="T155" s="109"/>
      <c r="U155" s="109"/>
      <c r="V155" s="109"/>
      <c r="W155" s="109"/>
      <c r="X155" s="109"/>
      <c r="Y155" s="109"/>
      <c r="Z155" s="109"/>
      <c r="AA155" s="109"/>
    </row>
    <row r="156" spans="1:27" x14ac:dyDescent="0.4">
      <c r="A156" s="109"/>
      <c r="B156" s="109"/>
      <c r="C156" s="30"/>
      <c r="D156" s="109"/>
      <c r="E156" s="109"/>
      <c r="F156" s="110"/>
      <c r="G156" s="110"/>
      <c r="H156" s="109"/>
      <c r="I156" s="110"/>
      <c r="J156" s="109"/>
      <c r="K156" s="109"/>
      <c r="L156" s="109"/>
      <c r="M156" s="109"/>
      <c r="N156" s="109"/>
      <c r="O156" s="109"/>
      <c r="P156" s="109"/>
      <c r="Q156" s="109"/>
      <c r="R156" s="109"/>
      <c r="S156" s="109"/>
      <c r="T156" s="109"/>
      <c r="U156" s="109"/>
      <c r="V156" s="109"/>
      <c r="W156" s="109"/>
      <c r="X156" s="109"/>
      <c r="Y156" s="109"/>
      <c r="Z156" s="109"/>
      <c r="AA156" s="109"/>
    </row>
    <row r="157" spans="1:27" x14ac:dyDescent="0.4">
      <c r="A157" s="109"/>
      <c r="B157" s="109"/>
      <c r="C157" s="30"/>
      <c r="D157" s="109"/>
      <c r="E157" s="109"/>
      <c r="F157" s="110"/>
      <c r="G157" s="110"/>
      <c r="H157" s="109"/>
      <c r="I157" s="110"/>
      <c r="J157" s="109"/>
      <c r="K157" s="109"/>
      <c r="L157" s="109"/>
      <c r="M157" s="109"/>
      <c r="N157" s="109"/>
      <c r="O157" s="109"/>
      <c r="P157" s="109"/>
      <c r="Q157" s="109"/>
      <c r="R157" s="109"/>
      <c r="S157" s="109"/>
      <c r="T157" s="109"/>
      <c r="U157" s="109"/>
      <c r="V157" s="109"/>
      <c r="W157" s="109"/>
      <c r="X157" s="109"/>
      <c r="Y157" s="109"/>
      <c r="Z157" s="109"/>
      <c r="AA157" s="109"/>
    </row>
    <row r="158" spans="1:27" x14ac:dyDescent="0.4">
      <c r="A158" s="109"/>
      <c r="B158" s="109"/>
      <c r="C158" s="30"/>
      <c r="D158" s="109"/>
      <c r="E158" s="109"/>
      <c r="F158" s="110"/>
      <c r="G158" s="110"/>
      <c r="H158" s="109"/>
      <c r="I158" s="110"/>
      <c r="J158" s="109"/>
      <c r="K158" s="109"/>
      <c r="L158" s="109"/>
      <c r="M158" s="109"/>
      <c r="N158" s="109"/>
      <c r="O158" s="109"/>
      <c r="P158" s="109"/>
      <c r="Q158" s="109"/>
      <c r="R158" s="109"/>
      <c r="S158" s="109"/>
      <c r="T158" s="109"/>
      <c r="U158" s="109"/>
      <c r="V158" s="109"/>
      <c r="W158" s="109"/>
      <c r="X158" s="109"/>
      <c r="Y158" s="109"/>
      <c r="Z158" s="109"/>
      <c r="AA158" s="109"/>
    </row>
    <row r="159" spans="1:27" x14ac:dyDescent="0.4">
      <c r="A159" s="109"/>
      <c r="B159" s="109"/>
      <c r="C159" s="30"/>
      <c r="D159" s="109"/>
      <c r="E159" s="109"/>
      <c r="F159" s="110"/>
      <c r="G159" s="110"/>
      <c r="H159" s="109"/>
      <c r="I159" s="110"/>
      <c r="J159" s="109"/>
      <c r="K159" s="109"/>
      <c r="L159" s="109"/>
      <c r="M159" s="109"/>
      <c r="N159" s="109"/>
      <c r="O159" s="109"/>
      <c r="P159" s="109"/>
      <c r="Q159" s="109"/>
      <c r="R159" s="109"/>
      <c r="S159" s="109"/>
      <c r="T159" s="109"/>
      <c r="U159" s="109"/>
      <c r="V159" s="109"/>
      <c r="W159" s="109"/>
      <c r="X159" s="109"/>
      <c r="Y159" s="109"/>
      <c r="Z159" s="109"/>
      <c r="AA159" s="109"/>
    </row>
    <row r="160" spans="1:27" x14ac:dyDescent="0.4">
      <c r="A160" s="109"/>
      <c r="B160" s="109"/>
      <c r="C160" s="30"/>
      <c r="D160" s="109"/>
      <c r="E160" s="109"/>
      <c r="F160" s="110"/>
      <c r="G160" s="110"/>
      <c r="H160" s="109"/>
      <c r="I160" s="110"/>
      <c r="J160" s="109"/>
      <c r="K160" s="109"/>
      <c r="L160" s="109"/>
      <c r="M160" s="109"/>
      <c r="N160" s="109"/>
      <c r="O160" s="109"/>
      <c r="P160" s="109"/>
      <c r="Q160" s="109"/>
      <c r="R160" s="109"/>
      <c r="S160" s="109"/>
      <c r="T160" s="109"/>
      <c r="U160" s="109"/>
      <c r="V160" s="109"/>
      <c r="W160" s="109"/>
      <c r="X160" s="109"/>
      <c r="Y160" s="109"/>
      <c r="Z160" s="109"/>
      <c r="AA160" s="109"/>
    </row>
    <row r="161" spans="1:27" x14ac:dyDescent="0.4">
      <c r="A161" s="109"/>
      <c r="B161" s="109"/>
      <c r="C161" s="30"/>
      <c r="D161" s="109"/>
      <c r="E161" s="109"/>
      <c r="F161" s="110"/>
      <c r="G161" s="110"/>
      <c r="H161" s="109"/>
      <c r="I161" s="110"/>
      <c r="J161" s="109"/>
      <c r="K161" s="109"/>
      <c r="L161" s="109"/>
      <c r="M161" s="109"/>
      <c r="N161" s="109"/>
      <c r="O161" s="109"/>
      <c r="P161" s="109"/>
      <c r="Q161" s="109"/>
      <c r="R161" s="109"/>
      <c r="S161" s="109"/>
      <c r="T161" s="109"/>
      <c r="U161" s="109"/>
      <c r="V161" s="109"/>
      <c r="W161" s="109"/>
      <c r="X161" s="109"/>
      <c r="Y161" s="109"/>
      <c r="Z161" s="109"/>
      <c r="AA161" s="109"/>
    </row>
    <row r="162" spans="1:27" x14ac:dyDescent="0.4">
      <c r="A162" s="109"/>
      <c r="B162" s="109"/>
      <c r="C162" s="30"/>
      <c r="D162" s="109"/>
      <c r="E162" s="109"/>
      <c r="F162" s="110"/>
      <c r="G162" s="110"/>
      <c r="H162" s="109"/>
      <c r="I162" s="110"/>
      <c r="J162" s="109"/>
      <c r="K162" s="109"/>
      <c r="L162" s="109"/>
      <c r="M162" s="109"/>
      <c r="N162" s="109"/>
      <c r="O162" s="109"/>
      <c r="P162" s="109"/>
      <c r="Q162" s="109"/>
      <c r="R162" s="109"/>
      <c r="S162" s="109"/>
      <c r="T162" s="109"/>
      <c r="U162" s="109"/>
      <c r="V162" s="109"/>
      <c r="W162" s="109"/>
      <c r="X162" s="109"/>
      <c r="Y162" s="109"/>
      <c r="Z162" s="109"/>
      <c r="AA162" s="109"/>
    </row>
    <row r="163" spans="1:27" x14ac:dyDescent="0.4">
      <c r="A163" s="109"/>
      <c r="B163" s="109"/>
      <c r="C163" s="30"/>
      <c r="D163" s="109"/>
      <c r="E163" s="109"/>
      <c r="F163" s="110"/>
      <c r="G163" s="110"/>
      <c r="H163" s="109"/>
      <c r="I163" s="110"/>
      <c r="J163" s="109"/>
      <c r="K163" s="109"/>
      <c r="L163" s="109"/>
      <c r="M163" s="109"/>
      <c r="N163" s="109"/>
      <c r="O163" s="109"/>
      <c r="P163" s="109"/>
      <c r="Q163" s="109"/>
      <c r="R163" s="109"/>
      <c r="S163" s="109"/>
      <c r="T163" s="109"/>
      <c r="U163" s="109"/>
      <c r="V163" s="109"/>
      <c r="W163" s="109"/>
      <c r="X163" s="109"/>
      <c r="Y163" s="109"/>
      <c r="Z163" s="109"/>
      <c r="AA163" s="109"/>
    </row>
    <row r="164" spans="1:27" x14ac:dyDescent="0.4">
      <c r="A164" s="109"/>
      <c r="B164" s="109"/>
      <c r="C164" s="30"/>
      <c r="D164" s="109"/>
      <c r="E164" s="109"/>
      <c r="F164" s="110"/>
      <c r="G164" s="110"/>
      <c r="H164" s="109"/>
      <c r="I164" s="110"/>
      <c r="J164" s="109"/>
      <c r="K164" s="109"/>
      <c r="L164" s="109"/>
      <c r="M164" s="109"/>
      <c r="N164" s="109"/>
      <c r="O164" s="109"/>
      <c r="P164" s="109"/>
      <c r="Q164" s="109"/>
      <c r="R164" s="109"/>
      <c r="S164" s="109"/>
      <c r="T164" s="109"/>
      <c r="U164" s="109"/>
      <c r="V164" s="109"/>
      <c r="W164" s="109"/>
      <c r="X164" s="109"/>
      <c r="Y164" s="109"/>
      <c r="Z164" s="109"/>
      <c r="AA164" s="109"/>
    </row>
    <row r="165" spans="1:27" x14ac:dyDescent="0.4">
      <c r="A165" s="109"/>
      <c r="B165" s="109"/>
      <c r="C165" s="30"/>
      <c r="D165" s="109"/>
      <c r="E165" s="109"/>
      <c r="F165" s="110"/>
      <c r="G165" s="110"/>
      <c r="H165" s="109"/>
      <c r="I165" s="110"/>
      <c r="J165" s="109"/>
      <c r="K165" s="109"/>
      <c r="L165" s="109"/>
      <c r="M165" s="109"/>
      <c r="N165" s="109"/>
      <c r="O165" s="109"/>
      <c r="P165" s="109"/>
      <c r="Q165" s="109"/>
      <c r="R165" s="109"/>
      <c r="S165" s="109"/>
      <c r="T165" s="109"/>
      <c r="U165" s="109"/>
      <c r="V165" s="109"/>
      <c r="W165" s="109"/>
      <c r="X165" s="109"/>
      <c r="Y165" s="109"/>
      <c r="Z165" s="109"/>
      <c r="AA165" s="109"/>
    </row>
    <row r="166" spans="1:27" x14ac:dyDescent="0.4">
      <c r="A166" s="109"/>
      <c r="B166" s="109"/>
      <c r="C166" s="30"/>
      <c r="D166" s="109"/>
      <c r="E166" s="109"/>
      <c r="F166" s="110"/>
      <c r="G166" s="110"/>
      <c r="H166" s="109"/>
      <c r="I166" s="110"/>
      <c r="J166" s="109"/>
      <c r="K166" s="109"/>
      <c r="L166" s="109"/>
      <c r="M166" s="109"/>
      <c r="N166" s="109"/>
      <c r="O166" s="109"/>
      <c r="P166" s="109"/>
      <c r="Q166" s="109"/>
      <c r="R166" s="109"/>
      <c r="S166" s="109"/>
      <c r="T166" s="109"/>
      <c r="U166" s="109"/>
      <c r="V166" s="109"/>
      <c r="W166" s="109"/>
      <c r="X166" s="109"/>
      <c r="Y166" s="109"/>
      <c r="Z166" s="109"/>
      <c r="AA166" s="109"/>
    </row>
    <row r="167" spans="1:27" x14ac:dyDescent="0.4">
      <c r="A167" s="109"/>
      <c r="B167" s="109"/>
      <c r="C167" s="30"/>
      <c r="D167" s="109"/>
      <c r="E167" s="109"/>
      <c r="F167" s="110"/>
      <c r="G167" s="110"/>
      <c r="H167" s="109"/>
      <c r="I167" s="110"/>
      <c r="J167" s="109"/>
      <c r="K167" s="109"/>
      <c r="L167" s="109"/>
      <c r="M167" s="109"/>
      <c r="N167" s="109"/>
      <c r="O167" s="109"/>
      <c r="P167" s="109"/>
      <c r="Q167" s="109"/>
      <c r="R167" s="109"/>
      <c r="S167" s="109"/>
      <c r="T167" s="109"/>
      <c r="U167" s="109"/>
      <c r="V167" s="109"/>
      <c r="W167" s="109"/>
      <c r="X167" s="109"/>
      <c r="Y167" s="109"/>
      <c r="Z167" s="109"/>
      <c r="AA167" s="109"/>
    </row>
    <row r="168" spans="1:27" x14ac:dyDescent="0.4">
      <c r="A168" s="109"/>
      <c r="B168" s="109"/>
      <c r="C168" s="30"/>
      <c r="D168" s="109"/>
      <c r="E168" s="109"/>
      <c r="F168" s="110"/>
      <c r="G168" s="110"/>
      <c r="H168" s="109"/>
      <c r="I168" s="110"/>
      <c r="J168" s="109"/>
      <c r="K168" s="109"/>
      <c r="L168" s="109"/>
      <c r="M168" s="109"/>
      <c r="N168" s="109"/>
      <c r="O168" s="109"/>
      <c r="P168" s="109"/>
      <c r="Q168" s="109"/>
      <c r="R168" s="109"/>
      <c r="S168" s="109"/>
      <c r="T168" s="109"/>
      <c r="U168" s="109"/>
      <c r="V168" s="109"/>
      <c r="W168" s="109"/>
      <c r="X168" s="109"/>
      <c r="Y168" s="109"/>
      <c r="Z168" s="109"/>
      <c r="AA168" s="109"/>
    </row>
    <row r="169" spans="1:27" x14ac:dyDescent="0.4">
      <c r="A169" s="109"/>
      <c r="B169" s="109"/>
      <c r="C169" s="30"/>
      <c r="D169" s="109"/>
      <c r="E169" s="109"/>
      <c r="F169" s="110"/>
      <c r="G169" s="110"/>
      <c r="H169" s="109"/>
      <c r="I169" s="110"/>
      <c r="J169" s="109"/>
      <c r="K169" s="109"/>
      <c r="L169" s="109"/>
      <c r="M169" s="109"/>
      <c r="N169" s="109"/>
      <c r="O169" s="109"/>
      <c r="P169" s="109"/>
      <c r="Q169" s="109"/>
      <c r="R169" s="109"/>
      <c r="S169" s="109"/>
      <c r="T169" s="109"/>
      <c r="U169" s="109"/>
      <c r="V169" s="109"/>
      <c r="W169" s="109"/>
      <c r="X169" s="109"/>
      <c r="Y169" s="109"/>
      <c r="Z169" s="109"/>
      <c r="AA169" s="109"/>
    </row>
    <row r="170" spans="1:27" x14ac:dyDescent="0.4">
      <c r="A170" s="109"/>
      <c r="B170" s="109"/>
      <c r="C170" s="30"/>
      <c r="D170" s="109"/>
      <c r="E170" s="109"/>
      <c r="F170" s="110"/>
      <c r="G170" s="110"/>
      <c r="H170" s="109"/>
      <c r="I170" s="110"/>
      <c r="J170" s="109"/>
      <c r="K170" s="109"/>
      <c r="L170" s="109"/>
      <c r="M170" s="109"/>
      <c r="N170" s="109"/>
      <c r="O170" s="109"/>
      <c r="P170" s="109"/>
      <c r="Q170" s="109"/>
      <c r="R170" s="109"/>
      <c r="S170" s="109"/>
      <c r="T170" s="109"/>
      <c r="U170" s="109"/>
      <c r="V170" s="109"/>
      <c r="W170" s="109"/>
      <c r="X170" s="109"/>
      <c r="Y170" s="109"/>
      <c r="Z170" s="109"/>
      <c r="AA170" s="109"/>
    </row>
    <row r="171" spans="1:27" x14ac:dyDescent="0.4">
      <c r="A171" s="109"/>
      <c r="B171" s="109"/>
      <c r="C171" s="30"/>
      <c r="D171" s="109"/>
      <c r="E171" s="109"/>
      <c r="F171" s="110"/>
      <c r="G171" s="110"/>
      <c r="H171" s="109"/>
      <c r="I171" s="110"/>
      <c r="J171" s="109"/>
      <c r="K171" s="109"/>
      <c r="L171" s="109"/>
      <c r="M171" s="109"/>
      <c r="N171" s="109"/>
      <c r="O171" s="109"/>
      <c r="P171" s="109"/>
      <c r="Q171" s="109"/>
      <c r="R171" s="109"/>
      <c r="S171" s="109"/>
      <c r="T171" s="109"/>
      <c r="U171" s="109"/>
      <c r="V171" s="109"/>
      <c r="W171" s="109"/>
      <c r="X171" s="109"/>
      <c r="Y171" s="109"/>
      <c r="Z171" s="109"/>
      <c r="AA171" s="109"/>
    </row>
    <row r="172" spans="1:27" x14ac:dyDescent="0.4">
      <c r="A172" s="109"/>
      <c r="B172" s="109"/>
      <c r="C172" s="30"/>
      <c r="D172" s="109"/>
      <c r="E172" s="109"/>
      <c r="F172" s="110"/>
      <c r="G172" s="110"/>
      <c r="H172" s="109"/>
      <c r="I172" s="110"/>
      <c r="J172" s="109"/>
      <c r="K172" s="109"/>
      <c r="L172" s="109"/>
      <c r="M172" s="109"/>
      <c r="N172" s="109"/>
      <c r="O172" s="109"/>
      <c r="P172" s="109"/>
      <c r="Q172" s="109"/>
      <c r="R172" s="109"/>
      <c r="S172" s="109"/>
      <c r="T172" s="109"/>
      <c r="U172" s="109"/>
      <c r="V172" s="109"/>
      <c r="W172" s="109"/>
      <c r="X172" s="109"/>
      <c r="Y172" s="109"/>
      <c r="Z172" s="109"/>
      <c r="AA172" s="109"/>
    </row>
    <row r="173" spans="1:27" x14ac:dyDescent="0.4">
      <c r="A173" s="109"/>
      <c r="B173" s="109"/>
      <c r="C173" s="30"/>
      <c r="D173" s="109"/>
      <c r="E173" s="109"/>
      <c r="F173" s="110"/>
      <c r="G173" s="110"/>
      <c r="H173" s="109"/>
      <c r="I173" s="110"/>
      <c r="J173" s="109"/>
      <c r="K173" s="109"/>
      <c r="L173" s="109"/>
      <c r="M173" s="109"/>
      <c r="N173" s="109"/>
      <c r="O173" s="109"/>
      <c r="P173" s="109"/>
      <c r="Q173" s="109"/>
      <c r="R173" s="109"/>
      <c r="S173" s="109"/>
      <c r="T173" s="109"/>
      <c r="U173" s="109"/>
      <c r="V173" s="109"/>
      <c r="W173" s="109"/>
      <c r="X173" s="109"/>
      <c r="Y173" s="109"/>
      <c r="Z173" s="109"/>
      <c r="AA173" s="109"/>
    </row>
    <row r="174" spans="1:27" x14ac:dyDescent="0.4">
      <c r="A174" s="109"/>
      <c r="B174" s="109"/>
      <c r="C174" s="30"/>
      <c r="D174" s="109"/>
      <c r="E174" s="109"/>
      <c r="F174" s="110"/>
      <c r="G174" s="110"/>
      <c r="H174" s="109"/>
      <c r="I174" s="110"/>
      <c r="J174" s="109"/>
      <c r="K174" s="109"/>
      <c r="L174" s="109"/>
      <c r="M174" s="109"/>
      <c r="N174" s="109"/>
      <c r="O174" s="109"/>
      <c r="P174" s="109"/>
      <c r="Q174" s="109"/>
      <c r="R174" s="109"/>
      <c r="S174" s="109"/>
      <c r="T174" s="109"/>
      <c r="U174" s="109"/>
      <c r="V174" s="109"/>
      <c r="W174" s="109"/>
      <c r="X174" s="109"/>
      <c r="Y174" s="109"/>
      <c r="Z174" s="109"/>
      <c r="AA174" s="109"/>
    </row>
    <row r="175" spans="1:27" x14ac:dyDescent="0.4">
      <c r="A175" s="109"/>
      <c r="B175" s="109"/>
      <c r="C175" s="30"/>
      <c r="D175" s="109"/>
      <c r="E175" s="109"/>
      <c r="F175" s="110"/>
      <c r="G175" s="110"/>
      <c r="H175" s="109"/>
      <c r="I175" s="110"/>
      <c r="J175" s="109"/>
      <c r="K175" s="109"/>
      <c r="L175" s="109"/>
      <c r="M175" s="109"/>
      <c r="N175" s="109"/>
      <c r="O175" s="109"/>
      <c r="P175" s="109"/>
      <c r="Q175" s="109"/>
      <c r="R175" s="109"/>
      <c r="S175" s="109"/>
      <c r="T175" s="109"/>
      <c r="U175" s="109"/>
      <c r="V175" s="109"/>
      <c r="W175" s="109"/>
      <c r="X175" s="109"/>
      <c r="Y175" s="109"/>
      <c r="Z175" s="109"/>
      <c r="AA175" s="109"/>
    </row>
    <row r="176" spans="1:27" x14ac:dyDescent="0.4">
      <c r="A176" s="109"/>
      <c r="B176" s="109"/>
      <c r="C176" s="30"/>
      <c r="D176" s="109"/>
      <c r="E176" s="109"/>
      <c r="F176" s="110"/>
      <c r="G176" s="110"/>
      <c r="H176" s="109"/>
      <c r="I176" s="110"/>
      <c r="J176" s="109"/>
      <c r="K176" s="109"/>
      <c r="L176" s="109"/>
      <c r="M176" s="109"/>
      <c r="N176" s="109"/>
      <c r="O176" s="109"/>
      <c r="P176" s="109"/>
      <c r="Q176" s="109"/>
      <c r="R176" s="109"/>
      <c r="S176" s="109"/>
      <c r="T176" s="109"/>
      <c r="U176" s="109"/>
      <c r="V176" s="109"/>
      <c r="W176" s="109"/>
      <c r="X176" s="109"/>
      <c r="Y176" s="109"/>
      <c r="Z176" s="109"/>
      <c r="AA176" s="109"/>
    </row>
    <row r="177" spans="1:27" x14ac:dyDescent="0.4">
      <c r="A177" s="109"/>
      <c r="B177" s="109"/>
      <c r="C177" s="30"/>
      <c r="D177" s="109"/>
      <c r="E177" s="109"/>
      <c r="F177" s="110"/>
      <c r="G177" s="110"/>
      <c r="H177" s="109"/>
      <c r="I177" s="110"/>
      <c r="J177" s="109"/>
      <c r="K177" s="109"/>
      <c r="L177" s="109"/>
      <c r="M177" s="109"/>
      <c r="N177" s="109"/>
      <c r="O177" s="109"/>
      <c r="P177" s="109"/>
      <c r="Q177" s="109"/>
      <c r="R177" s="109"/>
      <c r="S177" s="109"/>
      <c r="T177" s="109"/>
      <c r="U177" s="109"/>
      <c r="V177" s="109"/>
      <c r="W177" s="109"/>
      <c r="X177" s="109"/>
      <c r="Y177" s="109"/>
      <c r="Z177" s="109"/>
      <c r="AA177" s="109"/>
    </row>
    <row r="178" spans="1:27" x14ac:dyDescent="0.4">
      <c r="A178" s="109"/>
      <c r="B178" s="109"/>
      <c r="C178" s="30"/>
      <c r="D178" s="109"/>
      <c r="E178" s="109"/>
      <c r="F178" s="110"/>
      <c r="G178" s="110"/>
      <c r="H178" s="109"/>
      <c r="I178" s="110"/>
      <c r="J178" s="109"/>
      <c r="K178" s="109"/>
      <c r="L178" s="109"/>
      <c r="M178" s="109"/>
      <c r="N178" s="109"/>
      <c r="O178" s="109"/>
      <c r="P178" s="109"/>
      <c r="Q178" s="109"/>
      <c r="R178" s="109"/>
      <c r="S178" s="109"/>
      <c r="T178" s="109"/>
      <c r="U178" s="109"/>
      <c r="V178" s="109"/>
      <c r="W178" s="109"/>
      <c r="X178" s="109"/>
      <c r="Y178" s="109"/>
      <c r="Z178" s="109"/>
      <c r="AA178" s="109"/>
    </row>
    <row r="179" spans="1:27" x14ac:dyDescent="0.4">
      <c r="A179" s="109"/>
      <c r="B179" s="109"/>
      <c r="C179" s="30"/>
      <c r="D179" s="109"/>
      <c r="E179" s="109"/>
      <c r="F179" s="110"/>
      <c r="G179" s="110"/>
      <c r="H179" s="109"/>
      <c r="I179" s="110"/>
      <c r="J179" s="109"/>
      <c r="K179" s="109"/>
      <c r="L179" s="109"/>
      <c r="M179" s="109"/>
      <c r="N179" s="109"/>
      <c r="O179" s="109"/>
      <c r="P179" s="109"/>
      <c r="Q179" s="109"/>
      <c r="R179" s="109"/>
      <c r="S179" s="109"/>
      <c r="T179" s="109"/>
      <c r="U179" s="109"/>
      <c r="V179" s="109"/>
      <c r="W179" s="109"/>
      <c r="X179" s="109"/>
      <c r="Y179" s="109"/>
      <c r="Z179" s="109"/>
      <c r="AA179" s="109"/>
    </row>
    <row r="180" spans="1:27" x14ac:dyDescent="0.4">
      <c r="A180" s="109"/>
      <c r="B180" s="109"/>
      <c r="C180" s="30"/>
      <c r="D180" s="109"/>
      <c r="E180" s="109"/>
      <c r="F180" s="110"/>
      <c r="G180" s="110"/>
      <c r="H180" s="109"/>
      <c r="I180" s="110"/>
      <c r="J180" s="109"/>
      <c r="K180" s="109"/>
      <c r="L180" s="109"/>
      <c r="M180" s="109"/>
      <c r="N180" s="109"/>
      <c r="O180" s="109"/>
      <c r="P180" s="109"/>
      <c r="Q180" s="109"/>
      <c r="R180" s="109"/>
      <c r="S180" s="109"/>
      <c r="T180" s="109"/>
      <c r="U180" s="109"/>
      <c r="V180" s="109"/>
      <c r="W180" s="109"/>
      <c r="X180" s="109"/>
      <c r="Y180" s="109"/>
      <c r="Z180" s="109"/>
      <c r="AA180" s="109"/>
    </row>
    <row r="181" spans="1:27" x14ac:dyDescent="0.4">
      <c r="A181" s="109"/>
      <c r="B181" s="109"/>
      <c r="C181" s="30"/>
      <c r="D181" s="109"/>
      <c r="E181" s="109"/>
      <c r="F181" s="110"/>
      <c r="G181" s="110"/>
      <c r="H181" s="109"/>
      <c r="I181" s="110"/>
      <c r="J181" s="109"/>
      <c r="K181" s="109"/>
      <c r="L181" s="109"/>
      <c r="M181" s="109"/>
      <c r="N181" s="109"/>
      <c r="O181" s="109"/>
      <c r="P181" s="109"/>
      <c r="Q181" s="109"/>
      <c r="R181" s="109"/>
      <c r="S181" s="109"/>
      <c r="T181" s="109"/>
      <c r="U181" s="109"/>
      <c r="V181" s="109"/>
      <c r="W181" s="109"/>
      <c r="X181" s="109"/>
      <c r="Y181" s="109"/>
      <c r="Z181" s="109"/>
      <c r="AA181" s="109"/>
    </row>
    <row r="182" spans="1:27" x14ac:dyDescent="0.4">
      <c r="A182" s="109"/>
      <c r="B182" s="109"/>
      <c r="C182" s="30"/>
      <c r="D182" s="109"/>
      <c r="E182" s="109"/>
      <c r="F182" s="110"/>
      <c r="G182" s="110"/>
      <c r="H182" s="109"/>
      <c r="I182" s="110"/>
      <c r="J182" s="109"/>
      <c r="K182" s="109"/>
      <c r="L182" s="109"/>
      <c r="M182" s="109"/>
      <c r="N182" s="109"/>
      <c r="O182" s="109"/>
      <c r="P182" s="109"/>
      <c r="Q182" s="109"/>
      <c r="R182" s="109"/>
      <c r="S182" s="109"/>
      <c r="T182" s="109"/>
      <c r="U182" s="109"/>
      <c r="V182" s="109"/>
      <c r="W182" s="109"/>
      <c r="X182" s="109"/>
      <c r="Y182" s="109"/>
      <c r="Z182" s="109"/>
      <c r="AA182" s="109"/>
    </row>
    <row r="183" spans="1:27" x14ac:dyDescent="0.4">
      <c r="A183" s="109"/>
      <c r="B183" s="109"/>
      <c r="C183" s="30"/>
      <c r="D183" s="109"/>
      <c r="E183" s="109"/>
      <c r="F183" s="110"/>
      <c r="G183" s="110"/>
      <c r="H183" s="109"/>
      <c r="I183" s="110"/>
      <c r="J183" s="109"/>
      <c r="K183" s="109"/>
      <c r="L183" s="109"/>
      <c r="M183" s="109"/>
      <c r="N183" s="109"/>
      <c r="O183" s="109"/>
      <c r="P183" s="109"/>
      <c r="Q183" s="109"/>
      <c r="R183" s="109"/>
      <c r="S183" s="109"/>
      <c r="T183" s="109"/>
      <c r="U183" s="109"/>
      <c r="V183" s="109"/>
      <c r="W183" s="109"/>
      <c r="X183" s="109"/>
      <c r="Y183" s="109"/>
      <c r="Z183" s="109"/>
      <c r="AA183" s="109"/>
    </row>
    <row r="184" spans="1:27" x14ac:dyDescent="0.4">
      <c r="A184" s="109"/>
      <c r="B184" s="109"/>
      <c r="C184" s="30"/>
      <c r="D184" s="109"/>
      <c r="E184" s="109"/>
      <c r="F184" s="110"/>
      <c r="G184" s="110"/>
      <c r="H184" s="109"/>
      <c r="I184" s="110"/>
      <c r="J184" s="109"/>
      <c r="K184" s="109"/>
      <c r="L184" s="109"/>
      <c r="M184" s="109"/>
      <c r="N184" s="109"/>
      <c r="O184" s="109"/>
      <c r="P184" s="109"/>
      <c r="Q184" s="109"/>
      <c r="R184" s="109"/>
      <c r="S184" s="109"/>
      <c r="T184" s="109"/>
      <c r="U184" s="109"/>
      <c r="V184" s="109"/>
      <c r="W184" s="109"/>
      <c r="X184" s="109"/>
      <c r="Y184" s="109"/>
      <c r="Z184" s="109"/>
      <c r="AA184" s="109"/>
    </row>
    <row r="185" spans="1:27" x14ac:dyDescent="0.4">
      <c r="A185" s="109"/>
      <c r="B185" s="109"/>
      <c r="C185" s="30"/>
      <c r="D185" s="109"/>
      <c r="E185" s="109"/>
      <c r="F185" s="110"/>
      <c r="G185" s="110"/>
      <c r="H185" s="109"/>
      <c r="I185" s="110"/>
      <c r="J185" s="109"/>
      <c r="K185" s="109"/>
      <c r="L185" s="109"/>
      <c r="M185" s="109"/>
      <c r="N185" s="109"/>
      <c r="O185" s="109"/>
      <c r="P185" s="109"/>
      <c r="Q185" s="109"/>
      <c r="R185" s="109"/>
      <c r="S185" s="109"/>
      <c r="T185" s="109"/>
      <c r="U185" s="109"/>
      <c r="V185" s="109"/>
      <c r="W185" s="109"/>
      <c r="X185" s="109"/>
      <c r="Y185" s="109"/>
      <c r="Z185" s="109"/>
      <c r="AA185" s="109"/>
    </row>
    <row r="186" spans="1:27" x14ac:dyDescent="0.4">
      <c r="A186" s="109"/>
      <c r="B186" s="109"/>
      <c r="C186" s="30"/>
      <c r="D186" s="109"/>
      <c r="E186" s="109"/>
      <c r="F186" s="110"/>
      <c r="G186" s="110"/>
      <c r="H186" s="109"/>
      <c r="I186" s="110"/>
      <c r="J186" s="109"/>
      <c r="K186" s="109"/>
      <c r="L186" s="109"/>
      <c r="M186" s="109"/>
      <c r="N186" s="109"/>
      <c r="O186" s="109"/>
      <c r="P186" s="109"/>
      <c r="Q186" s="109"/>
      <c r="R186" s="109"/>
      <c r="S186" s="109"/>
      <c r="T186" s="109"/>
      <c r="U186" s="109"/>
      <c r="V186" s="109"/>
      <c r="W186" s="109"/>
      <c r="X186" s="109"/>
      <c r="Y186" s="109"/>
      <c r="Z186" s="109"/>
      <c r="AA186" s="109"/>
    </row>
    <row r="187" spans="1:27" x14ac:dyDescent="0.4">
      <c r="A187" s="109"/>
      <c r="B187" s="109"/>
      <c r="C187" s="30"/>
      <c r="D187" s="109"/>
      <c r="E187" s="109"/>
      <c r="F187" s="110"/>
      <c r="G187" s="110"/>
      <c r="H187" s="109"/>
      <c r="I187" s="110"/>
      <c r="J187" s="109"/>
      <c r="K187" s="109"/>
      <c r="L187" s="109"/>
      <c r="M187" s="109"/>
      <c r="N187" s="109"/>
      <c r="O187" s="109"/>
      <c r="P187" s="109"/>
      <c r="Q187" s="109"/>
      <c r="R187" s="109"/>
      <c r="S187" s="109"/>
      <c r="T187" s="109"/>
      <c r="U187" s="109"/>
      <c r="V187" s="109"/>
      <c r="W187" s="109"/>
      <c r="X187" s="109"/>
      <c r="Y187" s="109"/>
      <c r="Z187" s="109"/>
      <c r="AA187" s="109"/>
    </row>
    <row r="188" spans="1:27" x14ac:dyDescent="0.4">
      <c r="A188" s="109"/>
      <c r="B188" s="109"/>
      <c r="C188" s="30"/>
      <c r="D188" s="109"/>
      <c r="E188" s="109"/>
      <c r="F188" s="110"/>
      <c r="G188" s="110"/>
      <c r="H188" s="109"/>
      <c r="I188" s="110"/>
      <c r="J188" s="109"/>
      <c r="K188" s="109"/>
      <c r="L188" s="109"/>
      <c r="M188" s="109"/>
      <c r="N188" s="109"/>
      <c r="O188" s="109"/>
      <c r="P188" s="109"/>
      <c r="Q188" s="109"/>
      <c r="R188" s="109"/>
      <c r="S188" s="109"/>
      <c r="T188" s="109"/>
      <c r="U188" s="109"/>
      <c r="V188" s="109"/>
      <c r="W188" s="109"/>
      <c r="X188" s="109"/>
      <c r="Y188" s="109"/>
      <c r="Z188" s="109"/>
      <c r="AA188" s="109"/>
    </row>
    <row r="189" spans="1:27" x14ac:dyDescent="0.4">
      <c r="A189" s="109"/>
      <c r="B189" s="109"/>
      <c r="C189" s="30"/>
      <c r="D189" s="109"/>
      <c r="E189" s="109"/>
      <c r="F189" s="110"/>
      <c r="G189" s="110"/>
      <c r="H189" s="109"/>
      <c r="I189" s="110"/>
      <c r="J189" s="109"/>
      <c r="K189" s="109"/>
      <c r="L189" s="109"/>
      <c r="M189" s="109"/>
      <c r="N189" s="109"/>
      <c r="O189" s="109"/>
      <c r="P189" s="109"/>
      <c r="Q189" s="109"/>
      <c r="R189" s="109"/>
      <c r="S189" s="109"/>
      <c r="T189" s="109"/>
      <c r="U189" s="109"/>
      <c r="V189" s="109"/>
      <c r="W189" s="109"/>
      <c r="X189" s="109"/>
      <c r="Y189" s="109"/>
      <c r="Z189" s="109"/>
      <c r="AA189" s="109"/>
    </row>
    <row r="190" spans="1:27" x14ac:dyDescent="0.4">
      <c r="A190" s="109"/>
      <c r="B190" s="109"/>
      <c r="C190" s="30"/>
      <c r="D190" s="109"/>
      <c r="E190" s="109"/>
      <c r="F190" s="110"/>
      <c r="G190" s="110"/>
      <c r="H190" s="109"/>
      <c r="I190" s="110"/>
      <c r="J190" s="109"/>
      <c r="K190" s="109"/>
      <c r="L190" s="109"/>
      <c r="M190" s="109"/>
      <c r="N190" s="109"/>
      <c r="O190" s="109"/>
      <c r="P190" s="109"/>
      <c r="Q190" s="109"/>
      <c r="R190" s="109"/>
      <c r="S190" s="109"/>
      <c r="T190" s="109"/>
      <c r="U190" s="109"/>
      <c r="V190" s="109"/>
      <c r="W190" s="109"/>
      <c r="X190" s="109"/>
      <c r="Y190" s="109"/>
      <c r="Z190" s="109"/>
      <c r="AA190" s="109"/>
    </row>
    <row r="191" spans="1:27" x14ac:dyDescent="0.4">
      <c r="A191" s="109"/>
      <c r="B191" s="109"/>
      <c r="C191" s="30"/>
      <c r="D191" s="109"/>
      <c r="E191" s="109"/>
      <c r="F191" s="110"/>
      <c r="G191" s="110"/>
      <c r="H191" s="109"/>
      <c r="I191" s="110"/>
      <c r="J191" s="109"/>
      <c r="K191" s="109"/>
      <c r="L191" s="109"/>
      <c r="M191" s="109"/>
      <c r="N191" s="109"/>
      <c r="O191" s="109"/>
      <c r="P191" s="109"/>
      <c r="Q191" s="109"/>
      <c r="R191" s="109"/>
      <c r="S191" s="109"/>
      <c r="T191" s="109"/>
      <c r="U191" s="109"/>
      <c r="V191" s="109"/>
      <c r="W191" s="109"/>
      <c r="X191" s="109"/>
      <c r="Y191" s="109"/>
      <c r="Z191" s="109"/>
      <c r="AA191" s="109"/>
    </row>
    <row r="192" spans="1:27" x14ac:dyDescent="0.4">
      <c r="A192" s="109"/>
      <c r="B192" s="109"/>
      <c r="C192" s="30"/>
      <c r="D192" s="109"/>
      <c r="E192" s="109"/>
      <c r="F192" s="110"/>
      <c r="G192" s="110"/>
      <c r="H192" s="109"/>
      <c r="I192" s="110"/>
      <c r="J192" s="109"/>
      <c r="K192" s="109"/>
      <c r="L192" s="109"/>
      <c r="M192" s="109"/>
      <c r="N192" s="109"/>
      <c r="O192" s="109"/>
      <c r="P192" s="109"/>
      <c r="Q192" s="109"/>
      <c r="R192" s="109"/>
      <c r="S192" s="109"/>
      <c r="T192" s="109"/>
      <c r="U192" s="109"/>
      <c r="V192" s="109"/>
      <c r="W192" s="109"/>
      <c r="X192" s="109"/>
      <c r="Y192" s="109"/>
      <c r="Z192" s="109"/>
      <c r="AA192" s="109"/>
    </row>
    <row r="193" spans="1:27" x14ac:dyDescent="0.4">
      <c r="A193" s="109"/>
      <c r="B193" s="109"/>
      <c r="C193" s="30"/>
      <c r="D193" s="109"/>
      <c r="E193" s="109"/>
      <c r="F193" s="110"/>
      <c r="G193" s="110"/>
      <c r="H193" s="109"/>
      <c r="I193" s="110"/>
      <c r="J193" s="109"/>
      <c r="K193" s="109"/>
      <c r="L193" s="109"/>
      <c r="M193" s="109"/>
      <c r="N193" s="109"/>
      <c r="O193" s="109"/>
      <c r="P193" s="109"/>
      <c r="Q193" s="109"/>
      <c r="R193" s="109"/>
      <c r="S193" s="109"/>
      <c r="T193" s="109"/>
      <c r="U193" s="109"/>
      <c r="V193" s="109"/>
      <c r="W193" s="109"/>
      <c r="X193" s="109"/>
      <c r="Y193" s="109"/>
      <c r="Z193" s="109"/>
      <c r="AA193" s="109"/>
    </row>
    <row r="194" spans="1:27" x14ac:dyDescent="0.4">
      <c r="A194" s="109"/>
      <c r="B194" s="109"/>
      <c r="C194" s="30"/>
      <c r="D194" s="109"/>
      <c r="E194" s="109"/>
      <c r="F194" s="110"/>
      <c r="G194" s="110"/>
      <c r="H194" s="109"/>
      <c r="I194" s="110"/>
      <c r="J194" s="109"/>
      <c r="K194" s="109"/>
      <c r="L194" s="109"/>
      <c r="M194" s="109"/>
      <c r="N194" s="109"/>
      <c r="O194" s="109"/>
      <c r="P194" s="109"/>
      <c r="Q194" s="109"/>
      <c r="R194" s="109"/>
      <c r="S194" s="109"/>
      <c r="T194" s="109"/>
      <c r="U194" s="109"/>
      <c r="V194" s="109"/>
      <c r="W194" s="109"/>
      <c r="X194" s="109"/>
      <c r="Y194" s="109"/>
      <c r="Z194" s="109"/>
      <c r="AA194" s="109"/>
    </row>
    <row r="195" spans="1:27" x14ac:dyDescent="0.4">
      <c r="A195" s="109"/>
      <c r="B195" s="109"/>
      <c r="C195" s="30"/>
      <c r="D195" s="109"/>
      <c r="E195" s="109"/>
      <c r="F195" s="110"/>
      <c r="G195" s="110"/>
      <c r="H195" s="109"/>
      <c r="I195" s="110"/>
      <c r="J195" s="109"/>
      <c r="K195" s="109"/>
      <c r="L195" s="109"/>
      <c r="M195" s="109"/>
      <c r="N195" s="109"/>
      <c r="O195" s="109"/>
      <c r="P195" s="109"/>
      <c r="Q195" s="109"/>
      <c r="R195" s="109"/>
      <c r="S195" s="109"/>
      <c r="T195" s="109"/>
      <c r="U195" s="109"/>
      <c r="V195" s="109"/>
      <c r="W195" s="109"/>
      <c r="X195" s="109"/>
      <c r="Y195" s="109"/>
      <c r="Z195" s="109"/>
      <c r="AA195" s="109"/>
    </row>
    <row r="196" spans="1:27" x14ac:dyDescent="0.4">
      <c r="A196" s="109"/>
      <c r="B196" s="109"/>
      <c r="C196" s="30"/>
      <c r="D196" s="109"/>
      <c r="E196" s="109"/>
      <c r="F196" s="110"/>
      <c r="G196" s="110"/>
      <c r="H196" s="109"/>
      <c r="I196" s="110"/>
      <c r="J196" s="109"/>
      <c r="K196" s="109"/>
      <c r="L196" s="109"/>
      <c r="M196" s="109"/>
      <c r="N196" s="109"/>
      <c r="O196" s="109"/>
      <c r="P196" s="109"/>
      <c r="Q196" s="109"/>
      <c r="R196" s="109"/>
      <c r="S196" s="109"/>
      <c r="T196" s="109"/>
      <c r="U196" s="109"/>
      <c r="V196" s="109"/>
      <c r="W196" s="109"/>
      <c r="X196" s="109"/>
      <c r="Y196" s="109"/>
      <c r="Z196" s="109"/>
      <c r="AA196" s="109"/>
    </row>
    <row r="197" spans="1:27" x14ac:dyDescent="0.4">
      <c r="A197" s="109"/>
      <c r="B197" s="109"/>
      <c r="C197" s="30"/>
      <c r="D197" s="109"/>
      <c r="E197" s="109"/>
      <c r="F197" s="110"/>
      <c r="G197" s="110"/>
      <c r="H197" s="109"/>
      <c r="I197" s="110"/>
      <c r="J197" s="109"/>
      <c r="K197" s="109"/>
      <c r="L197" s="109"/>
      <c r="M197" s="109"/>
      <c r="N197" s="109"/>
      <c r="O197" s="109"/>
      <c r="P197" s="109"/>
      <c r="Q197" s="109"/>
      <c r="R197" s="109"/>
      <c r="S197" s="109"/>
      <c r="T197" s="109"/>
      <c r="U197" s="109"/>
      <c r="V197" s="109"/>
      <c r="W197" s="109"/>
      <c r="X197" s="109"/>
      <c r="Y197" s="109"/>
      <c r="Z197" s="109"/>
      <c r="AA197" s="109"/>
    </row>
    <row r="198" spans="1:27" x14ac:dyDescent="0.4">
      <c r="A198" s="109"/>
      <c r="B198" s="109"/>
      <c r="C198" s="30"/>
      <c r="D198" s="109"/>
      <c r="E198" s="109"/>
      <c r="F198" s="110"/>
      <c r="G198" s="110"/>
      <c r="H198" s="109"/>
      <c r="I198" s="110"/>
      <c r="J198" s="109"/>
      <c r="K198" s="109"/>
      <c r="L198" s="109"/>
      <c r="M198" s="109"/>
      <c r="N198" s="109"/>
      <c r="O198" s="109"/>
      <c r="P198" s="109"/>
      <c r="Q198" s="109"/>
      <c r="R198" s="109"/>
      <c r="S198" s="109"/>
      <c r="T198" s="109"/>
      <c r="U198" s="109"/>
      <c r="V198" s="109"/>
      <c r="W198" s="109"/>
      <c r="X198" s="109"/>
      <c r="Y198" s="109"/>
      <c r="Z198" s="109"/>
      <c r="AA198" s="109"/>
    </row>
    <row r="199" spans="1:27" x14ac:dyDescent="0.4">
      <c r="A199" s="109"/>
      <c r="B199" s="109"/>
      <c r="C199" s="30"/>
      <c r="D199" s="109"/>
      <c r="E199" s="109"/>
      <c r="F199" s="110"/>
      <c r="G199" s="110"/>
      <c r="H199" s="109"/>
      <c r="I199" s="110"/>
      <c r="J199" s="109"/>
      <c r="K199" s="109"/>
      <c r="L199" s="109"/>
      <c r="M199" s="109"/>
      <c r="N199" s="109"/>
      <c r="O199" s="109"/>
      <c r="P199" s="109"/>
      <c r="Q199" s="109"/>
      <c r="R199" s="109"/>
      <c r="S199" s="109"/>
      <c r="T199" s="109"/>
      <c r="U199" s="109"/>
      <c r="V199" s="109"/>
      <c r="W199" s="109"/>
      <c r="X199" s="109"/>
      <c r="Y199" s="109"/>
      <c r="Z199" s="109"/>
      <c r="AA199" s="109"/>
    </row>
    <row r="200" spans="1:27" x14ac:dyDescent="0.4">
      <c r="A200" s="109"/>
      <c r="B200" s="109"/>
      <c r="C200" s="30"/>
      <c r="D200" s="109"/>
      <c r="E200" s="109"/>
      <c r="F200" s="110"/>
      <c r="G200" s="110"/>
      <c r="H200" s="109"/>
      <c r="I200" s="110"/>
      <c r="J200" s="109"/>
      <c r="K200" s="109"/>
      <c r="L200" s="109"/>
      <c r="M200" s="109"/>
      <c r="N200" s="109"/>
      <c r="O200" s="109"/>
      <c r="P200" s="109"/>
      <c r="Q200" s="109"/>
      <c r="R200" s="109"/>
      <c r="S200" s="109"/>
      <c r="T200" s="109"/>
      <c r="U200" s="109"/>
      <c r="V200" s="109"/>
      <c r="W200" s="109"/>
      <c r="X200" s="109"/>
      <c r="Y200" s="109"/>
      <c r="Z200" s="109"/>
      <c r="AA200" s="109"/>
    </row>
    <row r="201" spans="1:27" x14ac:dyDescent="0.4">
      <c r="A201" s="109"/>
      <c r="B201" s="109"/>
      <c r="C201" s="30"/>
      <c r="D201" s="109"/>
      <c r="E201" s="109"/>
      <c r="F201" s="110"/>
      <c r="G201" s="110"/>
      <c r="H201" s="109"/>
      <c r="I201" s="110"/>
      <c r="J201" s="109"/>
      <c r="K201" s="109"/>
      <c r="L201" s="109"/>
      <c r="M201" s="109"/>
      <c r="N201" s="109"/>
      <c r="O201" s="109"/>
      <c r="P201" s="109"/>
      <c r="Q201" s="109"/>
      <c r="R201" s="109"/>
      <c r="S201" s="109"/>
      <c r="T201" s="109"/>
      <c r="U201" s="109"/>
      <c r="V201" s="109"/>
      <c r="W201" s="109"/>
      <c r="X201" s="109"/>
      <c r="Y201" s="109"/>
      <c r="Z201" s="109"/>
      <c r="AA201" s="109"/>
    </row>
    <row r="202" spans="1:27" x14ac:dyDescent="0.4">
      <c r="A202" s="109"/>
      <c r="B202" s="109"/>
      <c r="C202" s="30"/>
      <c r="D202" s="109"/>
      <c r="E202" s="109"/>
      <c r="F202" s="110"/>
      <c r="G202" s="110"/>
      <c r="H202" s="109"/>
      <c r="I202" s="110"/>
      <c r="J202" s="109"/>
      <c r="K202" s="109"/>
      <c r="L202" s="109"/>
      <c r="M202" s="109"/>
      <c r="N202" s="109"/>
      <c r="O202" s="109"/>
      <c r="P202" s="109"/>
      <c r="Q202" s="109"/>
      <c r="R202" s="109"/>
      <c r="S202" s="109"/>
      <c r="T202" s="109"/>
      <c r="U202" s="109"/>
      <c r="V202" s="109"/>
      <c r="W202" s="109"/>
      <c r="X202" s="109"/>
      <c r="Y202" s="109"/>
      <c r="Z202" s="109"/>
      <c r="AA202" s="109"/>
    </row>
    <row r="203" spans="1:27" x14ac:dyDescent="0.4">
      <c r="A203" s="109"/>
      <c r="B203" s="109"/>
      <c r="C203" s="30"/>
      <c r="D203" s="109"/>
      <c r="E203" s="109"/>
      <c r="F203" s="110"/>
      <c r="G203" s="110"/>
      <c r="H203" s="109"/>
      <c r="I203" s="110"/>
      <c r="J203" s="109"/>
      <c r="K203" s="109"/>
      <c r="L203" s="109"/>
      <c r="M203" s="109"/>
      <c r="N203" s="109"/>
      <c r="O203" s="109"/>
      <c r="P203" s="109"/>
      <c r="Q203" s="109"/>
      <c r="R203" s="109"/>
      <c r="S203" s="109"/>
      <c r="T203" s="109"/>
      <c r="U203" s="109"/>
      <c r="V203" s="109"/>
      <c r="W203" s="109"/>
      <c r="X203" s="109"/>
      <c r="Y203" s="109"/>
      <c r="Z203" s="109"/>
      <c r="AA203" s="109"/>
    </row>
    <row r="204" spans="1:27" x14ac:dyDescent="0.4">
      <c r="A204" s="109"/>
      <c r="B204" s="109"/>
      <c r="C204" s="30"/>
      <c r="D204" s="109"/>
      <c r="E204" s="109"/>
      <c r="F204" s="110"/>
      <c r="G204" s="110"/>
      <c r="H204" s="109"/>
      <c r="I204" s="110"/>
      <c r="J204" s="109"/>
      <c r="K204" s="109"/>
      <c r="L204" s="109"/>
      <c r="M204" s="109"/>
      <c r="N204" s="109"/>
      <c r="O204" s="109"/>
      <c r="P204" s="109"/>
      <c r="Q204" s="109"/>
      <c r="R204" s="109"/>
      <c r="S204" s="109"/>
      <c r="T204" s="109"/>
      <c r="U204" s="109"/>
      <c r="V204" s="109"/>
      <c r="W204" s="109"/>
      <c r="X204" s="109"/>
      <c r="Y204" s="109"/>
      <c r="Z204" s="109"/>
      <c r="AA204" s="109"/>
    </row>
    <row r="205" spans="1:27" x14ac:dyDescent="0.4">
      <c r="A205" s="109"/>
      <c r="B205" s="109"/>
      <c r="C205" s="30"/>
      <c r="D205" s="109"/>
      <c r="E205" s="109"/>
      <c r="F205" s="110"/>
      <c r="G205" s="110"/>
      <c r="H205" s="109"/>
      <c r="I205" s="110"/>
      <c r="J205" s="109"/>
      <c r="K205" s="109"/>
      <c r="L205" s="109"/>
      <c r="M205" s="109"/>
      <c r="N205" s="109"/>
      <c r="O205" s="109"/>
      <c r="P205" s="109"/>
      <c r="Q205" s="109"/>
      <c r="R205" s="109"/>
      <c r="S205" s="109"/>
      <c r="T205" s="109"/>
      <c r="U205" s="109"/>
      <c r="V205" s="109"/>
      <c r="W205" s="109"/>
      <c r="X205" s="109"/>
      <c r="Y205" s="109"/>
      <c r="Z205" s="109"/>
      <c r="AA205" s="109"/>
    </row>
    <row r="206" spans="1:27" x14ac:dyDescent="0.4">
      <c r="A206" s="109"/>
      <c r="B206" s="109"/>
      <c r="C206" s="30"/>
      <c r="D206" s="109"/>
      <c r="E206" s="109"/>
      <c r="F206" s="110"/>
      <c r="G206" s="110"/>
      <c r="H206" s="109"/>
      <c r="I206" s="110"/>
      <c r="J206" s="109"/>
      <c r="K206" s="109"/>
      <c r="L206" s="109"/>
      <c r="M206" s="109"/>
      <c r="N206" s="109"/>
      <c r="O206" s="109"/>
      <c r="P206" s="109"/>
      <c r="Q206" s="109"/>
      <c r="R206" s="109"/>
      <c r="S206" s="109"/>
      <c r="T206" s="109"/>
      <c r="U206" s="109"/>
      <c r="V206" s="109"/>
      <c r="W206" s="109"/>
      <c r="X206" s="109"/>
      <c r="Y206" s="109"/>
      <c r="Z206" s="109"/>
      <c r="AA206" s="109"/>
    </row>
    <row r="207" spans="1:27" x14ac:dyDescent="0.4">
      <c r="A207" s="109"/>
      <c r="B207" s="109"/>
      <c r="C207" s="30"/>
      <c r="D207" s="109"/>
      <c r="E207" s="109"/>
      <c r="F207" s="110"/>
      <c r="G207" s="110"/>
      <c r="H207" s="109"/>
      <c r="I207" s="110"/>
      <c r="J207" s="109"/>
      <c r="K207" s="109"/>
      <c r="L207" s="109"/>
      <c r="M207" s="109"/>
      <c r="N207" s="109"/>
      <c r="O207" s="109"/>
      <c r="P207" s="109"/>
      <c r="Q207" s="109"/>
      <c r="R207" s="109"/>
      <c r="S207" s="109"/>
      <c r="T207" s="109"/>
      <c r="U207" s="109"/>
      <c r="V207" s="109"/>
      <c r="W207" s="109"/>
      <c r="X207" s="109"/>
      <c r="Y207" s="109"/>
      <c r="Z207" s="109"/>
      <c r="AA207" s="109"/>
    </row>
    <row r="208" spans="1:27" x14ac:dyDescent="0.4">
      <c r="A208" s="109"/>
      <c r="B208" s="109"/>
      <c r="C208" s="30"/>
      <c r="D208" s="109"/>
      <c r="E208" s="109"/>
      <c r="F208" s="110"/>
      <c r="G208" s="110"/>
      <c r="H208" s="109"/>
      <c r="I208" s="110"/>
      <c r="J208" s="109"/>
      <c r="K208" s="109"/>
      <c r="L208" s="109"/>
      <c r="M208" s="109"/>
      <c r="N208" s="109"/>
      <c r="O208" s="109"/>
      <c r="P208" s="109"/>
      <c r="Q208" s="109"/>
      <c r="R208" s="109"/>
      <c r="S208" s="109"/>
      <c r="T208" s="109"/>
      <c r="U208" s="109"/>
      <c r="V208" s="109"/>
      <c r="W208" s="109"/>
      <c r="X208" s="109"/>
      <c r="Y208" s="109"/>
      <c r="Z208" s="109"/>
      <c r="AA208" s="109"/>
    </row>
    <row r="209" spans="1:27" x14ac:dyDescent="0.4">
      <c r="A209" s="109"/>
      <c r="B209" s="109"/>
      <c r="C209" s="30"/>
      <c r="D209" s="109"/>
      <c r="E209" s="109"/>
      <c r="F209" s="110"/>
      <c r="G209" s="110"/>
      <c r="H209" s="109"/>
      <c r="I209" s="110"/>
      <c r="J209" s="109"/>
      <c r="K209" s="109"/>
      <c r="L209" s="109"/>
      <c r="M209" s="109"/>
      <c r="N209" s="109"/>
      <c r="O209" s="109"/>
      <c r="P209" s="109"/>
      <c r="Q209" s="109"/>
      <c r="R209" s="109"/>
      <c r="S209" s="109"/>
      <c r="T209" s="109"/>
      <c r="U209" s="109"/>
      <c r="V209" s="109"/>
      <c r="W209" s="109"/>
      <c r="X209" s="109"/>
      <c r="Y209" s="109"/>
      <c r="Z209" s="109"/>
      <c r="AA209" s="109"/>
    </row>
    <row r="210" spans="1:27" x14ac:dyDescent="0.4">
      <c r="A210" s="109"/>
      <c r="B210" s="109"/>
      <c r="C210" s="30"/>
      <c r="D210" s="109"/>
      <c r="E210" s="109"/>
      <c r="F210" s="110"/>
      <c r="G210" s="110"/>
      <c r="H210" s="109"/>
      <c r="I210" s="110"/>
      <c r="J210" s="109"/>
      <c r="K210" s="109"/>
      <c r="L210" s="109"/>
      <c r="M210" s="109"/>
      <c r="N210" s="109"/>
      <c r="O210" s="109"/>
      <c r="P210" s="109"/>
      <c r="Q210" s="109"/>
      <c r="R210" s="109"/>
      <c r="S210" s="109"/>
      <c r="T210" s="109"/>
      <c r="U210" s="109"/>
      <c r="V210" s="109"/>
      <c r="W210" s="109"/>
      <c r="X210" s="109"/>
      <c r="Y210" s="109"/>
      <c r="Z210" s="109"/>
      <c r="AA210" s="109"/>
    </row>
    <row r="211" spans="1:27" x14ac:dyDescent="0.4">
      <c r="A211" s="109"/>
      <c r="B211" s="109"/>
      <c r="C211" s="30"/>
      <c r="D211" s="109"/>
      <c r="E211" s="109"/>
      <c r="F211" s="110"/>
      <c r="G211" s="110"/>
      <c r="H211" s="109"/>
      <c r="I211" s="110"/>
      <c r="J211" s="109"/>
      <c r="K211" s="109"/>
      <c r="L211" s="109"/>
      <c r="M211" s="109"/>
      <c r="N211" s="109"/>
      <c r="O211" s="109"/>
      <c r="P211" s="109"/>
      <c r="Q211" s="109"/>
      <c r="R211" s="109"/>
      <c r="S211" s="109"/>
      <c r="T211" s="109"/>
      <c r="U211" s="109"/>
      <c r="V211" s="109"/>
      <c r="W211" s="109"/>
      <c r="X211" s="109"/>
      <c r="Y211" s="109"/>
      <c r="Z211" s="109"/>
      <c r="AA211" s="109"/>
    </row>
    <row r="212" spans="1:27" x14ac:dyDescent="0.4">
      <c r="A212" s="109"/>
      <c r="B212" s="109"/>
      <c r="C212" s="30"/>
      <c r="D212" s="109"/>
      <c r="E212" s="109"/>
      <c r="F212" s="110"/>
      <c r="G212" s="110"/>
      <c r="H212" s="109"/>
      <c r="I212" s="110"/>
      <c r="J212" s="109"/>
      <c r="K212" s="109"/>
      <c r="L212" s="109"/>
      <c r="M212" s="109"/>
      <c r="N212" s="109"/>
      <c r="O212" s="109"/>
      <c r="P212" s="109"/>
      <c r="Q212" s="109"/>
      <c r="R212" s="109"/>
      <c r="S212" s="109"/>
      <c r="T212" s="109"/>
      <c r="U212" s="109"/>
      <c r="V212" s="109"/>
      <c r="W212" s="109"/>
      <c r="X212" s="109"/>
      <c r="Y212" s="109"/>
      <c r="Z212" s="109"/>
      <c r="AA212" s="109"/>
    </row>
    <row r="213" spans="1:27" x14ac:dyDescent="0.4">
      <c r="A213" s="109"/>
      <c r="B213" s="109"/>
      <c r="C213" s="30"/>
      <c r="D213" s="109"/>
      <c r="E213" s="109"/>
      <c r="F213" s="110"/>
      <c r="G213" s="110"/>
      <c r="H213" s="109"/>
      <c r="I213" s="110"/>
      <c r="J213" s="109"/>
      <c r="K213" s="109"/>
      <c r="L213" s="109"/>
      <c r="M213" s="109"/>
      <c r="N213" s="109"/>
      <c r="O213" s="109"/>
      <c r="P213" s="109"/>
      <c r="Q213" s="109"/>
      <c r="R213" s="109"/>
      <c r="S213" s="109"/>
      <c r="T213" s="109"/>
      <c r="U213" s="109"/>
      <c r="V213" s="109"/>
      <c r="W213" s="109"/>
      <c r="X213" s="109"/>
      <c r="Y213" s="109"/>
      <c r="Z213" s="109"/>
      <c r="AA213" s="109"/>
    </row>
    <row r="214" spans="1:27" x14ac:dyDescent="0.4">
      <c r="A214" s="109"/>
      <c r="B214" s="109"/>
      <c r="C214" s="30"/>
      <c r="D214" s="109"/>
      <c r="E214" s="109"/>
      <c r="F214" s="110"/>
      <c r="G214" s="110"/>
      <c r="H214" s="109"/>
      <c r="I214" s="110"/>
      <c r="J214" s="109"/>
      <c r="K214" s="109"/>
      <c r="L214" s="109"/>
      <c r="M214" s="109"/>
      <c r="N214" s="109"/>
      <c r="O214" s="109"/>
      <c r="P214" s="109"/>
      <c r="Q214" s="109"/>
      <c r="R214" s="109"/>
      <c r="S214" s="109"/>
      <c r="T214" s="109"/>
      <c r="U214" s="109"/>
      <c r="V214" s="109"/>
      <c r="W214" s="109"/>
      <c r="X214" s="109"/>
      <c r="Y214" s="109"/>
      <c r="Z214" s="109"/>
      <c r="AA214" s="109"/>
    </row>
    <row r="215" spans="1:27" x14ac:dyDescent="0.4">
      <c r="A215" s="109"/>
      <c r="B215" s="109"/>
      <c r="C215" s="30"/>
      <c r="D215" s="109"/>
      <c r="E215" s="109"/>
      <c r="F215" s="110"/>
      <c r="G215" s="110"/>
      <c r="H215" s="109"/>
      <c r="I215" s="110"/>
      <c r="J215" s="109"/>
      <c r="K215" s="109"/>
      <c r="L215" s="109"/>
      <c r="M215" s="109"/>
      <c r="N215" s="109"/>
      <c r="O215" s="109"/>
      <c r="P215" s="109"/>
      <c r="Q215" s="109"/>
      <c r="R215" s="109"/>
      <c r="S215" s="109"/>
      <c r="T215" s="109"/>
      <c r="U215" s="109"/>
      <c r="V215" s="109"/>
      <c r="W215" s="109"/>
      <c r="X215" s="109"/>
      <c r="Y215" s="109"/>
      <c r="Z215" s="109"/>
      <c r="AA215" s="109"/>
    </row>
    <row r="216" spans="1:27" x14ac:dyDescent="0.4">
      <c r="A216" s="109"/>
      <c r="B216" s="109"/>
      <c r="C216" s="30"/>
      <c r="D216" s="109"/>
      <c r="E216" s="109"/>
      <c r="F216" s="110"/>
      <c r="G216" s="110"/>
      <c r="H216" s="109"/>
      <c r="I216" s="110"/>
      <c r="J216" s="109"/>
      <c r="K216" s="109"/>
      <c r="L216" s="109"/>
      <c r="M216" s="109"/>
      <c r="N216" s="109"/>
      <c r="O216" s="109"/>
      <c r="P216" s="109"/>
      <c r="Q216" s="109"/>
      <c r="R216" s="109"/>
      <c r="S216" s="109"/>
      <c r="T216" s="109"/>
      <c r="U216" s="109"/>
      <c r="V216" s="109"/>
      <c r="W216" s="109"/>
      <c r="X216" s="109"/>
      <c r="Y216" s="109"/>
      <c r="Z216" s="109"/>
      <c r="AA216" s="109"/>
    </row>
    <row r="217" spans="1:27" x14ac:dyDescent="0.4">
      <c r="A217" s="109"/>
      <c r="B217" s="109"/>
      <c r="C217" s="30"/>
      <c r="D217" s="109"/>
      <c r="E217" s="109"/>
      <c r="F217" s="110"/>
      <c r="G217" s="110"/>
      <c r="H217" s="109"/>
      <c r="I217" s="110"/>
      <c r="J217" s="109"/>
      <c r="K217" s="109"/>
      <c r="L217" s="109"/>
      <c r="M217" s="109"/>
      <c r="N217" s="109"/>
      <c r="O217" s="109"/>
      <c r="P217" s="109"/>
      <c r="Q217" s="109"/>
      <c r="R217" s="109"/>
      <c r="S217" s="109"/>
      <c r="T217" s="109"/>
      <c r="U217" s="109"/>
      <c r="V217" s="109"/>
      <c r="W217" s="109"/>
      <c r="X217" s="109"/>
      <c r="Y217" s="109"/>
      <c r="Z217" s="109"/>
      <c r="AA217" s="109"/>
    </row>
    <row r="218" spans="1:27" x14ac:dyDescent="0.4">
      <c r="A218" s="109"/>
      <c r="B218" s="109"/>
      <c r="C218" s="30"/>
      <c r="D218" s="109"/>
      <c r="E218" s="109"/>
      <c r="F218" s="110"/>
      <c r="G218" s="110"/>
      <c r="H218" s="109"/>
      <c r="I218" s="110"/>
      <c r="J218" s="109"/>
      <c r="K218" s="109"/>
      <c r="L218" s="109"/>
      <c r="M218" s="109"/>
      <c r="N218" s="109"/>
      <c r="O218" s="109"/>
      <c r="P218" s="109"/>
      <c r="Q218" s="109"/>
      <c r="R218" s="109"/>
      <c r="S218" s="109"/>
      <c r="T218" s="109"/>
      <c r="U218" s="109"/>
      <c r="V218" s="109"/>
      <c r="W218" s="109"/>
      <c r="X218" s="109"/>
      <c r="Y218" s="109"/>
      <c r="Z218" s="109"/>
      <c r="AA218" s="109"/>
    </row>
    <row r="219" spans="1:27" x14ac:dyDescent="0.4">
      <c r="A219" s="109"/>
      <c r="B219" s="109"/>
      <c r="C219" s="30"/>
      <c r="D219" s="109"/>
      <c r="E219" s="109"/>
      <c r="F219" s="110"/>
      <c r="G219" s="110"/>
      <c r="H219" s="109"/>
      <c r="I219" s="110"/>
      <c r="J219" s="109"/>
      <c r="K219" s="109"/>
      <c r="L219" s="109"/>
      <c r="M219" s="109"/>
      <c r="N219" s="109"/>
      <c r="O219" s="109"/>
      <c r="P219" s="109"/>
      <c r="Q219" s="109"/>
      <c r="R219" s="109"/>
      <c r="S219" s="109"/>
      <c r="T219" s="109"/>
      <c r="U219" s="109"/>
      <c r="V219" s="109"/>
      <c r="W219" s="109"/>
      <c r="X219" s="109"/>
      <c r="Y219" s="109"/>
      <c r="Z219" s="109"/>
      <c r="AA219" s="109"/>
    </row>
    <row r="220" spans="1:27" x14ac:dyDescent="0.4">
      <c r="A220" s="109"/>
      <c r="B220" s="109"/>
      <c r="C220" s="30"/>
      <c r="D220" s="109"/>
      <c r="E220" s="109"/>
      <c r="F220" s="110"/>
      <c r="G220" s="110"/>
      <c r="H220" s="109"/>
      <c r="I220" s="110"/>
      <c r="J220" s="109"/>
      <c r="K220" s="109"/>
      <c r="L220" s="109"/>
      <c r="M220" s="109"/>
      <c r="N220" s="109"/>
      <c r="O220" s="109"/>
      <c r="P220" s="109"/>
      <c r="Q220" s="109"/>
      <c r="R220" s="109"/>
      <c r="S220" s="109"/>
      <c r="T220" s="109"/>
      <c r="U220" s="109"/>
      <c r="V220" s="109"/>
      <c r="W220" s="109"/>
      <c r="X220" s="109"/>
      <c r="Y220" s="109"/>
      <c r="Z220" s="109"/>
      <c r="AA220" s="109"/>
    </row>
    <row r="221" spans="1:27" x14ac:dyDescent="0.4">
      <c r="A221" s="109"/>
      <c r="B221" s="109"/>
      <c r="C221" s="30"/>
      <c r="D221" s="109"/>
      <c r="E221" s="109"/>
      <c r="F221" s="110"/>
      <c r="G221" s="110"/>
      <c r="H221" s="109"/>
      <c r="I221" s="110"/>
      <c r="J221" s="109"/>
      <c r="K221" s="109"/>
      <c r="L221" s="109"/>
      <c r="M221" s="109"/>
      <c r="N221" s="109"/>
      <c r="O221" s="109"/>
      <c r="P221" s="109"/>
      <c r="Q221" s="109"/>
      <c r="R221" s="109"/>
      <c r="S221" s="109"/>
      <c r="T221" s="109"/>
      <c r="U221" s="109"/>
      <c r="V221" s="109"/>
      <c r="W221" s="109"/>
      <c r="X221" s="109"/>
      <c r="Y221" s="109"/>
      <c r="Z221" s="109"/>
      <c r="AA221" s="109"/>
    </row>
    <row r="222" spans="1:27" x14ac:dyDescent="0.4">
      <c r="A222" s="109"/>
      <c r="B222" s="109"/>
      <c r="C222" s="30"/>
      <c r="D222" s="109"/>
      <c r="E222" s="109"/>
      <c r="F222" s="110"/>
      <c r="G222" s="110"/>
      <c r="H222" s="109"/>
      <c r="I222" s="110"/>
      <c r="J222" s="109"/>
      <c r="K222" s="109"/>
      <c r="L222" s="109"/>
      <c r="M222" s="109"/>
      <c r="N222" s="109"/>
      <c r="O222" s="109"/>
      <c r="P222" s="109"/>
      <c r="Q222" s="109"/>
      <c r="R222" s="109"/>
      <c r="S222" s="109"/>
      <c r="T222" s="109"/>
      <c r="U222" s="109"/>
      <c r="V222" s="109"/>
      <c r="W222" s="109"/>
      <c r="X222" s="109"/>
      <c r="Y222" s="109"/>
      <c r="Z222" s="109"/>
      <c r="AA222" s="109"/>
    </row>
    <row r="223" spans="1:27" x14ac:dyDescent="0.4">
      <c r="A223" s="109"/>
      <c r="B223" s="109"/>
      <c r="C223" s="30"/>
      <c r="D223" s="109"/>
      <c r="E223" s="109"/>
      <c r="F223" s="110"/>
      <c r="G223" s="110"/>
      <c r="H223" s="109"/>
      <c r="I223" s="110"/>
      <c r="J223" s="109"/>
      <c r="K223" s="109"/>
      <c r="L223" s="109"/>
      <c r="M223" s="109"/>
      <c r="N223" s="109"/>
      <c r="O223" s="109"/>
      <c r="P223" s="109"/>
      <c r="Q223" s="109"/>
      <c r="R223" s="109"/>
      <c r="S223" s="109"/>
      <c r="T223" s="109"/>
      <c r="U223" s="109"/>
      <c r="V223" s="109"/>
      <c r="W223" s="109"/>
      <c r="X223" s="109"/>
      <c r="Y223" s="109"/>
      <c r="Z223" s="109"/>
      <c r="AA223" s="109"/>
    </row>
    <row r="224" spans="1:27" x14ac:dyDescent="0.4">
      <c r="A224" s="109"/>
      <c r="B224" s="109"/>
      <c r="C224" s="30"/>
      <c r="D224" s="109"/>
      <c r="E224" s="109"/>
      <c r="F224" s="110"/>
      <c r="G224" s="110"/>
      <c r="H224" s="109"/>
      <c r="I224" s="110"/>
      <c r="J224" s="109"/>
      <c r="K224" s="109"/>
      <c r="L224" s="109"/>
      <c r="M224" s="109"/>
      <c r="N224" s="109"/>
      <c r="O224" s="109"/>
      <c r="P224" s="109"/>
      <c r="Q224" s="109"/>
      <c r="R224" s="109"/>
      <c r="S224" s="109"/>
      <c r="T224" s="109"/>
      <c r="U224" s="109"/>
      <c r="V224" s="109"/>
      <c r="W224" s="109"/>
      <c r="X224" s="109"/>
      <c r="Y224" s="109"/>
      <c r="Z224" s="109"/>
      <c r="AA224" s="109"/>
    </row>
    <row r="225" spans="1:27" x14ac:dyDescent="0.4">
      <c r="A225" s="109"/>
      <c r="B225" s="109"/>
      <c r="C225" s="30"/>
      <c r="D225" s="109"/>
      <c r="E225" s="109"/>
      <c r="F225" s="110"/>
      <c r="G225" s="110"/>
      <c r="H225" s="109"/>
      <c r="I225" s="110"/>
      <c r="J225" s="109"/>
      <c r="K225" s="109"/>
      <c r="L225" s="109"/>
      <c r="M225" s="109"/>
      <c r="N225" s="109"/>
      <c r="O225" s="109"/>
      <c r="P225" s="109"/>
      <c r="Q225" s="109"/>
      <c r="R225" s="109"/>
      <c r="S225" s="109"/>
      <c r="T225" s="109"/>
      <c r="U225" s="109"/>
      <c r="V225" s="109"/>
      <c r="W225" s="109"/>
      <c r="X225" s="109"/>
      <c r="Y225" s="109"/>
      <c r="Z225" s="109"/>
      <c r="AA225" s="109"/>
    </row>
    <row r="226" spans="1:27" x14ac:dyDescent="0.4">
      <c r="A226" s="109"/>
      <c r="B226" s="109"/>
      <c r="C226" s="30"/>
      <c r="D226" s="109"/>
      <c r="E226" s="109"/>
      <c r="F226" s="110"/>
      <c r="G226" s="110"/>
      <c r="H226" s="109"/>
      <c r="I226" s="110"/>
      <c r="J226" s="109"/>
      <c r="K226" s="109"/>
      <c r="L226" s="109"/>
      <c r="M226" s="109"/>
      <c r="N226" s="109"/>
      <c r="O226" s="109"/>
      <c r="P226" s="109"/>
      <c r="Q226" s="109"/>
      <c r="R226" s="109"/>
      <c r="S226" s="109"/>
      <c r="T226" s="109"/>
      <c r="U226" s="109"/>
      <c r="V226" s="109"/>
      <c r="W226" s="109"/>
      <c r="X226" s="109"/>
      <c r="Y226" s="109"/>
      <c r="Z226" s="109"/>
      <c r="AA226" s="109"/>
    </row>
    <row r="227" spans="1:27" x14ac:dyDescent="0.4">
      <c r="A227" s="109"/>
      <c r="B227" s="109"/>
      <c r="C227" s="30"/>
      <c r="D227" s="109"/>
      <c r="E227" s="109"/>
      <c r="F227" s="110"/>
      <c r="G227" s="110"/>
      <c r="H227" s="109"/>
      <c r="I227" s="110"/>
      <c r="J227" s="109"/>
      <c r="K227" s="109"/>
      <c r="L227" s="109"/>
      <c r="M227" s="109"/>
      <c r="N227" s="109"/>
      <c r="O227" s="109"/>
      <c r="P227" s="109"/>
      <c r="Q227" s="109"/>
      <c r="R227" s="109"/>
      <c r="S227" s="109"/>
      <c r="T227" s="109"/>
      <c r="U227" s="109"/>
      <c r="V227" s="109"/>
      <c r="W227" s="109"/>
      <c r="X227" s="109"/>
      <c r="Y227" s="109"/>
      <c r="Z227" s="109"/>
      <c r="AA227" s="109"/>
    </row>
    <row r="228" spans="1:27" x14ac:dyDescent="0.4">
      <c r="A228" s="109"/>
      <c r="B228" s="109"/>
      <c r="C228" s="30"/>
      <c r="D228" s="109"/>
      <c r="E228" s="109"/>
      <c r="F228" s="110"/>
      <c r="G228" s="110"/>
      <c r="H228" s="109"/>
      <c r="I228" s="110"/>
      <c r="J228" s="109"/>
      <c r="K228" s="109"/>
      <c r="L228" s="109"/>
      <c r="M228" s="109"/>
      <c r="N228" s="109"/>
      <c r="O228" s="109"/>
      <c r="P228" s="109"/>
      <c r="Q228" s="109"/>
      <c r="R228" s="109"/>
      <c r="S228" s="109"/>
      <c r="T228" s="109"/>
      <c r="U228" s="109"/>
      <c r="V228" s="109"/>
      <c r="W228" s="109"/>
      <c r="X228" s="109"/>
      <c r="Y228" s="109"/>
      <c r="Z228" s="109"/>
      <c r="AA228" s="109"/>
    </row>
    <row r="229" spans="1:27" x14ac:dyDescent="0.4">
      <c r="A229" s="109"/>
      <c r="B229" s="109"/>
      <c r="C229" s="30"/>
      <c r="D229" s="109"/>
      <c r="E229" s="109"/>
      <c r="F229" s="110"/>
      <c r="G229" s="110"/>
      <c r="H229" s="109"/>
      <c r="I229" s="110"/>
      <c r="J229" s="109"/>
      <c r="K229" s="109"/>
      <c r="L229" s="109"/>
      <c r="M229" s="109"/>
      <c r="N229" s="109"/>
      <c r="O229" s="109"/>
      <c r="P229" s="109"/>
      <c r="Q229" s="109"/>
      <c r="R229" s="109"/>
      <c r="S229" s="109"/>
      <c r="T229" s="109"/>
      <c r="U229" s="109"/>
      <c r="V229" s="109"/>
      <c r="W229" s="109"/>
      <c r="X229" s="109"/>
      <c r="Y229" s="109"/>
      <c r="Z229" s="109"/>
      <c r="AA229" s="109"/>
    </row>
    <row r="230" spans="1:27" x14ac:dyDescent="0.4">
      <c r="A230" s="109"/>
      <c r="B230" s="109"/>
      <c r="C230" s="30"/>
      <c r="D230" s="109"/>
      <c r="E230" s="109"/>
      <c r="F230" s="110"/>
      <c r="G230" s="110"/>
      <c r="H230" s="109"/>
      <c r="I230" s="110"/>
      <c r="J230" s="109"/>
      <c r="K230" s="109"/>
      <c r="L230" s="109"/>
      <c r="M230" s="109"/>
      <c r="N230" s="109"/>
      <c r="O230" s="109"/>
      <c r="P230" s="109"/>
      <c r="Q230" s="109"/>
      <c r="R230" s="109"/>
      <c r="S230" s="109"/>
      <c r="T230" s="109"/>
      <c r="U230" s="109"/>
      <c r="V230" s="109"/>
      <c r="W230" s="109"/>
      <c r="X230" s="109"/>
      <c r="Y230" s="109"/>
      <c r="Z230" s="109"/>
      <c r="AA230" s="109"/>
    </row>
    <row r="231" spans="1:27" x14ac:dyDescent="0.4">
      <c r="A231" s="109"/>
      <c r="B231" s="109"/>
      <c r="C231" s="30"/>
      <c r="D231" s="109"/>
      <c r="E231" s="109"/>
      <c r="F231" s="110"/>
      <c r="G231" s="110"/>
      <c r="H231" s="109"/>
      <c r="I231" s="110"/>
      <c r="J231" s="109"/>
      <c r="K231" s="109"/>
      <c r="L231" s="109"/>
      <c r="M231" s="109"/>
      <c r="N231" s="109"/>
      <c r="O231" s="109"/>
      <c r="P231" s="109"/>
      <c r="Q231" s="109"/>
      <c r="R231" s="109"/>
      <c r="S231" s="109"/>
      <c r="T231" s="109"/>
      <c r="U231" s="109"/>
      <c r="V231" s="109"/>
      <c r="W231" s="109"/>
      <c r="X231" s="109"/>
      <c r="Y231" s="109"/>
      <c r="Z231" s="109"/>
      <c r="AA231" s="109"/>
    </row>
    <row r="232" spans="1:27" x14ac:dyDescent="0.4">
      <c r="A232" s="109"/>
      <c r="B232" s="109"/>
      <c r="C232" s="30"/>
      <c r="D232" s="109"/>
      <c r="E232" s="109"/>
      <c r="F232" s="110"/>
      <c r="G232" s="110"/>
      <c r="H232" s="109"/>
      <c r="I232" s="110"/>
      <c r="J232" s="109"/>
      <c r="K232" s="109"/>
      <c r="L232" s="109"/>
      <c r="M232" s="109"/>
      <c r="N232" s="109"/>
      <c r="O232" s="109"/>
      <c r="P232" s="109"/>
      <c r="Q232" s="109"/>
      <c r="R232" s="109"/>
      <c r="S232" s="109"/>
      <c r="T232" s="109"/>
      <c r="U232" s="109"/>
      <c r="V232" s="109"/>
      <c r="W232" s="109"/>
      <c r="X232" s="109"/>
      <c r="Y232" s="109"/>
      <c r="Z232" s="109"/>
      <c r="AA232" s="109"/>
    </row>
    <row r="233" spans="1:27" x14ac:dyDescent="0.4">
      <c r="A233" s="109"/>
      <c r="B233" s="109"/>
      <c r="C233" s="30"/>
      <c r="D233" s="109"/>
      <c r="E233" s="109"/>
      <c r="F233" s="110"/>
      <c r="G233" s="110"/>
      <c r="H233" s="109"/>
      <c r="I233" s="110"/>
      <c r="J233" s="109"/>
      <c r="K233" s="109"/>
      <c r="L233" s="109"/>
      <c r="M233" s="109"/>
      <c r="N233" s="109"/>
      <c r="O233" s="109"/>
      <c r="P233" s="109"/>
      <c r="Q233" s="109"/>
      <c r="R233" s="109"/>
      <c r="S233" s="109"/>
      <c r="T233" s="109"/>
      <c r="U233" s="109"/>
      <c r="V233" s="109"/>
      <c r="W233" s="109"/>
      <c r="X233" s="109"/>
      <c r="Y233" s="109"/>
      <c r="Z233" s="109"/>
      <c r="AA233" s="109"/>
    </row>
    <row r="234" spans="1:27" x14ac:dyDescent="0.4">
      <c r="A234" s="109"/>
      <c r="B234" s="109"/>
      <c r="C234" s="30"/>
      <c r="D234" s="109"/>
      <c r="E234" s="109"/>
      <c r="F234" s="110"/>
      <c r="G234" s="110"/>
      <c r="H234" s="109"/>
      <c r="I234" s="110"/>
      <c r="J234" s="109"/>
      <c r="K234" s="109"/>
      <c r="L234" s="109"/>
      <c r="M234" s="109"/>
      <c r="N234" s="109"/>
      <c r="O234" s="109"/>
      <c r="P234" s="109"/>
      <c r="Q234" s="109"/>
      <c r="R234" s="109"/>
      <c r="S234" s="109"/>
      <c r="T234" s="109"/>
      <c r="U234" s="109"/>
      <c r="V234" s="109"/>
      <c r="W234" s="109"/>
      <c r="X234" s="109"/>
      <c r="Y234" s="109"/>
      <c r="Z234" s="109"/>
      <c r="AA234" s="109"/>
    </row>
    <row r="235" spans="1:27" x14ac:dyDescent="0.4">
      <c r="A235" s="109"/>
      <c r="B235" s="109"/>
      <c r="C235" s="30"/>
      <c r="D235" s="109"/>
      <c r="E235" s="109"/>
      <c r="F235" s="110"/>
      <c r="G235" s="110"/>
      <c r="H235" s="109"/>
      <c r="I235" s="110"/>
      <c r="J235" s="109"/>
      <c r="K235" s="109"/>
      <c r="L235" s="109"/>
      <c r="M235" s="109"/>
      <c r="N235" s="109"/>
      <c r="O235" s="109"/>
      <c r="P235" s="109"/>
      <c r="Q235" s="109"/>
      <c r="R235" s="109"/>
      <c r="S235" s="109"/>
      <c r="T235" s="109"/>
      <c r="U235" s="109"/>
      <c r="V235" s="109"/>
      <c r="W235" s="109"/>
      <c r="X235" s="109"/>
      <c r="Y235" s="109"/>
      <c r="Z235" s="109"/>
      <c r="AA235" s="109"/>
    </row>
    <row r="236" spans="1:27" x14ac:dyDescent="0.4">
      <c r="A236" s="109"/>
      <c r="B236" s="109"/>
      <c r="C236" s="30"/>
      <c r="D236" s="109"/>
      <c r="E236" s="109"/>
      <c r="F236" s="110"/>
      <c r="G236" s="110"/>
      <c r="H236" s="109"/>
      <c r="I236" s="110"/>
      <c r="J236" s="109"/>
      <c r="K236" s="109"/>
      <c r="L236" s="109"/>
      <c r="M236" s="109"/>
      <c r="N236" s="109"/>
      <c r="O236" s="109"/>
      <c r="P236" s="109"/>
      <c r="Q236" s="109"/>
      <c r="R236" s="109"/>
      <c r="S236" s="109"/>
      <c r="T236" s="109"/>
      <c r="U236" s="109"/>
      <c r="V236" s="109"/>
      <c r="W236" s="109"/>
      <c r="X236" s="109"/>
      <c r="Y236" s="109"/>
      <c r="Z236" s="109"/>
      <c r="AA236" s="109"/>
    </row>
    <row r="237" spans="1:27" x14ac:dyDescent="0.4">
      <c r="A237" s="109"/>
      <c r="B237" s="109"/>
      <c r="C237" s="30"/>
      <c r="D237" s="109"/>
      <c r="E237" s="109"/>
      <c r="F237" s="110"/>
      <c r="G237" s="110"/>
      <c r="H237" s="109"/>
      <c r="I237" s="110"/>
      <c r="J237" s="109"/>
      <c r="K237" s="109"/>
      <c r="L237" s="109"/>
      <c r="M237" s="109"/>
      <c r="N237" s="109"/>
      <c r="O237" s="109"/>
      <c r="P237" s="109"/>
      <c r="Q237" s="109"/>
      <c r="R237" s="109"/>
      <c r="S237" s="109"/>
      <c r="T237" s="109"/>
      <c r="U237" s="109"/>
      <c r="V237" s="109"/>
      <c r="W237" s="109"/>
      <c r="X237" s="109"/>
      <c r="Y237" s="109"/>
      <c r="Z237" s="109"/>
      <c r="AA237" s="109"/>
    </row>
    <row r="238" spans="1:27" x14ac:dyDescent="0.4">
      <c r="A238" s="109"/>
      <c r="B238" s="109"/>
      <c r="C238" s="30"/>
      <c r="D238" s="109"/>
      <c r="E238" s="109"/>
      <c r="F238" s="110"/>
      <c r="G238" s="110"/>
      <c r="H238" s="109"/>
      <c r="I238" s="110"/>
      <c r="J238" s="109"/>
      <c r="K238" s="109"/>
      <c r="L238" s="109"/>
      <c r="M238" s="109"/>
      <c r="N238" s="109"/>
      <c r="O238" s="109"/>
      <c r="P238" s="109"/>
      <c r="Q238" s="109"/>
      <c r="R238" s="109"/>
      <c r="S238" s="109"/>
      <c r="T238" s="109"/>
      <c r="U238" s="109"/>
      <c r="V238" s="109"/>
      <c r="W238" s="109"/>
      <c r="X238" s="109"/>
      <c r="Y238" s="109"/>
      <c r="Z238" s="109"/>
      <c r="AA238" s="109"/>
    </row>
    <row r="239" spans="1:27" x14ac:dyDescent="0.4">
      <c r="A239" s="109"/>
      <c r="B239" s="109"/>
      <c r="C239" s="30"/>
      <c r="D239" s="109"/>
      <c r="E239" s="109"/>
      <c r="F239" s="110"/>
      <c r="G239" s="110"/>
      <c r="H239" s="109"/>
      <c r="I239" s="110"/>
      <c r="J239" s="109"/>
      <c r="K239" s="109"/>
      <c r="L239" s="109"/>
      <c r="M239" s="109"/>
      <c r="N239" s="109"/>
      <c r="O239" s="109"/>
      <c r="P239" s="109"/>
      <c r="Q239" s="109"/>
      <c r="R239" s="109"/>
      <c r="S239" s="109"/>
      <c r="T239" s="109"/>
      <c r="U239" s="109"/>
      <c r="V239" s="109"/>
      <c r="W239" s="109"/>
      <c r="X239" s="109"/>
      <c r="Y239" s="109"/>
      <c r="Z239" s="109"/>
      <c r="AA239" s="109"/>
    </row>
    <row r="240" spans="1:27" x14ac:dyDescent="0.4">
      <c r="A240" s="109"/>
      <c r="B240" s="109"/>
      <c r="C240" s="30"/>
      <c r="D240" s="109"/>
      <c r="E240" s="109"/>
      <c r="F240" s="110"/>
      <c r="G240" s="110"/>
      <c r="H240" s="109"/>
      <c r="I240" s="110"/>
      <c r="J240" s="109"/>
      <c r="K240" s="109"/>
      <c r="L240" s="109"/>
      <c r="M240" s="109"/>
      <c r="N240" s="109"/>
      <c r="O240" s="109"/>
      <c r="P240" s="109"/>
      <c r="Q240" s="109"/>
      <c r="R240" s="109"/>
      <c r="S240" s="109"/>
      <c r="T240" s="109"/>
      <c r="U240" s="109"/>
      <c r="V240" s="109"/>
      <c r="W240" s="109"/>
      <c r="X240" s="109"/>
      <c r="Y240" s="109"/>
      <c r="Z240" s="109"/>
      <c r="AA240" s="109"/>
    </row>
    <row r="241" spans="1:27" x14ac:dyDescent="0.4">
      <c r="A241" s="109"/>
      <c r="B241" s="109"/>
      <c r="C241" s="30"/>
      <c r="D241" s="109"/>
      <c r="E241" s="109"/>
      <c r="F241" s="110"/>
      <c r="G241" s="110"/>
      <c r="H241" s="109"/>
      <c r="I241" s="110"/>
      <c r="J241" s="109"/>
      <c r="K241" s="109"/>
      <c r="L241" s="109"/>
      <c r="M241" s="109"/>
      <c r="N241" s="109"/>
      <c r="O241" s="109"/>
      <c r="P241" s="109"/>
      <c r="Q241" s="109"/>
      <c r="R241" s="109"/>
      <c r="S241" s="109"/>
      <c r="T241" s="109"/>
      <c r="U241" s="109"/>
      <c r="V241" s="109"/>
      <c r="W241" s="109"/>
      <c r="X241" s="109"/>
      <c r="Y241" s="109"/>
      <c r="Z241" s="109"/>
      <c r="AA241" s="109"/>
    </row>
    <row r="242" spans="1:27" x14ac:dyDescent="0.4">
      <c r="A242" s="109"/>
      <c r="B242" s="109"/>
      <c r="C242" s="30"/>
      <c r="D242" s="109"/>
      <c r="E242" s="109"/>
      <c r="F242" s="110"/>
      <c r="G242" s="110"/>
      <c r="H242" s="109"/>
      <c r="I242" s="110"/>
      <c r="J242" s="109"/>
      <c r="K242" s="109"/>
      <c r="L242" s="109"/>
      <c r="M242" s="109"/>
      <c r="N242" s="109"/>
      <c r="O242" s="109"/>
      <c r="P242" s="109"/>
      <c r="Q242" s="109"/>
      <c r="R242" s="109"/>
      <c r="S242" s="109"/>
      <c r="T242" s="109"/>
      <c r="U242" s="109"/>
      <c r="V242" s="109"/>
      <c r="W242" s="109"/>
      <c r="X242" s="109"/>
      <c r="Y242" s="109"/>
      <c r="Z242" s="109"/>
      <c r="AA242" s="109"/>
    </row>
    <row r="243" spans="1:27" x14ac:dyDescent="0.4">
      <c r="A243" s="109"/>
      <c r="B243" s="109"/>
      <c r="C243" s="30"/>
      <c r="D243" s="109"/>
      <c r="E243" s="109"/>
      <c r="F243" s="110"/>
      <c r="G243" s="110"/>
      <c r="H243" s="109"/>
      <c r="I243" s="110"/>
      <c r="J243" s="109"/>
      <c r="K243" s="109"/>
      <c r="L243" s="109"/>
      <c r="M243" s="109"/>
      <c r="N243" s="109"/>
      <c r="O243" s="109"/>
      <c r="P243" s="109"/>
      <c r="Q243" s="109"/>
      <c r="R243" s="109"/>
      <c r="S243" s="109"/>
      <c r="T243" s="109"/>
      <c r="U243" s="109"/>
      <c r="V243" s="109"/>
      <c r="W243" s="109"/>
      <c r="X243" s="109"/>
      <c r="Y243" s="109"/>
      <c r="Z243" s="109"/>
      <c r="AA243" s="109"/>
    </row>
    <row r="244" spans="1:27" x14ac:dyDescent="0.4">
      <c r="A244" s="109"/>
      <c r="B244" s="109"/>
      <c r="C244" s="30"/>
      <c r="D244" s="109"/>
      <c r="E244" s="109"/>
      <c r="F244" s="110"/>
      <c r="G244" s="110"/>
      <c r="H244" s="109"/>
      <c r="I244" s="110"/>
      <c r="J244" s="109"/>
      <c r="K244" s="109"/>
      <c r="L244" s="109"/>
      <c r="M244" s="109"/>
      <c r="N244" s="109"/>
      <c r="O244" s="109"/>
      <c r="P244" s="109"/>
      <c r="Q244" s="109"/>
      <c r="R244" s="109"/>
      <c r="S244" s="109"/>
      <c r="T244" s="109"/>
      <c r="U244" s="109"/>
      <c r="V244" s="109"/>
      <c r="W244" s="109"/>
      <c r="X244" s="109"/>
      <c r="Y244" s="109"/>
      <c r="Z244" s="109"/>
      <c r="AA244" s="109"/>
    </row>
    <row r="245" spans="1:27" x14ac:dyDescent="0.4">
      <c r="A245" s="109"/>
      <c r="B245" s="109"/>
      <c r="C245" s="30"/>
      <c r="D245" s="109"/>
      <c r="E245" s="109"/>
      <c r="F245" s="110"/>
      <c r="G245" s="110"/>
      <c r="H245" s="109"/>
      <c r="I245" s="110"/>
      <c r="J245" s="109"/>
      <c r="K245" s="109"/>
      <c r="L245" s="109"/>
      <c r="M245" s="109"/>
      <c r="N245" s="109"/>
      <c r="O245" s="109"/>
      <c r="P245" s="109"/>
      <c r="Q245" s="109"/>
      <c r="R245" s="109"/>
      <c r="S245" s="109"/>
      <c r="T245" s="109"/>
      <c r="U245" s="109"/>
      <c r="V245" s="109"/>
      <c r="W245" s="109"/>
      <c r="X245" s="109"/>
      <c r="Y245" s="109"/>
      <c r="Z245" s="109"/>
      <c r="AA245" s="109"/>
    </row>
    <row r="246" spans="1:27" x14ac:dyDescent="0.4">
      <c r="A246" s="109"/>
      <c r="B246" s="109"/>
      <c r="C246" s="30"/>
      <c r="D246" s="109"/>
      <c r="E246" s="109"/>
      <c r="F246" s="110"/>
      <c r="G246" s="110"/>
      <c r="H246" s="109"/>
      <c r="I246" s="110"/>
      <c r="J246" s="109"/>
      <c r="K246" s="109"/>
      <c r="L246" s="109"/>
      <c r="M246" s="109"/>
      <c r="N246" s="109"/>
      <c r="O246" s="109"/>
      <c r="P246" s="109"/>
      <c r="Q246" s="109"/>
      <c r="R246" s="109"/>
      <c r="S246" s="109"/>
      <c r="T246" s="109"/>
      <c r="U246" s="109"/>
      <c r="V246" s="109"/>
      <c r="W246" s="109"/>
      <c r="X246" s="109"/>
      <c r="Y246" s="109"/>
      <c r="Z246" s="109"/>
      <c r="AA246" s="109"/>
    </row>
    <row r="247" spans="1:27" x14ac:dyDescent="0.4">
      <c r="A247" s="109"/>
      <c r="B247" s="109"/>
      <c r="C247" s="30"/>
      <c r="D247" s="109"/>
      <c r="E247" s="109"/>
      <c r="F247" s="110"/>
      <c r="G247" s="110"/>
      <c r="H247" s="109"/>
      <c r="I247" s="110"/>
      <c r="J247" s="109"/>
      <c r="K247" s="109"/>
      <c r="L247" s="109"/>
      <c r="M247" s="109"/>
      <c r="N247" s="109"/>
      <c r="O247" s="109"/>
      <c r="P247" s="109"/>
      <c r="Q247" s="109"/>
      <c r="R247" s="109"/>
      <c r="S247" s="109"/>
      <c r="T247" s="109"/>
      <c r="U247" s="109"/>
      <c r="V247" s="109"/>
      <c r="W247" s="109"/>
      <c r="X247" s="109"/>
      <c r="Y247" s="109"/>
      <c r="Z247" s="109"/>
      <c r="AA247" s="109"/>
    </row>
    <row r="248" spans="1:27" x14ac:dyDescent="0.4">
      <c r="A248" s="109"/>
      <c r="B248" s="109"/>
      <c r="C248" s="30"/>
      <c r="D248" s="109"/>
      <c r="E248" s="109"/>
      <c r="F248" s="110"/>
      <c r="G248" s="110"/>
      <c r="H248" s="109"/>
      <c r="I248" s="110"/>
      <c r="J248" s="109"/>
      <c r="K248" s="109"/>
      <c r="L248" s="109"/>
      <c r="M248" s="109"/>
      <c r="N248" s="109"/>
      <c r="O248" s="109"/>
      <c r="P248" s="109"/>
      <c r="Q248" s="109"/>
      <c r="R248" s="109"/>
      <c r="S248" s="109"/>
      <c r="T248" s="109"/>
      <c r="U248" s="109"/>
      <c r="V248" s="109"/>
      <c r="W248" s="109"/>
      <c r="X248" s="109"/>
      <c r="Y248" s="109"/>
      <c r="Z248" s="109"/>
      <c r="AA248" s="109"/>
    </row>
    <row r="249" spans="1:27" x14ac:dyDescent="0.4">
      <c r="A249" s="109"/>
      <c r="B249" s="109"/>
      <c r="C249" s="30"/>
      <c r="D249" s="109"/>
      <c r="E249" s="109"/>
      <c r="F249" s="110"/>
      <c r="G249" s="110"/>
      <c r="H249" s="109"/>
      <c r="I249" s="110"/>
      <c r="J249" s="109"/>
      <c r="K249" s="109"/>
      <c r="L249" s="109"/>
      <c r="M249" s="109"/>
      <c r="N249" s="109"/>
      <c r="O249" s="109"/>
      <c r="P249" s="109"/>
      <c r="Q249" s="109"/>
      <c r="R249" s="109"/>
      <c r="S249" s="109"/>
      <c r="T249" s="109"/>
      <c r="U249" s="109"/>
      <c r="V249" s="109"/>
      <c r="W249" s="109"/>
      <c r="X249" s="109"/>
      <c r="Y249" s="109"/>
      <c r="Z249" s="109"/>
      <c r="AA249" s="109"/>
    </row>
    <row r="250" spans="1:27" x14ac:dyDescent="0.4">
      <c r="A250" s="109"/>
      <c r="B250" s="109"/>
      <c r="C250" s="30"/>
      <c r="D250" s="109"/>
      <c r="E250" s="109"/>
      <c r="F250" s="110"/>
      <c r="G250" s="110"/>
      <c r="H250" s="109"/>
      <c r="I250" s="110"/>
      <c r="J250" s="109"/>
      <c r="K250" s="109"/>
      <c r="L250" s="109"/>
      <c r="M250" s="109"/>
      <c r="N250" s="109"/>
      <c r="O250" s="109"/>
      <c r="P250" s="109"/>
      <c r="Q250" s="109"/>
      <c r="R250" s="109"/>
      <c r="S250" s="109"/>
      <c r="T250" s="109"/>
      <c r="U250" s="109"/>
      <c r="V250" s="109"/>
      <c r="W250" s="109"/>
      <c r="X250" s="109"/>
      <c r="Y250" s="109"/>
      <c r="Z250" s="109"/>
      <c r="AA250" s="109"/>
    </row>
    <row r="251" spans="1:27" x14ac:dyDescent="0.4">
      <c r="A251" s="109"/>
      <c r="B251" s="109"/>
      <c r="C251" s="30"/>
      <c r="D251" s="109"/>
      <c r="E251" s="109"/>
      <c r="F251" s="110"/>
      <c r="G251" s="110"/>
      <c r="H251" s="109"/>
      <c r="I251" s="110"/>
      <c r="J251" s="109"/>
      <c r="K251" s="109"/>
      <c r="L251" s="109"/>
      <c r="M251" s="109"/>
      <c r="N251" s="109"/>
      <c r="O251" s="109"/>
      <c r="P251" s="109"/>
      <c r="Q251" s="109"/>
      <c r="R251" s="109"/>
      <c r="S251" s="109"/>
      <c r="T251" s="109"/>
      <c r="U251" s="109"/>
      <c r="V251" s="109"/>
      <c r="W251" s="109"/>
      <c r="X251" s="109"/>
      <c r="Y251" s="109"/>
      <c r="Z251" s="109"/>
      <c r="AA251" s="109"/>
    </row>
    <row r="252" spans="1:27" x14ac:dyDescent="0.4">
      <c r="A252" s="109"/>
      <c r="B252" s="109"/>
      <c r="C252" s="30"/>
      <c r="D252" s="109"/>
      <c r="E252" s="109"/>
      <c r="F252" s="110"/>
      <c r="G252" s="110"/>
      <c r="H252" s="109"/>
      <c r="I252" s="110"/>
      <c r="J252" s="109"/>
      <c r="K252" s="109"/>
      <c r="L252" s="109"/>
      <c r="M252" s="109"/>
      <c r="N252" s="109"/>
      <c r="O252" s="109"/>
      <c r="P252" s="109"/>
      <c r="Q252" s="109"/>
      <c r="R252" s="109"/>
      <c r="S252" s="109"/>
      <c r="T252" s="109"/>
      <c r="U252" s="109"/>
      <c r="V252" s="109"/>
      <c r="W252" s="109"/>
      <c r="X252" s="109"/>
      <c r="Y252" s="109"/>
      <c r="Z252" s="109"/>
      <c r="AA252" s="109"/>
    </row>
    <row r="253" spans="1:27" x14ac:dyDescent="0.4">
      <c r="A253" s="109"/>
      <c r="B253" s="109"/>
      <c r="C253" s="30"/>
      <c r="D253" s="109"/>
      <c r="E253" s="109"/>
      <c r="F253" s="110"/>
      <c r="G253" s="110"/>
      <c r="H253" s="109"/>
      <c r="I253" s="110"/>
      <c r="J253" s="109"/>
      <c r="K253" s="109"/>
      <c r="L253" s="109"/>
      <c r="M253" s="109"/>
      <c r="N253" s="109"/>
      <c r="O253" s="109"/>
      <c r="P253" s="109"/>
      <c r="Q253" s="109"/>
      <c r="R253" s="109"/>
      <c r="S253" s="109"/>
      <c r="T253" s="109"/>
      <c r="U253" s="109"/>
      <c r="V253" s="109"/>
      <c r="W253" s="109"/>
      <c r="X253" s="109"/>
      <c r="Y253" s="109"/>
      <c r="Z253" s="109"/>
      <c r="AA253" s="109"/>
    </row>
    <row r="254" spans="1:27" x14ac:dyDescent="0.4">
      <c r="A254" s="109"/>
      <c r="B254" s="109"/>
      <c r="C254" s="30"/>
      <c r="D254" s="109"/>
      <c r="E254" s="109"/>
      <c r="F254" s="110"/>
      <c r="G254" s="110"/>
      <c r="H254" s="109"/>
      <c r="I254" s="110"/>
      <c r="J254" s="109"/>
      <c r="K254" s="109"/>
      <c r="L254" s="109"/>
      <c r="M254" s="109"/>
      <c r="N254" s="109"/>
      <c r="O254" s="109"/>
      <c r="P254" s="109"/>
      <c r="Q254" s="109"/>
      <c r="R254" s="109"/>
      <c r="S254" s="109"/>
      <c r="T254" s="109"/>
      <c r="U254" s="109"/>
      <c r="V254" s="109"/>
      <c r="W254" s="109"/>
      <c r="X254" s="109"/>
      <c r="Y254" s="109"/>
      <c r="Z254" s="109"/>
      <c r="AA254" s="109"/>
    </row>
    <row r="255" spans="1:27" x14ac:dyDescent="0.4">
      <c r="A255" s="109"/>
      <c r="B255" s="109"/>
      <c r="C255" s="30"/>
      <c r="D255" s="109"/>
      <c r="E255" s="109"/>
      <c r="F255" s="110"/>
      <c r="G255" s="110"/>
      <c r="H255" s="109"/>
      <c r="I255" s="110"/>
      <c r="J255" s="109"/>
      <c r="K255" s="109"/>
      <c r="L255" s="109"/>
      <c r="M255" s="109"/>
      <c r="N255" s="109"/>
      <c r="O255" s="109"/>
      <c r="P255" s="109"/>
      <c r="Q255" s="109"/>
      <c r="R255" s="109"/>
      <c r="S255" s="109"/>
      <c r="T255" s="109"/>
      <c r="U255" s="109"/>
      <c r="V255" s="109"/>
      <c r="W255" s="109"/>
      <c r="X255" s="109"/>
      <c r="Y255" s="109"/>
      <c r="Z255" s="109"/>
      <c r="AA255" s="109"/>
    </row>
    <row r="256" spans="1:27" x14ac:dyDescent="0.4">
      <c r="A256" s="109"/>
      <c r="B256" s="109"/>
      <c r="C256" s="30"/>
      <c r="D256" s="109"/>
      <c r="E256" s="109"/>
      <c r="F256" s="110"/>
      <c r="G256" s="110"/>
      <c r="H256" s="109"/>
      <c r="I256" s="110"/>
      <c r="J256" s="109"/>
      <c r="K256" s="109"/>
      <c r="L256" s="109"/>
      <c r="M256" s="109"/>
      <c r="N256" s="109"/>
      <c r="O256" s="109"/>
      <c r="P256" s="109"/>
      <c r="Q256" s="109"/>
      <c r="R256" s="109"/>
      <c r="S256" s="109"/>
      <c r="T256" s="109"/>
      <c r="U256" s="109"/>
      <c r="V256" s="109"/>
      <c r="W256" s="109"/>
      <c r="X256" s="109"/>
      <c r="Y256" s="109"/>
      <c r="Z256" s="109"/>
      <c r="AA256" s="109"/>
    </row>
    <row r="257" spans="1:27" x14ac:dyDescent="0.4">
      <c r="A257" s="109"/>
      <c r="B257" s="109"/>
      <c r="C257" s="30"/>
      <c r="D257" s="109"/>
      <c r="E257" s="109"/>
      <c r="F257" s="110"/>
      <c r="G257" s="110"/>
      <c r="H257" s="109"/>
      <c r="I257" s="110"/>
      <c r="J257" s="109"/>
      <c r="K257" s="109"/>
      <c r="L257" s="109"/>
      <c r="M257" s="109"/>
      <c r="N257" s="109"/>
      <c r="O257" s="109"/>
      <c r="P257" s="109"/>
      <c r="Q257" s="109"/>
      <c r="R257" s="109"/>
      <c r="S257" s="109"/>
      <c r="T257" s="109"/>
      <c r="U257" s="109"/>
      <c r="V257" s="109"/>
      <c r="W257" s="109"/>
      <c r="X257" s="109"/>
      <c r="Y257" s="109"/>
      <c r="Z257" s="109"/>
      <c r="AA257" s="109"/>
    </row>
    <row r="258" spans="1:27" x14ac:dyDescent="0.4">
      <c r="A258" s="109"/>
      <c r="B258" s="109"/>
      <c r="C258" s="30"/>
      <c r="D258" s="109"/>
      <c r="E258" s="109"/>
      <c r="F258" s="110"/>
      <c r="G258" s="110"/>
      <c r="H258" s="109"/>
      <c r="I258" s="110"/>
      <c r="J258" s="109"/>
      <c r="K258" s="109"/>
      <c r="L258" s="109"/>
      <c r="M258" s="109"/>
      <c r="N258" s="109"/>
      <c r="O258" s="109"/>
      <c r="P258" s="109"/>
      <c r="Q258" s="109"/>
      <c r="R258" s="109"/>
      <c r="S258" s="109"/>
      <c r="T258" s="109"/>
      <c r="U258" s="109"/>
      <c r="V258" s="109"/>
      <c r="W258" s="109"/>
      <c r="X258" s="109"/>
      <c r="Y258" s="109"/>
      <c r="Z258" s="109"/>
      <c r="AA258" s="109"/>
    </row>
    <row r="259" spans="1:27" x14ac:dyDescent="0.4">
      <c r="A259" s="109"/>
      <c r="B259" s="109"/>
      <c r="C259" s="30"/>
      <c r="D259" s="109"/>
      <c r="E259" s="109"/>
      <c r="F259" s="110"/>
      <c r="G259" s="110"/>
      <c r="H259" s="109"/>
      <c r="I259" s="110"/>
      <c r="J259" s="109"/>
      <c r="K259" s="109"/>
      <c r="L259" s="109"/>
      <c r="M259" s="109"/>
      <c r="N259" s="109"/>
      <c r="O259" s="109"/>
      <c r="P259" s="109"/>
      <c r="Q259" s="109"/>
      <c r="R259" s="109"/>
      <c r="S259" s="109"/>
      <c r="T259" s="109"/>
      <c r="U259" s="109"/>
      <c r="V259" s="109"/>
      <c r="W259" s="109"/>
      <c r="X259" s="109"/>
      <c r="Y259" s="109"/>
      <c r="Z259" s="109"/>
      <c r="AA259" s="109"/>
    </row>
    <row r="260" spans="1:27" x14ac:dyDescent="0.4">
      <c r="A260" s="109"/>
      <c r="B260" s="109"/>
      <c r="C260" s="30"/>
      <c r="D260" s="109"/>
      <c r="E260" s="109"/>
      <c r="F260" s="110"/>
      <c r="G260" s="110"/>
      <c r="H260" s="109"/>
      <c r="I260" s="110"/>
      <c r="J260" s="109"/>
      <c r="K260" s="109"/>
      <c r="L260" s="109"/>
      <c r="M260" s="109"/>
      <c r="N260" s="109"/>
      <c r="O260" s="109"/>
      <c r="P260" s="109"/>
      <c r="Q260" s="109"/>
      <c r="R260" s="109"/>
      <c r="S260" s="109"/>
      <c r="T260" s="109"/>
      <c r="U260" s="109"/>
      <c r="V260" s="109"/>
      <c r="W260" s="109"/>
      <c r="X260" s="109"/>
      <c r="Y260" s="109"/>
      <c r="Z260" s="109"/>
      <c r="AA260" s="109"/>
    </row>
    <row r="261" spans="1:27" x14ac:dyDescent="0.4">
      <c r="A261" s="109"/>
      <c r="B261" s="109"/>
      <c r="C261" s="30"/>
      <c r="D261" s="109"/>
      <c r="E261" s="109"/>
      <c r="F261" s="110"/>
      <c r="G261" s="110"/>
      <c r="H261" s="109"/>
      <c r="I261" s="110"/>
      <c r="J261" s="109"/>
      <c r="K261" s="109"/>
      <c r="L261" s="109"/>
      <c r="M261" s="109"/>
      <c r="N261" s="109"/>
      <c r="O261" s="109"/>
      <c r="P261" s="109"/>
      <c r="Q261" s="109"/>
      <c r="R261" s="109"/>
      <c r="S261" s="109"/>
      <c r="T261" s="109"/>
      <c r="U261" s="109"/>
      <c r="V261" s="109"/>
      <c r="W261" s="109"/>
      <c r="X261" s="109"/>
      <c r="Y261" s="109"/>
      <c r="Z261" s="109"/>
      <c r="AA261" s="109"/>
    </row>
    <row r="262" spans="1:27" x14ac:dyDescent="0.4">
      <c r="A262" s="109"/>
      <c r="B262" s="109"/>
      <c r="C262" s="30"/>
      <c r="D262" s="109"/>
      <c r="E262" s="109"/>
      <c r="F262" s="110"/>
      <c r="G262" s="110"/>
      <c r="H262" s="109"/>
      <c r="I262" s="110"/>
      <c r="J262" s="109"/>
      <c r="K262" s="109"/>
      <c r="L262" s="109"/>
      <c r="M262" s="109"/>
      <c r="N262" s="109"/>
      <c r="O262" s="109"/>
      <c r="P262" s="109"/>
      <c r="Q262" s="109"/>
      <c r="R262" s="109"/>
      <c r="S262" s="109"/>
      <c r="T262" s="109"/>
      <c r="U262" s="109"/>
      <c r="V262" s="109"/>
      <c r="W262" s="109"/>
      <c r="X262" s="109"/>
      <c r="Y262" s="109"/>
      <c r="Z262" s="109"/>
      <c r="AA262" s="109"/>
    </row>
    <row r="263" spans="1:27" x14ac:dyDescent="0.4">
      <c r="A263" s="109"/>
      <c r="B263" s="109"/>
      <c r="C263" s="30"/>
      <c r="D263" s="109"/>
      <c r="E263" s="109"/>
      <c r="F263" s="110"/>
      <c r="G263" s="110"/>
      <c r="H263" s="109"/>
      <c r="I263" s="110"/>
      <c r="J263" s="109"/>
      <c r="K263" s="109"/>
      <c r="L263" s="109"/>
      <c r="M263" s="109"/>
      <c r="N263" s="109"/>
      <c r="O263" s="109"/>
      <c r="P263" s="109"/>
      <c r="Q263" s="109"/>
      <c r="R263" s="109"/>
      <c r="S263" s="109"/>
      <c r="T263" s="109"/>
      <c r="U263" s="109"/>
      <c r="V263" s="109"/>
      <c r="W263" s="109"/>
      <c r="X263" s="109"/>
      <c r="Y263" s="109"/>
      <c r="Z263" s="109"/>
      <c r="AA263" s="109"/>
    </row>
    <row r="264" spans="1:27" x14ac:dyDescent="0.4">
      <c r="A264" s="109"/>
      <c r="B264" s="109"/>
      <c r="C264" s="30"/>
      <c r="D264" s="109"/>
      <c r="E264" s="109"/>
      <c r="F264" s="110"/>
      <c r="G264" s="110"/>
      <c r="H264" s="109"/>
      <c r="I264" s="110"/>
      <c r="J264" s="109"/>
      <c r="K264" s="109"/>
      <c r="L264" s="109"/>
      <c r="M264" s="109"/>
      <c r="N264" s="109"/>
      <c r="O264" s="109"/>
      <c r="P264" s="109"/>
      <c r="Q264" s="109"/>
      <c r="R264" s="109"/>
      <c r="S264" s="109"/>
      <c r="T264" s="109"/>
      <c r="U264" s="109"/>
      <c r="V264" s="109"/>
      <c r="W264" s="109"/>
      <c r="X264" s="109"/>
      <c r="Y264" s="109"/>
      <c r="Z264" s="109"/>
      <c r="AA264" s="109"/>
    </row>
    <row r="265" spans="1:27" x14ac:dyDescent="0.4">
      <c r="A265" s="109"/>
      <c r="B265" s="109"/>
      <c r="C265" s="30"/>
      <c r="D265" s="109"/>
      <c r="E265" s="109"/>
      <c r="F265" s="110"/>
      <c r="G265" s="110"/>
      <c r="H265" s="109"/>
      <c r="I265" s="110"/>
      <c r="J265" s="109"/>
      <c r="K265" s="109"/>
      <c r="L265" s="109"/>
      <c r="M265" s="109"/>
      <c r="N265" s="109"/>
      <c r="O265" s="109"/>
      <c r="P265" s="109"/>
      <c r="Q265" s="109"/>
      <c r="R265" s="109"/>
      <c r="S265" s="109"/>
      <c r="T265" s="109"/>
      <c r="U265" s="109"/>
      <c r="V265" s="109"/>
      <c r="W265" s="109"/>
      <c r="X265" s="109"/>
      <c r="Y265" s="109"/>
      <c r="Z265" s="109"/>
      <c r="AA265" s="109"/>
    </row>
    <row r="266" spans="1:27" x14ac:dyDescent="0.4">
      <c r="A266" s="109"/>
      <c r="B266" s="109"/>
      <c r="C266" s="30"/>
      <c r="D266" s="109"/>
      <c r="E266" s="109"/>
      <c r="F266" s="110"/>
      <c r="G266" s="110"/>
      <c r="H266" s="109"/>
      <c r="I266" s="110"/>
      <c r="J266" s="109"/>
      <c r="K266" s="109"/>
      <c r="L266" s="109"/>
      <c r="M266" s="109"/>
      <c r="N266" s="109"/>
      <c r="O266" s="109"/>
      <c r="P266" s="109"/>
      <c r="Q266" s="109"/>
      <c r="R266" s="109"/>
      <c r="S266" s="109"/>
      <c r="T266" s="109"/>
      <c r="U266" s="109"/>
      <c r="V266" s="109"/>
      <c r="W266" s="109"/>
      <c r="X266" s="109"/>
      <c r="Y266" s="109"/>
      <c r="Z266" s="109"/>
      <c r="AA266" s="109"/>
    </row>
    <row r="267" spans="1:27" x14ac:dyDescent="0.4">
      <c r="A267" s="109"/>
      <c r="B267" s="109"/>
      <c r="C267" s="30"/>
      <c r="D267" s="109"/>
      <c r="E267" s="109"/>
      <c r="F267" s="110"/>
      <c r="G267" s="110"/>
      <c r="H267" s="109"/>
      <c r="I267" s="110"/>
      <c r="J267" s="109"/>
      <c r="K267" s="109"/>
      <c r="L267" s="109"/>
      <c r="M267" s="109"/>
      <c r="N267" s="109"/>
      <c r="O267" s="109"/>
      <c r="P267" s="109"/>
      <c r="Q267" s="109"/>
      <c r="R267" s="109"/>
      <c r="S267" s="109"/>
      <c r="T267" s="109"/>
      <c r="U267" s="109"/>
      <c r="V267" s="109"/>
      <c r="W267" s="109"/>
      <c r="X267" s="109"/>
      <c r="Y267" s="109"/>
      <c r="Z267" s="109"/>
      <c r="AA267" s="109"/>
    </row>
    <row r="268" spans="1:27" x14ac:dyDescent="0.4">
      <c r="A268" s="109"/>
      <c r="B268" s="109"/>
      <c r="C268" s="30"/>
      <c r="D268" s="109"/>
      <c r="E268" s="109"/>
      <c r="F268" s="110"/>
      <c r="G268" s="110"/>
      <c r="H268" s="109"/>
      <c r="I268" s="110"/>
      <c r="J268" s="109"/>
      <c r="K268" s="109"/>
      <c r="L268" s="109"/>
      <c r="M268" s="109"/>
      <c r="N268" s="109"/>
      <c r="O268" s="109"/>
      <c r="P268" s="109"/>
      <c r="Q268" s="109"/>
      <c r="R268" s="109"/>
      <c r="S268" s="109"/>
      <c r="T268" s="109"/>
      <c r="U268" s="109"/>
      <c r="V268" s="109"/>
      <c r="W268" s="109"/>
      <c r="X268" s="109"/>
      <c r="Y268" s="109"/>
      <c r="Z268" s="109"/>
      <c r="AA268" s="109"/>
    </row>
    <row r="269" spans="1:27" x14ac:dyDescent="0.4">
      <c r="A269" s="109"/>
      <c r="B269" s="109"/>
      <c r="C269" s="30"/>
      <c r="D269" s="109"/>
      <c r="E269" s="109"/>
      <c r="F269" s="110"/>
      <c r="G269" s="110"/>
      <c r="H269" s="109"/>
      <c r="I269" s="110"/>
      <c r="J269" s="109"/>
      <c r="K269" s="109"/>
      <c r="L269" s="109"/>
      <c r="M269" s="109"/>
      <c r="N269" s="109"/>
      <c r="O269" s="109"/>
      <c r="P269" s="109"/>
      <c r="Q269" s="109"/>
      <c r="R269" s="109"/>
      <c r="S269" s="109"/>
      <c r="T269" s="109"/>
      <c r="U269" s="109"/>
      <c r="V269" s="109"/>
      <c r="W269" s="109"/>
      <c r="X269" s="109"/>
      <c r="Y269" s="109"/>
      <c r="Z269" s="109"/>
      <c r="AA269" s="109"/>
    </row>
    <row r="270" spans="1:27" x14ac:dyDescent="0.4">
      <c r="A270" s="109"/>
      <c r="B270" s="109"/>
      <c r="C270" s="30"/>
      <c r="D270" s="109"/>
      <c r="E270" s="109"/>
      <c r="F270" s="110"/>
      <c r="G270" s="110"/>
      <c r="H270" s="109"/>
      <c r="I270" s="110"/>
      <c r="J270" s="109"/>
      <c r="K270" s="109"/>
      <c r="L270" s="109"/>
      <c r="M270" s="109"/>
      <c r="N270" s="109"/>
      <c r="O270" s="109"/>
      <c r="P270" s="109"/>
      <c r="Q270" s="109"/>
      <c r="R270" s="109"/>
      <c r="S270" s="109"/>
      <c r="T270" s="109"/>
      <c r="U270" s="109"/>
      <c r="V270" s="109"/>
      <c r="W270" s="109"/>
      <c r="X270" s="109"/>
      <c r="Y270" s="109"/>
      <c r="Z270" s="109"/>
      <c r="AA270" s="109"/>
    </row>
    <row r="271" spans="1:27" x14ac:dyDescent="0.4">
      <c r="A271" s="109"/>
      <c r="B271" s="109"/>
      <c r="C271" s="30"/>
      <c r="D271" s="109"/>
      <c r="E271" s="109"/>
      <c r="F271" s="110"/>
      <c r="G271" s="110"/>
      <c r="H271" s="109"/>
      <c r="I271" s="110"/>
      <c r="J271" s="109"/>
      <c r="K271" s="109"/>
      <c r="L271" s="109"/>
      <c r="M271" s="109"/>
      <c r="N271" s="109"/>
      <c r="O271" s="109"/>
      <c r="P271" s="109"/>
      <c r="Q271" s="109"/>
      <c r="R271" s="109"/>
      <c r="S271" s="109"/>
      <c r="T271" s="109"/>
      <c r="U271" s="109"/>
      <c r="V271" s="109"/>
      <c r="W271" s="109"/>
      <c r="X271" s="109"/>
      <c r="Y271" s="109"/>
      <c r="Z271" s="109"/>
      <c r="AA271" s="109"/>
    </row>
    <row r="272" spans="1:27" x14ac:dyDescent="0.4">
      <c r="A272" s="109"/>
      <c r="B272" s="109"/>
      <c r="C272" s="30"/>
      <c r="D272" s="109"/>
      <c r="E272" s="109"/>
      <c r="F272" s="110"/>
      <c r="G272" s="110"/>
      <c r="H272" s="109"/>
      <c r="I272" s="110"/>
      <c r="J272" s="109"/>
      <c r="K272" s="109"/>
      <c r="L272" s="109"/>
      <c r="M272" s="109"/>
      <c r="N272" s="109"/>
      <c r="O272" s="109"/>
      <c r="P272" s="109"/>
      <c r="Q272" s="109"/>
      <c r="R272" s="109"/>
      <c r="S272" s="109"/>
      <c r="T272" s="109"/>
      <c r="U272" s="109"/>
      <c r="V272" s="109"/>
      <c r="W272" s="109"/>
      <c r="X272" s="109"/>
      <c r="Y272" s="109"/>
      <c r="Z272" s="109"/>
      <c r="AA272" s="109"/>
    </row>
    <row r="273" spans="1:27" x14ac:dyDescent="0.4">
      <c r="A273" s="109"/>
      <c r="B273" s="109"/>
      <c r="C273" s="30"/>
      <c r="D273" s="109"/>
      <c r="E273" s="109"/>
      <c r="F273" s="110"/>
      <c r="G273" s="110"/>
      <c r="H273" s="109"/>
      <c r="I273" s="110"/>
      <c r="J273" s="109"/>
      <c r="K273" s="109"/>
      <c r="L273" s="109"/>
      <c r="M273" s="109"/>
      <c r="N273" s="109"/>
      <c r="O273" s="109"/>
      <c r="P273" s="109"/>
      <c r="Q273" s="109"/>
      <c r="R273" s="109"/>
      <c r="S273" s="109"/>
      <c r="T273" s="109"/>
      <c r="U273" s="109"/>
      <c r="V273" s="109"/>
      <c r="W273" s="109"/>
      <c r="X273" s="109"/>
      <c r="Y273" s="109"/>
      <c r="Z273" s="109"/>
      <c r="AA273" s="109"/>
    </row>
    <row r="274" spans="1:27" x14ac:dyDescent="0.4">
      <c r="A274" s="109"/>
      <c r="B274" s="109"/>
      <c r="C274" s="30"/>
      <c r="D274" s="109"/>
      <c r="E274" s="109"/>
      <c r="F274" s="110"/>
      <c r="G274" s="110"/>
      <c r="H274" s="109"/>
      <c r="I274" s="110"/>
      <c r="J274" s="109"/>
      <c r="K274" s="109"/>
      <c r="L274" s="109"/>
      <c r="M274" s="109"/>
      <c r="N274" s="109"/>
      <c r="O274" s="109"/>
      <c r="P274" s="109"/>
      <c r="Q274" s="109"/>
      <c r="R274" s="109"/>
      <c r="S274" s="109"/>
      <c r="T274" s="109"/>
      <c r="U274" s="109"/>
      <c r="V274" s="109"/>
      <c r="W274" s="109"/>
      <c r="X274" s="109"/>
      <c r="Y274" s="109"/>
      <c r="Z274" s="109"/>
      <c r="AA274" s="109"/>
    </row>
    <row r="275" spans="1:27" x14ac:dyDescent="0.4">
      <c r="A275" s="109"/>
      <c r="B275" s="109"/>
      <c r="C275" s="30"/>
      <c r="D275" s="109"/>
      <c r="E275" s="109"/>
      <c r="F275" s="110"/>
      <c r="G275" s="110"/>
      <c r="H275" s="109"/>
      <c r="I275" s="110"/>
      <c r="J275" s="109"/>
      <c r="K275" s="109"/>
      <c r="L275" s="109"/>
      <c r="M275" s="109"/>
      <c r="N275" s="109"/>
      <c r="O275" s="109"/>
      <c r="P275" s="109"/>
      <c r="Q275" s="109"/>
      <c r="R275" s="109"/>
      <c r="S275" s="109"/>
      <c r="T275" s="109"/>
      <c r="U275" s="109"/>
      <c r="V275" s="109"/>
      <c r="W275" s="109"/>
      <c r="X275" s="109"/>
      <c r="Y275" s="109"/>
      <c r="Z275" s="109"/>
      <c r="AA275" s="109"/>
    </row>
    <row r="276" spans="1:27" x14ac:dyDescent="0.4">
      <c r="A276" s="109"/>
      <c r="B276" s="109"/>
      <c r="C276" s="30"/>
      <c r="D276" s="109"/>
      <c r="E276" s="109"/>
      <c r="F276" s="110"/>
      <c r="G276" s="110"/>
      <c r="H276" s="109"/>
      <c r="I276" s="110"/>
      <c r="J276" s="109"/>
      <c r="K276" s="109"/>
      <c r="L276" s="109"/>
      <c r="M276" s="109"/>
      <c r="N276" s="109"/>
      <c r="O276" s="109"/>
      <c r="P276" s="109"/>
      <c r="Q276" s="109"/>
      <c r="R276" s="109"/>
      <c r="S276" s="109"/>
      <c r="T276" s="109"/>
      <c r="U276" s="109"/>
      <c r="V276" s="109"/>
      <c r="W276" s="109"/>
      <c r="X276" s="109"/>
      <c r="Y276" s="109"/>
      <c r="Z276" s="109"/>
      <c r="AA276" s="109"/>
    </row>
    <row r="277" spans="1:27" x14ac:dyDescent="0.4">
      <c r="A277" s="109"/>
      <c r="B277" s="109"/>
      <c r="C277" s="30"/>
      <c r="D277" s="109"/>
      <c r="E277" s="109"/>
      <c r="F277" s="110"/>
      <c r="G277" s="110"/>
      <c r="H277" s="109"/>
      <c r="I277" s="110"/>
      <c r="J277" s="109"/>
      <c r="K277" s="109"/>
      <c r="L277" s="109"/>
      <c r="M277" s="109"/>
      <c r="N277" s="109"/>
      <c r="O277" s="109"/>
      <c r="P277" s="109"/>
      <c r="Q277" s="109"/>
      <c r="R277" s="109"/>
      <c r="S277" s="109"/>
      <c r="T277" s="109"/>
      <c r="U277" s="109"/>
      <c r="V277" s="109"/>
      <c r="W277" s="109"/>
      <c r="X277" s="109"/>
      <c r="Y277" s="109"/>
      <c r="Z277" s="109"/>
      <c r="AA277" s="109"/>
    </row>
    <row r="278" spans="1:27" x14ac:dyDescent="0.4">
      <c r="A278" s="109"/>
      <c r="B278" s="109"/>
      <c r="C278" s="30"/>
      <c r="D278" s="109"/>
      <c r="E278" s="109"/>
      <c r="F278" s="110"/>
      <c r="G278" s="110"/>
      <c r="H278" s="109"/>
      <c r="I278" s="110"/>
      <c r="J278" s="109"/>
      <c r="K278" s="109"/>
      <c r="L278" s="109"/>
      <c r="M278" s="109"/>
      <c r="N278" s="109"/>
      <c r="O278" s="109"/>
      <c r="P278" s="109"/>
      <c r="Q278" s="109"/>
      <c r="R278" s="109"/>
      <c r="S278" s="109"/>
      <c r="T278" s="109"/>
      <c r="U278" s="109"/>
      <c r="V278" s="109"/>
      <c r="W278" s="109"/>
      <c r="X278" s="109"/>
      <c r="Y278" s="109"/>
      <c r="Z278" s="109"/>
      <c r="AA278" s="109"/>
    </row>
    <row r="279" spans="1:27" x14ac:dyDescent="0.4">
      <c r="A279" s="109"/>
      <c r="B279" s="109"/>
      <c r="C279" s="30"/>
      <c r="D279" s="109"/>
      <c r="E279" s="109"/>
      <c r="F279" s="110"/>
      <c r="G279" s="110"/>
      <c r="H279" s="109"/>
      <c r="I279" s="110"/>
      <c r="J279" s="109"/>
      <c r="K279" s="109"/>
      <c r="L279" s="109"/>
      <c r="M279" s="109"/>
      <c r="N279" s="109"/>
      <c r="O279" s="109"/>
      <c r="P279" s="109"/>
      <c r="Q279" s="109"/>
      <c r="R279" s="109"/>
      <c r="S279" s="109"/>
      <c r="T279" s="109"/>
      <c r="U279" s="109"/>
      <c r="V279" s="109"/>
      <c r="W279" s="109"/>
      <c r="X279" s="109"/>
      <c r="Y279" s="109"/>
      <c r="Z279" s="109"/>
      <c r="AA279" s="109"/>
    </row>
    <row r="280" spans="1:27" x14ac:dyDescent="0.4">
      <c r="A280" s="109"/>
      <c r="B280" s="109"/>
      <c r="C280" s="30"/>
      <c r="D280" s="109"/>
      <c r="E280" s="109"/>
      <c r="F280" s="110"/>
      <c r="G280" s="110"/>
      <c r="H280" s="109"/>
      <c r="I280" s="110"/>
      <c r="J280" s="109"/>
      <c r="K280" s="109"/>
      <c r="L280" s="109"/>
      <c r="M280" s="109"/>
      <c r="N280" s="109"/>
      <c r="O280" s="109"/>
      <c r="P280" s="109"/>
      <c r="Q280" s="109"/>
      <c r="R280" s="109"/>
      <c r="S280" s="109"/>
      <c r="T280" s="109"/>
      <c r="U280" s="109"/>
      <c r="V280" s="109"/>
      <c r="W280" s="109"/>
      <c r="X280" s="109"/>
      <c r="Y280" s="109"/>
      <c r="Z280" s="109"/>
      <c r="AA280" s="109"/>
    </row>
    <row r="281" spans="1:27" x14ac:dyDescent="0.4">
      <c r="A281" s="109"/>
      <c r="B281" s="109"/>
      <c r="C281" s="30"/>
      <c r="D281" s="109"/>
      <c r="E281" s="109"/>
      <c r="F281" s="110"/>
      <c r="G281" s="110"/>
      <c r="H281" s="109"/>
      <c r="I281" s="110"/>
      <c r="J281" s="109"/>
      <c r="K281" s="109"/>
      <c r="L281" s="109"/>
      <c r="M281" s="109"/>
      <c r="N281" s="109"/>
      <c r="O281" s="109"/>
      <c r="P281" s="109"/>
      <c r="Q281" s="109"/>
      <c r="R281" s="109"/>
      <c r="S281" s="109"/>
      <c r="T281" s="109"/>
      <c r="U281" s="109"/>
      <c r="V281" s="109"/>
      <c r="W281" s="109"/>
      <c r="X281" s="109"/>
      <c r="Y281" s="109"/>
      <c r="Z281" s="109"/>
      <c r="AA281" s="109"/>
    </row>
    <row r="282" spans="1:27" x14ac:dyDescent="0.4">
      <c r="A282" s="109"/>
      <c r="B282" s="109"/>
      <c r="C282" s="30"/>
      <c r="D282" s="109"/>
      <c r="E282" s="109"/>
      <c r="F282" s="110"/>
      <c r="G282" s="110"/>
      <c r="H282" s="109"/>
      <c r="I282" s="110"/>
      <c r="J282" s="109"/>
      <c r="K282" s="109"/>
      <c r="L282" s="109"/>
      <c r="M282" s="109"/>
      <c r="N282" s="109"/>
      <c r="O282" s="109"/>
      <c r="P282" s="109"/>
      <c r="Q282" s="109"/>
      <c r="R282" s="109"/>
      <c r="S282" s="109"/>
      <c r="T282" s="109"/>
      <c r="U282" s="109"/>
      <c r="V282" s="109"/>
      <c r="W282" s="109"/>
      <c r="X282" s="109"/>
      <c r="Y282" s="109"/>
      <c r="Z282" s="109"/>
      <c r="AA282" s="109"/>
    </row>
    <row r="283" spans="1:27" x14ac:dyDescent="0.4">
      <c r="A283" s="109"/>
      <c r="B283" s="109"/>
      <c r="C283" s="30"/>
      <c r="D283" s="109"/>
      <c r="E283" s="109"/>
      <c r="F283" s="110"/>
      <c r="G283" s="110"/>
      <c r="H283" s="109"/>
      <c r="I283" s="110"/>
      <c r="J283" s="109"/>
      <c r="K283" s="109"/>
      <c r="L283" s="109"/>
      <c r="M283" s="109"/>
      <c r="N283" s="109"/>
      <c r="O283" s="109"/>
      <c r="P283" s="109"/>
      <c r="Q283" s="109"/>
      <c r="R283" s="109"/>
      <c r="S283" s="109"/>
      <c r="T283" s="109"/>
      <c r="U283" s="109"/>
      <c r="V283" s="109"/>
      <c r="W283" s="109"/>
      <c r="X283" s="109"/>
      <c r="Y283" s="109"/>
      <c r="Z283" s="109"/>
      <c r="AA283" s="109"/>
    </row>
    <row r="284" spans="1:27" x14ac:dyDescent="0.4">
      <c r="A284" s="109"/>
      <c r="B284" s="109"/>
      <c r="C284" s="30"/>
      <c r="D284" s="109"/>
      <c r="E284" s="109"/>
      <c r="F284" s="110"/>
      <c r="G284" s="110"/>
      <c r="H284" s="109"/>
      <c r="I284" s="110"/>
      <c r="J284" s="109"/>
      <c r="K284" s="109"/>
      <c r="L284" s="109"/>
      <c r="M284" s="109"/>
      <c r="N284" s="109"/>
      <c r="O284" s="109"/>
      <c r="P284" s="109"/>
      <c r="Q284" s="109"/>
      <c r="R284" s="109"/>
      <c r="S284" s="109"/>
      <c r="T284" s="109"/>
      <c r="U284" s="109"/>
      <c r="V284" s="109"/>
      <c r="W284" s="109"/>
      <c r="X284" s="109"/>
      <c r="Y284" s="109"/>
      <c r="Z284" s="109"/>
      <c r="AA284" s="109"/>
    </row>
    <row r="285" spans="1:27" x14ac:dyDescent="0.4">
      <c r="A285" s="109"/>
      <c r="B285" s="109"/>
      <c r="C285" s="30"/>
      <c r="D285" s="109"/>
      <c r="E285" s="109"/>
      <c r="F285" s="110"/>
      <c r="G285" s="110"/>
      <c r="H285" s="109"/>
      <c r="I285" s="110"/>
      <c r="J285" s="109"/>
      <c r="K285" s="109"/>
      <c r="L285" s="109"/>
      <c r="M285" s="109"/>
      <c r="N285" s="109"/>
      <c r="O285" s="109"/>
      <c r="P285" s="109"/>
      <c r="Q285" s="109"/>
      <c r="R285" s="109"/>
      <c r="S285" s="109"/>
      <c r="T285" s="109"/>
      <c r="U285" s="109"/>
      <c r="V285" s="109"/>
      <c r="W285" s="109"/>
      <c r="X285" s="109"/>
      <c r="Y285" s="109"/>
      <c r="Z285" s="109"/>
      <c r="AA285" s="109"/>
    </row>
    <row r="286" spans="1:27" x14ac:dyDescent="0.4">
      <c r="A286" s="109"/>
      <c r="B286" s="109"/>
      <c r="C286" s="30"/>
      <c r="D286" s="109"/>
      <c r="E286" s="109"/>
      <c r="F286" s="110"/>
      <c r="G286" s="110"/>
      <c r="H286" s="109"/>
      <c r="I286" s="110"/>
      <c r="J286" s="109"/>
      <c r="K286" s="109"/>
      <c r="L286" s="109"/>
      <c r="M286" s="109"/>
      <c r="N286" s="109"/>
      <c r="O286" s="109"/>
      <c r="P286" s="109"/>
      <c r="Q286" s="109"/>
      <c r="R286" s="109"/>
      <c r="S286" s="109"/>
      <c r="T286" s="109"/>
      <c r="U286" s="109"/>
      <c r="V286" s="109"/>
      <c r="W286" s="109"/>
      <c r="X286" s="109"/>
      <c r="Y286" s="109"/>
      <c r="Z286" s="109"/>
      <c r="AA286" s="109"/>
    </row>
    <row r="287" spans="1:27" x14ac:dyDescent="0.4">
      <c r="A287" s="109"/>
      <c r="B287" s="109"/>
      <c r="C287" s="30"/>
      <c r="D287" s="109"/>
      <c r="E287" s="109"/>
      <c r="F287" s="110"/>
      <c r="G287" s="110"/>
      <c r="H287" s="109"/>
      <c r="I287" s="110"/>
      <c r="J287" s="109"/>
      <c r="K287" s="109"/>
      <c r="L287" s="109"/>
      <c r="M287" s="109"/>
      <c r="N287" s="109"/>
      <c r="O287" s="109"/>
      <c r="P287" s="109"/>
      <c r="Q287" s="109"/>
      <c r="R287" s="109"/>
      <c r="S287" s="109"/>
      <c r="T287" s="109"/>
      <c r="U287" s="109"/>
      <c r="V287" s="109"/>
      <c r="W287" s="109"/>
      <c r="X287" s="109"/>
      <c r="Y287" s="109"/>
      <c r="Z287" s="109"/>
      <c r="AA287" s="109"/>
    </row>
    <row r="288" spans="1:27" x14ac:dyDescent="0.4">
      <c r="A288" s="109"/>
      <c r="B288" s="109"/>
      <c r="C288" s="30"/>
      <c r="D288" s="109"/>
      <c r="E288" s="109"/>
      <c r="F288" s="110"/>
      <c r="G288" s="110"/>
      <c r="H288" s="109"/>
      <c r="I288" s="110"/>
      <c r="J288" s="109"/>
      <c r="K288" s="109"/>
      <c r="L288" s="109"/>
      <c r="M288" s="109"/>
      <c r="N288" s="109"/>
      <c r="O288" s="109"/>
      <c r="P288" s="109"/>
      <c r="Q288" s="109"/>
      <c r="R288" s="109"/>
      <c r="S288" s="109"/>
      <c r="T288" s="109"/>
      <c r="U288" s="109"/>
      <c r="V288" s="109"/>
      <c r="W288" s="109"/>
      <c r="X288" s="109"/>
      <c r="Y288" s="109"/>
      <c r="Z288" s="109"/>
      <c r="AA288" s="109"/>
    </row>
    <row r="289" spans="1:27" x14ac:dyDescent="0.4">
      <c r="A289" s="109"/>
      <c r="B289" s="109"/>
      <c r="C289" s="30"/>
      <c r="D289" s="109"/>
      <c r="E289" s="109"/>
      <c r="F289" s="110"/>
      <c r="G289" s="110"/>
      <c r="H289" s="109"/>
      <c r="I289" s="110"/>
      <c r="J289" s="109"/>
      <c r="K289" s="109"/>
      <c r="L289" s="109"/>
      <c r="M289" s="109"/>
      <c r="N289" s="109"/>
      <c r="O289" s="109"/>
      <c r="P289" s="109"/>
      <c r="Q289" s="109"/>
      <c r="R289" s="109"/>
      <c r="S289" s="109"/>
      <c r="T289" s="109"/>
      <c r="U289" s="109"/>
      <c r="V289" s="109"/>
      <c r="W289" s="109"/>
      <c r="X289" s="109"/>
      <c r="Y289" s="109"/>
      <c r="Z289" s="109"/>
      <c r="AA289" s="109"/>
    </row>
    <row r="290" spans="1:27" x14ac:dyDescent="0.4">
      <c r="A290" s="109"/>
      <c r="B290" s="109"/>
      <c r="C290" s="30"/>
      <c r="D290" s="109"/>
      <c r="E290" s="109"/>
      <c r="F290" s="110"/>
      <c r="G290" s="110"/>
      <c r="H290" s="109"/>
      <c r="I290" s="110"/>
      <c r="J290" s="109"/>
      <c r="K290" s="109"/>
      <c r="L290" s="109"/>
      <c r="M290" s="109"/>
      <c r="N290" s="109"/>
      <c r="O290" s="109"/>
      <c r="P290" s="109"/>
      <c r="Q290" s="109"/>
      <c r="R290" s="109"/>
      <c r="S290" s="109"/>
      <c r="T290" s="109"/>
      <c r="U290" s="109"/>
      <c r="V290" s="109"/>
      <c r="W290" s="109"/>
      <c r="X290" s="109"/>
      <c r="Y290" s="109"/>
      <c r="Z290" s="109"/>
      <c r="AA290" s="109"/>
    </row>
    <row r="291" spans="1:27" x14ac:dyDescent="0.4">
      <c r="A291" s="109"/>
      <c r="B291" s="109"/>
      <c r="C291" s="30"/>
      <c r="D291" s="109"/>
      <c r="E291" s="109"/>
      <c r="F291" s="110"/>
      <c r="G291" s="110"/>
      <c r="H291" s="109"/>
      <c r="I291" s="110"/>
      <c r="J291" s="109"/>
      <c r="K291" s="109"/>
      <c r="L291" s="109"/>
      <c r="M291" s="109"/>
      <c r="N291" s="109"/>
      <c r="O291" s="109"/>
      <c r="P291" s="109"/>
      <c r="Q291" s="109"/>
      <c r="R291" s="109"/>
      <c r="S291" s="109"/>
      <c r="T291" s="109"/>
      <c r="U291" s="109"/>
      <c r="V291" s="109"/>
      <c r="W291" s="109"/>
      <c r="X291" s="109"/>
      <c r="Y291" s="109"/>
      <c r="Z291" s="109"/>
      <c r="AA291" s="109"/>
    </row>
    <row r="292" spans="1:27" x14ac:dyDescent="0.4">
      <c r="A292" s="109"/>
      <c r="B292" s="109"/>
      <c r="C292" s="30"/>
      <c r="D292" s="109"/>
      <c r="E292" s="109"/>
      <c r="F292" s="110"/>
      <c r="G292" s="110"/>
      <c r="H292" s="109"/>
      <c r="I292" s="110"/>
      <c r="J292" s="109"/>
      <c r="K292" s="109"/>
      <c r="L292" s="109"/>
      <c r="M292" s="109"/>
      <c r="N292" s="109"/>
      <c r="O292" s="109"/>
      <c r="P292" s="109"/>
      <c r="Q292" s="109"/>
      <c r="R292" s="109"/>
      <c r="S292" s="109"/>
      <c r="T292" s="109"/>
      <c r="U292" s="109"/>
      <c r="V292" s="109"/>
      <c r="W292" s="109"/>
      <c r="X292" s="109"/>
      <c r="Y292" s="109"/>
      <c r="Z292" s="109"/>
      <c r="AA292" s="109"/>
    </row>
    <row r="293" spans="1:27" x14ac:dyDescent="0.4">
      <c r="A293" s="109"/>
      <c r="B293" s="109"/>
      <c r="C293" s="30"/>
      <c r="D293" s="109"/>
      <c r="E293" s="109"/>
      <c r="F293" s="110"/>
      <c r="G293" s="110"/>
      <c r="H293" s="109"/>
      <c r="I293" s="110"/>
      <c r="J293" s="109"/>
      <c r="K293" s="109"/>
      <c r="L293" s="109"/>
      <c r="M293" s="109"/>
      <c r="N293" s="109"/>
      <c r="O293" s="109"/>
      <c r="P293" s="109"/>
      <c r="Q293" s="109"/>
      <c r="R293" s="109"/>
      <c r="S293" s="109"/>
      <c r="T293" s="109"/>
      <c r="U293" s="109"/>
      <c r="V293" s="109"/>
      <c r="W293" s="109"/>
      <c r="X293" s="109"/>
      <c r="Y293" s="109"/>
      <c r="Z293" s="109"/>
      <c r="AA293" s="109"/>
    </row>
    <row r="294" spans="1:27" x14ac:dyDescent="0.4">
      <c r="A294" s="109"/>
      <c r="B294" s="109"/>
      <c r="C294" s="30"/>
      <c r="D294" s="109"/>
      <c r="E294" s="109"/>
      <c r="F294" s="110"/>
      <c r="G294" s="110"/>
      <c r="H294" s="109"/>
      <c r="I294" s="110"/>
      <c r="J294" s="109"/>
      <c r="K294" s="109"/>
      <c r="L294" s="109"/>
      <c r="M294" s="109"/>
      <c r="N294" s="109"/>
      <c r="O294" s="109"/>
      <c r="P294" s="109"/>
      <c r="Q294" s="109"/>
      <c r="R294" s="109"/>
      <c r="S294" s="109"/>
      <c r="T294" s="109"/>
      <c r="U294" s="109"/>
      <c r="V294" s="109"/>
      <c r="W294" s="109"/>
      <c r="X294" s="109"/>
      <c r="Y294" s="109"/>
      <c r="Z294" s="109"/>
      <c r="AA294" s="109"/>
    </row>
    <row r="295" spans="1:27" x14ac:dyDescent="0.4">
      <c r="A295" s="109"/>
      <c r="B295" s="109"/>
      <c r="C295" s="30"/>
      <c r="D295" s="109"/>
      <c r="E295" s="109"/>
      <c r="F295" s="110"/>
      <c r="G295" s="110"/>
      <c r="H295" s="109"/>
      <c r="I295" s="110"/>
      <c r="J295" s="109"/>
      <c r="K295" s="109"/>
      <c r="L295" s="109"/>
      <c r="M295" s="109"/>
      <c r="N295" s="109"/>
      <c r="O295" s="109"/>
      <c r="P295" s="109"/>
      <c r="Q295" s="109"/>
      <c r="R295" s="109"/>
      <c r="S295" s="109"/>
      <c r="T295" s="109"/>
      <c r="U295" s="109"/>
      <c r="V295" s="109"/>
      <c r="W295" s="109"/>
      <c r="X295" s="109"/>
      <c r="Y295" s="109"/>
      <c r="Z295" s="109"/>
      <c r="AA295" s="109"/>
    </row>
    <row r="296" spans="1:27" x14ac:dyDescent="0.4">
      <c r="A296" s="109"/>
      <c r="B296" s="109"/>
      <c r="C296" s="30"/>
      <c r="D296" s="109"/>
      <c r="E296" s="109"/>
      <c r="F296" s="110"/>
      <c r="G296" s="110"/>
      <c r="H296" s="109"/>
      <c r="I296" s="110"/>
      <c r="J296" s="109"/>
      <c r="K296" s="109"/>
      <c r="L296" s="109"/>
      <c r="M296" s="109"/>
      <c r="N296" s="109"/>
      <c r="O296" s="109"/>
      <c r="P296" s="109"/>
      <c r="Q296" s="109"/>
      <c r="R296" s="109"/>
      <c r="S296" s="109"/>
      <c r="T296" s="109"/>
      <c r="U296" s="109"/>
      <c r="V296" s="109"/>
      <c r="W296" s="109"/>
      <c r="X296" s="109"/>
      <c r="Y296" s="109"/>
      <c r="Z296" s="109"/>
      <c r="AA296" s="109"/>
    </row>
    <row r="297" spans="1:27" x14ac:dyDescent="0.4">
      <c r="A297" s="109"/>
      <c r="B297" s="109"/>
      <c r="C297" s="30"/>
      <c r="D297" s="109"/>
      <c r="E297" s="109"/>
      <c r="F297" s="110"/>
      <c r="G297" s="110"/>
      <c r="H297" s="109"/>
      <c r="I297" s="110"/>
      <c r="J297" s="109"/>
      <c r="K297" s="109"/>
      <c r="L297" s="109"/>
      <c r="M297" s="109"/>
      <c r="N297" s="109"/>
      <c r="O297" s="109"/>
      <c r="P297" s="109"/>
      <c r="Q297" s="109"/>
      <c r="R297" s="109"/>
      <c r="S297" s="109"/>
      <c r="T297" s="109"/>
      <c r="U297" s="109"/>
      <c r="V297" s="109"/>
      <c r="W297" s="109"/>
      <c r="X297" s="109"/>
      <c r="Y297" s="109"/>
      <c r="Z297" s="109"/>
      <c r="AA297" s="109"/>
    </row>
    <row r="298" spans="1:27" x14ac:dyDescent="0.4">
      <c r="A298" s="109"/>
      <c r="B298" s="109"/>
      <c r="C298" s="30"/>
      <c r="D298" s="109"/>
      <c r="E298" s="109"/>
      <c r="F298" s="110"/>
      <c r="G298" s="110"/>
      <c r="H298" s="109"/>
      <c r="I298" s="110"/>
      <c r="J298" s="109"/>
      <c r="K298" s="109"/>
      <c r="L298" s="109"/>
      <c r="M298" s="109"/>
      <c r="N298" s="109"/>
      <c r="O298" s="109"/>
      <c r="P298" s="109"/>
      <c r="Q298" s="109"/>
      <c r="R298" s="109"/>
      <c r="S298" s="109"/>
      <c r="T298" s="109"/>
      <c r="U298" s="109"/>
      <c r="V298" s="109"/>
      <c r="W298" s="109"/>
      <c r="X298" s="109"/>
      <c r="Y298" s="109"/>
      <c r="Z298" s="109"/>
      <c r="AA298" s="109"/>
    </row>
    <row r="299" spans="1:27" x14ac:dyDescent="0.4">
      <c r="A299" s="109"/>
      <c r="B299" s="109"/>
      <c r="C299" s="30"/>
      <c r="D299" s="109"/>
      <c r="E299" s="109"/>
      <c r="F299" s="110"/>
      <c r="G299" s="110"/>
      <c r="H299" s="109"/>
      <c r="I299" s="110"/>
      <c r="J299" s="109"/>
      <c r="K299" s="109"/>
      <c r="L299" s="109"/>
      <c r="M299" s="109"/>
      <c r="N299" s="109"/>
      <c r="O299" s="109"/>
      <c r="P299" s="109"/>
      <c r="Q299" s="109"/>
      <c r="R299" s="109"/>
      <c r="S299" s="109"/>
      <c r="T299" s="109"/>
      <c r="U299" s="109"/>
      <c r="V299" s="109"/>
      <c r="W299" s="109"/>
      <c r="X299" s="109"/>
      <c r="Y299" s="109"/>
      <c r="Z299" s="109"/>
      <c r="AA299" s="109"/>
    </row>
  </sheetData>
  <sheetProtection algorithmName="SHA-512" hashValue="iyhkMXyudwgikvi2w5542yraMRRrlZxkkvksRoPem+4qXGqFbF2E6dwaT5homTDPjxMX1DIZCzKPygVjTzL2cw==" saltValue="VwZ37q5ExdVWTSK6c9Oc2g==" spinCount="100000" sheet="1" objects="1" scenarios="1"/>
  <mergeCells count="8">
    <mergeCell ref="D1:K1"/>
    <mergeCell ref="B52:C52"/>
    <mergeCell ref="B66:C66"/>
    <mergeCell ref="B15:C15"/>
    <mergeCell ref="B8:C8"/>
    <mergeCell ref="B22:C22"/>
    <mergeCell ref="B29:C29"/>
    <mergeCell ref="B35:C35"/>
  </mergeCells>
  <phoneticPr fontId="17" type="noConversion"/>
  <dataValidations disablePrompts="1" count="1">
    <dataValidation type="list" allowBlank="1" showInputMessage="1" showErrorMessage="1" sqref="D5:K7">
      <formula1>$W$5:$X$5</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342"/>
  <sheetViews>
    <sheetView topLeftCell="A28" workbookViewId="0">
      <selection activeCell="C49" sqref="C49"/>
    </sheetView>
  </sheetViews>
  <sheetFormatPr defaultColWidth="8.8984375" defaultRowHeight="17.399999999999999" x14ac:dyDescent="0.4"/>
  <cols>
    <col min="1" max="1" width="9.09765625" customWidth="1"/>
    <col min="2" max="2" width="22.3984375" bestFit="1" customWidth="1"/>
    <col min="3" max="3" width="61" customWidth="1"/>
    <col min="4" max="4" width="28.59765625" style="103" customWidth="1"/>
    <col min="5" max="11" width="9.8984375" style="103" bestFit="1" customWidth="1"/>
    <col min="12" max="26" width="8.8984375" style="103"/>
    <col min="27" max="27" width="35.69921875" style="103" hidden="1" customWidth="1"/>
    <col min="28" max="28" width="32.59765625" style="103" hidden="1" customWidth="1"/>
    <col min="29" max="30" width="42.296875" style="103" hidden="1" customWidth="1"/>
    <col min="31" max="16384" width="8.8984375" style="103"/>
  </cols>
  <sheetData>
    <row r="1" spans="1:34" customFormat="1" ht="18" thickBot="1" x14ac:dyDescent="0.45">
      <c r="A1" s="96" t="s">
        <v>0</v>
      </c>
      <c r="B1" s="96" t="s">
        <v>1</v>
      </c>
      <c r="C1" s="96" t="s">
        <v>3</v>
      </c>
      <c r="D1" s="201" t="s">
        <v>2</v>
      </c>
      <c r="E1" s="201"/>
      <c r="F1" s="201"/>
      <c r="G1" s="201"/>
      <c r="H1" s="201"/>
      <c r="I1" s="201"/>
      <c r="J1" s="201"/>
      <c r="K1" s="201"/>
    </row>
    <row r="2" spans="1:34" customFormat="1" ht="15" customHeight="1" thickBot="1" x14ac:dyDescent="0.45">
      <c r="A2" s="248" t="s">
        <v>854</v>
      </c>
      <c r="B2" s="249"/>
      <c r="C2" s="249"/>
      <c r="D2" s="249"/>
      <c r="E2" s="249"/>
      <c r="F2" s="249"/>
      <c r="G2" s="249"/>
      <c r="H2" s="249"/>
      <c r="I2" s="249"/>
      <c r="J2" s="249"/>
      <c r="K2" s="250"/>
      <c r="L2" s="104"/>
      <c r="M2" s="104"/>
      <c r="N2" s="104"/>
      <c r="O2" s="104"/>
      <c r="P2" s="104"/>
      <c r="Q2" s="104"/>
      <c r="R2" s="104"/>
      <c r="S2" s="104"/>
      <c r="T2" s="104"/>
      <c r="U2" s="104"/>
      <c r="V2" s="104"/>
      <c r="W2" s="104"/>
      <c r="X2" s="104"/>
      <c r="Y2" s="104"/>
      <c r="Z2" s="104"/>
      <c r="AA2" s="104"/>
      <c r="AB2" s="104"/>
      <c r="AC2" s="104"/>
      <c r="AD2" s="104"/>
      <c r="AE2" s="104"/>
      <c r="AF2" s="104"/>
      <c r="AG2" s="104"/>
      <c r="AH2" s="104"/>
    </row>
    <row r="3" spans="1:34" customFormat="1" x14ac:dyDescent="0.4">
      <c r="D3" s="25" t="s">
        <v>69</v>
      </c>
      <c r="E3" s="25" t="s">
        <v>70</v>
      </c>
      <c r="F3" s="25" t="s">
        <v>71</v>
      </c>
      <c r="G3" s="25" t="s">
        <v>72</v>
      </c>
      <c r="H3" s="25" t="s">
        <v>73</v>
      </c>
      <c r="I3" s="25" t="s">
        <v>74</v>
      </c>
      <c r="J3" s="25" t="s">
        <v>75</v>
      </c>
      <c r="K3" s="25" t="s">
        <v>76</v>
      </c>
      <c r="L3" s="103"/>
      <c r="M3" s="103"/>
      <c r="N3" s="103"/>
      <c r="O3" s="103"/>
      <c r="P3" s="103"/>
      <c r="Q3" s="103"/>
      <c r="R3" s="103"/>
      <c r="S3" s="103"/>
      <c r="T3" s="103"/>
      <c r="U3" s="103"/>
      <c r="V3" s="103"/>
      <c r="W3" s="103"/>
      <c r="X3" s="103"/>
      <c r="Y3" s="103"/>
      <c r="Z3" s="105"/>
      <c r="AA3" s="105"/>
      <c r="AB3" s="105"/>
      <c r="AC3" s="105"/>
      <c r="AD3" s="105"/>
      <c r="AE3" s="103"/>
      <c r="AF3" s="103"/>
      <c r="AG3" s="103"/>
      <c r="AH3" s="103"/>
    </row>
    <row r="4" spans="1:34" customFormat="1" x14ac:dyDescent="0.4">
      <c r="A4">
        <v>1</v>
      </c>
      <c r="B4" t="s">
        <v>837</v>
      </c>
      <c r="C4" t="s">
        <v>839</v>
      </c>
      <c r="D4" s="18" t="s">
        <v>78</v>
      </c>
      <c r="E4" s="18" t="s">
        <v>78</v>
      </c>
      <c r="F4" s="18" t="s">
        <v>78</v>
      </c>
      <c r="G4" s="18" t="s">
        <v>78</v>
      </c>
      <c r="H4" s="18" t="s">
        <v>78</v>
      </c>
      <c r="I4" s="18" t="s">
        <v>78</v>
      </c>
      <c r="J4" s="18" t="s">
        <v>78</v>
      </c>
      <c r="K4" s="18" t="s">
        <v>78</v>
      </c>
      <c r="L4" s="103"/>
      <c r="M4" s="103"/>
      <c r="N4" s="103"/>
      <c r="O4" s="103"/>
      <c r="P4" s="103"/>
      <c r="Q4" s="103"/>
      <c r="R4" s="103"/>
      <c r="S4" s="103"/>
      <c r="T4" s="103"/>
      <c r="U4" s="103"/>
      <c r="V4" s="103"/>
      <c r="W4" s="103"/>
      <c r="X4" s="103"/>
      <c r="Y4" s="103"/>
      <c r="Z4" s="105"/>
      <c r="AA4" s="28" t="s">
        <v>77</v>
      </c>
      <c r="AB4" s="28" t="s">
        <v>78</v>
      </c>
      <c r="AC4" s="105"/>
      <c r="AD4" s="105"/>
      <c r="AE4" s="103"/>
      <c r="AF4" s="103"/>
      <c r="AG4" s="103"/>
      <c r="AH4" s="103"/>
    </row>
    <row r="5" spans="1:34" customFormat="1" x14ac:dyDescent="0.4">
      <c r="A5">
        <v>2</v>
      </c>
      <c r="B5" t="s">
        <v>845</v>
      </c>
      <c r="C5" t="s">
        <v>839</v>
      </c>
      <c r="D5" s="18" t="s">
        <v>78</v>
      </c>
      <c r="E5" s="18" t="s">
        <v>78</v>
      </c>
      <c r="L5" s="106"/>
      <c r="M5" s="106"/>
      <c r="N5" s="106"/>
      <c r="O5" s="106"/>
      <c r="P5" s="106"/>
      <c r="Q5" s="106"/>
      <c r="R5" s="106"/>
      <c r="S5" s="106"/>
      <c r="T5" s="106"/>
      <c r="U5" s="106"/>
      <c r="V5" s="106"/>
      <c r="W5" s="106"/>
      <c r="X5" s="106"/>
      <c r="Y5" s="106"/>
      <c r="Z5" s="106"/>
      <c r="AA5" s="106"/>
      <c r="AB5" s="106"/>
      <c r="AC5" s="106"/>
      <c r="AD5" s="106"/>
      <c r="AE5" s="106"/>
      <c r="AF5" s="106"/>
      <c r="AG5" s="106"/>
      <c r="AH5" s="106"/>
    </row>
    <row r="6" spans="1:34" customFormat="1" x14ac:dyDescent="0.4">
      <c r="A6">
        <v>3</v>
      </c>
      <c r="B6" t="s">
        <v>849</v>
      </c>
      <c r="C6" t="s">
        <v>839</v>
      </c>
      <c r="D6" s="18" t="s">
        <v>78</v>
      </c>
      <c r="E6" s="18" t="s">
        <v>78</v>
      </c>
      <c r="F6" s="18" t="s">
        <v>78</v>
      </c>
      <c r="G6" s="18" t="s">
        <v>78</v>
      </c>
      <c r="H6" s="18" t="s">
        <v>78</v>
      </c>
      <c r="I6" s="18" t="s">
        <v>78</v>
      </c>
      <c r="J6" s="18" t="s">
        <v>78</v>
      </c>
      <c r="K6" s="18" t="s">
        <v>78</v>
      </c>
      <c r="L6" s="103"/>
      <c r="M6" s="103"/>
      <c r="N6" s="103"/>
      <c r="O6" s="103"/>
      <c r="P6" s="103"/>
      <c r="Q6" s="103"/>
      <c r="R6" s="103"/>
      <c r="S6" s="103"/>
      <c r="T6" s="103"/>
      <c r="U6" s="103"/>
      <c r="V6" s="103"/>
      <c r="W6" s="103"/>
      <c r="X6" s="103"/>
      <c r="Y6" s="103"/>
      <c r="Z6" s="105"/>
      <c r="AA6" s="105"/>
      <c r="AB6" s="105"/>
      <c r="AC6" s="105"/>
      <c r="AD6" s="105"/>
      <c r="AE6" s="103"/>
      <c r="AF6" s="103"/>
      <c r="AG6" s="103"/>
      <c r="AH6" s="103"/>
    </row>
    <row r="7" spans="1:34" customFormat="1" x14ac:dyDescent="0.4">
      <c r="A7">
        <v>4</v>
      </c>
      <c r="B7" t="s">
        <v>838</v>
      </c>
      <c r="C7" t="s">
        <v>840</v>
      </c>
      <c r="D7" s="94" t="s">
        <v>841</v>
      </c>
      <c r="L7" s="103"/>
      <c r="M7" s="103"/>
      <c r="N7" s="103"/>
      <c r="O7" s="103"/>
      <c r="P7" s="103"/>
      <c r="Q7" s="103"/>
      <c r="R7" s="103"/>
      <c r="S7" s="103"/>
      <c r="T7" s="103"/>
      <c r="U7" s="103"/>
      <c r="V7" s="103"/>
      <c r="W7" s="103"/>
      <c r="X7" s="103"/>
      <c r="Y7" s="103"/>
      <c r="Z7" s="105"/>
      <c r="AA7" s="105" t="s">
        <v>841</v>
      </c>
      <c r="AB7" s="105" t="s">
        <v>842</v>
      </c>
      <c r="AC7" s="105" t="s">
        <v>843</v>
      </c>
      <c r="AD7" s="105" t="s">
        <v>844</v>
      </c>
      <c r="AE7" s="103"/>
      <c r="AF7" s="103"/>
      <c r="AG7" s="103"/>
      <c r="AH7" s="103"/>
    </row>
    <row r="8" spans="1:34" customFormat="1" x14ac:dyDescent="0.4">
      <c r="A8">
        <v>5</v>
      </c>
      <c r="B8" t="s">
        <v>846</v>
      </c>
      <c r="C8" t="s">
        <v>840</v>
      </c>
      <c r="D8" s="94" t="s">
        <v>841</v>
      </c>
      <c r="L8" s="103"/>
      <c r="M8" s="103"/>
      <c r="N8" s="103"/>
      <c r="O8" s="103"/>
      <c r="P8" s="103"/>
      <c r="Q8" s="103"/>
      <c r="R8" s="103"/>
      <c r="S8" s="103"/>
      <c r="T8" s="103"/>
      <c r="U8" s="103"/>
      <c r="V8" s="103"/>
      <c r="W8" s="103"/>
      <c r="X8" s="103"/>
      <c r="Y8" s="103"/>
      <c r="Z8" s="105"/>
      <c r="AA8" s="105" t="s">
        <v>841</v>
      </c>
      <c r="AB8" s="105" t="s">
        <v>847</v>
      </c>
      <c r="AC8" s="105" t="s">
        <v>848</v>
      </c>
      <c r="AD8" s="105"/>
      <c r="AE8" s="103"/>
      <c r="AF8" s="103"/>
      <c r="AG8" s="103"/>
      <c r="AH8" s="103"/>
    </row>
    <row r="9" spans="1:34" customFormat="1" ht="18" thickBot="1" x14ac:dyDescent="0.45">
      <c r="A9">
        <v>6</v>
      </c>
      <c r="B9" t="s">
        <v>850</v>
      </c>
      <c r="C9" t="s">
        <v>840</v>
      </c>
      <c r="D9" s="94" t="s">
        <v>841</v>
      </c>
      <c r="L9" s="103"/>
      <c r="M9" s="103"/>
      <c r="N9" s="103"/>
      <c r="O9" s="103"/>
      <c r="P9" s="103"/>
      <c r="Q9" s="103"/>
      <c r="R9" s="103"/>
      <c r="S9" s="103"/>
      <c r="T9" s="103"/>
      <c r="U9" s="103"/>
      <c r="V9" s="103"/>
      <c r="W9" s="103"/>
      <c r="X9" s="103"/>
      <c r="Y9" s="103"/>
      <c r="Z9" s="105"/>
      <c r="AA9" s="105" t="s">
        <v>841</v>
      </c>
      <c r="AB9" s="105" t="s">
        <v>851</v>
      </c>
      <c r="AC9" s="105" t="s">
        <v>852</v>
      </c>
      <c r="AD9" s="105" t="s">
        <v>853</v>
      </c>
      <c r="AE9" s="103"/>
      <c r="AF9" s="103"/>
      <c r="AG9" s="103"/>
      <c r="AH9" s="103"/>
    </row>
    <row r="10" spans="1:34" customFormat="1" ht="18" thickBot="1" x14ac:dyDescent="0.45">
      <c r="A10" s="248" t="s">
        <v>855</v>
      </c>
      <c r="B10" s="249"/>
      <c r="C10" s="249"/>
      <c r="D10" s="249"/>
      <c r="E10" s="249"/>
      <c r="F10" s="249"/>
      <c r="G10" s="249"/>
      <c r="H10" s="249"/>
      <c r="I10" s="249"/>
      <c r="J10" s="249"/>
      <c r="K10" s="250"/>
      <c r="L10" s="103"/>
      <c r="M10" s="103"/>
      <c r="N10" s="103"/>
      <c r="O10" s="103"/>
      <c r="P10" s="103"/>
      <c r="Q10" s="103"/>
      <c r="R10" s="103"/>
      <c r="S10" s="103"/>
      <c r="T10" s="103"/>
      <c r="U10" s="103"/>
      <c r="V10" s="103"/>
      <c r="W10" s="103"/>
      <c r="X10" s="103"/>
      <c r="Y10" s="103"/>
      <c r="Z10" s="105"/>
      <c r="AA10" s="105"/>
      <c r="AB10" s="105"/>
      <c r="AC10" s="105"/>
      <c r="AD10" s="105"/>
      <c r="AE10" s="103"/>
      <c r="AF10" s="103"/>
      <c r="AG10" s="103"/>
      <c r="AH10" s="103"/>
    </row>
    <row r="11" spans="1:34" customFormat="1" ht="52.2" x14ac:dyDescent="0.4">
      <c r="A11">
        <v>7</v>
      </c>
      <c r="B11" t="s">
        <v>856</v>
      </c>
      <c r="C11" s="84" t="s">
        <v>857</v>
      </c>
      <c r="D11" s="164" t="s">
        <v>858</v>
      </c>
      <c r="L11" s="103"/>
      <c r="M11" s="103"/>
      <c r="N11" s="103"/>
      <c r="O11" s="103"/>
      <c r="P11" s="103"/>
      <c r="Q11" s="103"/>
      <c r="R11" s="103"/>
      <c r="S11" s="103"/>
      <c r="T11" s="103"/>
      <c r="U11" s="103"/>
      <c r="V11" s="103"/>
      <c r="W11" s="103"/>
      <c r="X11" s="103"/>
      <c r="Y11" s="103"/>
      <c r="Z11" s="105"/>
      <c r="AA11" s="105" t="s">
        <v>858</v>
      </c>
      <c r="AB11" s="105" t="s">
        <v>859</v>
      </c>
      <c r="AC11" s="105" t="s">
        <v>860</v>
      </c>
      <c r="AD11" s="105"/>
      <c r="AE11" s="103"/>
      <c r="AF11" s="103"/>
      <c r="AG11" s="103"/>
      <c r="AH11" s="103"/>
    </row>
    <row r="12" spans="1:34" customFormat="1" x14ac:dyDescent="0.4">
      <c r="A12">
        <v>8</v>
      </c>
      <c r="B12" t="s">
        <v>862</v>
      </c>
      <c r="C12" t="s">
        <v>871</v>
      </c>
      <c r="D12" s="23" t="s">
        <v>78</v>
      </c>
      <c r="L12" s="103"/>
      <c r="M12" s="103"/>
      <c r="N12" s="103"/>
      <c r="O12" s="103"/>
      <c r="P12" s="103"/>
      <c r="Q12" s="103"/>
      <c r="R12" s="103"/>
      <c r="S12" s="103"/>
      <c r="T12" s="103"/>
      <c r="U12" s="103"/>
      <c r="V12" s="103"/>
      <c r="W12" s="103"/>
      <c r="X12" s="103"/>
      <c r="Y12" s="103"/>
      <c r="Z12" s="105"/>
      <c r="AA12" s="105"/>
      <c r="AB12" s="105"/>
      <c r="AC12" s="105"/>
      <c r="AD12" s="105"/>
      <c r="AE12" s="103"/>
      <c r="AF12" s="103"/>
      <c r="AG12" s="103"/>
      <c r="AH12" s="103"/>
    </row>
    <row r="13" spans="1:34" customFormat="1" x14ac:dyDescent="0.4">
      <c r="D13" s="93" t="s">
        <v>863</v>
      </c>
      <c r="E13" s="93" t="s">
        <v>864</v>
      </c>
      <c r="F13" s="93" t="s">
        <v>865</v>
      </c>
      <c r="G13" s="93" t="s">
        <v>866</v>
      </c>
      <c r="H13" s="93" t="s">
        <v>867</v>
      </c>
      <c r="I13" s="93" t="s">
        <v>868</v>
      </c>
      <c r="J13" s="93" t="s">
        <v>869</v>
      </c>
      <c r="K13" s="93" t="s">
        <v>870</v>
      </c>
      <c r="L13" s="103"/>
      <c r="M13" s="103"/>
      <c r="N13" s="103"/>
      <c r="O13" s="103"/>
      <c r="P13" s="103"/>
      <c r="Q13" s="103"/>
      <c r="R13" s="103"/>
      <c r="S13" s="103"/>
      <c r="T13" s="103"/>
      <c r="U13" s="103"/>
      <c r="V13" s="103"/>
      <c r="W13" s="103"/>
      <c r="X13" s="103"/>
      <c r="Y13" s="103"/>
      <c r="Z13" s="105"/>
      <c r="AA13" s="105"/>
      <c r="AB13" s="105"/>
      <c r="AC13" s="105"/>
      <c r="AD13" s="105"/>
      <c r="AE13" s="103"/>
      <c r="AF13" s="103"/>
      <c r="AG13" s="103"/>
      <c r="AH13" s="103"/>
    </row>
    <row r="14" spans="1:34" customFormat="1" x14ac:dyDescent="0.4">
      <c r="A14">
        <v>9</v>
      </c>
      <c r="B14" t="s">
        <v>861</v>
      </c>
      <c r="C14" t="s">
        <v>872</v>
      </c>
      <c r="D14" s="174">
        <v>0</v>
      </c>
      <c r="E14" s="174">
        <v>0</v>
      </c>
      <c r="F14" s="174">
        <v>0</v>
      </c>
      <c r="G14" s="174">
        <v>0</v>
      </c>
      <c r="H14" s="174">
        <v>0</v>
      </c>
      <c r="I14" s="174">
        <v>0</v>
      </c>
      <c r="J14" s="165">
        <v>0</v>
      </c>
      <c r="K14" s="165">
        <v>0</v>
      </c>
      <c r="L14" s="103"/>
      <c r="M14" s="103"/>
      <c r="N14" s="103"/>
      <c r="O14" s="103"/>
      <c r="P14" s="103"/>
      <c r="Q14" s="103"/>
      <c r="R14" s="103"/>
      <c r="S14" s="103"/>
      <c r="T14" s="103"/>
      <c r="U14" s="103"/>
      <c r="V14" s="103"/>
      <c r="W14" s="103"/>
      <c r="X14" s="103"/>
      <c r="Y14" s="103"/>
      <c r="Z14" s="105"/>
      <c r="AA14" s="105"/>
      <c r="AB14" s="105"/>
      <c r="AC14" s="105"/>
      <c r="AD14" s="105"/>
      <c r="AE14" s="103"/>
      <c r="AF14" s="103"/>
      <c r="AG14" s="103"/>
      <c r="AH14" s="103"/>
    </row>
    <row r="15" spans="1:34" customFormat="1" x14ac:dyDescent="0.4">
      <c r="D15" s="103"/>
      <c r="E15" s="103"/>
      <c r="F15" s="103"/>
      <c r="G15" s="103"/>
      <c r="H15" s="103"/>
      <c r="I15" s="103"/>
      <c r="J15" s="103"/>
      <c r="K15" s="103"/>
      <c r="L15" s="103"/>
      <c r="M15" s="103"/>
      <c r="N15" s="103"/>
      <c r="O15" s="103"/>
      <c r="P15" s="103"/>
      <c r="Q15" s="103"/>
      <c r="R15" s="103"/>
      <c r="S15" s="103"/>
      <c r="T15" s="103"/>
      <c r="U15" s="103"/>
      <c r="V15" s="103"/>
      <c r="W15" s="103"/>
      <c r="X15" s="103"/>
      <c r="Y15" s="103"/>
      <c r="Z15" s="105"/>
      <c r="AA15" s="105"/>
      <c r="AB15" s="105"/>
      <c r="AC15" s="105"/>
      <c r="AD15" s="105"/>
      <c r="AE15" s="103"/>
      <c r="AF15" s="103"/>
      <c r="AG15" s="103"/>
      <c r="AH15" s="103"/>
    </row>
    <row r="16" spans="1:34" customFormat="1" x14ac:dyDescent="0.4">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row>
    <row r="17" spans="1:34" customFormat="1" x14ac:dyDescent="0.4">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row>
    <row r="18" spans="1:34" customFormat="1" ht="18" thickBot="1" x14ac:dyDescent="0.45">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row>
    <row r="19" spans="1:34" customFormat="1" ht="18" thickBot="1" x14ac:dyDescent="0.45">
      <c r="A19" s="248" t="s">
        <v>1315</v>
      </c>
      <c r="B19" s="249"/>
      <c r="C19" s="249"/>
      <c r="D19" s="253"/>
      <c r="E19" s="249"/>
      <c r="F19" s="249"/>
      <c r="G19" s="249"/>
      <c r="H19" s="249"/>
      <c r="I19" s="249"/>
      <c r="J19" s="249"/>
      <c r="K19" s="250"/>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row>
    <row r="20" spans="1:34" customFormat="1" ht="52.2" x14ac:dyDescent="0.4">
      <c r="A20">
        <v>10</v>
      </c>
      <c r="B20" t="s">
        <v>1329</v>
      </c>
      <c r="C20" s="84" t="s">
        <v>1339</v>
      </c>
      <c r="D20" s="18" t="s">
        <v>1330</v>
      </c>
      <c r="E20" s="103"/>
      <c r="F20" s="103"/>
      <c r="G20" s="103"/>
      <c r="H20" s="103"/>
      <c r="I20" s="103"/>
      <c r="J20" s="103"/>
      <c r="K20" s="103"/>
      <c r="L20" s="103"/>
      <c r="M20" s="103"/>
      <c r="N20" s="103"/>
      <c r="O20" s="103"/>
      <c r="P20" s="103"/>
      <c r="Q20" s="103"/>
      <c r="R20" s="103"/>
      <c r="S20" s="103"/>
      <c r="T20" s="103"/>
      <c r="U20" s="103"/>
      <c r="V20" s="103"/>
      <c r="W20" s="103"/>
      <c r="X20" s="103"/>
      <c r="Y20" s="103"/>
      <c r="Z20" s="103"/>
      <c r="AA20" s="103" t="s">
        <v>1330</v>
      </c>
      <c r="AB20" s="103" t="s">
        <v>1331</v>
      </c>
      <c r="AC20" s="103" t="s">
        <v>1332</v>
      </c>
      <c r="AD20" s="103"/>
      <c r="AE20" s="103"/>
      <c r="AF20" s="103"/>
      <c r="AG20" s="103"/>
      <c r="AH20" s="103"/>
    </row>
    <row r="21" spans="1:34" customFormat="1" ht="52.2" x14ac:dyDescent="0.4">
      <c r="A21">
        <v>11</v>
      </c>
      <c r="B21" t="s">
        <v>1333</v>
      </c>
      <c r="C21" s="84" t="s">
        <v>1334</v>
      </c>
      <c r="D21" s="18">
        <v>255</v>
      </c>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row>
    <row r="22" spans="1:34" customFormat="1" ht="52.2" x14ac:dyDescent="0.4">
      <c r="A22">
        <v>12</v>
      </c>
      <c r="B22" t="s">
        <v>1335</v>
      </c>
      <c r="C22" s="84" t="s">
        <v>1336</v>
      </c>
      <c r="D22" s="18">
        <v>0</v>
      </c>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row>
    <row r="23" spans="1:34" customFormat="1" x14ac:dyDescent="0.4">
      <c r="A23">
        <v>13</v>
      </c>
      <c r="B23" t="s">
        <v>1337</v>
      </c>
      <c r="C23" s="179" t="s">
        <v>1338</v>
      </c>
      <c r="D23" s="18" t="s">
        <v>78</v>
      </c>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row>
    <row r="24" spans="1:34" customFormat="1" x14ac:dyDescent="0.4">
      <c r="D24" s="17"/>
      <c r="E24" s="254"/>
      <c r="F24" s="254"/>
      <c r="G24" s="254"/>
      <c r="H24" s="254"/>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row>
    <row r="25" spans="1:34" customFormat="1" x14ac:dyDescent="0.4">
      <c r="D25" s="17"/>
      <c r="E25" s="169"/>
      <c r="F25" s="169"/>
      <c r="G25" s="169"/>
      <c r="H25" s="169"/>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row>
    <row r="26" spans="1:34" customFormat="1" x14ac:dyDescent="0.4">
      <c r="D26" s="17"/>
      <c r="E26" s="169"/>
      <c r="F26" s="169"/>
      <c r="G26" s="169"/>
      <c r="H26" s="169"/>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row>
    <row r="27" spans="1:34" customFormat="1" x14ac:dyDescent="0.4">
      <c r="D27" s="17"/>
      <c r="E27" s="169"/>
      <c r="F27" s="169"/>
      <c r="G27" s="169"/>
      <c r="H27" s="169"/>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row>
    <row r="28" spans="1:34" customFormat="1" x14ac:dyDescent="0.4">
      <c r="D28" s="17"/>
      <c r="E28" s="169"/>
      <c r="F28" s="169"/>
      <c r="G28" s="169"/>
      <c r="H28" s="169"/>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row>
    <row r="29" spans="1:34" customFormat="1" x14ac:dyDescent="0.4">
      <c r="D29" s="17"/>
      <c r="E29" s="169"/>
      <c r="F29" s="169"/>
      <c r="G29" s="169"/>
      <c r="H29" s="169"/>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row>
    <row r="30" spans="1:34" customFormat="1" x14ac:dyDescent="0.4">
      <c r="D30" s="17"/>
      <c r="E30" s="169"/>
      <c r="F30" s="169"/>
      <c r="G30" s="169"/>
      <c r="H30" s="169"/>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row>
    <row r="31" spans="1:34" customFormat="1" x14ac:dyDescent="0.4">
      <c r="D31" s="17"/>
      <c r="E31" s="169"/>
      <c r="F31" s="169"/>
      <c r="G31" s="169"/>
      <c r="H31" s="169"/>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row>
    <row r="32" spans="1:34" customFormat="1" ht="18" thickBot="1" x14ac:dyDescent="0.45">
      <c r="D32" s="17"/>
      <c r="E32" s="169"/>
      <c r="F32" s="169"/>
      <c r="G32" s="169"/>
      <c r="H32" s="169"/>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row>
    <row r="33" spans="1:34" customFormat="1" ht="18" thickBot="1" x14ac:dyDescent="0.45">
      <c r="A33" s="248" t="s">
        <v>1382</v>
      </c>
      <c r="B33" s="249"/>
      <c r="C33" s="249"/>
      <c r="D33" s="253"/>
      <c r="E33" s="249"/>
      <c r="F33" s="249"/>
      <c r="G33" s="249"/>
      <c r="H33" s="249"/>
      <c r="I33" s="249"/>
      <c r="J33" s="249"/>
      <c r="K33" s="250"/>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row>
    <row r="34" spans="1:34" customFormat="1" ht="52.2" x14ac:dyDescent="0.4">
      <c r="A34">
        <v>14</v>
      </c>
      <c r="B34" t="s">
        <v>1383</v>
      </c>
      <c r="C34" s="84" t="s">
        <v>1388</v>
      </c>
      <c r="D34" s="180">
        <v>0</v>
      </c>
      <c r="E34" s="169"/>
      <c r="F34" s="169"/>
      <c r="G34" s="169"/>
      <c r="H34" s="169"/>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row>
    <row r="35" spans="1:34" customFormat="1" ht="104.4" x14ac:dyDescent="0.4">
      <c r="A35">
        <v>15</v>
      </c>
      <c r="B35" t="s">
        <v>1384</v>
      </c>
      <c r="C35" s="84" t="s">
        <v>1387</v>
      </c>
      <c r="D35" s="180">
        <v>0</v>
      </c>
      <c r="E35" s="169"/>
      <c r="F35" s="169"/>
      <c r="G35" s="169"/>
      <c r="H35" s="169"/>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row>
    <row r="36" spans="1:34" customFormat="1" ht="52.2" x14ac:dyDescent="0.4">
      <c r="A36">
        <v>16</v>
      </c>
      <c r="B36" t="s">
        <v>1385</v>
      </c>
      <c r="C36" s="84" t="s">
        <v>1389</v>
      </c>
      <c r="D36" s="180">
        <v>0</v>
      </c>
      <c r="E36" s="169"/>
      <c r="F36" s="169"/>
      <c r="G36" s="169"/>
      <c r="H36" s="169"/>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row>
    <row r="37" spans="1:34" customFormat="1" ht="104.4" x14ac:dyDescent="0.4">
      <c r="A37">
        <v>17</v>
      </c>
      <c r="B37" t="s">
        <v>1386</v>
      </c>
      <c r="C37" s="84" t="s">
        <v>1390</v>
      </c>
      <c r="D37" s="180">
        <v>0</v>
      </c>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row>
    <row r="38" spans="1:34" customFormat="1" x14ac:dyDescent="0.4">
      <c r="D38" s="17"/>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row>
    <row r="39" spans="1:34" customFormat="1" x14ac:dyDescent="0.4">
      <c r="D39" s="17"/>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row>
    <row r="40" spans="1:34" customFormat="1" x14ac:dyDescent="0.4">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row>
    <row r="41" spans="1:34" customFormat="1" x14ac:dyDescent="0.4">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row>
    <row r="42" spans="1:34" customFormat="1" ht="18" thickBot="1" x14ac:dyDescent="0.45">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row>
    <row r="43" spans="1:34" customFormat="1" ht="18" thickBot="1" x14ac:dyDescent="0.45">
      <c r="A43" s="248" t="s">
        <v>1179</v>
      </c>
      <c r="B43" s="249"/>
      <c r="C43" s="249"/>
      <c r="D43" s="237"/>
      <c r="E43" s="237"/>
      <c r="F43" s="237"/>
      <c r="G43" s="237"/>
      <c r="H43" s="237"/>
      <c r="I43" s="237"/>
      <c r="J43" s="249"/>
      <c r="K43" s="250"/>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row>
    <row r="44" spans="1:34" customFormat="1" ht="18" thickBot="1" x14ac:dyDescent="0.45">
      <c r="A44" s="251" t="s">
        <v>1180</v>
      </c>
      <c r="B44" s="252"/>
      <c r="C44" s="252"/>
      <c r="D44" s="252"/>
      <c r="E44" s="252"/>
      <c r="F44" s="252"/>
      <c r="G44" s="252"/>
      <c r="H44" s="252"/>
      <c r="I44" s="252"/>
      <c r="J44" s="252"/>
      <c r="K44" s="252"/>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row>
    <row r="45" spans="1:34" x14ac:dyDescent="0.4">
      <c r="C45" s="136" t="s">
        <v>1395</v>
      </c>
    </row>
    <row r="46" spans="1:34" x14ac:dyDescent="0.4">
      <c r="C46" s="137" t="s">
        <v>1397</v>
      </c>
    </row>
    <row r="47" spans="1:34" x14ac:dyDescent="0.4">
      <c r="C47" s="137" t="s">
        <v>1396</v>
      </c>
    </row>
    <row r="48" spans="1:34" x14ac:dyDescent="0.4">
      <c r="C48" s="137" t="s">
        <v>1398</v>
      </c>
    </row>
    <row r="49" spans="3:3" x14ac:dyDescent="0.4">
      <c r="C49" s="137"/>
    </row>
    <row r="50" spans="3:3" x14ac:dyDescent="0.4">
      <c r="C50" s="137"/>
    </row>
    <row r="51" spans="3:3" x14ac:dyDescent="0.4">
      <c r="C51" s="137"/>
    </row>
    <row r="52" spans="3:3" x14ac:dyDescent="0.4">
      <c r="C52" s="137"/>
    </row>
    <row r="53" spans="3:3" x14ac:dyDescent="0.4">
      <c r="C53" s="137"/>
    </row>
    <row r="54" spans="3:3" x14ac:dyDescent="0.4">
      <c r="C54" s="137"/>
    </row>
    <row r="55" spans="3:3" x14ac:dyDescent="0.4">
      <c r="C55" s="137"/>
    </row>
    <row r="56" spans="3:3" x14ac:dyDescent="0.4">
      <c r="C56" s="137"/>
    </row>
    <row r="57" spans="3:3" x14ac:dyDescent="0.4">
      <c r="C57" s="137"/>
    </row>
    <row r="58" spans="3:3" x14ac:dyDescent="0.4">
      <c r="C58" s="137"/>
    </row>
    <row r="59" spans="3:3" x14ac:dyDescent="0.4">
      <c r="C59" s="137"/>
    </row>
    <row r="60" spans="3:3" x14ac:dyDescent="0.4">
      <c r="C60" s="137"/>
    </row>
    <row r="61" spans="3:3" x14ac:dyDescent="0.4">
      <c r="C61" s="137"/>
    </row>
    <row r="62" spans="3:3" x14ac:dyDescent="0.4">
      <c r="C62" s="137"/>
    </row>
    <row r="63" spans="3:3" x14ac:dyDescent="0.4">
      <c r="C63" s="137"/>
    </row>
    <row r="64" spans="3:3" x14ac:dyDescent="0.4">
      <c r="C64" s="137"/>
    </row>
    <row r="65" spans="3:3" x14ac:dyDescent="0.4">
      <c r="C65" s="137"/>
    </row>
    <row r="66" spans="3:3" x14ac:dyDescent="0.4">
      <c r="C66" s="137"/>
    </row>
    <row r="67" spans="3:3" x14ac:dyDescent="0.4">
      <c r="C67" s="137"/>
    </row>
    <row r="68" spans="3:3" x14ac:dyDescent="0.4">
      <c r="C68" s="137"/>
    </row>
    <row r="69" spans="3:3" x14ac:dyDescent="0.4">
      <c r="C69" s="137"/>
    </row>
    <row r="70" spans="3:3" x14ac:dyDescent="0.4">
      <c r="C70" s="137"/>
    </row>
    <row r="71" spans="3:3" x14ac:dyDescent="0.4">
      <c r="C71" s="137"/>
    </row>
    <row r="72" spans="3:3" x14ac:dyDescent="0.4">
      <c r="C72" s="137"/>
    </row>
    <row r="73" spans="3:3" x14ac:dyDescent="0.4">
      <c r="C73" s="137"/>
    </row>
    <row r="74" spans="3:3" x14ac:dyDescent="0.4">
      <c r="C74" s="137"/>
    </row>
    <row r="75" spans="3:3" x14ac:dyDescent="0.4">
      <c r="C75" s="137"/>
    </row>
    <row r="76" spans="3:3" x14ac:dyDescent="0.4">
      <c r="C76" s="137"/>
    </row>
    <row r="77" spans="3:3" x14ac:dyDescent="0.4">
      <c r="C77" s="137"/>
    </row>
    <row r="78" spans="3:3" x14ac:dyDescent="0.4">
      <c r="C78" s="137"/>
    </row>
    <row r="79" spans="3:3" x14ac:dyDescent="0.4">
      <c r="C79" s="137"/>
    </row>
    <row r="80" spans="3:3" x14ac:dyDescent="0.4">
      <c r="C80" s="137"/>
    </row>
    <row r="81" spans="3:3" x14ac:dyDescent="0.4">
      <c r="C81" s="137"/>
    </row>
    <row r="82" spans="3:3" x14ac:dyDescent="0.4">
      <c r="C82" s="137"/>
    </row>
    <row r="83" spans="3:3" x14ac:dyDescent="0.4">
      <c r="C83" s="137"/>
    </row>
    <row r="84" spans="3:3" x14ac:dyDescent="0.4">
      <c r="C84" s="137"/>
    </row>
    <row r="85" spans="3:3" x14ac:dyDescent="0.4">
      <c r="C85" s="137"/>
    </row>
    <row r="86" spans="3:3" x14ac:dyDescent="0.4">
      <c r="C86" s="137"/>
    </row>
    <row r="87" spans="3:3" x14ac:dyDescent="0.4">
      <c r="C87" s="137"/>
    </row>
    <row r="88" spans="3:3" x14ac:dyDescent="0.4">
      <c r="C88" s="137"/>
    </row>
    <row r="89" spans="3:3" x14ac:dyDescent="0.4">
      <c r="C89" s="137"/>
    </row>
    <row r="90" spans="3:3" x14ac:dyDescent="0.4">
      <c r="C90" s="137"/>
    </row>
    <row r="91" spans="3:3" x14ac:dyDescent="0.4">
      <c r="C91" s="137"/>
    </row>
    <row r="92" spans="3:3" x14ac:dyDescent="0.4">
      <c r="C92" s="137"/>
    </row>
    <row r="93" spans="3:3" x14ac:dyDescent="0.4">
      <c r="C93" s="137"/>
    </row>
    <row r="94" spans="3:3" x14ac:dyDescent="0.4">
      <c r="C94" s="137"/>
    </row>
    <row r="95" spans="3:3" x14ac:dyDescent="0.4">
      <c r="C95" s="137"/>
    </row>
    <row r="96" spans="3:3" x14ac:dyDescent="0.4">
      <c r="C96" s="137"/>
    </row>
    <row r="97" spans="3:3" x14ac:dyDescent="0.4">
      <c r="C97" s="137"/>
    </row>
    <row r="98" spans="3:3" x14ac:dyDescent="0.4">
      <c r="C98" s="137"/>
    </row>
    <row r="99" spans="3:3" x14ac:dyDescent="0.4">
      <c r="C99" s="137"/>
    </row>
    <row r="100" spans="3:3" x14ac:dyDescent="0.4">
      <c r="C100" s="137"/>
    </row>
    <row r="101" spans="3:3" x14ac:dyDescent="0.4">
      <c r="C101" s="137"/>
    </row>
    <row r="102" spans="3:3" x14ac:dyDescent="0.4">
      <c r="C102" s="137"/>
    </row>
    <row r="103" spans="3:3" x14ac:dyDescent="0.4">
      <c r="C103" s="137"/>
    </row>
    <row r="104" spans="3:3" x14ac:dyDescent="0.4">
      <c r="C104" s="137"/>
    </row>
    <row r="105" spans="3:3" x14ac:dyDescent="0.4">
      <c r="C105" s="137"/>
    </row>
    <row r="106" spans="3:3" x14ac:dyDescent="0.4">
      <c r="C106" s="137"/>
    </row>
    <row r="107" spans="3:3" x14ac:dyDescent="0.4">
      <c r="C107" s="137"/>
    </row>
    <row r="108" spans="3:3" x14ac:dyDescent="0.4">
      <c r="C108" s="137"/>
    </row>
    <row r="109" spans="3:3" x14ac:dyDescent="0.4">
      <c r="C109" s="137"/>
    </row>
    <row r="110" spans="3:3" x14ac:dyDescent="0.4">
      <c r="C110" s="137"/>
    </row>
    <row r="111" spans="3:3" x14ac:dyDescent="0.4">
      <c r="C111" s="137"/>
    </row>
    <row r="112" spans="3:3" x14ac:dyDescent="0.4">
      <c r="C112" s="137"/>
    </row>
    <row r="113" spans="3:3" x14ac:dyDescent="0.4">
      <c r="C113" s="137"/>
    </row>
    <row r="114" spans="3:3" x14ac:dyDescent="0.4">
      <c r="C114" s="137"/>
    </row>
    <row r="115" spans="3:3" x14ac:dyDescent="0.4">
      <c r="C115" s="137"/>
    </row>
    <row r="116" spans="3:3" x14ac:dyDescent="0.4">
      <c r="C116" s="137"/>
    </row>
    <row r="117" spans="3:3" x14ac:dyDescent="0.4">
      <c r="C117" s="137"/>
    </row>
    <row r="118" spans="3:3" x14ac:dyDescent="0.4">
      <c r="C118" s="137"/>
    </row>
    <row r="119" spans="3:3" x14ac:dyDescent="0.4">
      <c r="C119" s="137"/>
    </row>
    <row r="120" spans="3:3" x14ac:dyDescent="0.4">
      <c r="C120" s="137"/>
    </row>
    <row r="121" spans="3:3" x14ac:dyDescent="0.4">
      <c r="C121" s="137"/>
    </row>
    <row r="122" spans="3:3" x14ac:dyDescent="0.4">
      <c r="C122" s="137"/>
    </row>
    <row r="123" spans="3:3" x14ac:dyDescent="0.4">
      <c r="C123" s="137"/>
    </row>
    <row r="124" spans="3:3" x14ac:dyDescent="0.4">
      <c r="C124" s="137"/>
    </row>
    <row r="125" spans="3:3" x14ac:dyDescent="0.4">
      <c r="C125" s="137"/>
    </row>
    <row r="126" spans="3:3" x14ac:dyDescent="0.4">
      <c r="C126" s="137"/>
    </row>
    <row r="127" spans="3:3" x14ac:dyDescent="0.4">
      <c r="C127" s="137"/>
    </row>
    <row r="128" spans="3:3" x14ac:dyDescent="0.4">
      <c r="C128" s="137"/>
    </row>
    <row r="129" spans="3:3" x14ac:dyDescent="0.4">
      <c r="C129" s="137"/>
    </row>
    <row r="130" spans="3:3" x14ac:dyDescent="0.4">
      <c r="C130" s="137"/>
    </row>
    <row r="131" spans="3:3" x14ac:dyDescent="0.4">
      <c r="C131" s="137"/>
    </row>
    <row r="132" spans="3:3" x14ac:dyDescent="0.4">
      <c r="C132" s="137"/>
    </row>
    <row r="133" spans="3:3" x14ac:dyDescent="0.4">
      <c r="C133" s="137"/>
    </row>
    <row r="134" spans="3:3" x14ac:dyDescent="0.4">
      <c r="C134" s="137"/>
    </row>
    <row r="135" spans="3:3" x14ac:dyDescent="0.4">
      <c r="C135" s="137"/>
    </row>
    <row r="136" spans="3:3" x14ac:dyDescent="0.4">
      <c r="C136" s="137"/>
    </row>
    <row r="137" spans="3:3" x14ac:dyDescent="0.4">
      <c r="C137" s="137"/>
    </row>
    <row r="138" spans="3:3" x14ac:dyDescent="0.4">
      <c r="C138" s="137"/>
    </row>
    <row r="139" spans="3:3" x14ac:dyDescent="0.4">
      <c r="C139" s="137"/>
    </row>
    <row r="140" spans="3:3" x14ac:dyDescent="0.4">
      <c r="C140" s="137"/>
    </row>
    <row r="141" spans="3:3" x14ac:dyDescent="0.4">
      <c r="C141" s="137"/>
    </row>
    <row r="142" spans="3:3" x14ac:dyDescent="0.4">
      <c r="C142" s="137"/>
    </row>
    <row r="143" spans="3:3" x14ac:dyDescent="0.4">
      <c r="C143" s="137"/>
    </row>
    <row r="144" spans="3:3" x14ac:dyDescent="0.4">
      <c r="C144" s="137"/>
    </row>
    <row r="145" spans="3:3" x14ac:dyDescent="0.4">
      <c r="C145" s="137"/>
    </row>
    <row r="146" spans="3:3" x14ac:dyDescent="0.4">
      <c r="C146" s="137"/>
    </row>
    <row r="147" spans="3:3" x14ac:dyDescent="0.4">
      <c r="C147" s="137"/>
    </row>
    <row r="148" spans="3:3" x14ac:dyDescent="0.4">
      <c r="C148" s="137"/>
    </row>
    <row r="149" spans="3:3" x14ac:dyDescent="0.4">
      <c r="C149" s="137"/>
    </row>
    <row r="150" spans="3:3" x14ac:dyDescent="0.4">
      <c r="C150" s="137"/>
    </row>
    <row r="151" spans="3:3" x14ac:dyDescent="0.4">
      <c r="C151" s="137"/>
    </row>
    <row r="152" spans="3:3" x14ac:dyDescent="0.4">
      <c r="C152" s="137"/>
    </row>
    <row r="153" spans="3:3" x14ac:dyDescent="0.4">
      <c r="C153" s="137"/>
    </row>
    <row r="154" spans="3:3" x14ac:dyDescent="0.4">
      <c r="C154" s="137"/>
    </row>
    <row r="155" spans="3:3" x14ac:dyDescent="0.4">
      <c r="C155" s="137"/>
    </row>
    <row r="156" spans="3:3" x14ac:dyDescent="0.4">
      <c r="C156" s="137"/>
    </row>
    <row r="157" spans="3:3" x14ac:dyDescent="0.4">
      <c r="C157" s="137"/>
    </row>
    <row r="158" spans="3:3" x14ac:dyDescent="0.4">
      <c r="C158" s="137"/>
    </row>
    <row r="159" spans="3:3" x14ac:dyDescent="0.4">
      <c r="C159" s="137"/>
    </row>
    <row r="160" spans="3:3" x14ac:dyDescent="0.4">
      <c r="C160" s="137"/>
    </row>
    <row r="161" spans="3:3" x14ac:dyDescent="0.4">
      <c r="C161" s="137"/>
    </row>
    <row r="162" spans="3:3" x14ac:dyDescent="0.4">
      <c r="C162" s="137"/>
    </row>
    <row r="163" spans="3:3" x14ac:dyDescent="0.4">
      <c r="C163" s="137"/>
    </row>
    <row r="164" spans="3:3" x14ac:dyDescent="0.4">
      <c r="C164" s="137"/>
    </row>
    <row r="165" spans="3:3" x14ac:dyDescent="0.4">
      <c r="C165" s="137"/>
    </row>
    <row r="166" spans="3:3" x14ac:dyDescent="0.4">
      <c r="C166" s="137"/>
    </row>
    <row r="167" spans="3:3" x14ac:dyDescent="0.4">
      <c r="C167" s="137"/>
    </row>
    <row r="168" spans="3:3" x14ac:dyDescent="0.4">
      <c r="C168" s="137"/>
    </row>
    <row r="169" spans="3:3" x14ac:dyDescent="0.4">
      <c r="C169" s="137"/>
    </row>
    <row r="170" spans="3:3" x14ac:dyDescent="0.4">
      <c r="C170" s="137"/>
    </row>
    <row r="171" spans="3:3" x14ac:dyDescent="0.4">
      <c r="C171" s="137"/>
    </row>
    <row r="172" spans="3:3" x14ac:dyDescent="0.4">
      <c r="C172" s="137"/>
    </row>
    <row r="173" spans="3:3" x14ac:dyDescent="0.4">
      <c r="C173" s="137"/>
    </row>
    <row r="174" spans="3:3" x14ac:dyDescent="0.4">
      <c r="C174" s="137"/>
    </row>
    <row r="175" spans="3:3" x14ac:dyDescent="0.4">
      <c r="C175" s="137"/>
    </row>
    <row r="176" spans="3:3" x14ac:dyDescent="0.4">
      <c r="C176" s="137"/>
    </row>
    <row r="177" spans="3:3" x14ac:dyDescent="0.4">
      <c r="C177" s="137"/>
    </row>
    <row r="178" spans="3:3" x14ac:dyDescent="0.4">
      <c r="C178" s="137"/>
    </row>
    <row r="179" spans="3:3" x14ac:dyDescent="0.4">
      <c r="C179" s="137"/>
    </row>
    <row r="180" spans="3:3" x14ac:dyDescent="0.4">
      <c r="C180" s="137"/>
    </row>
    <row r="181" spans="3:3" x14ac:dyDescent="0.4">
      <c r="C181" s="137"/>
    </row>
    <row r="182" spans="3:3" x14ac:dyDescent="0.4">
      <c r="C182" s="137"/>
    </row>
    <row r="183" spans="3:3" x14ac:dyDescent="0.4">
      <c r="C183" s="137"/>
    </row>
    <row r="184" spans="3:3" x14ac:dyDescent="0.4">
      <c r="C184" s="137"/>
    </row>
    <row r="185" spans="3:3" x14ac:dyDescent="0.4">
      <c r="C185" s="137"/>
    </row>
    <row r="186" spans="3:3" x14ac:dyDescent="0.4">
      <c r="C186" s="137"/>
    </row>
    <row r="187" spans="3:3" x14ac:dyDescent="0.4">
      <c r="C187" s="137"/>
    </row>
    <row r="188" spans="3:3" x14ac:dyDescent="0.4">
      <c r="C188" s="137"/>
    </row>
    <row r="189" spans="3:3" x14ac:dyDescent="0.4">
      <c r="C189" s="137"/>
    </row>
    <row r="190" spans="3:3" x14ac:dyDescent="0.4">
      <c r="C190" s="137"/>
    </row>
    <row r="191" spans="3:3" x14ac:dyDescent="0.4">
      <c r="C191" s="137"/>
    </row>
    <row r="192" spans="3:3" x14ac:dyDescent="0.4">
      <c r="C192" s="137"/>
    </row>
    <row r="193" spans="3:3" x14ac:dyDescent="0.4">
      <c r="C193" s="137"/>
    </row>
    <row r="194" spans="3:3" x14ac:dyDescent="0.4">
      <c r="C194" s="137"/>
    </row>
    <row r="195" spans="3:3" x14ac:dyDescent="0.4">
      <c r="C195" s="137"/>
    </row>
    <row r="196" spans="3:3" x14ac:dyDescent="0.4">
      <c r="C196" s="137"/>
    </row>
    <row r="197" spans="3:3" x14ac:dyDescent="0.4">
      <c r="C197" s="137"/>
    </row>
    <row r="198" spans="3:3" x14ac:dyDescent="0.4">
      <c r="C198" s="137"/>
    </row>
    <row r="199" spans="3:3" x14ac:dyDescent="0.4">
      <c r="C199" s="137"/>
    </row>
    <row r="200" spans="3:3" x14ac:dyDescent="0.4">
      <c r="C200" s="137"/>
    </row>
    <row r="201" spans="3:3" x14ac:dyDescent="0.4">
      <c r="C201" s="137"/>
    </row>
    <row r="202" spans="3:3" x14ac:dyDescent="0.4">
      <c r="C202" s="137"/>
    </row>
    <row r="203" spans="3:3" x14ac:dyDescent="0.4">
      <c r="C203" s="137"/>
    </row>
    <row r="204" spans="3:3" x14ac:dyDescent="0.4">
      <c r="C204" s="137"/>
    </row>
    <row r="205" spans="3:3" x14ac:dyDescent="0.4">
      <c r="C205" s="137"/>
    </row>
    <row r="206" spans="3:3" x14ac:dyDescent="0.4">
      <c r="C206" s="137"/>
    </row>
    <row r="207" spans="3:3" x14ac:dyDescent="0.4">
      <c r="C207" s="137"/>
    </row>
    <row r="208" spans="3:3" x14ac:dyDescent="0.4">
      <c r="C208" s="137"/>
    </row>
    <row r="209" spans="3:3" x14ac:dyDescent="0.4">
      <c r="C209" s="137"/>
    </row>
    <row r="210" spans="3:3" x14ac:dyDescent="0.4">
      <c r="C210" s="137"/>
    </row>
    <row r="211" spans="3:3" x14ac:dyDescent="0.4">
      <c r="C211" s="137"/>
    </row>
    <row r="212" spans="3:3" x14ac:dyDescent="0.4">
      <c r="C212" s="137"/>
    </row>
    <row r="213" spans="3:3" x14ac:dyDescent="0.4">
      <c r="C213" s="137"/>
    </row>
    <row r="214" spans="3:3" x14ac:dyDescent="0.4">
      <c r="C214" s="137"/>
    </row>
    <row r="215" spans="3:3" x14ac:dyDescent="0.4">
      <c r="C215" s="137"/>
    </row>
    <row r="216" spans="3:3" x14ac:dyDescent="0.4">
      <c r="C216" s="137"/>
    </row>
    <row r="217" spans="3:3" x14ac:dyDescent="0.4">
      <c r="C217" s="137"/>
    </row>
    <row r="218" spans="3:3" x14ac:dyDescent="0.4">
      <c r="C218" s="137"/>
    </row>
    <row r="219" spans="3:3" x14ac:dyDescent="0.4">
      <c r="C219" s="137"/>
    </row>
    <row r="220" spans="3:3" x14ac:dyDescent="0.4">
      <c r="C220" s="137"/>
    </row>
    <row r="221" spans="3:3" x14ac:dyDescent="0.4">
      <c r="C221" s="137"/>
    </row>
    <row r="222" spans="3:3" x14ac:dyDescent="0.4">
      <c r="C222" s="137"/>
    </row>
    <row r="223" spans="3:3" x14ac:dyDescent="0.4">
      <c r="C223" s="137"/>
    </row>
    <row r="224" spans="3:3" x14ac:dyDescent="0.4">
      <c r="C224" s="137"/>
    </row>
    <row r="225" spans="3:3" x14ac:dyDescent="0.4">
      <c r="C225" s="137"/>
    </row>
    <row r="226" spans="3:3" x14ac:dyDescent="0.4">
      <c r="C226" s="137"/>
    </row>
    <row r="227" spans="3:3" x14ac:dyDescent="0.4">
      <c r="C227" s="137"/>
    </row>
    <row r="228" spans="3:3" x14ac:dyDescent="0.4">
      <c r="C228" s="137"/>
    </row>
    <row r="229" spans="3:3" x14ac:dyDescent="0.4">
      <c r="C229" s="137"/>
    </row>
    <row r="230" spans="3:3" x14ac:dyDescent="0.4">
      <c r="C230" s="137"/>
    </row>
    <row r="231" spans="3:3" x14ac:dyDescent="0.4">
      <c r="C231" s="137"/>
    </row>
    <row r="232" spans="3:3" x14ac:dyDescent="0.4">
      <c r="C232" s="137"/>
    </row>
    <row r="233" spans="3:3" x14ac:dyDescent="0.4">
      <c r="C233" s="137"/>
    </row>
    <row r="234" spans="3:3" x14ac:dyDescent="0.4">
      <c r="C234" s="137"/>
    </row>
    <row r="235" spans="3:3" x14ac:dyDescent="0.4">
      <c r="C235" s="137"/>
    </row>
    <row r="236" spans="3:3" x14ac:dyDescent="0.4">
      <c r="C236" s="137"/>
    </row>
    <row r="237" spans="3:3" x14ac:dyDescent="0.4">
      <c r="C237" s="137"/>
    </row>
    <row r="238" spans="3:3" x14ac:dyDescent="0.4">
      <c r="C238" s="137"/>
    </row>
    <row r="239" spans="3:3" x14ac:dyDescent="0.4">
      <c r="C239" s="137"/>
    </row>
    <row r="240" spans="3:3" x14ac:dyDescent="0.4">
      <c r="C240" s="137"/>
    </row>
    <row r="241" spans="3:3" x14ac:dyDescent="0.4">
      <c r="C241" s="137"/>
    </row>
    <row r="242" spans="3:3" x14ac:dyDescent="0.4">
      <c r="C242" s="137"/>
    </row>
    <row r="243" spans="3:3" x14ac:dyDescent="0.4">
      <c r="C243" s="137"/>
    </row>
    <row r="244" spans="3:3" x14ac:dyDescent="0.4">
      <c r="C244" s="137"/>
    </row>
    <row r="245" spans="3:3" x14ac:dyDescent="0.4">
      <c r="C245" s="137"/>
    </row>
    <row r="246" spans="3:3" x14ac:dyDescent="0.4">
      <c r="C246" s="137"/>
    </row>
    <row r="247" spans="3:3" x14ac:dyDescent="0.4">
      <c r="C247" s="137"/>
    </row>
    <row r="248" spans="3:3" x14ac:dyDescent="0.4">
      <c r="C248" s="137"/>
    </row>
    <row r="249" spans="3:3" x14ac:dyDescent="0.4">
      <c r="C249" s="137"/>
    </row>
    <row r="250" spans="3:3" x14ac:dyDescent="0.4">
      <c r="C250" s="137"/>
    </row>
    <row r="251" spans="3:3" x14ac:dyDescent="0.4">
      <c r="C251" s="137"/>
    </row>
    <row r="252" spans="3:3" x14ac:dyDescent="0.4">
      <c r="C252" s="137"/>
    </row>
    <row r="253" spans="3:3" x14ac:dyDescent="0.4">
      <c r="C253" s="137"/>
    </row>
    <row r="254" spans="3:3" x14ac:dyDescent="0.4">
      <c r="C254" s="137"/>
    </row>
    <row r="255" spans="3:3" x14ac:dyDescent="0.4">
      <c r="C255" s="137"/>
    </row>
    <row r="256" spans="3:3" x14ac:dyDescent="0.4">
      <c r="C256" s="137"/>
    </row>
    <row r="257" spans="3:3" x14ac:dyDescent="0.4">
      <c r="C257" s="137"/>
    </row>
    <row r="258" spans="3:3" x14ac:dyDescent="0.4">
      <c r="C258" s="137"/>
    </row>
    <row r="259" spans="3:3" x14ac:dyDescent="0.4">
      <c r="C259" s="137"/>
    </row>
    <row r="260" spans="3:3" x14ac:dyDescent="0.4">
      <c r="C260" s="137"/>
    </row>
    <row r="261" spans="3:3" x14ac:dyDescent="0.4">
      <c r="C261" s="137"/>
    </row>
    <row r="262" spans="3:3" x14ac:dyDescent="0.4">
      <c r="C262" s="137"/>
    </row>
    <row r="263" spans="3:3" x14ac:dyDescent="0.4">
      <c r="C263" s="137"/>
    </row>
    <row r="264" spans="3:3" x14ac:dyDescent="0.4">
      <c r="C264" s="137"/>
    </row>
    <row r="265" spans="3:3" x14ac:dyDescent="0.4">
      <c r="C265" s="137"/>
    </row>
    <row r="266" spans="3:3" x14ac:dyDescent="0.4">
      <c r="C266" s="137"/>
    </row>
    <row r="267" spans="3:3" x14ac:dyDescent="0.4">
      <c r="C267" s="137"/>
    </row>
    <row r="268" spans="3:3" x14ac:dyDescent="0.4">
      <c r="C268" s="137"/>
    </row>
    <row r="269" spans="3:3" x14ac:dyDescent="0.4">
      <c r="C269" s="137"/>
    </row>
    <row r="270" spans="3:3" x14ac:dyDescent="0.4">
      <c r="C270" s="137"/>
    </row>
    <row r="271" spans="3:3" x14ac:dyDescent="0.4">
      <c r="C271" s="137"/>
    </row>
    <row r="272" spans="3:3" x14ac:dyDescent="0.4">
      <c r="C272" s="137"/>
    </row>
    <row r="273" spans="3:3" x14ac:dyDescent="0.4">
      <c r="C273" s="137"/>
    </row>
    <row r="274" spans="3:3" x14ac:dyDescent="0.4">
      <c r="C274" s="137"/>
    </row>
    <row r="275" spans="3:3" x14ac:dyDescent="0.4">
      <c r="C275" s="137"/>
    </row>
    <row r="276" spans="3:3" x14ac:dyDescent="0.4">
      <c r="C276" s="137"/>
    </row>
    <row r="277" spans="3:3" x14ac:dyDescent="0.4">
      <c r="C277" s="137"/>
    </row>
    <row r="278" spans="3:3" x14ac:dyDescent="0.4">
      <c r="C278" s="137"/>
    </row>
    <row r="279" spans="3:3" x14ac:dyDescent="0.4">
      <c r="C279" s="137"/>
    </row>
    <row r="280" spans="3:3" x14ac:dyDescent="0.4">
      <c r="C280" s="137"/>
    </row>
    <row r="281" spans="3:3" x14ac:dyDescent="0.4">
      <c r="C281" s="137"/>
    </row>
    <row r="282" spans="3:3" x14ac:dyDescent="0.4">
      <c r="C282" s="137"/>
    </row>
    <row r="283" spans="3:3" x14ac:dyDescent="0.4">
      <c r="C283" s="137"/>
    </row>
    <row r="284" spans="3:3" x14ac:dyDescent="0.4">
      <c r="C284" s="137"/>
    </row>
    <row r="285" spans="3:3" x14ac:dyDescent="0.4">
      <c r="C285" s="137"/>
    </row>
    <row r="286" spans="3:3" x14ac:dyDescent="0.4">
      <c r="C286" s="137"/>
    </row>
    <row r="287" spans="3:3" x14ac:dyDescent="0.4">
      <c r="C287" s="137"/>
    </row>
    <row r="288" spans="3:3" x14ac:dyDescent="0.4">
      <c r="C288" s="137"/>
    </row>
    <row r="289" spans="3:3" x14ac:dyDescent="0.4">
      <c r="C289" s="137"/>
    </row>
    <row r="290" spans="3:3" x14ac:dyDescent="0.4">
      <c r="C290" s="137"/>
    </row>
    <row r="291" spans="3:3" x14ac:dyDescent="0.4">
      <c r="C291" s="137"/>
    </row>
    <row r="292" spans="3:3" x14ac:dyDescent="0.4">
      <c r="C292" s="137"/>
    </row>
    <row r="293" spans="3:3" x14ac:dyDescent="0.4">
      <c r="C293" s="137"/>
    </row>
    <row r="294" spans="3:3" x14ac:dyDescent="0.4">
      <c r="C294" s="137"/>
    </row>
    <row r="295" spans="3:3" x14ac:dyDescent="0.4">
      <c r="C295" s="137"/>
    </row>
    <row r="296" spans="3:3" x14ac:dyDescent="0.4">
      <c r="C296" s="137"/>
    </row>
    <row r="297" spans="3:3" x14ac:dyDescent="0.4">
      <c r="C297" s="137"/>
    </row>
    <row r="298" spans="3:3" x14ac:dyDescent="0.4">
      <c r="C298" s="137"/>
    </row>
    <row r="299" spans="3:3" x14ac:dyDescent="0.4">
      <c r="C299" s="137"/>
    </row>
    <row r="300" spans="3:3" x14ac:dyDescent="0.4">
      <c r="C300" s="137"/>
    </row>
    <row r="301" spans="3:3" x14ac:dyDescent="0.4">
      <c r="C301" s="137"/>
    </row>
    <row r="302" spans="3:3" x14ac:dyDescent="0.4">
      <c r="C302" s="137"/>
    </row>
    <row r="303" spans="3:3" x14ac:dyDescent="0.4">
      <c r="C303" s="137"/>
    </row>
    <row r="304" spans="3:3" x14ac:dyDescent="0.4">
      <c r="C304" s="137"/>
    </row>
    <row r="305" spans="3:3" x14ac:dyDescent="0.4">
      <c r="C305" s="137"/>
    </row>
    <row r="306" spans="3:3" x14ac:dyDescent="0.4">
      <c r="C306" s="137"/>
    </row>
    <row r="307" spans="3:3" x14ac:dyDescent="0.4">
      <c r="C307" s="137"/>
    </row>
    <row r="308" spans="3:3" x14ac:dyDescent="0.4">
      <c r="C308" s="137"/>
    </row>
    <row r="309" spans="3:3" x14ac:dyDescent="0.4">
      <c r="C309" s="137"/>
    </row>
    <row r="310" spans="3:3" x14ac:dyDescent="0.4">
      <c r="C310" s="137"/>
    </row>
    <row r="311" spans="3:3" x14ac:dyDescent="0.4">
      <c r="C311" s="137"/>
    </row>
    <row r="312" spans="3:3" x14ac:dyDescent="0.4">
      <c r="C312" s="137"/>
    </row>
    <row r="313" spans="3:3" x14ac:dyDescent="0.4">
      <c r="C313" s="137"/>
    </row>
    <row r="314" spans="3:3" x14ac:dyDescent="0.4">
      <c r="C314" s="137"/>
    </row>
    <row r="315" spans="3:3" x14ac:dyDescent="0.4">
      <c r="C315" s="137"/>
    </row>
    <row r="316" spans="3:3" x14ac:dyDescent="0.4">
      <c r="C316" s="137"/>
    </row>
    <row r="317" spans="3:3" x14ac:dyDescent="0.4">
      <c r="C317" s="137"/>
    </row>
    <row r="318" spans="3:3" x14ac:dyDescent="0.4">
      <c r="C318" s="137"/>
    </row>
    <row r="319" spans="3:3" x14ac:dyDescent="0.4">
      <c r="C319" s="137"/>
    </row>
    <row r="320" spans="3:3" x14ac:dyDescent="0.4">
      <c r="C320" s="137"/>
    </row>
    <row r="321" spans="3:3" x14ac:dyDescent="0.4">
      <c r="C321" s="137"/>
    </row>
    <row r="322" spans="3:3" x14ac:dyDescent="0.4">
      <c r="C322" s="137"/>
    </row>
    <row r="323" spans="3:3" x14ac:dyDescent="0.4">
      <c r="C323" s="137"/>
    </row>
    <row r="324" spans="3:3" x14ac:dyDescent="0.4">
      <c r="C324" s="137"/>
    </row>
    <row r="325" spans="3:3" x14ac:dyDescent="0.4">
      <c r="C325" s="137"/>
    </row>
    <row r="326" spans="3:3" x14ac:dyDescent="0.4">
      <c r="C326" s="137"/>
    </row>
    <row r="327" spans="3:3" x14ac:dyDescent="0.4">
      <c r="C327" s="137"/>
    </row>
    <row r="328" spans="3:3" x14ac:dyDescent="0.4">
      <c r="C328" s="137"/>
    </row>
    <row r="329" spans="3:3" x14ac:dyDescent="0.4">
      <c r="C329" s="137"/>
    </row>
    <row r="330" spans="3:3" x14ac:dyDescent="0.4">
      <c r="C330" s="137"/>
    </row>
    <row r="331" spans="3:3" x14ac:dyDescent="0.4">
      <c r="C331" s="137"/>
    </row>
    <row r="332" spans="3:3" x14ac:dyDescent="0.4">
      <c r="C332" s="137"/>
    </row>
    <row r="333" spans="3:3" x14ac:dyDescent="0.4">
      <c r="C333" s="137"/>
    </row>
    <row r="334" spans="3:3" x14ac:dyDescent="0.4">
      <c r="C334" s="137"/>
    </row>
    <row r="335" spans="3:3" x14ac:dyDescent="0.4">
      <c r="C335" s="137"/>
    </row>
    <row r="336" spans="3:3" x14ac:dyDescent="0.4">
      <c r="C336" s="137"/>
    </row>
    <row r="337" spans="3:3" x14ac:dyDescent="0.4">
      <c r="C337" s="137"/>
    </row>
    <row r="338" spans="3:3" x14ac:dyDescent="0.4">
      <c r="C338" s="137"/>
    </row>
    <row r="339" spans="3:3" x14ac:dyDescent="0.4">
      <c r="C339" s="137"/>
    </row>
    <row r="340" spans="3:3" x14ac:dyDescent="0.4">
      <c r="C340" s="137"/>
    </row>
    <row r="341" spans="3:3" x14ac:dyDescent="0.4">
      <c r="C341" s="137"/>
    </row>
    <row r="342" spans="3:3" ht="18" thickBot="1" x14ac:dyDescent="0.45">
      <c r="C342" s="138"/>
    </row>
  </sheetData>
  <sheetProtection algorithmName="SHA-512" hashValue="NiOVQ6+/5WpWd9dXFuOiDRn4+QWYRByT+o7q1usWTwBGB3Retvu/k0pa3miJg6OEBqappPF8ubjFXawM97Q5Eg==" saltValue="Zign02bh0FPCmnLy8OQ5Ig==" spinCount="100000" sheet="1" objects="1" scenarios="1"/>
  <mergeCells count="9">
    <mergeCell ref="A43:K43"/>
    <mergeCell ref="A44:K44"/>
    <mergeCell ref="A33:K33"/>
    <mergeCell ref="D1:K1"/>
    <mergeCell ref="E24:F24"/>
    <mergeCell ref="G24:H24"/>
    <mergeCell ref="A2:K2"/>
    <mergeCell ref="A10:K10"/>
    <mergeCell ref="A19:K19"/>
  </mergeCells>
  <phoneticPr fontId="17" type="noConversion"/>
  <dataValidations count="6">
    <dataValidation type="list" allowBlank="1" showInputMessage="1" showErrorMessage="1" sqref="D4:K4 D6:K6 D5:E5 D12 D23">
      <formula1>$AA$4:$AB$4</formula1>
    </dataValidation>
    <dataValidation type="list" allowBlank="1" showInputMessage="1" showErrorMessage="1" sqref="D7">
      <formula1>$AA$7:$AD$7</formula1>
    </dataValidation>
    <dataValidation type="list" allowBlank="1" showInputMessage="1" showErrorMessage="1" sqref="D8">
      <formula1>$AA$8:$AC$8</formula1>
    </dataValidation>
    <dataValidation type="list" allowBlank="1" showInputMessage="1" showErrorMessage="1" sqref="D9">
      <formula1>$AA$9:$AD$9</formula1>
    </dataValidation>
    <dataValidation type="list" allowBlank="1" showInputMessage="1" showErrorMessage="1" sqref="D11">
      <formula1>$AA$11:$AE$11</formula1>
    </dataValidation>
    <dataValidation type="list" allowBlank="1" showInputMessage="1" showErrorMessage="1" sqref="D20">
      <formula1>$AA$20:$AC$20</formula1>
    </dataValidation>
  </dataValidation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7.399999999999999" x14ac:dyDescent="0.4"/>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9</vt:i4>
      </vt:variant>
      <vt:variant>
        <vt:lpstr>이름이 지정된 범위</vt:lpstr>
      </vt:variant>
      <vt:variant>
        <vt:i4>2</vt:i4>
      </vt:variant>
    </vt:vector>
  </HeadingPairs>
  <TitlesOfParts>
    <vt:vector size="11" baseType="lpstr">
      <vt:lpstr>ReadMe</vt:lpstr>
      <vt:lpstr>TopSystemParameters</vt:lpstr>
      <vt:lpstr>Digital Chain</vt:lpstr>
      <vt:lpstr>JESD System Parameters</vt:lpstr>
      <vt:lpstr>GPIO</vt:lpstr>
      <vt:lpstr>AGC</vt:lpstr>
      <vt:lpstr>PAP</vt:lpstr>
      <vt:lpstr>Miscellaneous</vt:lpstr>
      <vt:lpstr>UserInfo</vt:lpstr>
      <vt:lpstr>Input</vt:lpstr>
      <vt:lpstr>Output</vt:lpstr>
    </vt:vector>
  </TitlesOfParts>
  <Company>Texas Instruments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Phanindra</dc:creator>
  <cp:lastModifiedBy>user</cp:lastModifiedBy>
  <dcterms:created xsi:type="dcterms:W3CDTF">2021-05-31T09:35:41Z</dcterms:created>
  <dcterms:modified xsi:type="dcterms:W3CDTF">2023-07-04T05:46:27Z</dcterms:modified>
</cp:coreProperties>
</file>