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B9EC2F5F-31B7-4ACD-8CD0-3CF14FE5B397}" xr6:coauthVersionLast="36" xr6:coauthVersionMax="36" xr10:uidLastSave="{00000000-0000-0000-0000-000000000000}"/>
  <bookViews>
    <workbookView xWindow="0" yWindow="0" windowWidth="19200" windowHeight="7450" xr2:uid="{00000000-000D-0000-FFFF-FFFF00000000}"/>
  </bookViews>
  <sheets>
    <sheet name="MOSFET Losse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15" i="1"/>
  <c r="N31" i="1"/>
  <c r="N30" i="1"/>
  <c r="N29" i="1"/>
  <c r="N28" i="1"/>
  <c r="N27" i="1"/>
  <c r="N25" i="1"/>
  <c r="N24" i="1"/>
  <c r="N22" i="1"/>
  <c r="N20" i="1"/>
  <c r="N19" i="1"/>
  <c r="N18" i="1"/>
  <c r="Q19" i="1"/>
  <c r="Q18" i="1"/>
  <c r="N2" i="1"/>
  <c r="N13" i="1" l="1"/>
  <c r="N6" i="1"/>
  <c r="N12" i="1"/>
  <c r="N4" i="1"/>
  <c r="Q3" i="1"/>
  <c r="N3" i="1"/>
  <c r="N8" i="1" s="1"/>
  <c r="Q2" i="1"/>
  <c r="N11" i="1" l="1"/>
  <c r="N10" i="1"/>
  <c r="N14" i="1" s="1"/>
</calcChain>
</file>

<file path=xl/sharedStrings.xml><?xml version="1.0" encoding="utf-8"?>
<sst xmlns="http://schemas.openxmlformats.org/spreadsheetml/2006/main" count="111" uniqueCount="58">
  <si>
    <t xml:space="preserve">PMP7282 MOSFET Losses Calculation </t>
  </si>
  <si>
    <t>VDC</t>
  </si>
  <si>
    <t xml:space="preserve">Output Voltage </t>
  </si>
  <si>
    <t xml:space="preserve">Parameters </t>
  </si>
  <si>
    <t xml:space="preserve">Output Current </t>
  </si>
  <si>
    <t>ADC</t>
  </si>
  <si>
    <t xml:space="preserve">Switching Frequency </t>
  </si>
  <si>
    <t>HZ</t>
  </si>
  <si>
    <t>High Side MOSFET</t>
  </si>
  <si>
    <t>BSC123N08NS3G</t>
  </si>
  <si>
    <t>TDSON-8</t>
  </si>
  <si>
    <t xml:space="preserve">Minimum Input DC Voltage </t>
  </si>
  <si>
    <t xml:space="preserve">Nominal Input Voltage </t>
  </si>
  <si>
    <t xml:space="preserve">Maximum Input Voltage </t>
  </si>
  <si>
    <t xml:space="preserve">ohm </t>
  </si>
  <si>
    <t xml:space="preserve">Rdson Max Rdson </t>
  </si>
  <si>
    <t xml:space="preserve">Rise Time  tr </t>
  </si>
  <si>
    <t>sec</t>
  </si>
  <si>
    <t xml:space="preserve">Fall Time tf </t>
  </si>
  <si>
    <t>Turn on Delay on time td(on)</t>
  </si>
  <si>
    <t>Turn on Delay off time td(off)</t>
  </si>
  <si>
    <t>Low  Side MOSFET</t>
  </si>
  <si>
    <t>BSC047N08NS3 G</t>
  </si>
  <si>
    <t>Gate Charge Qg</t>
  </si>
  <si>
    <t>Output Capacitance Coss</t>
  </si>
  <si>
    <t>F</t>
  </si>
  <si>
    <t>c</t>
  </si>
  <si>
    <t xml:space="preserve">Input Voltage </t>
  </si>
  <si>
    <t xml:space="preserve">Current through each Phase </t>
  </si>
  <si>
    <t xml:space="preserve">No of MOSFET/Phase </t>
  </si>
  <si>
    <t xml:space="preserve">Current through eachMOSFET in each  Phase </t>
  </si>
  <si>
    <t xml:space="preserve">External Gate Resistance </t>
  </si>
  <si>
    <t>Losses/MOSFET</t>
  </si>
  <si>
    <t>W</t>
  </si>
  <si>
    <t>Conduction Losses</t>
  </si>
  <si>
    <t>Switching Losses</t>
  </si>
  <si>
    <t xml:space="preserve">Gate Voltage </t>
  </si>
  <si>
    <t xml:space="preserve">Gate Losses </t>
  </si>
  <si>
    <t>Output Capacitance Losses</t>
  </si>
  <si>
    <t>Total Losses</t>
  </si>
  <si>
    <t>Temp Rise /MOSFET</t>
  </si>
  <si>
    <t>Device on PCB RJA</t>
  </si>
  <si>
    <t>°C/W</t>
  </si>
  <si>
    <t>°C</t>
  </si>
  <si>
    <t>HS  MOSFET Losses Calculation @48V</t>
  </si>
  <si>
    <t>ohm</t>
  </si>
  <si>
    <t>Gate charge Qg</t>
  </si>
  <si>
    <t>LS  MOSFET Losses Calculation @48V</t>
  </si>
  <si>
    <t xml:space="preserve">HS MOSFET Duty Cycle </t>
  </si>
  <si>
    <t>LS MOSFET Duty Cycle</t>
  </si>
  <si>
    <t xml:space="preserve">Conduction Losses </t>
  </si>
  <si>
    <t>LS  switching Losses</t>
  </si>
  <si>
    <t>Gate drive Losses</t>
  </si>
  <si>
    <t xml:space="preserve">Dead time Losses </t>
  </si>
  <si>
    <t>Diode Forward Drop</t>
  </si>
  <si>
    <t xml:space="preserve">Reverse Recovery Time </t>
  </si>
  <si>
    <t>Reverse Recovery Charge</t>
  </si>
  <si>
    <t>Diode Reverse recovery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</si>
</sst>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/>
    </xf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quotePrefix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user.in/datasheet/2/196/Infineon_BSC047N08NS3_G_DataSheet_v02_08_EN-3160431.pdf" TargetMode="External"/><Relationship Id="rId1" Type="http://schemas.openxmlformats.org/officeDocument/2006/relationships/hyperlink" Target="https://www.mouser.in/datasheet/2/196/Infineon_BSC123N08NS3G_DS_v02_05_en-31605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2"/>
  <sheetViews>
    <sheetView tabSelected="1" topLeftCell="B19" zoomScaleNormal="100" workbookViewId="0">
      <selection activeCell="N33" sqref="N33"/>
    </sheetView>
  </sheetViews>
  <sheetFormatPr defaultRowHeight="14.5" x14ac:dyDescent="0.35"/>
  <cols>
    <col min="13" max="13" width="23.453125" customWidth="1"/>
  </cols>
  <sheetData>
    <row r="1" spans="2:18" x14ac:dyDescent="0.35">
      <c r="B1" s="3" t="s">
        <v>0</v>
      </c>
      <c r="C1" s="3"/>
      <c r="D1" s="3"/>
      <c r="E1" s="3"/>
      <c r="F1" s="3"/>
      <c r="G1" s="3"/>
      <c r="H1" s="3"/>
      <c r="I1" s="3"/>
      <c r="K1" s="3" t="s">
        <v>44</v>
      </c>
      <c r="L1" s="3"/>
      <c r="M1" s="3"/>
      <c r="N1" s="3"/>
      <c r="O1" s="3"/>
      <c r="P1" s="3"/>
      <c r="Q1" s="3"/>
      <c r="R1" s="3"/>
    </row>
    <row r="2" spans="2:18" x14ac:dyDescent="0.35">
      <c r="B2" s="3" t="s">
        <v>3</v>
      </c>
      <c r="C2" s="3"/>
      <c r="D2" s="3"/>
      <c r="E2" s="3"/>
      <c r="F2" s="3"/>
      <c r="G2" s="3"/>
      <c r="H2" s="3"/>
      <c r="I2" s="3"/>
      <c r="K2" s="11" t="s">
        <v>27</v>
      </c>
      <c r="L2" s="11"/>
      <c r="M2" s="11"/>
      <c r="N2" s="3">
        <f>E4</f>
        <v>48</v>
      </c>
      <c r="O2" s="3"/>
      <c r="P2" s="3"/>
      <c r="Q2" s="3" t="str">
        <f>H3</f>
        <v>VDC</v>
      </c>
      <c r="R2" s="3"/>
    </row>
    <row r="3" spans="2:18" x14ac:dyDescent="0.35">
      <c r="B3" s="15" t="s">
        <v>11</v>
      </c>
      <c r="C3" s="15"/>
      <c r="D3" s="15"/>
      <c r="E3" s="3">
        <v>36</v>
      </c>
      <c r="F3" s="3"/>
      <c r="G3" s="3"/>
      <c r="H3" s="3" t="s">
        <v>1</v>
      </c>
      <c r="I3" s="3"/>
      <c r="K3" s="11" t="s">
        <v>2</v>
      </c>
      <c r="L3" s="11"/>
      <c r="M3" s="11"/>
      <c r="N3" s="3">
        <f>E6</f>
        <v>12</v>
      </c>
      <c r="O3" s="3"/>
      <c r="P3" s="3"/>
      <c r="Q3" s="3" t="str">
        <f>H4</f>
        <v>VDC</v>
      </c>
      <c r="R3" s="3"/>
    </row>
    <row r="4" spans="2:18" x14ac:dyDescent="0.35">
      <c r="B4" s="16" t="s">
        <v>12</v>
      </c>
      <c r="C4" s="17"/>
      <c r="D4" s="18"/>
      <c r="E4" s="5">
        <v>48</v>
      </c>
      <c r="F4" s="10"/>
      <c r="G4" s="6"/>
      <c r="H4" s="3" t="s">
        <v>1</v>
      </c>
      <c r="I4" s="3"/>
      <c r="K4" s="11" t="s">
        <v>28</v>
      </c>
      <c r="L4" s="11"/>
      <c r="M4" s="11"/>
      <c r="N4" s="3">
        <f>E7/2</f>
        <v>25</v>
      </c>
      <c r="O4" s="3"/>
      <c r="P4" s="3"/>
      <c r="Q4" s="3" t="s">
        <v>5</v>
      </c>
      <c r="R4" s="3"/>
    </row>
    <row r="5" spans="2:18" x14ac:dyDescent="0.35">
      <c r="B5" s="15" t="s">
        <v>13</v>
      </c>
      <c r="C5" s="15"/>
      <c r="D5" s="15"/>
      <c r="E5" s="3">
        <v>60</v>
      </c>
      <c r="F5" s="3"/>
      <c r="G5" s="3"/>
      <c r="H5" s="3" t="s">
        <v>1</v>
      </c>
      <c r="I5" s="3"/>
      <c r="K5" s="11" t="s">
        <v>29</v>
      </c>
      <c r="L5" s="11"/>
      <c r="M5" s="11"/>
      <c r="N5" s="3">
        <v>3</v>
      </c>
      <c r="O5" s="3"/>
      <c r="P5" s="3"/>
      <c r="Q5" s="3"/>
      <c r="R5" s="3"/>
    </row>
    <row r="6" spans="2:18" ht="14" customHeight="1" x14ac:dyDescent="0.35">
      <c r="B6" s="15" t="s">
        <v>2</v>
      </c>
      <c r="C6" s="15"/>
      <c r="D6" s="15"/>
      <c r="E6" s="3">
        <v>12</v>
      </c>
      <c r="F6" s="3"/>
      <c r="G6" s="3"/>
      <c r="H6" s="3" t="s">
        <v>1</v>
      </c>
      <c r="I6" s="3"/>
      <c r="K6" s="11" t="s">
        <v>30</v>
      </c>
      <c r="L6" s="11"/>
      <c r="M6" s="11"/>
      <c r="N6" s="3">
        <f>N4/N5</f>
        <v>8.3333333333333339</v>
      </c>
      <c r="O6" s="3"/>
      <c r="P6" s="3"/>
      <c r="Q6" s="3" t="s">
        <v>5</v>
      </c>
      <c r="R6" s="3"/>
    </row>
    <row r="7" spans="2:18" x14ac:dyDescent="0.35">
      <c r="B7" s="15" t="s">
        <v>4</v>
      </c>
      <c r="C7" s="15"/>
      <c r="D7" s="15"/>
      <c r="E7" s="3">
        <v>50</v>
      </c>
      <c r="F7" s="3"/>
      <c r="G7" s="3"/>
      <c r="H7" s="3" t="s">
        <v>5</v>
      </c>
      <c r="I7" s="3"/>
      <c r="K7" s="1" t="s">
        <v>31</v>
      </c>
      <c r="L7" s="1"/>
      <c r="M7" s="1"/>
      <c r="N7" s="3">
        <v>0</v>
      </c>
      <c r="O7" s="3"/>
      <c r="P7" s="3"/>
      <c r="Q7" s="3" t="s">
        <v>14</v>
      </c>
      <c r="R7" s="3"/>
    </row>
    <row r="8" spans="2:18" x14ac:dyDescent="0.35">
      <c r="B8" s="15" t="s">
        <v>6</v>
      </c>
      <c r="C8" s="15"/>
      <c r="D8" s="15"/>
      <c r="E8" s="2">
        <v>88280</v>
      </c>
      <c r="F8" s="3"/>
      <c r="G8" s="3"/>
      <c r="H8" s="3" t="s">
        <v>7</v>
      </c>
      <c r="I8" s="3"/>
      <c r="K8" s="7" t="s">
        <v>48</v>
      </c>
      <c r="L8" s="8"/>
      <c r="M8" s="9"/>
      <c r="N8" s="5">
        <f>N3/N2</f>
        <v>0.25</v>
      </c>
      <c r="O8" s="10"/>
      <c r="P8" s="6"/>
      <c r="Q8" s="5"/>
      <c r="R8" s="6"/>
    </row>
    <row r="9" spans="2:18" x14ac:dyDescent="0.35">
      <c r="B9" s="1" t="s">
        <v>36</v>
      </c>
      <c r="C9" s="1"/>
      <c r="D9" s="1"/>
      <c r="E9" s="3">
        <v>7</v>
      </c>
      <c r="F9" s="3"/>
      <c r="G9" s="3"/>
      <c r="H9" s="3" t="s">
        <v>1</v>
      </c>
      <c r="I9" s="3"/>
      <c r="K9" s="7" t="s">
        <v>32</v>
      </c>
      <c r="L9" s="8"/>
      <c r="M9" s="9"/>
      <c r="N9" s="3"/>
      <c r="O9" s="3"/>
      <c r="P9" s="3"/>
      <c r="Q9" s="3"/>
      <c r="R9" s="3"/>
    </row>
    <row r="10" spans="2:18" ht="14.5" customHeight="1" x14ac:dyDescent="0.35">
      <c r="B10" s="13" t="s">
        <v>8</v>
      </c>
      <c r="C10" s="13"/>
      <c r="D10" s="13"/>
      <c r="E10" s="14" t="s">
        <v>9</v>
      </c>
      <c r="F10" s="14"/>
      <c r="G10" s="14"/>
      <c r="H10" s="13" t="s">
        <v>10</v>
      </c>
      <c r="I10" s="13"/>
      <c r="K10" s="1" t="s">
        <v>34</v>
      </c>
      <c r="L10" s="1"/>
      <c r="M10" s="1"/>
      <c r="N10" s="2">
        <f>N6*N6*E11*N8</f>
        <v>0.21354166666666671</v>
      </c>
      <c r="O10" s="3"/>
      <c r="P10" s="3"/>
      <c r="Q10" s="3" t="s">
        <v>33</v>
      </c>
      <c r="R10" s="3"/>
    </row>
    <row r="11" spans="2:18" x14ac:dyDescent="0.35">
      <c r="B11" s="19" t="s">
        <v>15</v>
      </c>
      <c r="C11" s="1"/>
      <c r="D11" s="1"/>
      <c r="E11" s="2">
        <v>1.23E-2</v>
      </c>
      <c r="F11" s="3"/>
      <c r="G11" s="3"/>
      <c r="H11" s="3" t="s">
        <v>14</v>
      </c>
      <c r="I11" s="3"/>
      <c r="K11" s="1" t="s">
        <v>35</v>
      </c>
      <c r="L11" s="1"/>
      <c r="M11" s="1"/>
      <c r="N11" s="2">
        <f>N2*N6*(E12+E13)*E8</f>
        <v>0.77686399999999989</v>
      </c>
      <c r="O11" s="3"/>
      <c r="P11" s="3"/>
      <c r="Q11" s="3" t="s">
        <v>33</v>
      </c>
      <c r="R11" s="3"/>
    </row>
    <row r="12" spans="2:18" x14ac:dyDescent="0.35">
      <c r="B12" s="1" t="s">
        <v>16</v>
      </c>
      <c r="C12" s="1"/>
      <c r="D12" s="1"/>
      <c r="E12" s="2">
        <v>1.7999999999999999E-8</v>
      </c>
      <c r="F12" s="3"/>
      <c r="G12" s="3"/>
      <c r="H12" s="3" t="s">
        <v>17</v>
      </c>
      <c r="I12" s="3"/>
      <c r="K12" s="1" t="s">
        <v>37</v>
      </c>
      <c r="L12" s="1"/>
      <c r="M12" s="1"/>
      <c r="N12" s="2">
        <f>E16*E9*E8</f>
        <v>1.5448999999999999E-2</v>
      </c>
      <c r="O12" s="3"/>
      <c r="P12" s="3"/>
      <c r="Q12" s="3" t="s">
        <v>33</v>
      </c>
      <c r="R12" s="3"/>
    </row>
    <row r="13" spans="2:18" x14ac:dyDescent="0.35">
      <c r="B13" s="1" t="s">
        <v>18</v>
      </c>
      <c r="C13" s="1"/>
      <c r="D13" s="1"/>
      <c r="E13" s="2">
        <v>4.0000000000000002E-9</v>
      </c>
      <c r="F13" s="3"/>
      <c r="G13" s="3"/>
      <c r="H13" s="3" t="s">
        <v>17</v>
      </c>
      <c r="I13" s="3"/>
      <c r="K13" s="1" t="s">
        <v>38</v>
      </c>
      <c r="L13" s="1"/>
      <c r="M13" s="1"/>
      <c r="N13" s="2">
        <f>0.5*E17*N2*N2*E8</f>
        <v>5.2578155519999996E-2</v>
      </c>
      <c r="O13" s="3"/>
      <c r="P13" s="3"/>
      <c r="Q13" s="3" t="s">
        <v>33</v>
      </c>
      <c r="R13" s="3"/>
    </row>
    <row r="14" spans="2:18" x14ac:dyDescent="0.35">
      <c r="B14" s="1" t="s">
        <v>19</v>
      </c>
      <c r="C14" s="1"/>
      <c r="D14" s="1"/>
      <c r="E14" s="2">
        <v>1.2E-8</v>
      </c>
      <c r="F14" s="3"/>
      <c r="G14" s="3"/>
      <c r="H14" s="3" t="s">
        <v>17</v>
      </c>
      <c r="I14" s="3"/>
      <c r="K14" s="1" t="s">
        <v>39</v>
      </c>
      <c r="L14" s="1"/>
      <c r="M14" s="1"/>
      <c r="N14" s="2">
        <f>SUM(N10:P13)</f>
        <v>1.0584328221866666</v>
      </c>
      <c r="O14" s="3"/>
      <c r="P14" s="3"/>
      <c r="Q14" s="3" t="s">
        <v>33</v>
      </c>
      <c r="R14" s="3"/>
    </row>
    <row r="15" spans="2:18" x14ac:dyDescent="0.35">
      <c r="B15" s="1" t="s">
        <v>20</v>
      </c>
      <c r="C15" s="1"/>
      <c r="D15" s="1"/>
      <c r="E15" s="2">
        <v>1.9000000000000001E-8</v>
      </c>
      <c r="F15" s="3"/>
      <c r="G15" s="3"/>
      <c r="H15" s="3" t="s">
        <v>17</v>
      </c>
      <c r="I15" s="3"/>
      <c r="K15" s="1" t="s">
        <v>40</v>
      </c>
      <c r="L15" s="1"/>
      <c r="M15" s="1"/>
      <c r="N15" s="2">
        <f>N14*E18+25</f>
        <v>90.622834975573326</v>
      </c>
      <c r="O15" s="3"/>
      <c r="P15" s="3"/>
      <c r="Q15" s="3" t="s">
        <v>43</v>
      </c>
      <c r="R15" s="3"/>
    </row>
    <row r="16" spans="2:18" x14ac:dyDescent="0.35">
      <c r="B16" s="1" t="s">
        <v>23</v>
      </c>
      <c r="C16" s="1"/>
      <c r="D16" s="1"/>
      <c r="E16" s="2">
        <v>2.4999999999999999E-8</v>
      </c>
      <c r="F16" s="3"/>
      <c r="G16" s="3"/>
      <c r="H16" s="3" t="s">
        <v>26</v>
      </c>
      <c r="I16" s="3"/>
      <c r="K16" s="4"/>
      <c r="L16" s="4"/>
      <c r="M16" s="4"/>
      <c r="N16" s="4"/>
      <c r="O16" s="4"/>
      <c r="P16" s="4"/>
      <c r="Q16" s="4"/>
      <c r="R16" s="4"/>
    </row>
    <row r="17" spans="2:18" x14ac:dyDescent="0.35">
      <c r="B17" s="1" t="s">
        <v>24</v>
      </c>
      <c r="C17" s="1"/>
      <c r="D17" s="1"/>
      <c r="E17" s="2">
        <v>5.1699999999999997E-10</v>
      </c>
      <c r="F17" s="3"/>
      <c r="G17" s="3"/>
      <c r="H17" s="3" t="s">
        <v>25</v>
      </c>
      <c r="I17" s="3"/>
      <c r="K17" s="3" t="s">
        <v>47</v>
      </c>
      <c r="L17" s="3"/>
      <c r="M17" s="3"/>
      <c r="N17" s="3"/>
      <c r="O17" s="3"/>
      <c r="P17" s="3"/>
      <c r="Q17" s="3"/>
      <c r="R17" s="3"/>
    </row>
    <row r="18" spans="2:18" x14ac:dyDescent="0.35">
      <c r="B18" s="1" t="s">
        <v>41</v>
      </c>
      <c r="C18" s="1"/>
      <c r="D18" s="1"/>
      <c r="E18" s="3">
        <v>62</v>
      </c>
      <c r="F18" s="3"/>
      <c r="G18" s="3"/>
      <c r="H18" s="3" t="s">
        <v>42</v>
      </c>
      <c r="I18" s="3"/>
      <c r="K18" s="11" t="s">
        <v>27</v>
      </c>
      <c r="L18" s="11"/>
      <c r="M18" s="11"/>
      <c r="N18" s="3">
        <f>N2</f>
        <v>48</v>
      </c>
      <c r="O18" s="3"/>
      <c r="P18" s="3"/>
      <c r="Q18" s="3">
        <f>H19</f>
        <v>0</v>
      </c>
      <c r="R18" s="3"/>
    </row>
    <row r="19" spans="2:18" x14ac:dyDescent="0.35">
      <c r="B19" s="12"/>
      <c r="C19" s="12"/>
      <c r="D19" s="12"/>
      <c r="E19" s="12"/>
      <c r="F19" s="12"/>
      <c r="G19" s="12"/>
      <c r="H19" s="12"/>
      <c r="I19" s="12"/>
      <c r="K19" s="11" t="s">
        <v>2</v>
      </c>
      <c r="L19" s="11"/>
      <c r="M19" s="11"/>
      <c r="N19" s="3">
        <f>N3</f>
        <v>12</v>
      </c>
      <c r="O19" s="3"/>
      <c r="P19" s="3"/>
      <c r="Q19" s="3" t="str">
        <f>H20</f>
        <v>TDSON-8</v>
      </c>
      <c r="R19" s="3"/>
    </row>
    <row r="20" spans="2:18" x14ac:dyDescent="0.35">
      <c r="B20" s="13" t="s">
        <v>21</v>
      </c>
      <c r="C20" s="13"/>
      <c r="D20" s="13"/>
      <c r="E20" s="14" t="s">
        <v>22</v>
      </c>
      <c r="F20" s="14"/>
      <c r="G20" s="14"/>
      <c r="H20" s="13" t="s">
        <v>10</v>
      </c>
      <c r="I20" s="13"/>
      <c r="K20" s="11" t="s">
        <v>28</v>
      </c>
      <c r="L20" s="11"/>
      <c r="M20" s="11"/>
      <c r="N20" s="3">
        <f>N4</f>
        <v>25</v>
      </c>
      <c r="O20" s="3"/>
      <c r="P20" s="3"/>
      <c r="Q20" s="3" t="s">
        <v>5</v>
      </c>
      <c r="R20" s="3"/>
    </row>
    <row r="21" spans="2:18" x14ac:dyDescent="0.35">
      <c r="B21" s="19" t="s">
        <v>15</v>
      </c>
      <c r="C21" s="1"/>
      <c r="D21" s="1"/>
      <c r="E21" s="2">
        <v>4.7000000000000002E-3</v>
      </c>
      <c r="F21" s="3"/>
      <c r="G21" s="3"/>
      <c r="H21" s="3" t="s">
        <v>45</v>
      </c>
      <c r="I21" s="3"/>
      <c r="K21" s="11" t="s">
        <v>29</v>
      </c>
      <c r="L21" s="11"/>
      <c r="M21" s="11"/>
      <c r="N21" s="3">
        <v>3</v>
      </c>
      <c r="O21" s="3"/>
      <c r="P21" s="3"/>
      <c r="Q21" s="3"/>
      <c r="R21" s="3"/>
    </row>
    <row r="22" spans="2:18" x14ac:dyDescent="0.35">
      <c r="B22" s="1" t="s">
        <v>16</v>
      </c>
      <c r="C22" s="1"/>
      <c r="D22" s="1"/>
      <c r="E22" s="2">
        <v>1.7E-8</v>
      </c>
      <c r="F22" s="3"/>
      <c r="G22" s="3"/>
      <c r="H22" s="3" t="s">
        <v>17</v>
      </c>
      <c r="I22" s="3"/>
      <c r="K22" s="11" t="s">
        <v>30</v>
      </c>
      <c r="L22" s="11"/>
      <c r="M22" s="11"/>
      <c r="N22" s="3">
        <f>N20/N21</f>
        <v>8.3333333333333339</v>
      </c>
      <c r="O22" s="3"/>
      <c r="P22" s="3"/>
      <c r="Q22" s="3" t="s">
        <v>5</v>
      </c>
      <c r="R22" s="3"/>
    </row>
    <row r="23" spans="2:18" x14ac:dyDescent="0.35">
      <c r="B23" s="1" t="s">
        <v>18</v>
      </c>
      <c r="C23" s="1"/>
      <c r="D23" s="1"/>
      <c r="E23" s="2">
        <v>1.0999999999999999E-8</v>
      </c>
      <c r="F23" s="3"/>
      <c r="G23" s="3"/>
      <c r="H23" s="3" t="s">
        <v>17</v>
      </c>
      <c r="I23" s="3"/>
      <c r="K23" s="1" t="s">
        <v>31</v>
      </c>
      <c r="L23" s="1"/>
      <c r="M23" s="1"/>
      <c r="N23" s="3">
        <v>0</v>
      </c>
      <c r="O23" s="3"/>
      <c r="P23" s="3"/>
      <c r="Q23" s="3" t="s">
        <v>14</v>
      </c>
      <c r="R23" s="3"/>
    </row>
    <row r="24" spans="2:18" x14ac:dyDescent="0.35">
      <c r="B24" s="1" t="s">
        <v>19</v>
      </c>
      <c r="C24" s="1"/>
      <c r="D24" s="1"/>
      <c r="E24" s="2">
        <v>1.7999999999999999E-8</v>
      </c>
      <c r="F24" s="3"/>
      <c r="G24" s="3"/>
      <c r="H24" s="3" t="s">
        <v>17</v>
      </c>
      <c r="I24" s="3"/>
      <c r="K24" s="1" t="s">
        <v>49</v>
      </c>
      <c r="L24" s="1"/>
      <c r="M24" s="1"/>
      <c r="N24" s="3">
        <f>(1-N8)</f>
        <v>0.75</v>
      </c>
      <c r="O24" s="3"/>
      <c r="P24" s="3"/>
      <c r="Q24" s="3"/>
      <c r="R24" s="3"/>
    </row>
    <row r="25" spans="2:18" x14ac:dyDescent="0.35">
      <c r="B25" s="1" t="s">
        <v>20</v>
      </c>
      <c r="C25" s="1"/>
      <c r="D25" s="1"/>
      <c r="E25" s="2">
        <v>4.3999999999999997E-8</v>
      </c>
      <c r="F25" s="3"/>
      <c r="G25" s="3"/>
      <c r="H25" s="3" t="s">
        <v>17</v>
      </c>
      <c r="I25" s="3"/>
      <c r="K25" s="1" t="s">
        <v>50</v>
      </c>
      <c r="L25" s="1"/>
      <c r="M25" s="1"/>
      <c r="N25" s="2">
        <f>N22*N22*E21*N24</f>
        <v>0.24479166666666671</v>
      </c>
      <c r="O25" s="3"/>
      <c r="P25" s="3"/>
      <c r="Q25" s="3" t="s">
        <v>33</v>
      </c>
      <c r="R25" s="3"/>
    </row>
    <row r="26" spans="2:18" x14ac:dyDescent="0.35">
      <c r="B26" s="1" t="s">
        <v>46</v>
      </c>
      <c r="C26" s="1"/>
      <c r="D26" s="1"/>
      <c r="E26" s="2">
        <v>6.8999999999999996E-8</v>
      </c>
      <c r="F26" s="3"/>
      <c r="G26" s="3"/>
      <c r="H26" s="3" t="s">
        <v>26</v>
      </c>
      <c r="I26" s="3"/>
      <c r="K26" s="1" t="s">
        <v>51</v>
      </c>
      <c r="L26" s="1"/>
      <c r="M26" s="1"/>
      <c r="N26" s="3">
        <v>0</v>
      </c>
      <c r="O26" s="3"/>
      <c r="P26" s="3"/>
      <c r="Q26" s="3" t="s">
        <v>33</v>
      </c>
      <c r="R26" s="3"/>
    </row>
    <row r="27" spans="2:18" x14ac:dyDescent="0.35">
      <c r="B27" s="1" t="s">
        <v>24</v>
      </c>
      <c r="C27" s="1"/>
      <c r="D27" s="1"/>
      <c r="E27" s="2">
        <v>1.3000000000000001E-9</v>
      </c>
      <c r="F27" s="3"/>
      <c r="G27" s="3"/>
      <c r="H27" s="3" t="s">
        <v>25</v>
      </c>
      <c r="I27" s="3"/>
      <c r="K27" s="1" t="s">
        <v>52</v>
      </c>
      <c r="L27" s="1"/>
      <c r="M27" s="1"/>
      <c r="N27" s="2">
        <f>E26*E9*E8</f>
        <v>4.2639239999999995E-2</v>
      </c>
      <c r="O27" s="3"/>
      <c r="P27" s="3"/>
      <c r="Q27" s="3" t="s">
        <v>33</v>
      </c>
      <c r="R27" s="3"/>
    </row>
    <row r="28" spans="2:18" x14ac:dyDescent="0.35">
      <c r="B28" s="1" t="s">
        <v>54</v>
      </c>
      <c r="C28" s="1"/>
      <c r="D28" s="1"/>
      <c r="E28" s="3">
        <v>1.2</v>
      </c>
      <c r="F28" s="3"/>
      <c r="G28" s="3"/>
      <c r="H28" s="3" t="s">
        <v>1</v>
      </c>
      <c r="I28" s="3"/>
      <c r="K28" s="1" t="s">
        <v>53</v>
      </c>
      <c r="L28" s="1"/>
      <c r="M28" s="1"/>
      <c r="N28" s="2">
        <f>E28*(E29+E30)*E8*N6</f>
        <v>0.15007600000000001</v>
      </c>
      <c r="O28" s="3"/>
      <c r="P28" s="3"/>
      <c r="Q28" s="3" t="s">
        <v>33</v>
      </c>
      <c r="R28" s="3"/>
    </row>
    <row r="29" spans="2:18" x14ac:dyDescent="0.35">
      <c r="B29" s="1" t="s">
        <v>55</v>
      </c>
      <c r="C29" s="1"/>
      <c r="D29" s="1"/>
      <c r="E29" s="2">
        <v>6.1000000000000004E-8</v>
      </c>
      <c r="F29" s="3"/>
      <c r="G29" s="3"/>
      <c r="H29" s="3" t="s">
        <v>17</v>
      </c>
      <c r="I29" s="3"/>
      <c r="K29" s="1" t="s">
        <v>38</v>
      </c>
      <c r="L29" s="1"/>
      <c r="M29" s="1"/>
      <c r="N29" s="2">
        <f>0.5*E27*N18*N18*E8</f>
        <v>0.13220812800000001</v>
      </c>
      <c r="O29" s="3"/>
      <c r="P29" s="3"/>
      <c r="Q29" s="3" t="s">
        <v>33</v>
      </c>
      <c r="R29" s="3"/>
    </row>
    <row r="30" spans="2:18" x14ac:dyDescent="0.35">
      <c r="B30" s="1" t="s">
        <v>56</v>
      </c>
      <c r="C30" s="1"/>
      <c r="D30" s="1"/>
      <c r="E30" s="2">
        <v>1.09E-7</v>
      </c>
      <c r="F30" s="3"/>
      <c r="G30" s="3"/>
      <c r="H30" s="3" t="s">
        <v>17</v>
      </c>
      <c r="I30" s="3"/>
      <c r="K30" s="1" t="s">
        <v>57</v>
      </c>
      <c r="L30" s="1"/>
      <c r="M30" s="1"/>
      <c r="N30" s="2">
        <f>N18*E8*E30</f>
        <v>0.46188096000000001</v>
      </c>
      <c r="O30" s="3"/>
      <c r="P30" s="3"/>
      <c r="Q30" s="3" t="s">
        <v>33</v>
      </c>
      <c r="R30" s="3"/>
    </row>
    <row r="31" spans="2:18" x14ac:dyDescent="0.35">
      <c r="B31" s="1" t="s">
        <v>41</v>
      </c>
      <c r="C31" s="1"/>
      <c r="D31" s="1"/>
      <c r="E31" s="3">
        <v>65</v>
      </c>
      <c r="F31" s="3"/>
      <c r="G31" s="3"/>
      <c r="H31" s="3" t="s">
        <v>42</v>
      </c>
      <c r="I31" s="3"/>
      <c r="K31" s="1" t="s">
        <v>39</v>
      </c>
      <c r="L31" s="1"/>
      <c r="M31" s="1"/>
      <c r="N31" s="2">
        <f>SUM(N25:P30)</f>
        <v>1.0315959946666666</v>
      </c>
      <c r="O31" s="3"/>
      <c r="P31" s="3"/>
      <c r="Q31" s="3" t="s">
        <v>33</v>
      </c>
      <c r="R31" s="3"/>
    </row>
    <row r="32" spans="2:18" x14ac:dyDescent="0.35">
      <c r="K32" s="1" t="s">
        <v>40</v>
      </c>
      <c r="L32" s="1"/>
      <c r="M32" s="1"/>
      <c r="N32" s="2">
        <f>N31*E18+25</f>
        <v>88.958951669333331</v>
      </c>
      <c r="O32" s="3"/>
      <c r="P32" s="3"/>
      <c r="Q32" s="3" t="s">
        <v>43</v>
      </c>
      <c r="R32" s="3"/>
    </row>
  </sheetData>
  <mergeCells count="182">
    <mergeCell ref="Q30:R30"/>
    <mergeCell ref="Q31:R31"/>
    <mergeCell ref="Q32:R32"/>
    <mergeCell ref="B29:D29"/>
    <mergeCell ref="E29:G29"/>
    <mergeCell ref="H29:I29"/>
    <mergeCell ref="K29:M29"/>
    <mergeCell ref="K30:M30"/>
    <mergeCell ref="K31:M31"/>
    <mergeCell ref="K32:M32"/>
    <mergeCell ref="N30:P30"/>
    <mergeCell ref="N31:P31"/>
    <mergeCell ref="N32:P32"/>
    <mergeCell ref="N27:P27"/>
    <mergeCell ref="N28:P28"/>
    <mergeCell ref="N29:P29"/>
    <mergeCell ref="K24:M24"/>
    <mergeCell ref="K25:M25"/>
    <mergeCell ref="K26:M26"/>
    <mergeCell ref="K27:M27"/>
    <mergeCell ref="K28:M28"/>
    <mergeCell ref="Q24:R24"/>
    <mergeCell ref="Q25:R25"/>
    <mergeCell ref="Q26:R26"/>
    <mergeCell ref="Q27:R27"/>
    <mergeCell ref="Q28:R28"/>
    <mergeCell ref="Q29:R29"/>
    <mergeCell ref="K22:M22"/>
    <mergeCell ref="N22:P22"/>
    <mergeCell ref="Q22:R22"/>
    <mergeCell ref="K23:M23"/>
    <mergeCell ref="N23:P23"/>
    <mergeCell ref="Q23:R23"/>
    <mergeCell ref="N24:P24"/>
    <mergeCell ref="N25:P25"/>
    <mergeCell ref="N26:P26"/>
    <mergeCell ref="K19:M19"/>
    <mergeCell ref="N19:P19"/>
    <mergeCell ref="Q19:R19"/>
    <mergeCell ref="K20:M20"/>
    <mergeCell ref="N20:P20"/>
    <mergeCell ref="Q20:R20"/>
    <mergeCell ref="K21:M21"/>
    <mergeCell ref="N21:P21"/>
    <mergeCell ref="Q21:R21"/>
    <mergeCell ref="K1:R1"/>
    <mergeCell ref="B4:D4"/>
    <mergeCell ref="E4:G4"/>
    <mergeCell ref="B5:D5"/>
    <mergeCell ref="B12:D12"/>
    <mergeCell ref="E12:G12"/>
    <mergeCell ref="H12:I12"/>
    <mergeCell ref="H11:I11"/>
    <mergeCell ref="B1:I1"/>
    <mergeCell ref="B3:D3"/>
    <mergeCell ref="E3:G3"/>
    <mergeCell ref="H3:I3"/>
    <mergeCell ref="B6:D6"/>
    <mergeCell ref="E6:G6"/>
    <mergeCell ref="H6:I6"/>
    <mergeCell ref="E5:G5"/>
    <mergeCell ref="H4:I4"/>
    <mergeCell ref="H5:I5"/>
    <mergeCell ref="B2:D2"/>
    <mergeCell ref="E2:I2"/>
    <mergeCell ref="K2:M2"/>
    <mergeCell ref="N2:P2"/>
    <mergeCell ref="Q2:R2"/>
    <mergeCell ref="H13:I13"/>
    <mergeCell ref="B10:D10"/>
    <mergeCell ref="E10:G10"/>
    <mergeCell ref="H10:I10"/>
    <mergeCell ref="B11:D11"/>
    <mergeCell ref="E11:G11"/>
    <mergeCell ref="B7:D7"/>
    <mergeCell ref="B13:D13"/>
    <mergeCell ref="E13:G13"/>
    <mergeCell ref="E7:G7"/>
    <mergeCell ref="H7:I7"/>
    <mergeCell ref="B8:D8"/>
    <mergeCell ref="E8:G8"/>
    <mergeCell ref="H8:I8"/>
    <mergeCell ref="B9:D9"/>
    <mergeCell ref="E9:G9"/>
    <mergeCell ref="H9:I9"/>
    <mergeCell ref="B14:D14"/>
    <mergeCell ref="B15:D15"/>
    <mergeCell ref="B16:D16"/>
    <mergeCell ref="B17:D17"/>
    <mergeCell ref="B18:D18"/>
    <mergeCell ref="H14:I14"/>
    <mergeCell ref="H15:I15"/>
    <mergeCell ref="H16:I16"/>
    <mergeCell ref="H17:I17"/>
    <mergeCell ref="H18:I18"/>
    <mergeCell ref="E14:G14"/>
    <mergeCell ref="E15:G15"/>
    <mergeCell ref="E16:G16"/>
    <mergeCell ref="E17:G17"/>
    <mergeCell ref="E18:G18"/>
    <mergeCell ref="H19:I19"/>
    <mergeCell ref="B20:D20"/>
    <mergeCell ref="E20:G20"/>
    <mergeCell ref="H20:I20"/>
    <mergeCell ref="B21:D21"/>
    <mergeCell ref="E21:G21"/>
    <mergeCell ref="H21:I21"/>
    <mergeCell ref="E19:G19"/>
    <mergeCell ref="B19:D19"/>
    <mergeCell ref="B24:D24"/>
    <mergeCell ref="E24:G24"/>
    <mergeCell ref="H24:I24"/>
    <mergeCell ref="B25:D25"/>
    <mergeCell ref="E25:G25"/>
    <mergeCell ref="H25:I25"/>
    <mergeCell ref="B22:D22"/>
    <mergeCell ref="E22:G22"/>
    <mergeCell ref="H22:I22"/>
    <mergeCell ref="B23:D23"/>
    <mergeCell ref="E23:G23"/>
    <mergeCell ref="H23:I23"/>
    <mergeCell ref="B28:D28"/>
    <mergeCell ref="E28:G28"/>
    <mergeCell ref="H28:I28"/>
    <mergeCell ref="B26:D26"/>
    <mergeCell ref="E26:G26"/>
    <mergeCell ref="H26:I26"/>
    <mergeCell ref="B27:D27"/>
    <mergeCell ref="E27:G27"/>
    <mergeCell ref="H27:I27"/>
    <mergeCell ref="B30:D30"/>
    <mergeCell ref="E30:G30"/>
    <mergeCell ref="H30:I30"/>
    <mergeCell ref="B31:D31"/>
    <mergeCell ref="E31:G31"/>
    <mergeCell ref="H31:I31"/>
    <mergeCell ref="N6:P6"/>
    <mergeCell ref="N7:P7"/>
    <mergeCell ref="N8:P8"/>
    <mergeCell ref="N9:P9"/>
    <mergeCell ref="N10:P10"/>
    <mergeCell ref="K3:M3"/>
    <mergeCell ref="N3:P3"/>
    <mergeCell ref="Q3:R3"/>
    <mergeCell ref="K4:M4"/>
    <mergeCell ref="N4:P4"/>
    <mergeCell ref="Q4:R4"/>
    <mergeCell ref="K5:M5"/>
    <mergeCell ref="N5:P5"/>
    <mergeCell ref="K6:M6"/>
    <mergeCell ref="Q5:R5"/>
    <mergeCell ref="Q6:R6"/>
    <mergeCell ref="Q7:R7"/>
    <mergeCell ref="Q8:R8"/>
    <mergeCell ref="Q9:R9"/>
    <mergeCell ref="Q10:R10"/>
    <mergeCell ref="K11:M11"/>
    <mergeCell ref="N11:P11"/>
    <mergeCell ref="Q11:R11"/>
    <mergeCell ref="K7:M7"/>
    <mergeCell ref="K8:M8"/>
    <mergeCell ref="K9:M9"/>
    <mergeCell ref="K10:M10"/>
    <mergeCell ref="K12:M12"/>
    <mergeCell ref="N12:P12"/>
    <mergeCell ref="Q12:R12"/>
    <mergeCell ref="Q13:R13"/>
    <mergeCell ref="Q14:R14"/>
    <mergeCell ref="N13:P13"/>
    <mergeCell ref="N14:P14"/>
    <mergeCell ref="K13:M13"/>
    <mergeCell ref="K14:M14"/>
    <mergeCell ref="K15:M15"/>
    <mergeCell ref="N15:P15"/>
    <mergeCell ref="Q15:R15"/>
    <mergeCell ref="K16:M16"/>
    <mergeCell ref="N16:P16"/>
    <mergeCell ref="Q16:R16"/>
    <mergeCell ref="Q18:R18"/>
    <mergeCell ref="N18:P18"/>
    <mergeCell ref="K18:M18"/>
    <mergeCell ref="K17:R17"/>
  </mergeCells>
  <hyperlinks>
    <hyperlink ref="E10:G10" r:id="rId1" display="BSC123N08NS3G" xr:uid="{00000000-0004-0000-0000-000000000000}"/>
    <hyperlink ref="E20:G20" r:id="rId2" display="BSC047N08NS3 G" xr:uid="{982C7369-EBB2-4830-8AC6-68DEAEDC3A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MOSFET Losses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2023-10-13T04:32:00Z</dcterms:modified>
</cp:coreProperties>
</file>