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AED956E1-A5ED-4A6F-BCF5-56EF46D3A6E9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Thermal Calculator" sheetId="3" r:id="rId1"/>
    <sheet name="Thermal Calculator Example" sheetId="1" r:id="rId2"/>
    <sheet name="Calculation detail with Exampl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7" i="1"/>
  <c r="B6" i="1"/>
  <c r="C25" i="2"/>
  <c r="C24" i="2"/>
  <c r="B25" i="3" l="1"/>
  <c r="B16" i="3"/>
  <c r="B15" i="3"/>
  <c r="B6" i="3"/>
  <c r="B8" i="3" s="1"/>
  <c r="B22" i="3" l="1"/>
  <c r="B7" i="3"/>
  <c r="B9" i="3" s="1"/>
  <c r="B10" i="3" s="1"/>
  <c r="B11" i="3" s="1"/>
  <c r="B12" i="3" s="1"/>
  <c r="C26" i="2"/>
  <c r="C17" i="2"/>
  <c r="C16" i="2"/>
  <c r="C7" i="2"/>
  <c r="C9" i="2" s="1"/>
  <c r="B25" i="1"/>
  <c r="B16" i="1"/>
  <c r="B15" i="1"/>
  <c r="B22" i="1" s="1"/>
  <c r="B8" i="1"/>
  <c r="B23" i="3" l="1"/>
  <c r="B26" i="3" s="1"/>
  <c r="B28" i="3" s="1"/>
  <c r="B29" i="3" s="1"/>
  <c r="B24" i="3"/>
  <c r="C8" i="2"/>
  <c r="C10" i="2" s="1"/>
  <c r="C11" i="2" s="1"/>
  <c r="C12" i="2" s="1"/>
  <c r="C13" i="2" s="1"/>
  <c r="C23" i="2"/>
  <c r="B9" i="1"/>
  <c r="B10" i="1" s="1"/>
  <c r="B12" i="1" s="1"/>
  <c r="B23" i="1" s="1"/>
  <c r="B24" i="1" l="1"/>
  <c r="B26" i="1" s="1"/>
  <c r="B28" i="1" s="1"/>
  <c r="B29" i="1" s="1"/>
  <c r="C27" i="2" l="1"/>
  <c r="C29" i="2" s="1"/>
  <c r="C30" i="2" s="1"/>
</calcChain>
</file>

<file path=xl/sharedStrings.xml><?xml version="1.0" encoding="utf-8"?>
<sst xmlns="http://schemas.openxmlformats.org/spreadsheetml/2006/main" count="88" uniqueCount="33">
  <si>
    <t>DRV8424, 32us OFF time</t>
    <phoneticPr fontId="0"/>
  </si>
  <si>
    <t>TOFF (us)</t>
  </si>
  <si>
    <t>BEMF (V)</t>
  </si>
  <si>
    <t>L_motor (mH)</t>
  </si>
  <si>
    <t>VM (V)</t>
  </si>
  <si>
    <t>Fast decay time (us)</t>
  </si>
  <si>
    <t>Slow decay time (us)</t>
  </si>
  <si>
    <t>Ripple during fast decay (mA)</t>
  </si>
  <si>
    <t>Ripple during slow decay (mA)</t>
  </si>
  <si>
    <t>Total ripple (mA)</t>
  </si>
  <si>
    <t>ON time (us)</t>
  </si>
  <si>
    <t>PWM frequency (kHz)</t>
  </si>
  <si>
    <r>
      <t>Rdson (HS + LS) (</t>
    </r>
    <r>
      <rPr>
        <sz val="11"/>
        <rFont val="ＭＳ Ｐゴシック"/>
        <family val="2"/>
        <charset val="128"/>
      </rPr>
      <t>Ω)</t>
    </r>
  </si>
  <si>
    <t>ITRIP (A)</t>
  </si>
  <si>
    <t>I_rms (A)</t>
  </si>
  <si>
    <r>
      <t>Derated Rdson (</t>
    </r>
    <r>
      <rPr>
        <sz val="11"/>
        <rFont val="ＭＳ Ｐゴシック"/>
        <family val="2"/>
        <charset val="128"/>
      </rPr>
      <t>Ω)</t>
    </r>
  </si>
  <si>
    <t>Rise/Fall time (ns)</t>
  </si>
  <si>
    <t>Dead time (us)</t>
  </si>
  <si>
    <t>Body diode Voltage (V)</t>
  </si>
  <si>
    <t>IQ (A)</t>
    <phoneticPr fontId="0"/>
  </si>
  <si>
    <t>Theta J</t>
  </si>
  <si>
    <t>Conduction Loss (W)</t>
  </si>
  <si>
    <t>Switching Loss (W)</t>
  </si>
  <si>
    <t>Dead time Loss (W)</t>
  </si>
  <si>
    <t>IC losses (W)</t>
  </si>
  <si>
    <t>Total Losses (W)</t>
  </si>
  <si>
    <t>Ambient Temp</t>
  </si>
  <si>
    <t>Temp_rise (deg)</t>
  </si>
  <si>
    <t>Die temp</t>
  </si>
  <si>
    <t>DRV8424, No diode, 16us OFF time</t>
  </si>
  <si>
    <t>IQ (mA)</t>
  </si>
  <si>
    <t>Calculation flow</t>
  </si>
  <si>
    <t>Stepper Driver Thermal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</si>
</sst>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ＭＳ Ｐゴシック"/>
      <family val="2"/>
      <charset val="128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1699260</xdr:colOff>
      <xdr:row>37</xdr:row>
      <xdr:rowOff>121920</xdr:rowOff>
    </xdr:from>
    <xdr:to>
      <xdr:col>3</xdr:col>
      <xdr:colOff>601980</xdr:colOff>
      <xdr:row>48</xdr:row>
      <xdr:rowOff>29178</xdr:rowOff>
    </xdr:to>
    <xdr:pic>
      <xdr:nvPicPr>
        <xdr:cNvPr id="58" name="図 4">
          <a:extLst>
            <a:ext uri="{FF2B5EF4-FFF2-40B4-BE49-F238E27FC236}">
              <a16:creationId xmlns:a16="http://schemas.microsoft.com/office/drawing/2014/main" id="{B7ED9A99-03FB-4947-BAA0-4783B4F40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8860" y="7071360"/>
          <a:ext cx="1440180" cy="1918938"/>
        </a:xfrm>
        <a:prstGeom prst="rect">
          <a:avLst/>
        </a:prstGeom>
      </xdr:spPr>
    </xdr:pic>
    <xdr:clientData/>
  </xdr:twoCellAnchor>
  <xdr:oneCellAnchor>
    <xdr:from>
      <xdr:col>2</xdr:col>
      <xdr:colOff>571499</xdr:colOff>
      <xdr:row>6</xdr:row>
      <xdr:rowOff>0</xdr:rowOff>
    </xdr:from>
    <xdr:ext cx="1762125" cy="1856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35911AC-9B2C-4B04-8686-16A62926437F}"/>
                </a:ext>
              </a:extLst>
            </xdr:cNvPr>
            <xdr:cNvSpPr txBox="1"/>
          </xdr:nvSpPr>
          <xdr:spPr>
            <a:xfrm>
              <a:off x="2964179" y="1280160"/>
              <a:ext cx="1762125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𝐹𝑎𝑠𝑡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𝑜𝑓𝑓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×0.3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35911AC-9B2C-4B04-8686-16A62926437F}"/>
                </a:ext>
              </a:extLst>
            </xdr:cNvPr>
            <xdr:cNvSpPr txBox="1"/>
          </xdr:nvSpPr>
          <xdr:spPr>
            <a:xfrm>
              <a:off x="2964179" y="1280160"/>
              <a:ext cx="1762125" cy="1856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𝑇_𝐹𝑎𝑠𝑡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𝑇_𝑜𝑓𝑓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×0.3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7</xdr:row>
      <xdr:rowOff>0</xdr:rowOff>
    </xdr:from>
    <xdr:ext cx="1762125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B828D45-4C78-48E7-897E-9BD427F8D646}"/>
                </a:ext>
              </a:extLst>
            </xdr:cNvPr>
            <xdr:cNvSpPr txBox="1"/>
          </xdr:nvSpPr>
          <xdr:spPr>
            <a:xfrm>
              <a:off x="2964180" y="1463040"/>
              <a:ext cx="1762125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𝑜𝑓𝑓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𝐹𝑎𝑠𝑡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B828D45-4C78-48E7-897E-9BD427F8D646}"/>
                </a:ext>
              </a:extLst>
            </xdr:cNvPr>
            <xdr:cNvSpPr txBox="1"/>
          </xdr:nvSpPr>
          <xdr:spPr>
            <a:xfrm>
              <a:off x="2964180" y="1463040"/>
              <a:ext cx="1762125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𝑇_𝑆𝑙𝑜𝑤= 𝑇_𝑜𝑓𝑓−𝑇_𝐹𝑎𝑠𝑡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29</xdr:row>
      <xdr:rowOff>0</xdr:rowOff>
    </xdr:from>
    <xdr:ext cx="1762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7FA1E76-7C5E-4182-A1CF-8471D9FCFB8D}"/>
                </a:ext>
              </a:extLst>
            </xdr:cNvPr>
            <xdr:cNvSpPr txBox="1"/>
          </xdr:nvSpPr>
          <xdr:spPr>
            <a:xfrm>
              <a:off x="2964180" y="5486400"/>
              <a:ext cx="1762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𝐷𝑖𝑒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7FA1E76-7C5E-4182-A1CF-8471D9FCFB8D}"/>
                </a:ext>
              </a:extLst>
            </xdr:cNvPr>
            <xdr:cNvSpPr txBox="1"/>
          </xdr:nvSpPr>
          <xdr:spPr>
            <a:xfrm>
              <a:off x="2964180" y="5486400"/>
              <a:ext cx="1762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𝑇_𝐷𝑖𝑒= 𝑇_𝐴+𝑇_𝑅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27</xdr:row>
      <xdr:rowOff>168519</xdr:rowOff>
    </xdr:from>
    <xdr:ext cx="1762125" cy="181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C6D3D09-2680-4253-8159-7919F67A6C79}"/>
                </a:ext>
              </a:extLst>
            </xdr:cNvPr>
            <xdr:cNvSpPr txBox="1"/>
          </xdr:nvSpPr>
          <xdr:spPr>
            <a:xfrm>
              <a:off x="2964180" y="5289159"/>
              <a:ext cx="1762125" cy="181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𝑡𝑜𝑡𝑎𝑙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𝐽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C6D3D09-2680-4253-8159-7919F67A6C79}"/>
                </a:ext>
              </a:extLst>
            </xdr:cNvPr>
            <xdr:cNvSpPr txBox="1"/>
          </xdr:nvSpPr>
          <xdr:spPr>
            <a:xfrm>
              <a:off x="2964180" y="5289159"/>
              <a:ext cx="1762125" cy="181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𝑇_𝑅= 𝑃_𝑡𝑜𝑡𝑎𝑙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𝑅_𝐽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25</xdr:row>
      <xdr:rowOff>0</xdr:rowOff>
    </xdr:from>
    <xdr:ext cx="2080846" cy="181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0258A59-C08D-4AD0-BA2D-71FF74C50D1D}"/>
                </a:ext>
              </a:extLst>
            </xdr:cNvPr>
            <xdr:cNvSpPr txBox="1"/>
          </xdr:nvSpPr>
          <xdr:spPr>
            <a:xfrm>
              <a:off x="2964180" y="4754880"/>
              <a:ext cx="2080846" cy="181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𝐼𝐶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0258A59-C08D-4AD0-BA2D-71FF74C50D1D}"/>
                </a:ext>
              </a:extLst>
            </xdr:cNvPr>
            <xdr:cNvSpPr txBox="1"/>
          </xdr:nvSpPr>
          <xdr:spPr>
            <a:xfrm>
              <a:off x="2964180" y="4754880"/>
              <a:ext cx="2080846" cy="181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𝑃_𝐼𝐶= 𝑉_𝑀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𝐼_𝑄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8</xdr:row>
      <xdr:rowOff>0</xdr:rowOff>
    </xdr:from>
    <xdr:ext cx="2095500" cy="161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C6DA4D3-3114-451B-9554-F15C3B5410A4}"/>
                </a:ext>
              </a:extLst>
            </xdr:cNvPr>
            <xdr:cNvSpPr txBox="1"/>
          </xdr:nvSpPr>
          <xdr:spPr>
            <a:xfrm>
              <a:off x="2964180" y="164592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𝐹𝑎𝑠𝑡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𝐵𝐸𝑀𝐹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)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𝐹𝑎𝑠𝑡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÷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𝐿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C6DA4D3-3114-451B-9554-F15C3B5410A4}"/>
                </a:ext>
              </a:extLst>
            </xdr:cNvPr>
            <xdr:cNvSpPr txBox="1"/>
          </xdr:nvSpPr>
          <xdr:spPr>
            <a:xfrm>
              <a:off x="2964180" y="164592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𝐼_𝐹𝑎𝑠𝑡= 〖(𝑉〗_𝑀+𝑉_𝐵𝐸𝑀𝐹)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𝑇_𝐹𝑎𝑠𝑡÷𝐿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9</xdr:row>
      <xdr:rowOff>0</xdr:rowOff>
    </xdr:from>
    <xdr:ext cx="2095500" cy="161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A3B1D55-BF14-480B-BE39-A8FD245D2379}"/>
                </a:ext>
              </a:extLst>
            </xdr:cNvPr>
            <xdr:cNvSpPr txBox="1"/>
          </xdr:nvSpPr>
          <xdr:spPr>
            <a:xfrm>
              <a:off x="2964180" y="182880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𝑆𝑙𝑜𝑤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𝐵𝐸𝑀𝐹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𝑆𝑙𝑜𝑤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÷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𝐿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A3B1D55-BF14-480B-BE39-A8FD245D2379}"/>
                </a:ext>
              </a:extLst>
            </xdr:cNvPr>
            <xdr:cNvSpPr txBox="1"/>
          </xdr:nvSpPr>
          <xdr:spPr>
            <a:xfrm>
              <a:off x="2964180" y="182880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𝐼_𝑆𝑙𝑜𝑤= 𝑉_𝐵𝐸𝑀𝐹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𝑇_𝑆𝑙𝑜𝑤÷𝐿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10</xdr:row>
      <xdr:rowOff>0</xdr:rowOff>
    </xdr:from>
    <xdr:ext cx="2095500" cy="161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B324B5DC-4B42-4BCC-AE7D-1579DE069F97}"/>
                </a:ext>
              </a:extLst>
            </xdr:cNvPr>
            <xdr:cNvSpPr txBox="1"/>
          </xdr:nvSpPr>
          <xdr:spPr>
            <a:xfrm>
              <a:off x="2964180" y="201168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𝑡𝑜𝑡𝑎𝑙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𝐹𝑎𝑠𝑡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𝑆𝑙𝑜𝑤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B324B5DC-4B42-4BCC-AE7D-1579DE069F97}"/>
                </a:ext>
              </a:extLst>
            </xdr:cNvPr>
            <xdr:cNvSpPr txBox="1"/>
          </xdr:nvSpPr>
          <xdr:spPr>
            <a:xfrm>
              <a:off x="2964180" y="2011680"/>
              <a:ext cx="2095500" cy="161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𝐼_𝑡𝑜𝑡𝑎𝑙=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𝐼_𝐹𝑎𝑠𝑡+𝐼_𝑆𝑙𝑜𝑤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11</xdr:row>
      <xdr:rowOff>0</xdr:rowOff>
    </xdr:from>
    <xdr:ext cx="208817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BED0FB2-0D74-4A15-9C4E-310F5274822D}"/>
                </a:ext>
              </a:extLst>
            </xdr:cNvPr>
            <xdr:cNvSpPr txBox="1"/>
          </xdr:nvSpPr>
          <xdr:spPr>
            <a:xfrm>
              <a:off x="2964180" y="2194560"/>
              <a:ext cx="20881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𝑜𝑛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𝑡𝑜𝑡𝑎𝑙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𝐿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÷(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𝐵𝐸𝑀𝐹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)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BED0FB2-0D74-4A15-9C4E-310F5274822D}"/>
                </a:ext>
              </a:extLst>
            </xdr:cNvPr>
            <xdr:cNvSpPr txBox="1"/>
          </xdr:nvSpPr>
          <xdr:spPr>
            <a:xfrm>
              <a:off x="2964180" y="2194560"/>
              <a:ext cx="208817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𝑇_𝑜𝑛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𝐼_𝑡𝑜𝑡𝑎𝑙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×𝐿÷(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𝑉_𝑀−𝑉_𝐵𝐸𝑀𝐹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12</xdr:row>
      <xdr:rowOff>0</xdr:rowOff>
    </xdr:from>
    <xdr:ext cx="2088173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3E9EEE95-9B89-41EE-B91D-C80BE5C3AA88}"/>
                </a:ext>
              </a:extLst>
            </xdr:cNvPr>
            <xdr:cNvSpPr txBox="1"/>
          </xdr:nvSpPr>
          <xdr:spPr>
            <a:xfrm>
              <a:off x="2964180" y="2377440"/>
              <a:ext cx="2088173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𝑃𝑊𝑀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=1</m:t>
                    </m:r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÷(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𝑜𝑛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𝑜𝑓𝑓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)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3E9EEE95-9B89-41EE-B91D-C80BE5C3AA88}"/>
                </a:ext>
              </a:extLst>
            </xdr:cNvPr>
            <xdr:cNvSpPr txBox="1"/>
          </xdr:nvSpPr>
          <xdr:spPr>
            <a:xfrm>
              <a:off x="2964180" y="2377440"/>
              <a:ext cx="2088173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𝑓_𝑃𝑊𝑀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=1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÷(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𝑇_𝑜𝑛+𝑇_𝑜𝑓𝑓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14</xdr:row>
      <xdr:rowOff>153865</xdr:rowOff>
    </xdr:from>
    <xdr:ext cx="2088173" cy="1874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E79AF20B-6887-4894-9D0B-5AD42C133736}"/>
                </a:ext>
              </a:extLst>
            </xdr:cNvPr>
            <xdr:cNvSpPr txBox="1"/>
          </xdr:nvSpPr>
          <xdr:spPr>
            <a:xfrm>
              <a:off x="2964180" y="2897065"/>
              <a:ext cx="2088173" cy="1874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𝑟𝑚𝑠</m:t>
                        </m:r>
                      </m:sub>
                    </m:sSub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𝑡𝑟𝑖𝑝</m:t>
                        </m:r>
                      </m:sub>
                    </m:sSub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÷</m:t>
                    </m:r>
                    <m:rad>
                      <m:radPr>
                        <m:degHide m:val="on"/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radPr>
                      <m:deg/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e>
                    </m:rad>
                  </m:oMath>
                </m:oMathPara>
              </a14:m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E79AF20B-6887-4894-9D0B-5AD42C133736}"/>
                </a:ext>
              </a:extLst>
            </xdr:cNvPr>
            <xdr:cNvSpPr txBox="1"/>
          </xdr:nvSpPr>
          <xdr:spPr>
            <a:xfrm>
              <a:off x="2964180" y="2897065"/>
              <a:ext cx="2088173" cy="1874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𝐼_𝑟𝑚𝑠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𝐼_𝑡𝑟𝑖𝑝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÷√2</a:t>
              </a:r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3</xdr:col>
      <xdr:colOff>0</xdr:colOff>
      <xdr:row>16</xdr:row>
      <xdr:rowOff>0</xdr:rowOff>
    </xdr:from>
    <xdr:ext cx="2088173" cy="1592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056EE08-0059-4794-9E06-E031A1CA9199}"/>
                </a:ext>
              </a:extLst>
            </xdr:cNvPr>
            <xdr:cNvSpPr txBox="1"/>
          </xdr:nvSpPr>
          <xdr:spPr>
            <a:xfrm>
              <a:off x="2964180" y="3108960"/>
              <a:ext cx="2088173" cy="1592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𝑑𝑠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_</m:t>
                        </m:r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𝐷𝑒</m:t>
                        </m:r>
                      </m:sub>
                    </m:sSub>
                    <m:r>
                      <a:rPr kumimoji="1" lang="en-US" altLang="ja-JP" sz="1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e>
                      <m:sub>
                        <m:r>
                          <a:rPr kumimoji="1" lang="en-US" altLang="ja-JP" sz="1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𝑑𝑠</m:t>
                        </m:r>
                      </m:sub>
                    </m:sSub>
                    <m:r>
                      <a:rPr kumimoji="1" lang="en-US" altLang="ja-JP" sz="1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×1.25</m:t>
                    </m:r>
                  </m:oMath>
                </m:oMathPara>
              </a14:m>
              <a:endParaRPr kumimoji="1" lang="ja-JP" altLang="en-US" sz="10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056EE08-0059-4794-9E06-E031A1CA9199}"/>
                </a:ext>
              </a:extLst>
            </xdr:cNvPr>
            <xdr:cNvSpPr txBox="1"/>
          </xdr:nvSpPr>
          <xdr:spPr>
            <a:xfrm>
              <a:off x="2964180" y="3108960"/>
              <a:ext cx="2088173" cy="1592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𝑅_(𝑑𝑠_𝐷𝑒)</a:t>
              </a:r>
              <a:r>
                <a:rPr kumimoji="1" lang="en-US" altLang="ja-JP" sz="1000" b="0" i="0">
                  <a:latin typeface="Cambria Math" panose="02040503050406030204" pitchFamily="18" charset="0"/>
                </a:rPr>
                <a:t>=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𝑅_𝑑𝑠</a:t>
              </a:r>
              <a:r>
                <a:rPr kumimoji="1" lang="en-US" altLang="ja-JP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×1.25</a:t>
              </a:r>
              <a:endParaRPr kumimoji="1" lang="ja-JP" altLang="en-US" sz="1000"/>
            </a:p>
          </xdr:txBody>
        </xdr:sp>
      </mc:Fallback>
    </mc:AlternateContent>
    <xdr:clientData/>
  </xdr:oneCellAnchor>
  <xdr:oneCellAnchor>
    <xdr:from>
      <xdr:col>3</xdr:col>
      <xdr:colOff>0</xdr:colOff>
      <xdr:row>26</xdr:row>
      <xdr:rowOff>0</xdr:rowOff>
    </xdr:from>
    <xdr:ext cx="210282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65D4B7E-120A-4459-920B-BEAE94BCEFED}"/>
                </a:ext>
              </a:extLst>
            </xdr:cNvPr>
            <xdr:cNvSpPr txBox="1"/>
          </xdr:nvSpPr>
          <xdr:spPr>
            <a:xfrm>
              <a:off x="2964180" y="4937760"/>
              <a:ext cx="21028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𝑡𝑜𝑡𝑎𝑙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𝑆𝑊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𝐷𝑒𝑎𝑑</m:t>
                        </m:r>
                      </m:sub>
                    </m:sSub>
                    <m:r>
                      <a:rPr kumimoji="1" lang="en-US" altLang="ja-JP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𝐼𝐶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65D4B7E-120A-4459-920B-BEAE94BCEFED}"/>
                </a:ext>
              </a:extLst>
            </xdr:cNvPr>
            <xdr:cNvSpPr txBox="1"/>
          </xdr:nvSpPr>
          <xdr:spPr>
            <a:xfrm>
              <a:off x="2964180" y="4937760"/>
              <a:ext cx="210282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𝑃_𝑡𝑜𝑡𝑎𝑙= 𝑃_𝐶+𝑃_𝑆𝑊+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𝑃_𝐷𝑒𝑎𝑑+𝑃_𝐼𝐶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22</xdr:row>
      <xdr:rowOff>0</xdr:rowOff>
    </xdr:from>
    <xdr:ext cx="2095500" cy="1783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85C20239-A89E-403B-9AE5-212DA2E2264D}"/>
                </a:ext>
              </a:extLst>
            </xdr:cNvPr>
            <xdr:cNvSpPr txBox="1"/>
          </xdr:nvSpPr>
          <xdr:spPr>
            <a:xfrm>
              <a:off x="3314700" y="4206240"/>
              <a:ext cx="2095500" cy="178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=2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Sup>
                      <m:sSub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𝑟𝑚𝑠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  <m:r>
                      <a:rPr kumimoji="1" lang="en-US" altLang="ja-JP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𝑑𝑠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_</m:t>
                        </m:r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𝐷𝑒</m:t>
                        </m:r>
                      </m:sub>
                    </m:sSub>
                  </m:oMath>
                </m:oMathPara>
              </a14:m>
              <a:endParaRPr kumimoji="1" lang="ja-JP" altLang="en-US" sz="1100"/>
            </a:p>
          </xdr:txBody>
        </xdr:sp>
      </mc:Choice>
      <mc:Fallback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85C20239-A89E-403B-9AE5-212DA2E2264D}"/>
                </a:ext>
              </a:extLst>
            </xdr:cNvPr>
            <xdr:cNvSpPr txBox="1"/>
          </xdr:nvSpPr>
          <xdr:spPr>
            <a:xfrm>
              <a:off x="3314700" y="4206240"/>
              <a:ext cx="2095500" cy="1783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 𝑃_𝐶=2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𝐼_𝑟𝑚𝑠^2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𝑅_(𝑑𝑠_𝐷𝑒)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26670</xdr:colOff>
      <xdr:row>23</xdr:row>
      <xdr:rowOff>0</xdr:rowOff>
    </xdr:from>
    <xdr:ext cx="5802818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FC69D561-D0A7-4983-8C46-F6B15A8BA72B}"/>
                </a:ext>
              </a:extLst>
            </xdr:cNvPr>
            <xdr:cNvSpPr txBox="1"/>
          </xdr:nvSpPr>
          <xdr:spPr>
            <a:xfrm>
              <a:off x="3341370" y="4389120"/>
              <a:ext cx="5802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𝑃</m:t>
                      </m:r>
                    </m:e>
                    <m:sub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𝑆𝑊</m:t>
                      </m:r>
                    </m:sub>
                  </m:sSub>
                  <m:r>
                    <a:rPr kumimoji="1" lang="en-US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=3×2×2×</m:t>
                  </m:r>
                  <m:r>
                    <a:rPr kumimoji="1"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0.5 </m:t>
                  </m:r>
                  <m:r>
                    <a:rPr kumimoji="1" lang="en-US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𝑟𝑚𝑠</m:t>
                      </m:r>
                    </m:sub>
                  </m:sSub>
                  <m:r>
                    <a:rPr kumimoji="1" lang="en-US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𝑉</m:t>
                      </m:r>
                    </m:e>
                    <m:sub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𝑀</m:t>
                      </m:r>
                    </m:sub>
                  </m:sSub>
                  <m:sSub>
                    <m:sSubPr>
                      <m:ctrlP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×</m:t>
                      </m:r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𝑇</m:t>
                      </m:r>
                    </m:e>
                    <m:sub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𝑟𝑖𝑠𝑒</m:t>
                      </m:r>
                    </m:sub>
                  </m:sSub>
                  <m:r>
                    <a:rPr kumimoji="1" lang="en-US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𝑓</m:t>
                      </m:r>
                    </m:e>
                    <m:sub>
                      <m:r>
                        <a:rPr kumimoji="1" lang="en-US" sz="11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𝑃𝑊𝑀</m:t>
                      </m:r>
                    </m:sub>
                  </m:sSub>
                </m:oMath>
              </a14:m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kumimoji="1" lang="ja-JP" altLang="en-US" sz="1100" b="0">
                <a:solidFill>
                  <a:srgbClr val="C00000"/>
                </a:solidFill>
                <a:latin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FC69D561-D0A7-4983-8C46-F6B15A8BA72B}"/>
                </a:ext>
              </a:extLst>
            </xdr:cNvPr>
            <xdr:cNvSpPr txBox="1"/>
          </xdr:nvSpPr>
          <xdr:spPr>
            <a:xfrm>
              <a:off x="3341370" y="4389120"/>
              <a:ext cx="58028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𝑃_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𝑆𝑊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=3×2×2×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0.5 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×𝐼_𝑟𝑚𝑠×𝑉_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〖×𝑇〗_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𝑟𝑖𝑠𝑒</a:t>
              </a:r>
              <a:r>
                <a:rPr kumimoji="1"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×𝑓_𝑃𝑊𝑀</a:t>
              </a:r>
              <a:r>
                <a:rPr kumimoji="1" lang="ja-JP" alt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kumimoji="1" lang="ja-JP" altLang="en-US" sz="1100" b="0">
                <a:solidFill>
                  <a:srgbClr val="C00000"/>
                </a:solidFill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3</xdr:col>
      <xdr:colOff>0</xdr:colOff>
      <xdr:row>24</xdr:row>
      <xdr:rowOff>0</xdr:rowOff>
    </xdr:from>
    <xdr:ext cx="3670788" cy="1752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54A3991-17A0-4C17-880D-05916439F985}"/>
                </a:ext>
              </a:extLst>
            </xdr:cNvPr>
            <xdr:cNvSpPr txBox="1"/>
          </xdr:nvSpPr>
          <xdr:spPr>
            <a:xfrm>
              <a:off x="2964180" y="4572000"/>
              <a:ext cx="3670788" cy="1752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kumimoji="1" lang="en-US" altLang="ja-JP" sz="1100" b="0" i="1">
                      <a:latin typeface="Cambria Math" panose="02040503050406030204" pitchFamily="18" charset="0"/>
                    </a:rPr>
                    <m:t> 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𝑃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𝐷𝑒𝑎𝑑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</a:rPr>
                    <m:t>=3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×2×2×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𝑟𝑚𝑠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𝐹</m:t>
                      </m:r>
                    </m:sub>
                  </m:sSub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𝑇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</a:rPr>
                        <m:t>𝐷𝑒𝑎𝑑</m:t>
                      </m:r>
                    </m:sub>
                  </m:sSub>
                  <m:r>
                    <a:rPr kumimoji="1" lang="en-US" altLang="ja-JP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sSub>
                    <m:sSubPr>
                      <m:ctrlP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bPr>
                    <m:e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kumimoji="1" lang="en-US" altLang="ja-JP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𝑃𝑊𝑀</m:t>
                      </m:r>
                    </m:sub>
                  </m:sSub>
                </m:oMath>
              </a14:m>
              <a:r>
                <a:rPr kumimoji="1" lang="ja-JP" altLang="en-US" sz="1100"/>
                <a:t> </a:t>
              </a:r>
              <a:endParaRPr kumimoji="1" lang="ja-JP" altLang="en-US" sz="1100" b="1">
                <a:solidFill>
                  <a:srgbClr val="C00000"/>
                </a:solidFill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54A3991-17A0-4C17-880D-05916439F985}"/>
                </a:ext>
              </a:extLst>
            </xdr:cNvPr>
            <xdr:cNvSpPr txBox="1"/>
          </xdr:nvSpPr>
          <xdr:spPr>
            <a:xfrm>
              <a:off x="2964180" y="4572000"/>
              <a:ext cx="3670788" cy="1752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 𝑃_𝐷𝑒𝑎𝑑=3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×2×2×𝐼_𝑟𝑚𝑠×𝑉_𝐹 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×𝑇〗_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𝐷𝑒𝑎𝑑</a:t>
              </a:r>
              <a:r>
                <a:rPr kumimoji="1" lang="en-US" altLang="ja-JP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×𝑓_𝑃𝑊𝑀</a:t>
              </a:r>
              <a:r>
                <a:rPr kumimoji="1" lang="ja-JP" altLang="en-US" sz="1100"/>
                <a:t> </a:t>
              </a:r>
              <a:endParaRPr kumimoji="1" lang="ja-JP" altLang="en-US" sz="1100" b="1">
                <a:solidFill>
                  <a:srgbClr val="C00000"/>
                </a:solidFill>
              </a:endParaRPr>
            </a:p>
          </xdr:txBody>
        </xdr:sp>
      </mc:Fallback>
    </mc:AlternateContent>
    <xdr:clientData/>
  </xdr:oneCellAnchor>
  <xdr:oneCellAnchor>
    <xdr:from>
      <xdr:col>6</xdr:col>
      <xdr:colOff>0</xdr:colOff>
      <xdr:row>30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0FF41B8-1FB5-4082-974D-ED04EC35A2FB}"/>
            </a:ext>
          </a:extLst>
        </xdr:cNvPr>
        <xdr:cNvSpPr txBox="1"/>
      </xdr:nvSpPr>
      <xdr:spPr>
        <a:xfrm>
          <a:off x="1219200" y="548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609599</xdr:colOff>
      <xdr:row>28</xdr:row>
      <xdr:rowOff>71230</xdr:rowOff>
    </xdr:from>
    <xdr:to>
      <xdr:col>12</xdr:col>
      <xdr:colOff>0</xdr:colOff>
      <xdr:row>29</xdr:row>
      <xdr:rowOff>165486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D10CD7B-A2CD-48D3-95F6-22FD049AAF59}"/>
            </a:ext>
          </a:extLst>
        </xdr:cNvPr>
        <xdr:cNvSpPr txBox="1"/>
      </xdr:nvSpPr>
      <xdr:spPr>
        <a:xfrm>
          <a:off x="9243059" y="5374750"/>
          <a:ext cx="4267201" cy="2771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Die temp = Ambient temp + Increase</a:t>
          </a:r>
          <a:r>
            <a:rPr kumimoji="1" lang="en-US" altLang="ja-JP" sz="1100" b="1" baseline="0">
              <a:solidFill>
                <a:srgbClr val="FF0000"/>
              </a:solidFill>
            </a:rPr>
            <a:t> in </a:t>
          </a:r>
          <a:r>
            <a:rPr kumimoji="1" lang="en-US" altLang="ja-JP" sz="1100" b="1">
              <a:solidFill>
                <a:srgbClr val="FF0000"/>
              </a:solidFill>
            </a:rPr>
            <a:t>temp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609598</xdr:colOff>
      <xdr:row>26</xdr:row>
      <xdr:rowOff>994</xdr:rowOff>
    </xdr:from>
    <xdr:to>
      <xdr:col>12</xdr:col>
      <xdr:colOff>15239</xdr:colOff>
      <xdr:row>27</xdr:row>
      <xdr:rowOff>95250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DA146A2-228B-4B02-B450-0A1E8783CD35}"/>
            </a:ext>
          </a:extLst>
        </xdr:cNvPr>
        <xdr:cNvSpPr txBox="1"/>
      </xdr:nvSpPr>
      <xdr:spPr>
        <a:xfrm>
          <a:off x="9243058" y="4938754"/>
          <a:ext cx="4282441" cy="2771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Increase in temp = Thermal resistance x Power dissipation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8614</xdr:colOff>
      <xdr:row>23</xdr:row>
      <xdr:rowOff>83317</xdr:rowOff>
    </xdr:from>
    <xdr:to>
      <xdr:col>12</xdr:col>
      <xdr:colOff>0</xdr:colOff>
      <xdr:row>24</xdr:row>
      <xdr:rowOff>180366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E21C207-2017-4495-B960-97FC1D305E6E}"/>
            </a:ext>
          </a:extLst>
        </xdr:cNvPr>
        <xdr:cNvSpPr txBox="1"/>
      </xdr:nvSpPr>
      <xdr:spPr>
        <a:xfrm>
          <a:off x="9251674" y="4472437"/>
          <a:ext cx="4258586" cy="27992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Power consumption = conduction loss + switching loss + dead time loss + IC loss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6</xdr:col>
      <xdr:colOff>1799897</xdr:colOff>
      <xdr:row>31</xdr:row>
      <xdr:rowOff>85397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F2A3AAD-54D3-4431-94D1-D9FE86A6E304}"/>
            </a:ext>
          </a:extLst>
        </xdr:cNvPr>
        <xdr:cNvSpPr txBox="1"/>
      </xdr:nvSpPr>
      <xdr:spPr>
        <a:xfrm>
          <a:off x="4818994" y="57546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599352</xdr:colOff>
      <xdr:row>18</xdr:row>
      <xdr:rowOff>129540</xdr:rowOff>
    </xdr:from>
    <xdr:to>
      <xdr:col>12</xdr:col>
      <xdr:colOff>15240</xdr:colOff>
      <xdr:row>22</xdr:row>
      <xdr:rowOff>77650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7EF34370-34F1-4338-87BD-6B9E211E59BB}"/>
                </a:ext>
              </a:extLst>
            </xdr:cNvPr>
            <xdr:cNvSpPr txBox="1"/>
          </xdr:nvSpPr>
          <xdr:spPr>
            <a:xfrm>
              <a:off x="9232812" y="3604260"/>
              <a:ext cx="4292688" cy="67963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Conduction loss 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Sup>
                    <m:sSubSup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𝒓𝒎𝒔</m:t>
                      </m:r>
                    </m:sub>
                    <m:sup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𝟐</m:t>
                      </m:r>
                    </m:sup>
                  </m:sSubSup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𝒅𝒔</m:t>
                      </m:r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_</m:t>
                      </m:r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𝑫𝒆</m:t>
                      </m:r>
                    </m:sub>
                  </m:sSub>
                </m:oMath>
              </a14:m>
              <a:r>
                <a:rPr kumimoji="1" lang="en-US" altLang="ja-JP" sz="1100" b="1">
                  <a:solidFill>
                    <a:srgbClr val="FF0000"/>
                  </a:solidFill>
                </a:rPr>
                <a:t>: Loss due to FET on-resistance during FET conduction. Since there are two H Bridges, it is multiplied by 2.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7EF34370-34F1-4338-87BD-6B9E211E59BB}"/>
                </a:ext>
              </a:extLst>
            </xdr:cNvPr>
            <xdr:cNvSpPr txBox="1"/>
          </xdr:nvSpPr>
          <xdr:spPr>
            <a:xfrm>
              <a:off x="9232812" y="3604260"/>
              <a:ext cx="4292688" cy="67963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Conduction loss </a:t>
              </a:r>
              <a:r>
                <a:rPr kumimoji="1" lang="en-US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𝑷_𝑪=𝟐×𝑰_𝒓𝒎𝒔^𝟐×𝑹_(𝒅𝒔_𝑫𝒆)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: Loss due to FET on-resistance during FET conduction. Since there are two H Bridges, it is multiplied by 2.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twoCellAnchor>
  <xdr:twoCellAnchor>
    <xdr:from>
      <xdr:col>4</xdr:col>
      <xdr:colOff>599352</xdr:colOff>
      <xdr:row>6</xdr:row>
      <xdr:rowOff>152400</xdr:rowOff>
    </xdr:from>
    <xdr:to>
      <xdr:col>11</xdr:col>
      <xdr:colOff>594360</xdr:colOff>
      <xdr:row>11</xdr:row>
      <xdr:rowOff>124811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794BC10-A24D-43A4-86F0-42CFEE40BF7A}"/>
                </a:ext>
              </a:extLst>
            </xdr:cNvPr>
            <xdr:cNvSpPr txBox="1"/>
          </xdr:nvSpPr>
          <xdr:spPr>
            <a:xfrm>
              <a:off x="9232812" y="1432560"/>
              <a:ext cx="4262208" cy="8868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Dead time loss 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𝑫𝒆𝒂𝒅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𝟑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𝒓𝒎𝒔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𝑭</m:t>
                      </m:r>
                    </m:sub>
                  </m:sSub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𝑫𝒆𝒂𝒅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𝒇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𝑷𝑾𝑴</m:t>
                      </m:r>
                    </m:sub>
                  </m:sSub>
                </m:oMath>
              </a14:m>
              <a:r>
                <a:rPr kumimoji="1" lang="ja-JP" alt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Since there are three dead times, it is multiplied by 3. Since there are two H Bridges, it is multiplied by 2. Calculated by times 2 to account for both High Side and Low Side.</a:t>
              </a:r>
              <a:endParaRPr kumimoji="1" lang="en-US" altLang="ja-JP" sz="1100" b="0" baseline="0">
                <a:solidFill>
                  <a:sysClr val="windowText" lastClr="000000"/>
                </a:solidFill>
              </a:endParaRPr>
            </a:p>
            <a:p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794BC10-A24D-43A4-86F0-42CFEE40BF7A}"/>
                </a:ext>
              </a:extLst>
            </xdr:cNvPr>
            <xdr:cNvSpPr txBox="1"/>
          </xdr:nvSpPr>
          <xdr:spPr>
            <a:xfrm>
              <a:off x="9232812" y="1432560"/>
              <a:ext cx="4262208" cy="8868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Dead time loss </a:t>
              </a:r>
              <a:r>
                <a:rPr kumimoji="1" lang="en-US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𝑷_𝑫𝒆𝒂𝒅=𝟑×𝟐×𝟐×𝑰_𝒓𝒎𝒔×𝑽_𝑭 〖×𝑻〗_𝑫𝒆𝒂𝒅×𝒇_𝑷𝑾𝑴</a:t>
              </a:r>
              <a:r>
                <a:rPr kumimoji="1" lang="ja-JP" alt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Since there are three dead times, it is multiplied by 3. Since there are two H Bridges, it is multiplied by 2. Calculated by times 2 to account for both High Side and Low Side.</a:t>
              </a:r>
              <a:endParaRPr kumimoji="1" lang="en-US" altLang="ja-JP" sz="1100" b="0" baseline="0">
                <a:solidFill>
                  <a:sysClr val="windowText" lastClr="000000"/>
                </a:solidFill>
              </a:endParaRPr>
            </a:p>
            <a:p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twoCellAnchor>
  <xdr:twoCellAnchor>
    <xdr:from>
      <xdr:col>4</xdr:col>
      <xdr:colOff>599352</xdr:colOff>
      <xdr:row>12</xdr:row>
      <xdr:rowOff>167640</xdr:rowOff>
    </xdr:from>
    <xdr:to>
      <xdr:col>11</xdr:col>
      <xdr:colOff>601980</xdr:colOff>
      <xdr:row>18</xdr:row>
      <xdr:rowOff>7620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E9436D5E-2543-49B1-BD1C-2B4907A252C0}"/>
                </a:ext>
              </a:extLst>
            </xdr:cNvPr>
            <xdr:cNvSpPr txBox="1"/>
          </xdr:nvSpPr>
          <xdr:spPr>
            <a:xfrm>
              <a:off x="9232812" y="2545080"/>
              <a:ext cx="4269828" cy="93726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Switching loss 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𝑺𝑾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𝟑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𝟐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𝟎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.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𝟓</m:t>
                  </m:r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𝒓𝒎𝒔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</m:t>
                      </m:r>
                    </m:sub>
                  </m:sSub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𝒓𝒊𝒔𝒆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𝒇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𝑷𝑾𝑴</m:t>
                      </m:r>
                    </m:sub>
                  </m:sSub>
                </m:oMath>
              </a14:m>
              <a:r>
                <a:rPr kumimoji="1" lang="en-US" altLang="ja-JP" sz="1100" b="1">
                  <a:solidFill>
                    <a:srgbClr val="FF0000"/>
                  </a:solidFill>
                </a:rPr>
                <a:t>: Since there are three operational on/off transitions, it is multiplied by 3. Since there are two H Bridges, it is multiplied by 2. Multiplied by 2 to account for both Rise and Fall times.</a:t>
              </a:r>
              <a:endParaRPr kumimoji="1" lang="en-US" altLang="ja-JP" sz="1100" b="0" baseline="0">
                <a:solidFill>
                  <a:sysClr val="windowText" lastClr="000000"/>
                </a:solidFill>
              </a:endParaRPr>
            </a:p>
            <a:p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E9436D5E-2543-49B1-BD1C-2B4907A252C0}"/>
                </a:ext>
              </a:extLst>
            </xdr:cNvPr>
            <xdr:cNvSpPr txBox="1"/>
          </xdr:nvSpPr>
          <xdr:spPr>
            <a:xfrm>
              <a:off x="9232812" y="2545080"/>
              <a:ext cx="4269828" cy="93726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Switching loss </a:t>
              </a:r>
              <a:r>
                <a:rPr kumimoji="1" lang="en-US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𝑷_𝑺𝑾=𝟑×𝟐×𝟐×𝟎.𝟓×𝑰_𝒓𝒎𝒔×𝑽_𝑴 〖×𝑻〗_𝒓𝒊𝒔𝒆×𝒇_𝑷𝑾𝑴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: Since there are three operational on/off transitions, it is multiplied by 3. Since there are two H Bridges, it is multiplied by 2. Multiplied by 2 to account for both Rise and Fall times.</a:t>
              </a:r>
              <a:endParaRPr kumimoji="1" lang="en-US" altLang="ja-JP" sz="1100" b="0" baseline="0">
                <a:solidFill>
                  <a:sysClr val="windowText" lastClr="000000"/>
                </a:solidFill>
              </a:endParaRPr>
            </a:p>
            <a:p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twoCellAnchor>
  <xdr:twoCellAnchor>
    <xdr:from>
      <xdr:col>5</xdr:col>
      <xdr:colOff>12612</xdr:colOff>
      <xdr:row>3</xdr:row>
      <xdr:rowOff>7620</xdr:rowOff>
    </xdr:from>
    <xdr:to>
      <xdr:col>12</xdr:col>
      <xdr:colOff>15240</xdr:colOff>
      <xdr:row>5</xdr:row>
      <xdr:rowOff>121920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DF2577EF-E505-4993-BECE-BD04BC38385D}"/>
                </a:ext>
              </a:extLst>
            </xdr:cNvPr>
            <xdr:cNvSpPr txBox="1"/>
          </xdr:nvSpPr>
          <xdr:spPr>
            <a:xfrm>
              <a:off x="9255672" y="739140"/>
              <a:ext cx="4269828" cy="48006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IC loss </a:t>
              </a:r>
              <a14:m>
                <m:oMath xmlns:m="http://schemas.openxmlformats.org/officeDocument/2006/math"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𝑷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𝑰𝑪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</m:t>
                      </m:r>
                    </m:sub>
                  </m:sSub>
                  <m:r>
                    <a:rPr kumimoji="1" lang="en-US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e>
                    <m:sub>
                      <m:r>
                        <a:rPr kumimoji="1" lang="en-US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𝑸</m:t>
                      </m:r>
                    </m:sub>
                  </m:sSub>
                </m:oMath>
              </a14:m>
              <a:r>
                <a:rPr kumimoji="1" lang="en-US" altLang="ja-JP" sz="1100" b="1">
                  <a:solidFill>
                    <a:srgbClr val="FF0000"/>
                  </a:solidFill>
                </a:rPr>
                <a:t>: Power consumption of IC internal control circuit. Calculated using quiescent current.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DF2577EF-E505-4993-BECE-BD04BC38385D}"/>
                </a:ext>
              </a:extLst>
            </xdr:cNvPr>
            <xdr:cNvSpPr txBox="1"/>
          </xdr:nvSpPr>
          <xdr:spPr>
            <a:xfrm>
              <a:off x="9255672" y="739140"/>
              <a:ext cx="4269828" cy="48006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100" b="1">
                  <a:solidFill>
                    <a:srgbClr val="FF0000"/>
                  </a:solidFill>
                </a:rPr>
                <a:t>IC loss </a:t>
              </a:r>
              <a:r>
                <a:rPr kumimoji="1" lang="en-US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𝑷_𝑰𝑪= 𝑽_𝑴×𝑰_𝑸</a:t>
              </a:r>
              <a:r>
                <a:rPr kumimoji="1" lang="en-US" altLang="ja-JP" sz="1100" b="1">
                  <a:solidFill>
                    <a:srgbClr val="FF0000"/>
                  </a:solidFill>
                </a:rPr>
                <a:t>: Power consumption of IC internal control circuit. Calculated using quiescent current.</a:t>
              </a:r>
              <a:endParaRPr kumimoji="1" lang="ja-JP" altLang="en-US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twoCellAnchor>
  <xdr:twoCellAnchor>
    <xdr:from>
      <xdr:col>12</xdr:col>
      <xdr:colOff>152400</xdr:colOff>
      <xdr:row>3</xdr:row>
      <xdr:rowOff>7620</xdr:rowOff>
    </xdr:from>
    <xdr:to>
      <xdr:col>13</xdr:col>
      <xdr:colOff>160020</xdr:colOff>
      <xdr:row>29</xdr:row>
      <xdr:rowOff>167640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99979C8F-84AE-4D5E-8EA5-2E337DC88C0E}"/>
            </a:ext>
          </a:extLst>
        </xdr:cNvPr>
        <xdr:cNvSpPr/>
      </xdr:nvSpPr>
      <xdr:spPr>
        <a:xfrm>
          <a:off x="13662660" y="739140"/>
          <a:ext cx="617220" cy="4914900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595534</xdr:colOff>
      <xdr:row>33</xdr:row>
      <xdr:rowOff>112505</xdr:rowOff>
    </xdr:from>
    <xdr:to>
      <xdr:col>2</xdr:col>
      <xdr:colOff>595534</xdr:colOff>
      <xdr:row>36</xdr:row>
      <xdr:rowOff>98392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30CE5728-D2E3-4951-AF36-E8D1F8B21F2B}"/>
            </a:ext>
          </a:extLst>
        </xdr:cNvPr>
        <xdr:cNvCxnSpPr/>
      </xdr:nvCxnSpPr>
      <xdr:spPr>
        <a:xfrm flipV="1">
          <a:off x="3132994" y="6330425"/>
          <a:ext cx="0" cy="534527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586740</xdr:colOff>
      <xdr:row>33</xdr:row>
      <xdr:rowOff>112505</xdr:rowOff>
    </xdr:from>
    <xdr:to>
      <xdr:col>3</xdr:col>
      <xdr:colOff>4239086</xdr:colOff>
      <xdr:row>33</xdr:row>
      <xdr:rowOff>112505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1ECB18D7-3A7C-4886-A580-27BDA256D7E5}"/>
            </a:ext>
          </a:extLst>
        </xdr:cNvPr>
        <xdr:cNvCxnSpPr/>
      </xdr:nvCxnSpPr>
      <xdr:spPr>
        <a:xfrm>
          <a:off x="3124200" y="6330425"/>
          <a:ext cx="4261946" cy="0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4195172</xdr:colOff>
      <xdr:row>33</xdr:row>
      <xdr:rowOff>120641</xdr:rowOff>
    </xdr:from>
    <xdr:to>
      <xdr:col>3</xdr:col>
      <xdr:colOff>4195172</xdr:colOff>
      <xdr:row>36</xdr:row>
      <xdr:rowOff>130058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ED96D740-8A02-4FFA-9012-324DE1AB5986}"/>
            </a:ext>
          </a:extLst>
        </xdr:cNvPr>
        <xdr:cNvCxnSpPr/>
      </xdr:nvCxnSpPr>
      <xdr:spPr>
        <a:xfrm>
          <a:off x="7342232" y="6338561"/>
          <a:ext cx="0" cy="55805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4371560</xdr:colOff>
      <xdr:row>33</xdr:row>
      <xdr:rowOff>116180</xdr:rowOff>
    </xdr:from>
    <xdr:to>
      <xdr:col>3</xdr:col>
      <xdr:colOff>4371560</xdr:colOff>
      <xdr:row>36</xdr:row>
      <xdr:rowOff>119947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DDC384C2-145D-4438-9C61-B3396A8040C9}"/>
            </a:ext>
          </a:extLst>
        </xdr:cNvPr>
        <xdr:cNvCxnSpPr/>
      </xdr:nvCxnSpPr>
      <xdr:spPr>
        <a:xfrm flipV="1">
          <a:off x="7518620" y="6334100"/>
          <a:ext cx="0" cy="552407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4367312</xdr:colOff>
      <xdr:row>33</xdr:row>
      <xdr:rowOff>115498</xdr:rowOff>
    </xdr:from>
    <xdr:to>
      <xdr:col>13</xdr:col>
      <xdr:colOff>74499</xdr:colOff>
      <xdr:row>33</xdr:row>
      <xdr:rowOff>116201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96AC044D-1BCE-42BB-B11F-475D5BC1495A}"/>
            </a:ext>
          </a:extLst>
        </xdr:cNvPr>
        <xdr:cNvCxnSpPr/>
      </xdr:nvCxnSpPr>
      <xdr:spPr>
        <a:xfrm>
          <a:off x="7514372" y="6333418"/>
          <a:ext cx="6679987" cy="703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4206240</xdr:colOff>
      <xdr:row>36</xdr:row>
      <xdr:rowOff>129540</xdr:rowOff>
    </xdr:from>
    <xdr:to>
      <xdr:col>3</xdr:col>
      <xdr:colOff>4409258</xdr:colOff>
      <xdr:row>36</xdr:row>
      <xdr:rowOff>132614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DA0C07D7-D366-41D2-B693-DBE08AF2F9FF}"/>
            </a:ext>
          </a:extLst>
        </xdr:cNvPr>
        <xdr:cNvCxnSpPr/>
      </xdr:nvCxnSpPr>
      <xdr:spPr>
        <a:xfrm>
          <a:off x="7353300" y="6896100"/>
          <a:ext cx="203018" cy="307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604895</xdr:colOff>
      <xdr:row>32</xdr:row>
      <xdr:rowOff>0</xdr:rowOff>
    </xdr:from>
    <xdr:to>
      <xdr:col>8</xdr:col>
      <xdr:colOff>604895</xdr:colOff>
      <xdr:row>33</xdr:row>
      <xdr:rowOff>83070</xdr:rowOff>
    </xdr:to>
    <xdr:sp macro="" textlink="">
      <xdr:nvSpPr>
        <xdr:cNvPr id="34" name="テキスト ボックス 18">
          <a:extLst>
            <a:ext uri="{FF2B5EF4-FFF2-40B4-BE49-F238E27FC236}">
              <a16:creationId xmlns:a16="http://schemas.microsoft.com/office/drawing/2014/main" id="{AF41514D-F1BF-4749-A7BC-4D33A2975D20}"/>
            </a:ext>
          </a:extLst>
        </xdr:cNvPr>
        <xdr:cNvSpPr txBox="1"/>
      </xdr:nvSpPr>
      <xdr:spPr>
        <a:xfrm>
          <a:off x="11676755" y="6035040"/>
          <a:ext cx="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Slow Decay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6</xdr:col>
      <xdr:colOff>542072</xdr:colOff>
      <xdr:row>32</xdr:row>
      <xdr:rowOff>8818</xdr:rowOff>
    </xdr:from>
    <xdr:to>
      <xdr:col>8</xdr:col>
      <xdr:colOff>283654</xdr:colOff>
      <xdr:row>33</xdr:row>
      <xdr:rowOff>91888</xdr:rowOff>
    </xdr:to>
    <xdr:sp macro="" textlink="">
      <xdr:nvSpPr>
        <xdr:cNvPr id="37" name="テキスト ボックス 18">
          <a:extLst>
            <a:ext uri="{FF2B5EF4-FFF2-40B4-BE49-F238E27FC236}">
              <a16:creationId xmlns:a16="http://schemas.microsoft.com/office/drawing/2014/main" id="{A39C228D-88CD-45C8-AA33-19CF59741982}"/>
            </a:ext>
          </a:extLst>
        </xdr:cNvPr>
        <xdr:cNvSpPr txBox="1"/>
      </xdr:nvSpPr>
      <xdr:spPr>
        <a:xfrm flipH="1">
          <a:off x="10394732" y="604385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Slow Decay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3</xdr:col>
      <xdr:colOff>1761272</xdr:colOff>
      <xdr:row>31</xdr:row>
      <xdr:rowOff>176458</xdr:rowOff>
    </xdr:from>
    <xdr:to>
      <xdr:col>3</xdr:col>
      <xdr:colOff>2722054</xdr:colOff>
      <xdr:row>33</xdr:row>
      <xdr:rowOff>76648</xdr:rowOff>
    </xdr:to>
    <xdr:sp macro="" textlink="">
      <xdr:nvSpPr>
        <xdr:cNvPr id="38" name="テキスト ボックス 18">
          <a:extLst>
            <a:ext uri="{FF2B5EF4-FFF2-40B4-BE49-F238E27FC236}">
              <a16:creationId xmlns:a16="http://schemas.microsoft.com/office/drawing/2014/main" id="{F3C67083-69AC-4859-AE22-11A6845852BF}"/>
            </a:ext>
          </a:extLst>
        </xdr:cNvPr>
        <xdr:cNvSpPr txBox="1"/>
      </xdr:nvSpPr>
      <xdr:spPr>
        <a:xfrm flipH="1">
          <a:off x="4908332" y="602861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Fast Decay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13</xdr:col>
      <xdr:colOff>65132</xdr:colOff>
      <xdr:row>33</xdr:row>
      <xdr:rowOff>105401</xdr:rowOff>
    </xdr:from>
    <xdr:to>
      <xdr:col>13</xdr:col>
      <xdr:colOff>65132</xdr:colOff>
      <xdr:row>36</xdr:row>
      <xdr:rowOff>114818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8884544-1EE1-4F8C-AA7A-BF3B55EE06FA}"/>
            </a:ext>
          </a:extLst>
        </xdr:cNvPr>
        <xdr:cNvCxnSpPr/>
      </xdr:nvCxnSpPr>
      <xdr:spPr>
        <a:xfrm>
          <a:off x="14184992" y="6323321"/>
          <a:ext cx="0" cy="55805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99060</xdr:colOff>
      <xdr:row>36</xdr:row>
      <xdr:rowOff>91440</xdr:rowOff>
    </xdr:from>
    <xdr:to>
      <xdr:col>13</xdr:col>
      <xdr:colOff>302078</xdr:colOff>
      <xdr:row>36</xdr:row>
      <xdr:rowOff>94514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181A23F3-2751-4D0F-A9E7-DC58684D6374}"/>
            </a:ext>
          </a:extLst>
        </xdr:cNvPr>
        <xdr:cNvCxnSpPr/>
      </xdr:nvCxnSpPr>
      <xdr:spPr>
        <a:xfrm>
          <a:off x="14218920" y="6858000"/>
          <a:ext cx="203018" cy="307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3826292</xdr:colOff>
      <xdr:row>32</xdr:row>
      <xdr:rowOff>16438</xdr:rowOff>
    </xdr:from>
    <xdr:to>
      <xdr:col>3</xdr:col>
      <xdr:colOff>4787074</xdr:colOff>
      <xdr:row>33</xdr:row>
      <xdr:rowOff>99508</xdr:rowOff>
    </xdr:to>
    <xdr:sp macro="" textlink="">
      <xdr:nvSpPr>
        <xdr:cNvPr id="41" name="テキスト ボックス 18">
          <a:extLst>
            <a:ext uri="{FF2B5EF4-FFF2-40B4-BE49-F238E27FC236}">
              <a16:creationId xmlns:a16="http://schemas.microsoft.com/office/drawing/2014/main" id="{C10C3029-3DE0-4EF4-BE8E-2F193154236D}"/>
            </a:ext>
          </a:extLst>
        </xdr:cNvPr>
        <xdr:cNvSpPr txBox="1"/>
      </xdr:nvSpPr>
      <xdr:spPr>
        <a:xfrm flipH="1">
          <a:off x="6973352" y="605147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Dead</a:t>
          </a:r>
          <a:r>
            <a:rPr kumimoji="1" lang="en-US" altLang="ja-JP" sz="1100" b="1" baseline="0">
              <a:solidFill>
                <a:schemeClr val="accent1"/>
              </a:solidFill>
              <a:latin typeface="+mn-lt"/>
            </a:rPr>
            <a:t> time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3</xdr:col>
      <xdr:colOff>7620</xdr:colOff>
      <xdr:row>34</xdr:row>
      <xdr:rowOff>62158</xdr:rowOff>
    </xdr:from>
    <xdr:to>
      <xdr:col>3</xdr:col>
      <xdr:colOff>480060</xdr:colOff>
      <xdr:row>35</xdr:row>
      <xdr:rowOff>145228</xdr:rowOff>
    </xdr:to>
    <xdr:sp macro="" textlink="">
      <xdr:nvSpPr>
        <xdr:cNvPr id="42" name="テキスト ボックス 18">
          <a:extLst>
            <a:ext uri="{FF2B5EF4-FFF2-40B4-BE49-F238E27FC236}">
              <a16:creationId xmlns:a16="http://schemas.microsoft.com/office/drawing/2014/main" id="{6461C7CD-954F-4A9E-8800-24989461B517}"/>
            </a:ext>
          </a:extLst>
        </xdr:cNvPr>
        <xdr:cNvSpPr txBox="1"/>
      </xdr:nvSpPr>
      <xdr:spPr>
        <a:xfrm flipH="1">
          <a:off x="3154680" y="6462958"/>
          <a:ext cx="47244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Rise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3</xdr:col>
      <xdr:colOff>3718560</xdr:colOff>
      <xdr:row>34</xdr:row>
      <xdr:rowOff>54538</xdr:rowOff>
    </xdr:from>
    <xdr:to>
      <xdr:col>3</xdr:col>
      <xdr:colOff>4191000</xdr:colOff>
      <xdr:row>35</xdr:row>
      <xdr:rowOff>137608</xdr:rowOff>
    </xdr:to>
    <xdr:sp macro="" textlink="">
      <xdr:nvSpPr>
        <xdr:cNvPr id="43" name="テキスト ボックス 18">
          <a:extLst>
            <a:ext uri="{FF2B5EF4-FFF2-40B4-BE49-F238E27FC236}">
              <a16:creationId xmlns:a16="http://schemas.microsoft.com/office/drawing/2014/main" id="{31461E65-E5AE-4AB9-90C4-C38BD7BF63AA}"/>
            </a:ext>
          </a:extLst>
        </xdr:cNvPr>
        <xdr:cNvSpPr txBox="1"/>
      </xdr:nvSpPr>
      <xdr:spPr>
        <a:xfrm flipH="1">
          <a:off x="6865620" y="6455338"/>
          <a:ext cx="47244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Fall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3</xdr:col>
      <xdr:colOff>4396740</xdr:colOff>
      <xdr:row>34</xdr:row>
      <xdr:rowOff>54538</xdr:rowOff>
    </xdr:from>
    <xdr:to>
      <xdr:col>3</xdr:col>
      <xdr:colOff>4869180</xdr:colOff>
      <xdr:row>35</xdr:row>
      <xdr:rowOff>137608</xdr:rowOff>
    </xdr:to>
    <xdr:sp macro="" textlink="">
      <xdr:nvSpPr>
        <xdr:cNvPr id="44" name="テキスト ボックス 18">
          <a:extLst>
            <a:ext uri="{FF2B5EF4-FFF2-40B4-BE49-F238E27FC236}">
              <a16:creationId xmlns:a16="http://schemas.microsoft.com/office/drawing/2014/main" id="{309E586C-E038-4708-B87D-8286878CBDDF}"/>
            </a:ext>
          </a:extLst>
        </xdr:cNvPr>
        <xdr:cNvSpPr txBox="1"/>
      </xdr:nvSpPr>
      <xdr:spPr>
        <a:xfrm flipH="1">
          <a:off x="7543800" y="6455338"/>
          <a:ext cx="47244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Rise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12</xdr:col>
      <xdr:colOff>144780</xdr:colOff>
      <xdr:row>34</xdr:row>
      <xdr:rowOff>39298</xdr:rowOff>
    </xdr:from>
    <xdr:to>
      <xdr:col>13</xdr:col>
      <xdr:colOff>7620</xdr:colOff>
      <xdr:row>35</xdr:row>
      <xdr:rowOff>122368</xdr:rowOff>
    </xdr:to>
    <xdr:sp macro="" textlink="">
      <xdr:nvSpPr>
        <xdr:cNvPr id="45" name="テキスト ボックス 18">
          <a:extLst>
            <a:ext uri="{FF2B5EF4-FFF2-40B4-BE49-F238E27FC236}">
              <a16:creationId xmlns:a16="http://schemas.microsoft.com/office/drawing/2014/main" id="{DDBF99FF-3942-4396-B9F4-7F4108CE1BAD}"/>
            </a:ext>
          </a:extLst>
        </xdr:cNvPr>
        <xdr:cNvSpPr txBox="1"/>
      </xdr:nvSpPr>
      <xdr:spPr>
        <a:xfrm flipH="1">
          <a:off x="13655040" y="6440098"/>
          <a:ext cx="47244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Fall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2</xdr:col>
      <xdr:colOff>369932</xdr:colOff>
      <xdr:row>33</xdr:row>
      <xdr:rowOff>113021</xdr:rowOff>
    </xdr:from>
    <xdr:to>
      <xdr:col>2</xdr:col>
      <xdr:colOff>369932</xdr:colOff>
      <xdr:row>36</xdr:row>
      <xdr:rowOff>122438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748898CB-E4D2-4888-AD5F-719CBE068A25}"/>
            </a:ext>
          </a:extLst>
        </xdr:cNvPr>
        <xdr:cNvCxnSpPr/>
      </xdr:nvCxnSpPr>
      <xdr:spPr>
        <a:xfrm>
          <a:off x="2907392" y="6330941"/>
          <a:ext cx="0" cy="55805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396240</xdr:colOff>
      <xdr:row>36</xdr:row>
      <xdr:rowOff>106680</xdr:rowOff>
    </xdr:from>
    <xdr:to>
      <xdr:col>2</xdr:col>
      <xdr:colOff>599258</xdr:colOff>
      <xdr:row>36</xdr:row>
      <xdr:rowOff>109754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39DF9B36-92E6-4CCD-88BB-4036B2D365A2}"/>
            </a:ext>
          </a:extLst>
        </xdr:cNvPr>
        <xdr:cNvCxnSpPr/>
      </xdr:nvCxnSpPr>
      <xdr:spPr>
        <a:xfrm>
          <a:off x="2933700" y="6873240"/>
          <a:ext cx="203018" cy="307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601980</xdr:colOff>
      <xdr:row>33</xdr:row>
      <xdr:rowOff>120126</xdr:rowOff>
    </xdr:from>
    <xdr:to>
      <xdr:col>2</xdr:col>
      <xdr:colOff>398606</xdr:colOff>
      <xdr:row>33</xdr:row>
      <xdr:rowOff>121920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E4AC768E-F05C-40E1-98D6-51B9749C9F35}"/>
            </a:ext>
          </a:extLst>
        </xdr:cNvPr>
        <xdr:cNvCxnSpPr/>
      </xdr:nvCxnSpPr>
      <xdr:spPr>
        <a:xfrm flipV="1">
          <a:off x="601980" y="6338046"/>
          <a:ext cx="2334086" cy="1794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8794</xdr:colOff>
      <xdr:row>33</xdr:row>
      <xdr:rowOff>97265</xdr:rowOff>
    </xdr:from>
    <xdr:to>
      <xdr:col>1</xdr:col>
      <xdr:colOff>8794</xdr:colOff>
      <xdr:row>36</xdr:row>
      <xdr:rowOff>83152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E6F4C0EE-A429-4E82-878D-81209DB6C0B8}"/>
            </a:ext>
          </a:extLst>
        </xdr:cNvPr>
        <xdr:cNvCxnSpPr/>
      </xdr:nvCxnSpPr>
      <xdr:spPr>
        <a:xfrm flipV="1">
          <a:off x="618394" y="6315185"/>
          <a:ext cx="0" cy="534527"/>
        </a:xfrm>
        <a:prstGeom prst="straightConnector1">
          <a:avLst/>
        </a:prstGeom>
        <a:ln w="19050">
          <a:solidFill>
            <a:srgbClr val="92D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34</xdr:row>
      <xdr:rowOff>46918</xdr:rowOff>
    </xdr:from>
    <xdr:to>
      <xdr:col>0</xdr:col>
      <xdr:colOff>556260</xdr:colOff>
      <xdr:row>35</xdr:row>
      <xdr:rowOff>129988</xdr:rowOff>
    </xdr:to>
    <xdr:sp macro="" textlink="">
      <xdr:nvSpPr>
        <xdr:cNvPr id="52" name="テキスト ボックス 18">
          <a:extLst>
            <a:ext uri="{FF2B5EF4-FFF2-40B4-BE49-F238E27FC236}">
              <a16:creationId xmlns:a16="http://schemas.microsoft.com/office/drawing/2014/main" id="{2F1962F0-65A1-4140-BBDD-37E30A44C03F}"/>
            </a:ext>
          </a:extLst>
        </xdr:cNvPr>
        <xdr:cNvSpPr txBox="1"/>
      </xdr:nvSpPr>
      <xdr:spPr>
        <a:xfrm flipH="1">
          <a:off x="83820" y="6447718"/>
          <a:ext cx="472440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Rise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1</xdr:col>
      <xdr:colOff>603032</xdr:colOff>
      <xdr:row>31</xdr:row>
      <xdr:rowOff>176458</xdr:rowOff>
    </xdr:from>
    <xdr:to>
      <xdr:col>1</xdr:col>
      <xdr:colOff>1563814</xdr:colOff>
      <xdr:row>33</xdr:row>
      <xdr:rowOff>76648</xdr:rowOff>
    </xdr:to>
    <xdr:sp macro="" textlink="">
      <xdr:nvSpPr>
        <xdr:cNvPr id="54" name="テキスト ボックス 18">
          <a:extLst>
            <a:ext uri="{FF2B5EF4-FFF2-40B4-BE49-F238E27FC236}">
              <a16:creationId xmlns:a16="http://schemas.microsoft.com/office/drawing/2014/main" id="{4FC9F548-2FBA-403C-B9D7-439ABD355289}"/>
            </a:ext>
          </a:extLst>
        </xdr:cNvPr>
        <xdr:cNvSpPr txBox="1"/>
      </xdr:nvSpPr>
      <xdr:spPr>
        <a:xfrm flipH="1">
          <a:off x="1212632" y="602861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Drive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2</xdr:col>
      <xdr:colOff>1052</xdr:colOff>
      <xdr:row>31</xdr:row>
      <xdr:rowOff>176458</xdr:rowOff>
    </xdr:from>
    <xdr:to>
      <xdr:col>3</xdr:col>
      <xdr:colOff>352234</xdr:colOff>
      <xdr:row>33</xdr:row>
      <xdr:rowOff>76648</xdr:rowOff>
    </xdr:to>
    <xdr:sp macro="" textlink="">
      <xdr:nvSpPr>
        <xdr:cNvPr id="55" name="テキスト ボックス 18">
          <a:extLst>
            <a:ext uri="{FF2B5EF4-FFF2-40B4-BE49-F238E27FC236}">
              <a16:creationId xmlns:a16="http://schemas.microsoft.com/office/drawing/2014/main" id="{EE6D569E-3E2B-4CB5-B3D1-500BC1A282E8}"/>
            </a:ext>
          </a:extLst>
        </xdr:cNvPr>
        <xdr:cNvSpPr txBox="1"/>
      </xdr:nvSpPr>
      <xdr:spPr>
        <a:xfrm flipH="1">
          <a:off x="2538512" y="602861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Dead</a:t>
          </a:r>
          <a:r>
            <a:rPr kumimoji="1" lang="en-US" altLang="ja-JP" sz="1100" b="1" baseline="0">
              <a:solidFill>
                <a:schemeClr val="accent1"/>
              </a:solidFill>
              <a:latin typeface="+mn-lt"/>
            </a:rPr>
            <a:t> time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>
    <xdr:from>
      <xdr:col>12</xdr:col>
      <xdr:colOff>244892</xdr:colOff>
      <xdr:row>31</xdr:row>
      <xdr:rowOff>168838</xdr:rowOff>
    </xdr:from>
    <xdr:to>
      <xdr:col>13</xdr:col>
      <xdr:colOff>596074</xdr:colOff>
      <xdr:row>33</xdr:row>
      <xdr:rowOff>69028</xdr:rowOff>
    </xdr:to>
    <xdr:sp macro="" textlink="">
      <xdr:nvSpPr>
        <xdr:cNvPr id="56" name="テキスト ボックス 18">
          <a:extLst>
            <a:ext uri="{FF2B5EF4-FFF2-40B4-BE49-F238E27FC236}">
              <a16:creationId xmlns:a16="http://schemas.microsoft.com/office/drawing/2014/main" id="{D3335954-2620-41C9-92BB-8FD7F8A8107A}"/>
            </a:ext>
          </a:extLst>
        </xdr:cNvPr>
        <xdr:cNvSpPr txBox="1"/>
      </xdr:nvSpPr>
      <xdr:spPr>
        <a:xfrm flipH="1">
          <a:off x="13755152" y="6020998"/>
          <a:ext cx="960782" cy="265950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380895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76179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14268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523573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1904467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285362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2666253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047146" algn="l" defTabSz="76179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chemeClr val="accent1"/>
              </a:solidFill>
              <a:latin typeface="+mn-lt"/>
            </a:rPr>
            <a:t>Dead</a:t>
          </a:r>
          <a:r>
            <a:rPr kumimoji="1" lang="en-US" altLang="ja-JP" sz="1100" b="1" baseline="0">
              <a:solidFill>
                <a:schemeClr val="accent1"/>
              </a:solidFill>
              <a:latin typeface="+mn-lt"/>
            </a:rPr>
            <a:t> time</a:t>
          </a:r>
          <a:endParaRPr kumimoji="1" lang="ja-JP" altLang="en-US" sz="1100" b="1">
            <a:solidFill>
              <a:schemeClr val="accent1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145832</xdr:colOff>
      <xdr:row>36</xdr:row>
      <xdr:rowOff>123118</xdr:rowOff>
    </xdr:from>
    <xdr:to>
      <xdr:col>1</xdr:col>
      <xdr:colOff>1722120</xdr:colOff>
      <xdr:row>48</xdr:row>
      <xdr:rowOff>129734</xdr:rowOff>
    </xdr:to>
    <xdr:pic>
      <xdr:nvPicPr>
        <xdr:cNvPr id="57" name="図 1">
          <a:extLst>
            <a:ext uri="{FF2B5EF4-FFF2-40B4-BE49-F238E27FC236}">
              <a16:creationId xmlns:a16="http://schemas.microsoft.com/office/drawing/2014/main" id="{8DF4B716-52CB-417A-BC19-8A9B308D4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432" y="6889678"/>
          <a:ext cx="1576288" cy="2201176"/>
        </a:xfrm>
        <a:prstGeom prst="rect">
          <a:avLst/>
        </a:prstGeom>
      </xdr:spPr>
    </xdr:pic>
    <xdr:clientData/>
  </xdr:twoCellAnchor>
  <xdr:twoCellAnchor editAs="oneCell">
    <xdr:from>
      <xdr:col>3</xdr:col>
      <xdr:colOff>1432560</xdr:colOff>
      <xdr:row>37</xdr:row>
      <xdr:rowOff>60960</xdr:rowOff>
    </xdr:from>
    <xdr:to>
      <xdr:col>3</xdr:col>
      <xdr:colOff>2849880</xdr:colOff>
      <xdr:row>48</xdr:row>
      <xdr:rowOff>15562</xdr:rowOff>
    </xdr:to>
    <xdr:pic>
      <xdr:nvPicPr>
        <xdr:cNvPr id="59" name="図 13">
          <a:extLst>
            <a:ext uri="{FF2B5EF4-FFF2-40B4-BE49-F238E27FC236}">
              <a16:creationId xmlns:a16="http://schemas.microsoft.com/office/drawing/2014/main" id="{246305BF-5570-4157-B692-42F9DA089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9620" y="7010400"/>
          <a:ext cx="1417320" cy="1966282"/>
        </a:xfrm>
        <a:prstGeom prst="rect">
          <a:avLst/>
        </a:prstGeom>
      </xdr:spPr>
    </xdr:pic>
    <xdr:clientData/>
  </xdr:twoCellAnchor>
  <xdr:twoCellAnchor editAs="oneCell">
    <xdr:from>
      <xdr:col>3</xdr:col>
      <xdr:colOff>3604260</xdr:colOff>
      <xdr:row>37</xdr:row>
      <xdr:rowOff>76200</xdr:rowOff>
    </xdr:from>
    <xdr:to>
      <xdr:col>3</xdr:col>
      <xdr:colOff>5044440</xdr:colOff>
      <xdr:row>47</xdr:row>
      <xdr:rowOff>166338</xdr:rowOff>
    </xdr:to>
    <xdr:pic>
      <xdr:nvPicPr>
        <xdr:cNvPr id="60" name="図 4">
          <a:extLst>
            <a:ext uri="{FF2B5EF4-FFF2-40B4-BE49-F238E27FC236}">
              <a16:creationId xmlns:a16="http://schemas.microsoft.com/office/drawing/2014/main" id="{9CD54550-3D51-4464-B8C8-612283583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20" y="7025640"/>
          <a:ext cx="1440180" cy="1918938"/>
        </a:xfrm>
        <a:prstGeom prst="rect">
          <a:avLst/>
        </a:prstGeom>
      </xdr:spPr>
    </xdr:pic>
    <xdr:clientData/>
  </xdr:twoCellAnchor>
  <xdr:twoCellAnchor editAs="oneCell">
    <xdr:from>
      <xdr:col>6</xdr:col>
      <xdr:colOff>220980</xdr:colOff>
      <xdr:row>37</xdr:row>
      <xdr:rowOff>91440</xdr:rowOff>
    </xdr:from>
    <xdr:to>
      <xdr:col>9</xdr:col>
      <xdr:colOff>7620</xdr:colOff>
      <xdr:row>48</xdr:row>
      <xdr:rowOff>46043</xdr:rowOff>
    </xdr:to>
    <xdr:pic>
      <xdr:nvPicPr>
        <xdr:cNvPr id="61" name="図 14">
          <a:extLst>
            <a:ext uri="{FF2B5EF4-FFF2-40B4-BE49-F238E27FC236}">
              <a16:creationId xmlns:a16="http://schemas.microsoft.com/office/drawing/2014/main" id="{4B62C34D-6F36-4FC4-BEDE-7209FD52B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73640" y="7040880"/>
          <a:ext cx="1615440" cy="1966283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37</xdr:row>
      <xdr:rowOff>83820</xdr:rowOff>
    </xdr:from>
    <xdr:to>
      <xdr:col>14</xdr:col>
      <xdr:colOff>106680</xdr:colOff>
      <xdr:row>47</xdr:row>
      <xdr:rowOff>173958</xdr:rowOff>
    </xdr:to>
    <xdr:pic>
      <xdr:nvPicPr>
        <xdr:cNvPr id="62" name="図 4">
          <a:extLst>
            <a:ext uri="{FF2B5EF4-FFF2-40B4-BE49-F238E27FC236}">
              <a16:creationId xmlns:a16="http://schemas.microsoft.com/office/drawing/2014/main" id="{57CCD739-C3E3-4364-8F40-38B1B316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5960" y="7033260"/>
          <a:ext cx="1440180" cy="1918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5C41-992C-410F-837B-0AB8E0EC6BF0}">
  <dimension ref="A1:B29"/>
  <sheetViews>
    <sheetView workbookViewId="0">
      <selection activeCell="A18" sqref="A18"/>
    </sheetView>
  </sheetViews>
  <sheetFormatPr defaultRowHeight="14.4"/>
  <cols>
    <col min="1" max="1" width="25.5234375" bestFit="1" customWidth="1"/>
  </cols>
  <sheetData>
    <row r="1" spans="1:2" ht="21.6" customHeight="1">
      <c r="A1" s="22" t="s">
        <v>32</v>
      </c>
      <c r="B1" s="23"/>
    </row>
    <row r="2" spans="1:2">
      <c r="A2" s="9" t="s">
        <v>1</v>
      </c>
      <c r="B2" s="12"/>
    </row>
    <row r="3" spans="1:2">
      <c r="A3" s="10" t="s">
        <v>2</v>
      </c>
      <c r="B3" s="13"/>
    </row>
    <row r="4" spans="1:2">
      <c r="A4" s="10" t="s">
        <v>3</v>
      </c>
      <c r="B4" s="13"/>
    </row>
    <row r="5" spans="1:2">
      <c r="A5" s="10" t="s">
        <v>4</v>
      </c>
      <c r="B5" s="13"/>
    </row>
    <row r="6" spans="1:2">
      <c r="A6" s="11" t="s">
        <v>5</v>
      </c>
      <c r="B6" s="14">
        <f>0.3*B2</f>
        <v>0</v>
      </c>
    </row>
    <row r="7" spans="1:2">
      <c r="A7" s="11" t="s">
        <v>6</v>
      </c>
      <c r="B7" s="14">
        <f>B2-B6</f>
        <v>0</v>
      </c>
    </row>
    <row r="8" spans="1:2">
      <c r="A8" s="11" t="s">
        <v>7</v>
      </c>
      <c r="B8" s="14" t="e">
        <f>(B5+B3)*B6/B4</f>
        <v>#DIV/0!</v>
      </c>
    </row>
    <row r="9" spans="1:2">
      <c r="A9" s="11" t="s">
        <v>8</v>
      </c>
      <c r="B9" s="14" t="e">
        <f>B3*B7/B4</f>
        <v>#DIV/0!</v>
      </c>
    </row>
    <row r="10" spans="1:2">
      <c r="A10" s="11" t="s">
        <v>9</v>
      </c>
      <c r="B10" s="14" t="e">
        <f>B8+B9</f>
        <v>#DIV/0!</v>
      </c>
    </row>
    <row r="11" spans="1:2">
      <c r="A11" s="11" t="s">
        <v>10</v>
      </c>
      <c r="B11" s="15" t="e">
        <f>B4*B10/(B5-B3)</f>
        <v>#DIV/0!</v>
      </c>
    </row>
    <row r="12" spans="1:2">
      <c r="A12" s="11" t="s">
        <v>11</v>
      </c>
      <c r="B12" s="16" t="e">
        <f>1000/(B2+B11)</f>
        <v>#DIV/0!</v>
      </c>
    </row>
    <row r="13" spans="1:2">
      <c r="A13" s="10" t="s">
        <v>12</v>
      </c>
      <c r="B13" s="13"/>
    </row>
    <row r="14" spans="1:2">
      <c r="A14" s="10" t="s">
        <v>13</v>
      </c>
      <c r="B14" s="13"/>
    </row>
    <row r="15" spans="1:2">
      <c r="A15" s="11" t="s">
        <v>14</v>
      </c>
      <c r="B15" s="16">
        <f>B14/SQRT(2)</f>
        <v>0</v>
      </c>
    </row>
    <row r="16" spans="1:2">
      <c r="A16" s="11" t="s">
        <v>15</v>
      </c>
      <c r="B16" s="14">
        <f>B13*1.25</f>
        <v>0</v>
      </c>
    </row>
    <row r="17" spans="1:2">
      <c r="A17" s="10" t="s">
        <v>16</v>
      </c>
      <c r="B17" s="13"/>
    </row>
    <row r="18" spans="1:2">
      <c r="A18" s="10" t="s">
        <v>17</v>
      </c>
      <c r="B18" s="13"/>
    </row>
    <row r="19" spans="1:2">
      <c r="A19" s="10" t="s">
        <v>18</v>
      </c>
      <c r="B19" s="13"/>
    </row>
    <row r="20" spans="1:2">
      <c r="A20" s="10" t="s">
        <v>19</v>
      </c>
      <c r="B20" s="13"/>
    </row>
    <row r="21" spans="1:2">
      <c r="A21" s="10" t="s">
        <v>20</v>
      </c>
      <c r="B21" s="13"/>
    </row>
    <row r="22" spans="1:2">
      <c r="A22" s="11" t="s">
        <v>21</v>
      </c>
      <c r="B22" s="17">
        <f>2*B15^2*B16</f>
        <v>0</v>
      </c>
    </row>
    <row r="23" spans="1:2">
      <c r="A23" s="11" t="s">
        <v>22</v>
      </c>
      <c r="B23" s="17" t="e">
        <f>B5*B15*B17*B12*0.001*2*0.001*2*0.5*3</f>
        <v>#DIV/0!</v>
      </c>
    </row>
    <row r="24" spans="1:2">
      <c r="A24" s="11" t="s">
        <v>23</v>
      </c>
      <c r="B24" s="17" t="e">
        <f>2*2*B19*B15*B18*B12*0.001*3</f>
        <v>#DIV/0!</v>
      </c>
    </row>
    <row r="25" spans="1:2">
      <c r="A25" s="11" t="s">
        <v>24</v>
      </c>
      <c r="B25" s="17">
        <f>B5*B20</f>
        <v>0</v>
      </c>
    </row>
    <row r="26" spans="1:2">
      <c r="A26" s="11" t="s">
        <v>25</v>
      </c>
      <c r="B26" s="16" t="e">
        <f>SUM(B22:B25)</f>
        <v>#DIV/0!</v>
      </c>
    </row>
    <row r="27" spans="1:2">
      <c r="A27" s="10" t="s">
        <v>26</v>
      </c>
      <c r="B27" s="18"/>
    </row>
    <row r="28" spans="1:2">
      <c r="A28" s="11" t="s">
        <v>27</v>
      </c>
      <c r="B28" s="15" t="e">
        <f>B26*B21</f>
        <v>#DIV/0!</v>
      </c>
    </row>
    <row r="29" spans="1:2">
      <c r="A29" s="11" t="s">
        <v>28</v>
      </c>
      <c r="B29" s="19" t="e">
        <f>B27+B28</f>
        <v>#DIV/0!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selection activeCell="B24" sqref="B24"/>
    </sheetView>
  </sheetViews>
  <sheetFormatPr defaultRowHeight="14.4"/>
  <cols>
    <col min="1" max="1" width="25.5234375" bestFit="1" customWidth="1"/>
  </cols>
  <sheetData>
    <row r="1" spans="1:2" ht="21.6" customHeight="1">
      <c r="A1" s="22" t="s">
        <v>0</v>
      </c>
      <c r="B1" s="23"/>
    </row>
    <row r="2" spans="1:2">
      <c r="A2" s="9" t="s">
        <v>1</v>
      </c>
      <c r="B2" s="12">
        <v>32</v>
      </c>
    </row>
    <row r="3" spans="1:2">
      <c r="A3" s="10" t="s">
        <v>2</v>
      </c>
      <c r="B3" s="13">
        <v>2</v>
      </c>
    </row>
    <row r="4" spans="1:2">
      <c r="A4" s="10" t="s">
        <v>3</v>
      </c>
      <c r="B4" s="13">
        <v>2</v>
      </c>
    </row>
    <row r="5" spans="1:2">
      <c r="A5" s="10" t="s">
        <v>4</v>
      </c>
      <c r="B5" s="13">
        <v>24</v>
      </c>
    </row>
    <row r="6" spans="1:2">
      <c r="A6" s="11" t="s">
        <v>5</v>
      </c>
      <c r="B6" s="14">
        <f>0.3*B2</f>
        <v>9.6</v>
      </c>
    </row>
    <row r="7" spans="1:2">
      <c r="A7" s="11" t="s">
        <v>6</v>
      </c>
      <c r="B7" s="14">
        <f>B2-B6</f>
        <v>22.4</v>
      </c>
    </row>
    <row r="8" spans="1:2">
      <c r="A8" s="11" t="s">
        <v>7</v>
      </c>
      <c r="B8" s="14">
        <f>(B5+B3)*B6/B4</f>
        <v>124.8</v>
      </c>
    </row>
    <row r="9" spans="1:2">
      <c r="A9" s="11" t="s">
        <v>8</v>
      </c>
      <c r="B9" s="14">
        <f>B3*B7/B4</f>
        <v>22.4</v>
      </c>
    </row>
    <row r="10" spans="1:2">
      <c r="A10" s="11" t="s">
        <v>9</v>
      </c>
      <c r="B10" s="14">
        <f>B8+B9</f>
        <v>147.19999999999999</v>
      </c>
    </row>
    <row r="11" spans="1:2">
      <c r="A11" s="11" t="s">
        <v>10</v>
      </c>
      <c r="B11" s="15">
        <f>B4*B10/(B5-B3)</f>
        <v>13.381818181818181</v>
      </c>
    </row>
    <row r="12" spans="1:2">
      <c r="A12" s="11" t="s">
        <v>11</v>
      </c>
      <c r="B12" s="16">
        <f>1000/(B2+B11)</f>
        <v>22.035256410256409</v>
      </c>
    </row>
    <row r="13" spans="1:2">
      <c r="A13" s="10" t="s">
        <v>12</v>
      </c>
      <c r="B13" s="13">
        <v>0.33</v>
      </c>
    </row>
    <row r="14" spans="1:2">
      <c r="A14" s="10" t="s">
        <v>13</v>
      </c>
      <c r="B14" s="13">
        <v>2.4</v>
      </c>
    </row>
    <row r="15" spans="1:2">
      <c r="A15" s="11" t="s">
        <v>14</v>
      </c>
      <c r="B15" s="16">
        <f>B14/SQRT(2)</f>
        <v>1.6970562748477138</v>
      </c>
    </row>
    <row r="16" spans="1:2">
      <c r="A16" s="11" t="s">
        <v>15</v>
      </c>
      <c r="B16" s="14">
        <f>B13*1.25</f>
        <v>0.41250000000000003</v>
      </c>
    </row>
    <row r="17" spans="1:2">
      <c r="A17" s="10" t="s">
        <v>16</v>
      </c>
      <c r="B17" s="13">
        <v>100</v>
      </c>
    </row>
    <row r="18" spans="1:2">
      <c r="A18" s="10" t="s">
        <v>17</v>
      </c>
      <c r="B18" s="13">
        <v>0.3</v>
      </c>
    </row>
    <row r="19" spans="1:2">
      <c r="A19" s="10" t="s">
        <v>18</v>
      </c>
      <c r="B19" s="13">
        <v>1</v>
      </c>
    </row>
    <row r="20" spans="1:2">
      <c r="A20" s="10" t="s">
        <v>19</v>
      </c>
      <c r="B20" s="13">
        <v>5.0000000000000001E-3</v>
      </c>
    </row>
    <row r="21" spans="1:2">
      <c r="A21" s="10" t="s">
        <v>20</v>
      </c>
      <c r="B21" s="13">
        <v>31</v>
      </c>
    </row>
    <row r="22" spans="1:2">
      <c r="A22" s="11" t="s">
        <v>21</v>
      </c>
      <c r="B22" s="17">
        <f>2*B15^2*B16</f>
        <v>2.3759999999999994</v>
      </c>
    </row>
    <row r="23" spans="1:2">
      <c r="A23" s="11" t="s">
        <v>22</v>
      </c>
      <c r="B23" s="17">
        <f>B5*B15*B17*B12*0.001*2*0.001*2*0.5*3</f>
        <v>0.53848901028821683</v>
      </c>
    </row>
    <row r="24" spans="1:2">
      <c r="A24" s="11" t="s">
        <v>23</v>
      </c>
      <c r="B24" s="17">
        <f>2*2*B19*B15*B18*B12*0.001*3</f>
        <v>0.13462225257205421</v>
      </c>
    </row>
    <row r="25" spans="1:2">
      <c r="A25" s="11" t="s">
        <v>24</v>
      </c>
      <c r="B25" s="17">
        <f>B5*B20</f>
        <v>0.12</v>
      </c>
    </row>
    <row r="26" spans="1:2">
      <c r="A26" s="11" t="s">
        <v>25</v>
      </c>
      <c r="B26" s="16">
        <f>SUM(B22:B25)</f>
        <v>3.1691112628602705</v>
      </c>
    </row>
    <row r="27" spans="1:2">
      <c r="A27" s="10" t="s">
        <v>26</v>
      </c>
      <c r="B27" s="18">
        <v>25</v>
      </c>
    </row>
    <row r="28" spans="1:2">
      <c r="A28" s="11" t="s">
        <v>27</v>
      </c>
      <c r="B28" s="15">
        <f>B26*B21</f>
        <v>98.242449148668385</v>
      </c>
    </row>
    <row r="29" spans="1:2">
      <c r="A29" s="11" t="s">
        <v>28</v>
      </c>
      <c r="B29" s="19">
        <f>B27+B28</f>
        <v>123.24244914866838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A6C0-5072-4788-BC0F-356EED918B43}">
  <dimension ref="B2:L30"/>
  <sheetViews>
    <sheetView tabSelected="1" topLeftCell="A13" workbookViewId="0">
      <selection activeCell="C24" sqref="C24"/>
    </sheetView>
  </sheetViews>
  <sheetFormatPr defaultRowHeight="14.4"/>
  <cols>
    <col min="2" max="2" width="28.1015625" customWidth="1"/>
    <col min="4" max="4" width="80" customWidth="1"/>
  </cols>
  <sheetData>
    <row r="2" spans="2:12" ht="28.8" customHeight="1">
      <c r="B2" s="24" t="s">
        <v>29</v>
      </c>
      <c r="C2" s="25"/>
      <c r="D2" s="26"/>
      <c r="F2" s="27" t="s">
        <v>31</v>
      </c>
      <c r="G2" s="27"/>
      <c r="H2" s="27"/>
      <c r="I2" s="27"/>
      <c r="J2" s="27"/>
      <c r="K2" s="27"/>
      <c r="L2" s="27"/>
    </row>
    <row r="3" spans="2:12">
      <c r="B3" s="8" t="s">
        <v>1</v>
      </c>
      <c r="C3" s="8">
        <v>32</v>
      </c>
      <c r="D3" s="20"/>
    </row>
    <row r="4" spans="2:12">
      <c r="B4" s="1" t="s">
        <v>2</v>
      </c>
      <c r="C4" s="1">
        <v>2</v>
      </c>
      <c r="D4" s="20"/>
    </row>
    <row r="5" spans="2:12">
      <c r="B5" s="1" t="s">
        <v>3</v>
      </c>
      <c r="C5" s="1">
        <v>2</v>
      </c>
      <c r="D5" s="20"/>
    </row>
    <row r="6" spans="2:12">
      <c r="B6" s="1" t="s">
        <v>4</v>
      </c>
      <c r="C6" s="1">
        <v>24</v>
      </c>
      <c r="D6" s="20"/>
    </row>
    <row r="7" spans="2:12">
      <c r="B7" s="2" t="s">
        <v>5</v>
      </c>
      <c r="C7" s="2">
        <f>0.3*C3</f>
        <v>9.6</v>
      </c>
      <c r="D7" s="21"/>
    </row>
    <row r="8" spans="2:12">
      <c r="B8" s="2" t="s">
        <v>6</v>
      </c>
      <c r="C8" s="2">
        <f>C3-C7</f>
        <v>22.4</v>
      </c>
      <c r="D8" s="20"/>
    </row>
    <row r="9" spans="2:12">
      <c r="B9" s="2" t="s">
        <v>7</v>
      </c>
      <c r="C9" s="2">
        <f>(C6+C4)*C7/C5</f>
        <v>124.8</v>
      </c>
      <c r="D9" s="20"/>
    </row>
    <row r="10" spans="2:12">
      <c r="B10" s="2" t="s">
        <v>8</v>
      </c>
      <c r="C10" s="2">
        <f>C4*C8/C5</f>
        <v>22.4</v>
      </c>
      <c r="D10" s="20"/>
    </row>
    <row r="11" spans="2:12">
      <c r="B11" s="2" t="s">
        <v>9</v>
      </c>
      <c r="C11" s="2">
        <f>C9+C10</f>
        <v>147.19999999999999</v>
      </c>
      <c r="D11" s="20"/>
    </row>
    <row r="12" spans="2:12">
      <c r="B12" s="2" t="s">
        <v>10</v>
      </c>
      <c r="C12" s="3">
        <f>C5*C11/(C6-C4)</f>
        <v>13.381818181818181</v>
      </c>
      <c r="D12" s="20"/>
    </row>
    <row r="13" spans="2:12">
      <c r="B13" s="2" t="s">
        <v>11</v>
      </c>
      <c r="C13" s="4">
        <f>1000/(C3+C12)</f>
        <v>22.035256410256409</v>
      </c>
      <c r="D13" s="20"/>
    </row>
    <row r="14" spans="2:12">
      <c r="B14" s="1" t="s">
        <v>12</v>
      </c>
      <c r="C14" s="1">
        <v>0.33</v>
      </c>
      <c r="D14" s="20"/>
    </row>
    <row r="15" spans="2:12">
      <c r="B15" s="1" t="s">
        <v>13</v>
      </c>
      <c r="C15" s="1">
        <v>2.4</v>
      </c>
      <c r="D15" s="20"/>
    </row>
    <row r="16" spans="2:12">
      <c r="B16" s="2" t="s">
        <v>14</v>
      </c>
      <c r="C16" s="4">
        <f>C15/SQRT(2)</f>
        <v>1.6970562748477138</v>
      </c>
      <c r="D16" s="20"/>
    </row>
    <row r="17" spans="2:4">
      <c r="B17" s="2" t="s">
        <v>15</v>
      </c>
      <c r="C17" s="2">
        <f>C14*1.25</f>
        <v>0.41250000000000003</v>
      </c>
      <c r="D17" s="20"/>
    </row>
    <row r="18" spans="2:4">
      <c r="B18" s="1" t="s">
        <v>16</v>
      </c>
      <c r="C18" s="1">
        <v>100</v>
      </c>
      <c r="D18" s="20"/>
    </row>
    <row r="19" spans="2:4">
      <c r="B19" s="1" t="s">
        <v>17</v>
      </c>
      <c r="C19" s="1">
        <v>0.3</v>
      </c>
      <c r="D19" s="20"/>
    </row>
    <row r="20" spans="2:4">
      <c r="B20" s="1" t="s">
        <v>18</v>
      </c>
      <c r="C20" s="1">
        <v>1</v>
      </c>
      <c r="D20" s="20"/>
    </row>
    <row r="21" spans="2:4">
      <c r="B21" s="1" t="s">
        <v>30</v>
      </c>
      <c r="C21" s="1">
        <v>5.0000000000000001E-3</v>
      </c>
      <c r="D21" s="20"/>
    </row>
    <row r="22" spans="2:4">
      <c r="B22" s="1" t="s">
        <v>20</v>
      </c>
      <c r="C22" s="1">
        <v>31</v>
      </c>
      <c r="D22" s="20"/>
    </row>
    <row r="23" spans="2:4">
      <c r="B23" s="2" t="s">
        <v>21</v>
      </c>
      <c r="C23" s="5">
        <f>2*C16^2*C17</f>
        <v>2.3759999999999994</v>
      </c>
      <c r="D23" s="20"/>
    </row>
    <row r="24" spans="2:4">
      <c r="B24" s="2" t="s">
        <v>22</v>
      </c>
      <c r="C24" s="5">
        <f>C6*C16*C18*C13*0.001*2*0.001*2*0.5*3</f>
        <v>0.53848901028821683</v>
      </c>
      <c r="D24" s="20"/>
    </row>
    <row r="25" spans="2:4">
      <c r="B25" s="2" t="s">
        <v>23</v>
      </c>
      <c r="C25" s="5">
        <f>3*2*2*C20*C16*C19*C13*0.001</f>
        <v>0.13462225257205421</v>
      </c>
      <c r="D25" s="20"/>
    </row>
    <row r="26" spans="2:4">
      <c r="B26" s="2" t="s">
        <v>24</v>
      </c>
      <c r="C26" s="5">
        <f>C6*C21</f>
        <v>0.12</v>
      </c>
      <c r="D26" s="20"/>
    </row>
    <row r="27" spans="2:4">
      <c r="B27" s="2" t="s">
        <v>25</v>
      </c>
      <c r="C27" s="4">
        <f>SUM(C23:C26)</f>
        <v>3.1691112628602705</v>
      </c>
      <c r="D27" s="20"/>
    </row>
    <row r="28" spans="2:4">
      <c r="B28" s="1" t="s">
        <v>26</v>
      </c>
      <c r="C28" s="6">
        <v>25</v>
      </c>
      <c r="D28" s="20"/>
    </row>
    <row r="29" spans="2:4">
      <c r="B29" s="2" t="s">
        <v>27</v>
      </c>
      <c r="C29" s="3">
        <f>C27*C22</f>
        <v>98.242449148668385</v>
      </c>
      <c r="D29" s="20"/>
    </row>
    <row r="30" spans="2:4">
      <c r="B30" s="2" t="s">
        <v>28</v>
      </c>
      <c r="C30" s="7">
        <f>C28+C29</f>
        <v>123.24244914866838</v>
      </c>
      <c r="D30" s="20"/>
    </row>
  </sheetData>
  <mergeCells count="2">
    <mergeCell ref="B2:D2"/>
    <mergeCell ref="F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Thermal Calculator</vt:lpstr>
      <vt:lpstr>Thermal Calculator Example</vt:lpstr>
      <vt:lpstr>Calculation detail with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2024-07-02T17:23:45Z</dcterms:modified>
</cp:coreProperties>
</file>