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24226"/>
  <mc:AlternateContent xmlns:mc="http://schemas.openxmlformats.org/markup-compatibility/2006">
    <mc:Choice Requires="x15">
      <x15ac:absPath xmlns:x15ac="http://schemas.microsoft.com/office/spreadsheetml/2010/11/ac" url="C:\Work\Supplier\TI\Customer\KMM\BODY\PYEONGHWA\관련 자료\Full bridge driver_junction temp estimator\"/>
    </mc:Choice>
  </mc:AlternateContent>
  <xr:revisionPtr revIDLastSave="0" documentId="13_ncr:1_{239459A9-D215-465B-A0FB-082198C5D00C}" xr6:coauthVersionLast="47" xr6:coauthVersionMax="47" xr10:uidLastSave="{00000000-0000-0000-0000-000000000000}"/>
  <bookViews>
    <workbookView xWindow="-120" yWindow="-120" windowWidth="29040" windowHeight="15720" tabRatio="740" activeTab="2" xr2:uid="{00000000-000D-0000-FFFF-FFFF00000000}"/>
  </bookViews>
  <sheets>
    <sheet name="Revision" sheetId="50" r:id="rId1"/>
    <sheet name="HowToUse" sheetId="49" r:id="rId2"/>
    <sheet name="Calculator" sheetId="44" r:id="rId3"/>
    <sheet name="4L 4cm X 4cm" sheetId="56" r:id="rId4"/>
    <sheet name="4L 2cm X 2cm" sheetId="55" r:id="rId5"/>
    <sheet name="4L 8cm X 4cm" sheetId="57" r:id="rId6"/>
    <sheet name="Design Inputs" sheetId="48" state="hidden" r:id="rId7"/>
    <sheet name="Foster_Networks" sheetId="24" r:id="rId8"/>
    <sheet name="HSFET 1" sheetId="22" state="hidden" r:id="rId9"/>
    <sheet name="HSFET 2" sheetId="41" state="hidden" r:id="rId10"/>
    <sheet name="LSFET 1" sheetId="42" state="hidden" r:id="rId11"/>
    <sheet name="LSFET 2" sheetId="43" state="hidden" r:id="rId12"/>
    <sheet name="Average" sheetId="54" state="hidden" r:id="rId13"/>
  </sheets>
  <definedNames>
    <definedName name="amp_HSN_HPSN">Foster_Networks!$O$32:$O$41</definedName>
    <definedName name="amp_HSN_HPSP">Foster_Networks!$O$45:$O$54</definedName>
    <definedName name="amp_HSN_LPSN">Foster_Networks!$O$6:$O$15</definedName>
    <definedName name="amp_HSN_LPSP">Foster_Networks!$O$19:$O$28</definedName>
    <definedName name="amp_HSP_HPSN">Foster_Networks!$S$32:$S$41</definedName>
    <definedName name="amp_HSP_HPSP">Foster_Networks!$S$45:$S$54</definedName>
    <definedName name="amp_HSP_LPSN">Foster_Networks!$S$6:$S$15</definedName>
    <definedName name="amp_HSP_LPSP">Foster_Networks!$S$19:$S$28</definedName>
    <definedName name="amp_LSN_HPSN">Foster_Networks!$G$32:$G$41</definedName>
    <definedName name="amp_LSN_HPSP">Foster_Networks!$G$45:$G$54</definedName>
    <definedName name="amp_LSN_LPSN">Foster_Networks!$G$6:$G$15</definedName>
    <definedName name="amp_LSN_LPSP">Foster_Networks!$G$19:$G$28</definedName>
    <definedName name="amp_LSP_HPSN">Foster_Networks!$K$32:$K$41</definedName>
    <definedName name="amp_LSP_HPSP">Foster_Networks!$K$45:$K$54</definedName>
    <definedName name="amp_LSP_LPSN">Foster_Networks!$K$6:$K$15</definedName>
    <definedName name="amp_LSP_LPSP">Foster_Networks!$K$19:$K$28</definedName>
    <definedName name="solver_eng" localSheetId="8" hidden="1">1</definedName>
    <definedName name="solver_eng" localSheetId="9" hidden="1">1</definedName>
    <definedName name="solver_eng" localSheetId="10" hidden="1">1</definedName>
    <definedName name="solver_eng" localSheetId="11" hidden="1">1</definedName>
    <definedName name="solver_neg" localSheetId="8" hidden="1">1</definedName>
    <definedName name="solver_neg" localSheetId="9" hidden="1">1</definedName>
    <definedName name="solver_neg" localSheetId="10" hidden="1">1</definedName>
    <definedName name="solver_neg" localSheetId="11" hidden="1">1</definedName>
    <definedName name="solver_num" localSheetId="8" hidden="1">0</definedName>
    <definedName name="solver_num" localSheetId="9" hidden="1">0</definedName>
    <definedName name="solver_num" localSheetId="10" hidden="1">0</definedName>
    <definedName name="solver_num" localSheetId="11" hidden="1">0</definedName>
    <definedName name="solver_opt" localSheetId="8" hidden="1">'HSFET 1'!$I$2</definedName>
    <definedName name="solver_opt" localSheetId="9" hidden="1">'HSFET 2'!$I$2</definedName>
    <definedName name="solver_opt" localSheetId="10" hidden="1">'LSFET 1'!$I$2</definedName>
    <definedName name="solver_opt" localSheetId="11" hidden="1">'LSFET 2'!$I$2</definedName>
    <definedName name="solver_typ" localSheetId="8" hidden="1">1</definedName>
    <definedName name="solver_typ" localSheetId="9" hidden="1">1</definedName>
    <definedName name="solver_typ" localSheetId="10" hidden="1">1</definedName>
    <definedName name="solver_typ" localSheetId="11" hidden="1">1</definedName>
    <definedName name="solver_val" localSheetId="8" hidden="1">0</definedName>
    <definedName name="solver_val" localSheetId="9" hidden="1">0</definedName>
    <definedName name="solver_val" localSheetId="10" hidden="1">0</definedName>
    <definedName name="solver_val" localSheetId="11" hidden="1">0</definedName>
    <definedName name="solver_ver" localSheetId="8" hidden="1">3</definedName>
    <definedName name="solver_ver" localSheetId="9" hidden="1">3</definedName>
    <definedName name="solver_ver" localSheetId="10" hidden="1">3</definedName>
    <definedName name="solver_ver" localSheetId="11" hidden="1">3</definedName>
    <definedName name="tau_HSN_HPSN">Foster_Networks!$N$32:$N$41</definedName>
    <definedName name="tau_HSN_HPSP">Foster_Networks!$N$45:$N$54</definedName>
    <definedName name="tau_HSN_LPSN">Foster_Networks!$N$6:$N$15</definedName>
    <definedName name="tau_HSN_LPSP">Foster_Networks!$N$19:$N$28</definedName>
    <definedName name="tau_HSP_HPSN">Foster_Networks!$R$32:$R$41</definedName>
    <definedName name="tau_HSP_HPSP">Foster_Networks!$R$45:$R$54</definedName>
    <definedName name="tau_HSP_LPSN">Foster_Networks!$R$6:$R$15</definedName>
    <definedName name="tau_HSP_LPSP">Foster_Networks!$R$19:$R$28</definedName>
    <definedName name="tau_LSN_HPSN">Foster_Networks!$F$32:$F$41</definedName>
    <definedName name="tau_LSN_HPSP">Foster_Networks!$F$45:$F$54</definedName>
    <definedName name="tau_LSN_LPSN">Foster_Networks!$F$6:$F$15</definedName>
    <definedName name="tau_LSN_LPSP">Foster_Networks!$F$19:$F$28</definedName>
    <definedName name="tau_LSP_HPSN">Foster_Networks!$J$32:$J$41</definedName>
    <definedName name="tau_LSP_HPSP">Foster_Networks!$J$45:$J$54</definedName>
    <definedName name="tau_LSP_LPSN">Foster_Networks!$J$6:$J$15</definedName>
    <definedName name="tau_LSP_LPSP">Foster_Networks!$J$19:$J$28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54" l="1"/>
  <c r="I3" i="54"/>
  <c r="J3" i="54"/>
  <c r="K3" i="54"/>
  <c r="L3" i="54"/>
  <c r="M3" i="54"/>
  <c r="N3" i="54"/>
  <c r="O3" i="54"/>
  <c r="P3" i="54"/>
  <c r="Q3" i="54"/>
  <c r="R3" i="54"/>
  <c r="S3" i="54"/>
  <c r="T3" i="54"/>
  <c r="U3" i="54"/>
  <c r="V3" i="54"/>
  <c r="W3" i="54"/>
  <c r="X3" i="54"/>
  <c r="Y3" i="54"/>
  <c r="Z3" i="54"/>
  <c r="AA3" i="54"/>
  <c r="AB3" i="54"/>
  <c r="G3" i="54"/>
  <c r="G2" i="54"/>
  <c r="H2" i="54" s="1"/>
  <c r="I2" i="54" s="1"/>
  <c r="J2" i="54" s="1"/>
  <c r="K2" i="54" s="1"/>
  <c r="L2" i="54" s="1"/>
  <c r="M2" i="54" s="1"/>
  <c r="N2" i="54" s="1"/>
  <c r="O2" i="54" s="1"/>
  <c r="P2" i="54" s="1"/>
  <c r="Q2" i="54" s="1"/>
  <c r="R2" i="54" s="1"/>
  <c r="S2" i="54" s="1"/>
  <c r="T2" i="54" s="1"/>
  <c r="U2" i="54" s="1"/>
  <c r="V2" i="54" s="1"/>
  <c r="W2" i="54" s="1"/>
  <c r="X2" i="54" s="1"/>
  <c r="Y2" i="54" s="1"/>
  <c r="Z2" i="54" s="1"/>
  <c r="AA2" i="54" s="1"/>
  <c r="AB2" i="54" s="1"/>
  <c r="D2" i="54" l="1"/>
  <c r="AB10" i="44"/>
  <c r="AA10" i="44"/>
  <c r="Z10" i="44"/>
  <c r="Y10" i="44"/>
  <c r="X10" i="44"/>
  <c r="W10" i="44"/>
  <c r="V10" i="44"/>
  <c r="U10" i="44"/>
  <c r="T10" i="44"/>
  <c r="S10" i="44"/>
  <c r="R10" i="44"/>
  <c r="Q10" i="44"/>
  <c r="P10" i="44"/>
  <c r="O10" i="44"/>
  <c r="N10" i="44"/>
  <c r="M10" i="44"/>
  <c r="L10" i="44"/>
  <c r="K10" i="44"/>
  <c r="J10" i="44"/>
  <c r="AB7" i="44"/>
  <c r="AA7" i="44"/>
  <c r="Z7" i="44"/>
  <c r="Y7" i="44"/>
  <c r="X7" i="44"/>
  <c r="W7" i="44"/>
  <c r="V7" i="44"/>
  <c r="U7" i="44"/>
  <c r="T7" i="44"/>
  <c r="S7" i="44"/>
  <c r="R7" i="44"/>
  <c r="Q7" i="44"/>
  <c r="P7" i="44"/>
  <c r="O7" i="44"/>
  <c r="N7" i="44"/>
  <c r="M7" i="44"/>
  <c r="L7" i="44"/>
  <c r="K7" i="44"/>
  <c r="J7" i="44"/>
  <c r="D7" i="48" l="1"/>
  <c r="D26" i="48"/>
  <c r="D25" i="48"/>
  <c r="D24" i="48"/>
  <c r="D23" i="48"/>
  <c r="D22" i="48"/>
  <c r="D21" i="48"/>
  <c r="D20" i="48"/>
  <c r="D19" i="48"/>
  <c r="D8" i="48"/>
  <c r="LN54" i="24" l="1"/>
  <c r="LI54" i="24"/>
  <c r="LJ54" i="24" s="1"/>
  <c r="LE54" i="24"/>
  <c r="LF54" i="24" s="1"/>
  <c r="LA54" i="24"/>
  <c r="LB54" i="24" s="1"/>
  <c r="LN53" i="24"/>
  <c r="LI53" i="24"/>
  <c r="LJ53" i="24" s="1"/>
  <c r="LF53" i="24"/>
  <c r="LA53" i="24"/>
  <c r="LB53" i="24" s="1"/>
  <c r="LN52" i="24"/>
  <c r="LI52" i="24"/>
  <c r="LJ52" i="24" s="1"/>
  <c r="LF52" i="24"/>
  <c r="LA52" i="24"/>
  <c r="LB52" i="24" s="1"/>
  <c r="LN51" i="24"/>
  <c r="LJ51" i="24"/>
  <c r="LF51" i="24"/>
  <c r="LA51" i="24"/>
  <c r="LB51" i="24" s="1"/>
  <c r="LN50" i="24"/>
  <c r="LJ50" i="24"/>
  <c r="LF50" i="24"/>
  <c r="LB50" i="24"/>
  <c r="LN49" i="24"/>
  <c r="LJ49" i="24"/>
  <c r="LF49" i="24"/>
  <c r="LB49" i="24"/>
  <c r="LN48" i="24"/>
  <c r="LJ48" i="24"/>
  <c r="LF48" i="24"/>
  <c r="LB48" i="24"/>
  <c r="LN47" i="24"/>
  <c r="LJ47" i="24"/>
  <c r="LF47" i="24"/>
  <c r="LB47" i="24"/>
  <c r="LN46" i="24"/>
  <c r="LJ46" i="24"/>
  <c r="LF46" i="24"/>
  <c r="LB46" i="24"/>
  <c r="LN45" i="24"/>
  <c r="LJ45" i="24"/>
  <c r="LF45" i="24"/>
  <c r="LB45" i="24"/>
  <c r="LM41" i="24"/>
  <c r="LN41" i="24" s="1"/>
  <c r="LJ41" i="24"/>
  <c r="LE41" i="24"/>
  <c r="LF41" i="24" s="1"/>
  <c r="LB41" i="24"/>
  <c r="LM40" i="24"/>
  <c r="LN40" i="24" s="1"/>
  <c r="LJ40" i="24"/>
  <c r="LE40" i="24"/>
  <c r="LF40" i="24" s="1"/>
  <c r="LB40" i="24"/>
  <c r="LM39" i="24"/>
  <c r="LN39" i="24" s="1"/>
  <c r="LJ39" i="24"/>
  <c r="LF39" i="24"/>
  <c r="LB39" i="24"/>
  <c r="LN38" i="24"/>
  <c r="LJ38" i="24"/>
  <c r="LF38" i="24"/>
  <c r="LB38" i="24"/>
  <c r="LN37" i="24"/>
  <c r="LJ37" i="24"/>
  <c r="LF37" i="24"/>
  <c r="LB37" i="24"/>
  <c r="LN36" i="24"/>
  <c r="LJ36" i="24"/>
  <c r="LF36" i="24"/>
  <c r="LB36" i="24"/>
  <c r="LN35" i="24"/>
  <c r="LJ35" i="24"/>
  <c r="LF35" i="24"/>
  <c r="LB35" i="24"/>
  <c r="LN34" i="24"/>
  <c r="LJ34" i="24"/>
  <c r="LF34" i="24"/>
  <c r="LB34" i="24"/>
  <c r="LN33" i="24"/>
  <c r="LJ33" i="24"/>
  <c r="LF33" i="24"/>
  <c r="LB33" i="24"/>
  <c r="LN32" i="24"/>
  <c r="LJ32" i="24"/>
  <c r="LF32" i="24"/>
  <c r="LB32" i="24"/>
  <c r="LN28" i="24"/>
  <c r="LI28" i="24"/>
  <c r="LJ28" i="24" s="1"/>
  <c r="LF28" i="24"/>
  <c r="LA28" i="24"/>
  <c r="LB28" i="24" s="1"/>
  <c r="LN27" i="24"/>
  <c r="LI27" i="24"/>
  <c r="LJ27" i="24" s="1"/>
  <c r="LF27" i="24"/>
  <c r="LB27" i="24"/>
  <c r="LN26" i="24"/>
  <c r="LI26" i="24"/>
  <c r="LJ26" i="24" s="1"/>
  <c r="LF26" i="24"/>
  <c r="LB26" i="24"/>
  <c r="LN25" i="24"/>
  <c r="LJ25" i="24"/>
  <c r="LF25" i="24"/>
  <c r="LB25" i="24"/>
  <c r="LN24" i="24"/>
  <c r="LJ24" i="24"/>
  <c r="LF24" i="24"/>
  <c r="LB24" i="24"/>
  <c r="LN23" i="24"/>
  <c r="LJ23" i="24"/>
  <c r="LF23" i="24"/>
  <c r="LB23" i="24"/>
  <c r="LN22" i="24"/>
  <c r="LJ22" i="24"/>
  <c r="LF22" i="24"/>
  <c r="LB22" i="24"/>
  <c r="LN21" i="24"/>
  <c r="LJ21" i="24"/>
  <c r="LF21" i="24"/>
  <c r="LB21" i="24"/>
  <c r="LN20" i="24"/>
  <c r="LJ20" i="24"/>
  <c r="LF20" i="24"/>
  <c r="LB20" i="24"/>
  <c r="LN19" i="24"/>
  <c r="LJ19" i="24"/>
  <c r="LF19" i="24"/>
  <c r="LB19" i="24"/>
  <c r="LM15" i="24"/>
  <c r="LN15" i="24" s="1"/>
  <c r="LI15" i="24"/>
  <c r="LJ15" i="24" s="1"/>
  <c r="LE15" i="24"/>
  <c r="LF15" i="24" s="1"/>
  <c r="LB15" i="24"/>
  <c r="LM14" i="24"/>
  <c r="LN14" i="24" s="1"/>
  <c r="LJ14" i="24"/>
  <c r="LE14" i="24"/>
  <c r="LF14" i="24" s="1"/>
  <c r="LB14" i="24"/>
  <c r="LM13" i="24"/>
  <c r="LN13" i="24" s="1"/>
  <c r="LJ13" i="24"/>
  <c r="LE13" i="24"/>
  <c r="LF13" i="24" s="1"/>
  <c r="LB13" i="24"/>
  <c r="LN12" i="24"/>
  <c r="LJ12" i="24"/>
  <c r="LF12" i="24"/>
  <c r="LB12" i="24"/>
  <c r="LN11" i="24"/>
  <c r="LJ11" i="24"/>
  <c r="LF11" i="24"/>
  <c r="LB11" i="24"/>
  <c r="LN10" i="24"/>
  <c r="LJ10" i="24"/>
  <c r="LF10" i="24"/>
  <c r="LB10" i="24"/>
  <c r="LN9" i="24"/>
  <c r="LJ9" i="24"/>
  <c r="LF9" i="24"/>
  <c r="LB9" i="24"/>
  <c r="LN8" i="24"/>
  <c r="LJ8" i="24"/>
  <c r="LF8" i="24"/>
  <c r="LB8" i="24"/>
  <c r="LN7" i="24"/>
  <c r="LJ7" i="24"/>
  <c r="LF7" i="24"/>
  <c r="LB7" i="24"/>
  <c r="LN6" i="24"/>
  <c r="LJ6" i="24"/>
  <c r="LF6" i="24"/>
  <c r="LB6" i="24"/>
  <c r="KW54" i="24" l="1"/>
  <c r="KS54" i="24"/>
  <c r="KO54" i="24"/>
  <c r="KJ54" i="24"/>
  <c r="KK54" i="24" s="1"/>
  <c r="KW53" i="24"/>
  <c r="KS53" i="24"/>
  <c r="KO53" i="24"/>
  <c r="KJ53" i="24"/>
  <c r="KK53" i="24" s="1"/>
  <c r="KW52" i="24"/>
  <c r="KS52" i="24"/>
  <c r="KO52" i="24"/>
  <c r="KJ52" i="24"/>
  <c r="KK52" i="24" s="1"/>
  <c r="KW51" i="24"/>
  <c r="KS51" i="24"/>
  <c r="KO51" i="24"/>
  <c r="KJ51" i="24"/>
  <c r="KK51" i="24" s="1"/>
  <c r="KW50" i="24"/>
  <c r="KS50" i="24"/>
  <c r="KO50" i="24"/>
  <c r="KJ50" i="24"/>
  <c r="KK50" i="24" s="1"/>
  <c r="KW49" i="24"/>
  <c r="KS49" i="24"/>
  <c r="KO49" i="24"/>
  <c r="KK49" i="24"/>
  <c r="KW48" i="24"/>
  <c r="KS48" i="24"/>
  <c r="KO48" i="24"/>
  <c r="KK48" i="24"/>
  <c r="KW47" i="24"/>
  <c r="KS47" i="24"/>
  <c r="KO47" i="24"/>
  <c r="KK47" i="24"/>
  <c r="KW46" i="24"/>
  <c r="KS46" i="24"/>
  <c r="KO46" i="24"/>
  <c r="KK46" i="24"/>
  <c r="KW45" i="24"/>
  <c r="KS45" i="24"/>
  <c r="KO45" i="24"/>
  <c r="KK45" i="24"/>
  <c r="KV41" i="24"/>
  <c r="KW41" i="24" s="1"/>
  <c r="KS41" i="24"/>
  <c r="KN41" i="24"/>
  <c r="KO41" i="24" s="1"/>
  <c r="KJ41" i="24"/>
  <c r="KK41" i="24" s="1"/>
  <c r="KV40" i="24"/>
  <c r="KW40" i="24" s="1"/>
  <c r="KS40" i="24"/>
  <c r="KN40" i="24"/>
  <c r="KO40" i="24" s="1"/>
  <c r="KK40" i="24"/>
  <c r="KW39" i="24"/>
  <c r="KS39" i="24"/>
  <c r="KN39" i="24"/>
  <c r="KO39" i="24" s="1"/>
  <c r="KK39" i="24"/>
  <c r="KW38" i="24"/>
  <c r="KS38" i="24"/>
  <c r="KO38" i="24"/>
  <c r="KK38" i="24"/>
  <c r="KW37" i="24"/>
  <c r="KS37" i="24"/>
  <c r="KO37" i="24"/>
  <c r="KK37" i="24"/>
  <c r="KW36" i="24"/>
  <c r="KS36" i="24"/>
  <c r="KO36" i="24"/>
  <c r="KK36" i="24"/>
  <c r="KW35" i="24"/>
  <c r="KS35" i="24"/>
  <c r="KO35" i="24"/>
  <c r="KK35" i="24"/>
  <c r="KW34" i="24"/>
  <c r="KS34" i="24"/>
  <c r="KO34" i="24"/>
  <c r="KK34" i="24"/>
  <c r="KW33" i="24"/>
  <c r="KS33" i="24"/>
  <c r="KO33" i="24"/>
  <c r="KK33" i="24"/>
  <c r="KW32" i="24"/>
  <c r="KS32" i="24"/>
  <c r="KO32" i="24"/>
  <c r="KK32" i="24"/>
  <c r="KW28" i="24"/>
  <c r="KR28" i="24"/>
  <c r="KS28" i="24" s="1"/>
  <c r="KO28" i="24"/>
  <c r="KJ28" i="24"/>
  <c r="KK28" i="24" s="1"/>
  <c r="KW27" i="24"/>
  <c r="KR27" i="24"/>
  <c r="KS27" i="24" s="1"/>
  <c r="KO27" i="24"/>
  <c r="KK27" i="24"/>
  <c r="KW26" i="24"/>
  <c r="KR26" i="24"/>
  <c r="KS26" i="24" s="1"/>
  <c r="KO26" i="24"/>
  <c r="KK26" i="24"/>
  <c r="KW25" i="24"/>
  <c r="KR25" i="24"/>
  <c r="KS25" i="24" s="1"/>
  <c r="KO25" i="24"/>
  <c r="KK25" i="24"/>
  <c r="KW24" i="24"/>
  <c r="KS24" i="24"/>
  <c r="KO24" i="24"/>
  <c r="KK24" i="24"/>
  <c r="KW23" i="24"/>
  <c r="KS23" i="24"/>
  <c r="KO23" i="24"/>
  <c r="KK23" i="24"/>
  <c r="KW22" i="24"/>
  <c r="KS22" i="24"/>
  <c r="KO22" i="24"/>
  <c r="KK22" i="24"/>
  <c r="KW21" i="24"/>
  <c r="KS21" i="24"/>
  <c r="KO21" i="24"/>
  <c r="KK21" i="24"/>
  <c r="KW20" i="24"/>
  <c r="KS20" i="24"/>
  <c r="KO20" i="24"/>
  <c r="KK20" i="24"/>
  <c r="KW19" i="24"/>
  <c r="KS19" i="24"/>
  <c r="KO19" i="24"/>
  <c r="KK19" i="24"/>
  <c r="KV15" i="24"/>
  <c r="KW15" i="24" s="1"/>
  <c r="KS15" i="24"/>
  <c r="KN15" i="24"/>
  <c r="KO15" i="24" s="1"/>
  <c r="KK15" i="24"/>
  <c r="KV14" i="24"/>
  <c r="KW14" i="24" s="1"/>
  <c r="KS14" i="24"/>
  <c r="KO14" i="24"/>
  <c r="KK14" i="24"/>
  <c r="KV13" i="24"/>
  <c r="KW13" i="24" s="1"/>
  <c r="KS13" i="24"/>
  <c r="KO13" i="24"/>
  <c r="KK13" i="24"/>
  <c r="KV12" i="24"/>
  <c r="KW12" i="24" s="1"/>
  <c r="KS12" i="24"/>
  <c r="KO12" i="24"/>
  <c r="KK12" i="24"/>
  <c r="KW11" i="24"/>
  <c r="KS11" i="24"/>
  <c r="KO11" i="24"/>
  <c r="KK11" i="24"/>
  <c r="KW10" i="24"/>
  <c r="KS10" i="24"/>
  <c r="KO10" i="24"/>
  <c r="KK10" i="24"/>
  <c r="KW9" i="24"/>
  <c r="KS9" i="24"/>
  <c r="KO9" i="24"/>
  <c r="KK9" i="24"/>
  <c r="KW8" i="24"/>
  <c r="KS8" i="24"/>
  <c r="KO8" i="24"/>
  <c r="KK8" i="24"/>
  <c r="KW7" i="24"/>
  <c r="KS7" i="24"/>
  <c r="KO7" i="24"/>
  <c r="KK7" i="24"/>
  <c r="KW6" i="24"/>
  <c r="KS6" i="24"/>
  <c r="KO6" i="24"/>
  <c r="KK6" i="24"/>
  <c r="KF54" i="24" l="1"/>
  <c r="KF53" i="24"/>
  <c r="KB53" i="24"/>
  <c r="KF52" i="24"/>
  <c r="KB52" i="24"/>
  <c r="JX52" i="24"/>
  <c r="KF51" i="24"/>
  <c r="KB51" i="24"/>
  <c r="JX51" i="24"/>
  <c r="KF50" i="24"/>
  <c r="KB50" i="24"/>
  <c r="JX50" i="24"/>
  <c r="JT50" i="24"/>
  <c r="KF49" i="24"/>
  <c r="KB49" i="24"/>
  <c r="JX49" i="24"/>
  <c r="JT49" i="24"/>
  <c r="KF48" i="24"/>
  <c r="KB48" i="24"/>
  <c r="JX48" i="24"/>
  <c r="JT48" i="24"/>
  <c r="KF47" i="24"/>
  <c r="KB47" i="24"/>
  <c r="JX47" i="24"/>
  <c r="JT47" i="24"/>
  <c r="KF46" i="24"/>
  <c r="KB46" i="24"/>
  <c r="JX46" i="24"/>
  <c r="JT46" i="24"/>
  <c r="KF45" i="24"/>
  <c r="KB45" i="24"/>
  <c r="JX45" i="24"/>
  <c r="JT45" i="24"/>
  <c r="KB41" i="24"/>
  <c r="KB40" i="24"/>
  <c r="JT40" i="24"/>
  <c r="KF39" i="24"/>
  <c r="KB39" i="24"/>
  <c r="JT39" i="24"/>
  <c r="KF38" i="24"/>
  <c r="KB38" i="24"/>
  <c r="JT38" i="24"/>
  <c r="KF37" i="24"/>
  <c r="KB37" i="24"/>
  <c r="JX37" i="24"/>
  <c r="JT37" i="24"/>
  <c r="KF36" i="24"/>
  <c r="KB36" i="24"/>
  <c r="JX36" i="24"/>
  <c r="JT36" i="24"/>
  <c r="KF35" i="24"/>
  <c r="KB35" i="24"/>
  <c r="JX35" i="24"/>
  <c r="JT35" i="24"/>
  <c r="KF34" i="24"/>
  <c r="KB34" i="24"/>
  <c r="JX34" i="24"/>
  <c r="JT34" i="24"/>
  <c r="KF33" i="24"/>
  <c r="KB33" i="24"/>
  <c r="JX33" i="24"/>
  <c r="JT33" i="24"/>
  <c r="KF32" i="24"/>
  <c r="KB32" i="24"/>
  <c r="JX32" i="24"/>
  <c r="JT32" i="24"/>
  <c r="JX28" i="24"/>
  <c r="JX27" i="24"/>
  <c r="JT27" i="24"/>
  <c r="JX26" i="24"/>
  <c r="JT26" i="24"/>
  <c r="KF25" i="24"/>
  <c r="JX25" i="24"/>
  <c r="JT25" i="24"/>
  <c r="KF24" i="24"/>
  <c r="JX24" i="24"/>
  <c r="JT24" i="24"/>
  <c r="KF23" i="24"/>
  <c r="KB23" i="24"/>
  <c r="JX23" i="24"/>
  <c r="JT23" i="24"/>
  <c r="KF22" i="24"/>
  <c r="KB22" i="24"/>
  <c r="JX22" i="24"/>
  <c r="JT22" i="24"/>
  <c r="KF21" i="24"/>
  <c r="KB21" i="24"/>
  <c r="JX21" i="24"/>
  <c r="JT21" i="24"/>
  <c r="KF20" i="24"/>
  <c r="KB20" i="24"/>
  <c r="JX20" i="24"/>
  <c r="JT20" i="24"/>
  <c r="KF19" i="24"/>
  <c r="KB19" i="24"/>
  <c r="JX19" i="24"/>
  <c r="JT19" i="24"/>
  <c r="JT15" i="24"/>
  <c r="KB14" i="24"/>
  <c r="JT14" i="24"/>
  <c r="KB13" i="24"/>
  <c r="JX13" i="24"/>
  <c r="JT13" i="24"/>
  <c r="KF12" i="24"/>
  <c r="KB12" i="24"/>
  <c r="JX12" i="24"/>
  <c r="JT12" i="24"/>
  <c r="KF11" i="24"/>
  <c r="KB11" i="24"/>
  <c r="JX11" i="24"/>
  <c r="JT11" i="24"/>
  <c r="KF10" i="24"/>
  <c r="KB10" i="24"/>
  <c r="JX10" i="24"/>
  <c r="JT10" i="24"/>
  <c r="KF9" i="24"/>
  <c r="KB9" i="24"/>
  <c r="JX9" i="24"/>
  <c r="JT9" i="24"/>
  <c r="KF8" i="24"/>
  <c r="KB8" i="24"/>
  <c r="JX8" i="24"/>
  <c r="JT8" i="24"/>
  <c r="KF7" i="24"/>
  <c r="KB7" i="24"/>
  <c r="JX7" i="24"/>
  <c r="JT7" i="24"/>
  <c r="KF6" i="24"/>
  <c r="KB6" i="24"/>
  <c r="JX6" i="24"/>
  <c r="JT6" i="24"/>
  <c r="JO54" i="24" l="1"/>
  <c r="JJ54" i="24"/>
  <c r="JK54" i="24" s="1"/>
  <c r="JG54" i="24"/>
  <c r="JB54" i="24"/>
  <c r="JC54" i="24" s="1"/>
  <c r="JO53" i="24"/>
  <c r="JK53" i="24"/>
  <c r="JG53" i="24"/>
  <c r="JB53" i="24"/>
  <c r="JC53" i="24" s="1"/>
  <c r="JO52" i="24"/>
  <c r="JK52" i="24"/>
  <c r="JG52" i="24"/>
  <c r="JC52" i="24"/>
  <c r="JO51" i="24"/>
  <c r="JK51" i="24"/>
  <c r="JG51" i="24"/>
  <c r="JC51" i="24"/>
  <c r="JO50" i="24"/>
  <c r="JK50" i="24"/>
  <c r="JG50" i="24"/>
  <c r="JC50" i="24"/>
  <c r="JO49" i="24"/>
  <c r="JK49" i="24"/>
  <c r="JG49" i="24"/>
  <c r="JC49" i="24"/>
  <c r="JO48" i="24"/>
  <c r="JK48" i="24"/>
  <c r="JG48" i="24"/>
  <c r="JC48" i="24"/>
  <c r="JO47" i="24"/>
  <c r="JK47" i="24"/>
  <c r="JG47" i="24"/>
  <c r="JC47" i="24"/>
  <c r="JO46" i="24"/>
  <c r="JK46" i="24"/>
  <c r="JG46" i="24"/>
  <c r="JC46" i="24"/>
  <c r="JO45" i="24"/>
  <c r="JK45" i="24"/>
  <c r="JG45" i="24"/>
  <c r="JC45" i="24"/>
  <c r="JN41" i="24"/>
  <c r="JO41" i="24" s="1"/>
  <c r="JK41" i="24"/>
  <c r="JF41" i="24"/>
  <c r="JG41" i="24" s="1"/>
  <c r="JB41" i="24"/>
  <c r="JC41" i="24" s="1"/>
  <c r="JO40" i="24"/>
  <c r="JK40" i="24"/>
  <c r="JF40" i="24"/>
  <c r="JG40" i="24" s="1"/>
  <c r="JC40" i="24"/>
  <c r="JO39" i="24"/>
  <c r="JK39" i="24"/>
  <c r="JG39" i="24"/>
  <c r="JC39" i="24"/>
  <c r="JO38" i="24"/>
  <c r="JK38" i="24"/>
  <c r="JG38" i="24"/>
  <c r="JC38" i="24"/>
  <c r="JO37" i="24"/>
  <c r="JK37" i="24"/>
  <c r="JG37" i="24"/>
  <c r="JC37" i="24"/>
  <c r="JO36" i="24"/>
  <c r="JK36" i="24"/>
  <c r="JG36" i="24"/>
  <c r="JC36" i="24"/>
  <c r="JO35" i="24"/>
  <c r="JK35" i="24"/>
  <c r="JG35" i="24"/>
  <c r="JC35" i="24"/>
  <c r="JO34" i="24"/>
  <c r="JK34" i="24"/>
  <c r="JG34" i="24"/>
  <c r="JC34" i="24"/>
  <c r="JO33" i="24"/>
  <c r="JK33" i="24"/>
  <c r="JG33" i="24"/>
  <c r="JC33" i="24"/>
  <c r="JO32" i="24"/>
  <c r="JK32" i="24"/>
  <c r="JG32" i="24"/>
  <c r="JC32" i="24"/>
  <c r="JN28" i="24"/>
  <c r="JO28" i="24" s="1"/>
  <c r="JJ28" i="24"/>
  <c r="JK28" i="24" s="1"/>
  <c r="JG28" i="24"/>
  <c r="JB28" i="24"/>
  <c r="JC28" i="24" s="1"/>
  <c r="JO27" i="24"/>
  <c r="JJ27" i="24"/>
  <c r="JK27" i="24" s="1"/>
  <c r="JG27" i="24"/>
  <c r="JC27" i="24"/>
  <c r="JO26" i="24"/>
  <c r="JJ26" i="24"/>
  <c r="JK26" i="24" s="1"/>
  <c r="JG26" i="24"/>
  <c r="JC26" i="24"/>
  <c r="JO25" i="24"/>
  <c r="JK25" i="24"/>
  <c r="JG25" i="24"/>
  <c r="JC25" i="24"/>
  <c r="JO24" i="24"/>
  <c r="JK24" i="24"/>
  <c r="JG24" i="24"/>
  <c r="JC24" i="24"/>
  <c r="JO23" i="24"/>
  <c r="JK23" i="24"/>
  <c r="JG23" i="24"/>
  <c r="JC23" i="24"/>
  <c r="JO22" i="24"/>
  <c r="JK22" i="24"/>
  <c r="JG22" i="24"/>
  <c r="JC22" i="24"/>
  <c r="JO21" i="24"/>
  <c r="JK21" i="24"/>
  <c r="JG21" i="24"/>
  <c r="JC21" i="24"/>
  <c r="JO20" i="24"/>
  <c r="JK20" i="24"/>
  <c r="JG20" i="24"/>
  <c r="JC20" i="24"/>
  <c r="JO19" i="24"/>
  <c r="JK19" i="24"/>
  <c r="JG19" i="24"/>
  <c r="JC19" i="24"/>
  <c r="JN15" i="24"/>
  <c r="JO15" i="24" s="1"/>
  <c r="JK15" i="24"/>
  <c r="JF15" i="24"/>
  <c r="JG15" i="24" s="1"/>
  <c r="JC15" i="24"/>
  <c r="JN14" i="24"/>
  <c r="JO14" i="24" s="1"/>
  <c r="JK14" i="24"/>
  <c r="JF14" i="24"/>
  <c r="JG14" i="24" s="1"/>
  <c r="JC14" i="24"/>
  <c r="JO13" i="24"/>
  <c r="JK13" i="24"/>
  <c r="JG13" i="24"/>
  <c r="JC13" i="24"/>
  <c r="JO12" i="24"/>
  <c r="JK12" i="24"/>
  <c r="JG12" i="24"/>
  <c r="JC12" i="24"/>
  <c r="JO11" i="24"/>
  <c r="JK11" i="24"/>
  <c r="JG11" i="24"/>
  <c r="JC11" i="24"/>
  <c r="JO10" i="24"/>
  <c r="JK10" i="24"/>
  <c r="JG10" i="24"/>
  <c r="JC10" i="24"/>
  <c r="JO9" i="24"/>
  <c r="JK9" i="24"/>
  <c r="JG9" i="24"/>
  <c r="JC9" i="24"/>
  <c r="JO8" i="24"/>
  <c r="JK8" i="24"/>
  <c r="JG8" i="24"/>
  <c r="JC8" i="24"/>
  <c r="JO7" i="24"/>
  <c r="JK7" i="24"/>
  <c r="JG7" i="24"/>
  <c r="JC7" i="24"/>
  <c r="JO6" i="24"/>
  <c r="JK6" i="24"/>
  <c r="JG6" i="24"/>
  <c r="JC6" i="24"/>
  <c r="IX54" i="24" l="1"/>
  <c r="IS54" i="24"/>
  <c r="IT54" i="24" s="1"/>
  <c r="IO54" i="24"/>
  <c r="IP54" i="24" s="1"/>
  <c r="IK54" i="24"/>
  <c r="IL54" i="24" s="1"/>
  <c r="IX53" i="24"/>
  <c r="IS53" i="24"/>
  <c r="IT53" i="24" s="1"/>
  <c r="IO53" i="24"/>
  <c r="IP53" i="24" s="1"/>
  <c r="IK53" i="24"/>
  <c r="IL53" i="24" s="1"/>
  <c r="IX52" i="24"/>
  <c r="IT52" i="24"/>
  <c r="IP52" i="24"/>
  <c r="IL52" i="24"/>
  <c r="IX51" i="24"/>
  <c r="IT51" i="24"/>
  <c r="IP51" i="24"/>
  <c r="IL51" i="24"/>
  <c r="IX50" i="24"/>
  <c r="IT50" i="24"/>
  <c r="IP50" i="24"/>
  <c r="IL50" i="24"/>
  <c r="IX49" i="24"/>
  <c r="IT49" i="24"/>
  <c r="IP49" i="24"/>
  <c r="IL49" i="24"/>
  <c r="IX48" i="24"/>
  <c r="IT48" i="24"/>
  <c r="IP48" i="24"/>
  <c r="IL48" i="24"/>
  <c r="IX47" i="24"/>
  <c r="IT47" i="24"/>
  <c r="IP47" i="24"/>
  <c r="IL47" i="24"/>
  <c r="IX46" i="24"/>
  <c r="IT46" i="24"/>
  <c r="IP46" i="24"/>
  <c r="IL46" i="24"/>
  <c r="IX45" i="24"/>
  <c r="IT45" i="24"/>
  <c r="IP45" i="24"/>
  <c r="IL45" i="24"/>
  <c r="IW41" i="24"/>
  <c r="IX41" i="24" s="1"/>
  <c r="IT41" i="24"/>
  <c r="IO41" i="24"/>
  <c r="IP41" i="24" s="1"/>
  <c r="IK41" i="24"/>
  <c r="IL41" i="24" s="1"/>
  <c r="IW40" i="24"/>
  <c r="IX40" i="24" s="1"/>
  <c r="IT40" i="24"/>
  <c r="IO40" i="24"/>
  <c r="IP40" i="24" s="1"/>
  <c r="IK40" i="24"/>
  <c r="IL40" i="24" s="1"/>
  <c r="IX39" i="24"/>
  <c r="IT39" i="24"/>
  <c r="IO39" i="24"/>
  <c r="IP39" i="24" s="1"/>
  <c r="IK39" i="24"/>
  <c r="IL39" i="24" s="1"/>
  <c r="IX38" i="24"/>
  <c r="IT38" i="24"/>
  <c r="IO38" i="24"/>
  <c r="IP38" i="24" s="1"/>
  <c r="IL38" i="24"/>
  <c r="IX37" i="24"/>
  <c r="IT37" i="24"/>
  <c r="IP37" i="24"/>
  <c r="IL37" i="24"/>
  <c r="IX36" i="24"/>
  <c r="IT36" i="24"/>
  <c r="IP36" i="24"/>
  <c r="IL36" i="24"/>
  <c r="IX35" i="24"/>
  <c r="IT35" i="24"/>
  <c r="IP35" i="24"/>
  <c r="IL35" i="24"/>
  <c r="IX34" i="24"/>
  <c r="IT34" i="24"/>
  <c r="IP34" i="24"/>
  <c r="IL34" i="24"/>
  <c r="IX33" i="24"/>
  <c r="IT33" i="24"/>
  <c r="IP33" i="24"/>
  <c r="IL33" i="24"/>
  <c r="IX32" i="24"/>
  <c r="IT32" i="24"/>
  <c r="IP32" i="24"/>
  <c r="IL32" i="24"/>
  <c r="IW28" i="24"/>
  <c r="IX28" i="24" s="1"/>
  <c r="IS28" i="24"/>
  <c r="IT28" i="24" s="1"/>
  <c r="IP28" i="24"/>
  <c r="IK28" i="24"/>
  <c r="IL28" i="24" s="1"/>
  <c r="IW27" i="24"/>
  <c r="IX27" i="24" s="1"/>
  <c r="IS27" i="24"/>
  <c r="IT27" i="24" s="1"/>
  <c r="IP27" i="24"/>
  <c r="IL27" i="24"/>
  <c r="IW26" i="24"/>
  <c r="IX26" i="24" s="1"/>
  <c r="IS26" i="24"/>
  <c r="IT26" i="24" s="1"/>
  <c r="IP26" i="24"/>
  <c r="IL26" i="24"/>
  <c r="IX25" i="24"/>
  <c r="IS25" i="24"/>
  <c r="IT25" i="24" s="1"/>
  <c r="IP25" i="24"/>
  <c r="IL25" i="24"/>
  <c r="IX24" i="24"/>
  <c r="IT24" i="24"/>
  <c r="IP24" i="24"/>
  <c r="IL24" i="24"/>
  <c r="IX23" i="24"/>
  <c r="IT23" i="24"/>
  <c r="IP23" i="24"/>
  <c r="IL23" i="24"/>
  <c r="IX22" i="24"/>
  <c r="IT22" i="24"/>
  <c r="IP22" i="24"/>
  <c r="IL22" i="24"/>
  <c r="IX21" i="24"/>
  <c r="IT21" i="24"/>
  <c r="IP21" i="24"/>
  <c r="IL21" i="24"/>
  <c r="IX20" i="24"/>
  <c r="IT20" i="24"/>
  <c r="IP20" i="24"/>
  <c r="IL20" i="24"/>
  <c r="IX19" i="24"/>
  <c r="IT19" i="24"/>
  <c r="IP19" i="24"/>
  <c r="IL19" i="24"/>
  <c r="IW15" i="24"/>
  <c r="IX15" i="24" s="1"/>
  <c r="IS15" i="24"/>
  <c r="IT15" i="24" s="1"/>
  <c r="IO15" i="24"/>
  <c r="IP15" i="24" s="1"/>
  <c r="IL15" i="24"/>
  <c r="IW14" i="24"/>
  <c r="IX14" i="24" s="1"/>
  <c r="IS14" i="24"/>
  <c r="IT14" i="24" s="1"/>
  <c r="IO14" i="24"/>
  <c r="IP14" i="24" s="1"/>
  <c r="IL14" i="24"/>
  <c r="IW13" i="24"/>
  <c r="IX13" i="24" s="1"/>
  <c r="IT13" i="24"/>
  <c r="IP13" i="24"/>
  <c r="IL13" i="24"/>
  <c r="IX12" i="24"/>
  <c r="IT12" i="24"/>
  <c r="IP12" i="24"/>
  <c r="IL12" i="24"/>
  <c r="IX11" i="24"/>
  <c r="IT11" i="24"/>
  <c r="IP11" i="24"/>
  <c r="IL11" i="24"/>
  <c r="IX10" i="24"/>
  <c r="IT10" i="24"/>
  <c r="IP10" i="24"/>
  <c r="IL10" i="24"/>
  <c r="IX9" i="24"/>
  <c r="IT9" i="24"/>
  <c r="IP9" i="24"/>
  <c r="IL9" i="24"/>
  <c r="IX8" i="24"/>
  <c r="IT8" i="24"/>
  <c r="IP8" i="24"/>
  <c r="IL8" i="24"/>
  <c r="IX7" i="24"/>
  <c r="IT7" i="24"/>
  <c r="IP7" i="24"/>
  <c r="IL7" i="24"/>
  <c r="IX6" i="24"/>
  <c r="IT6" i="24"/>
  <c r="IP6" i="24"/>
  <c r="IL6" i="24"/>
  <c r="IG54" i="24" l="1"/>
  <c r="IB54" i="24"/>
  <c r="IC54" i="24" s="1"/>
  <c r="HX54" i="24"/>
  <c r="HY54" i="24" s="1"/>
  <c r="HT54" i="24"/>
  <c r="HU54" i="24" s="1"/>
  <c r="IG53" i="24"/>
  <c r="IB53" i="24"/>
  <c r="IC53" i="24" s="1"/>
  <c r="HX53" i="24"/>
  <c r="HY53" i="24" s="1"/>
  <c r="HT53" i="24"/>
  <c r="HU53" i="24" s="1"/>
  <c r="IG52" i="24"/>
  <c r="IC52" i="24"/>
  <c r="HY52" i="24"/>
  <c r="HT52" i="24"/>
  <c r="HU52" i="24" s="1"/>
  <c r="IG51" i="24"/>
  <c r="IC51" i="24"/>
  <c r="HY51" i="24"/>
  <c r="HT51" i="24"/>
  <c r="HU51" i="24" s="1"/>
  <c r="IG50" i="24"/>
  <c r="IC50" i="24"/>
  <c r="HY50" i="24"/>
  <c r="HU50" i="24"/>
  <c r="IG49" i="24"/>
  <c r="IC49" i="24"/>
  <c r="HY49" i="24"/>
  <c r="HU49" i="24"/>
  <c r="IG48" i="24"/>
  <c r="IC48" i="24"/>
  <c r="HY48" i="24"/>
  <c r="HU48" i="24"/>
  <c r="IG47" i="24"/>
  <c r="IC47" i="24"/>
  <c r="HY47" i="24"/>
  <c r="HU47" i="24"/>
  <c r="IG46" i="24"/>
  <c r="IC46" i="24"/>
  <c r="HY46" i="24"/>
  <c r="HU46" i="24"/>
  <c r="IG45" i="24"/>
  <c r="IC45" i="24"/>
  <c r="HY45" i="24"/>
  <c r="HU45" i="24"/>
  <c r="IF41" i="24"/>
  <c r="IG41" i="24" s="1"/>
  <c r="IC41" i="24"/>
  <c r="HX41" i="24"/>
  <c r="HY41" i="24" s="1"/>
  <c r="HU41" i="24"/>
  <c r="IG40" i="24"/>
  <c r="IC40" i="24"/>
  <c r="HX40" i="24"/>
  <c r="HY40" i="24" s="1"/>
  <c r="HU40" i="24"/>
  <c r="IG39" i="24"/>
  <c r="IC39" i="24"/>
  <c r="HX39" i="24"/>
  <c r="HY39" i="24" s="1"/>
  <c r="HU39" i="24"/>
  <c r="IG38" i="24"/>
  <c r="IC38" i="24"/>
  <c r="HY38" i="24"/>
  <c r="HU38" i="24"/>
  <c r="IG37" i="24"/>
  <c r="IC37" i="24"/>
  <c r="HY37" i="24"/>
  <c r="HU37" i="24"/>
  <c r="IG36" i="24"/>
  <c r="IC36" i="24"/>
  <c r="HY36" i="24"/>
  <c r="HU36" i="24"/>
  <c r="IG35" i="24"/>
  <c r="IC35" i="24"/>
  <c r="HY35" i="24"/>
  <c r="HU35" i="24"/>
  <c r="IG34" i="24"/>
  <c r="IC34" i="24"/>
  <c r="HY34" i="24"/>
  <c r="HU34" i="24"/>
  <c r="IG33" i="24"/>
  <c r="IC33" i="24"/>
  <c r="HY33" i="24"/>
  <c r="HU33" i="24"/>
  <c r="IG32" i="24"/>
  <c r="IC32" i="24"/>
  <c r="HY32" i="24"/>
  <c r="HU32" i="24"/>
  <c r="IF28" i="24"/>
  <c r="IG28" i="24" s="1"/>
  <c r="IB28" i="24"/>
  <c r="IC28" i="24" s="1"/>
  <c r="HY28" i="24"/>
  <c r="HU28" i="24"/>
  <c r="IG27" i="24"/>
  <c r="IB27" i="24"/>
  <c r="IC27" i="24" s="1"/>
  <c r="HY27" i="24"/>
  <c r="HU27" i="24"/>
  <c r="IG26" i="24"/>
  <c r="IB26" i="24"/>
  <c r="IC26" i="24" s="1"/>
  <c r="HY26" i="24"/>
  <c r="HU26" i="24"/>
  <c r="IG25" i="24"/>
  <c r="IB25" i="24"/>
  <c r="IC25" i="24" s="1"/>
  <c r="HY25" i="24"/>
  <c r="HU25" i="24"/>
  <c r="IG24" i="24"/>
  <c r="IC24" i="24"/>
  <c r="HY24" i="24"/>
  <c r="HU24" i="24"/>
  <c r="IG23" i="24"/>
  <c r="IC23" i="24"/>
  <c r="HY23" i="24"/>
  <c r="HU23" i="24"/>
  <c r="IG22" i="24"/>
  <c r="IC22" i="24"/>
  <c r="HY22" i="24"/>
  <c r="HU22" i="24"/>
  <c r="IG21" i="24"/>
  <c r="IC21" i="24"/>
  <c r="HY21" i="24"/>
  <c r="HU21" i="24"/>
  <c r="IG20" i="24"/>
  <c r="IC20" i="24"/>
  <c r="HY20" i="24"/>
  <c r="HU20" i="24"/>
  <c r="IG19" i="24"/>
  <c r="IC19" i="24"/>
  <c r="HY19" i="24"/>
  <c r="HU19" i="24"/>
  <c r="IF15" i="24"/>
  <c r="IG15" i="24" s="1"/>
  <c r="IC15" i="24"/>
  <c r="HY15" i="24"/>
  <c r="HU15" i="24"/>
  <c r="IF14" i="24"/>
  <c r="IG14" i="24" s="1"/>
  <c r="IC14" i="24"/>
  <c r="HY14" i="24"/>
  <c r="HU14" i="24"/>
  <c r="IF13" i="24"/>
  <c r="IG13" i="24" s="1"/>
  <c r="IC13" i="24"/>
  <c r="HY13" i="24"/>
  <c r="HU13" i="24"/>
  <c r="IG12" i="24"/>
  <c r="IC12" i="24"/>
  <c r="HY12" i="24"/>
  <c r="HU12" i="24"/>
  <c r="IG11" i="24"/>
  <c r="IC11" i="24"/>
  <c r="HY11" i="24"/>
  <c r="HU11" i="24"/>
  <c r="IG10" i="24"/>
  <c r="IC10" i="24"/>
  <c r="HY10" i="24"/>
  <c r="HU10" i="24"/>
  <c r="IG9" i="24"/>
  <c r="IC9" i="24"/>
  <c r="HY9" i="24"/>
  <c r="HU9" i="24"/>
  <c r="IG8" i="24"/>
  <c r="IC8" i="24"/>
  <c r="HY8" i="24"/>
  <c r="HU8" i="24"/>
  <c r="IG7" i="24"/>
  <c r="IC7" i="24"/>
  <c r="HY7" i="24"/>
  <c r="HU7" i="24"/>
  <c r="IG6" i="24"/>
  <c r="IC6" i="24"/>
  <c r="HY6" i="24"/>
  <c r="HU6" i="24"/>
  <c r="HP54" i="24" l="1"/>
  <c r="HK54" i="24"/>
  <c r="HL54" i="24" s="1"/>
  <c r="HG54" i="24"/>
  <c r="HH54" i="24" s="1"/>
  <c r="HC54" i="24"/>
  <c r="HD54" i="24" s="1"/>
  <c r="HP53" i="24"/>
  <c r="HL53" i="24"/>
  <c r="HH53" i="24"/>
  <c r="HC53" i="24"/>
  <c r="HD53" i="24" s="1"/>
  <c r="HP52" i="24"/>
  <c r="HL52" i="24"/>
  <c r="HH52" i="24"/>
  <c r="HC52" i="24"/>
  <c r="HD52" i="24" s="1"/>
  <c r="HP51" i="24"/>
  <c r="HL51" i="24"/>
  <c r="HH51" i="24"/>
  <c r="HD51" i="24"/>
  <c r="HP50" i="24"/>
  <c r="HL50" i="24"/>
  <c r="HH50" i="24"/>
  <c r="HD50" i="24"/>
  <c r="HP49" i="24"/>
  <c r="HL49" i="24"/>
  <c r="HH49" i="24"/>
  <c r="HD49" i="24"/>
  <c r="HP48" i="24"/>
  <c r="HL48" i="24"/>
  <c r="HH48" i="24"/>
  <c r="HD48" i="24"/>
  <c r="HP47" i="24"/>
  <c r="HL47" i="24"/>
  <c r="HH47" i="24"/>
  <c r="HD47" i="24"/>
  <c r="HP46" i="24"/>
  <c r="HL46" i="24"/>
  <c r="HH46" i="24"/>
  <c r="HD46" i="24"/>
  <c r="HP45" i="24"/>
  <c r="HL45" i="24"/>
  <c r="HH45" i="24"/>
  <c r="HD45" i="24"/>
  <c r="HO41" i="24"/>
  <c r="HP41" i="24" s="1"/>
  <c r="HL41" i="24"/>
  <c r="HG41" i="24"/>
  <c r="HH41" i="24" s="1"/>
  <c r="HC41" i="24"/>
  <c r="HD41" i="24" s="1"/>
  <c r="HO40" i="24"/>
  <c r="HP40" i="24" s="1"/>
  <c r="HL40" i="24"/>
  <c r="HG40" i="24"/>
  <c r="HH40" i="24" s="1"/>
  <c r="HD40" i="24"/>
  <c r="HP39" i="24"/>
  <c r="HL39" i="24"/>
  <c r="HG39" i="24"/>
  <c r="HH39" i="24" s="1"/>
  <c r="HD39" i="24"/>
  <c r="HP38" i="24"/>
  <c r="HL38" i="24"/>
  <c r="HH38" i="24"/>
  <c r="HD38" i="24"/>
  <c r="HP37" i="24"/>
  <c r="HL37" i="24"/>
  <c r="HH37" i="24"/>
  <c r="HD37" i="24"/>
  <c r="HP36" i="24"/>
  <c r="HL36" i="24"/>
  <c r="HH36" i="24"/>
  <c r="HD36" i="24"/>
  <c r="HP35" i="24"/>
  <c r="HL35" i="24"/>
  <c r="HH35" i="24"/>
  <c r="HD35" i="24"/>
  <c r="HP34" i="24"/>
  <c r="HL34" i="24"/>
  <c r="HH34" i="24"/>
  <c r="HD34" i="24"/>
  <c r="HP33" i="24"/>
  <c r="HL33" i="24"/>
  <c r="HH33" i="24"/>
  <c r="HD33" i="24"/>
  <c r="HP32" i="24"/>
  <c r="HL32" i="24"/>
  <c r="HH32" i="24"/>
  <c r="HD32" i="24"/>
  <c r="HO28" i="24"/>
  <c r="HP28" i="24" s="1"/>
  <c r="HK28" i="24"/>
  <c r="HL28" i="24" s="1"/>
  <c r="HG28" i="24"/>
  <c r="HH28" i="24" s="1"/>
  <c r="HD28" i="24"/>
  <c r="HP27" i="24"/>
  <c r="HK27" i="24"/>
  <c r="HL27" i="24" s="1"/>
  <c r="HH27" i="24"/>
  <c r="HD27" i="24"/>
  <c r="HP26" i="24"/>
  <c r="HK26" i="24"/>
  <c r="HL26" i="24" s="1"/>
  <c r="HH26" i="24"/>
  <c r="HD26" i="24"/>
  <c r="HP25" i="24"/>
  <c r="HK25" i="24"/>
  <c r="HL25" i="24" s="1"/>
  <c r="HH25" i="24"/>
  <c r="HD25" i="24"/>
  <c r="HP24" i="24"/>
  <c r="HK24" i="24"/>
  <c r="HL24" i="24" s="1"/>
  <c r="HH24" i="24"/>
  <c r="HD24" i="24"/>
  <c r="HP23" i="24"/>
  <c r="HL23" i="24"/>
  <c r="HH23" i="24"/>
  <c r="HD23" i="24"/>
  <c r="HP22" i="24"/>
  <c r="HL22" i="24"/>
  <c r="HH22" i="24"/>
  <c r="HD22" i="24"/>
  <c r="HP21" i="24"/>
  <c r="HL21" i="24"/>
  <c r="HH21" i="24"/>
  <c r="HD21" i="24"/>
  <c r="HP20" i="24"/>
  <c r="HL20" i="24"/>
  <c r="HH20" i="24"/>
  <c r="HD20" i="24"/>
  <c r="HP19" i="24"/>
  <c r="HL19" i="24"/>
  <c r="HH19" i="24"/>
  <c r="HD19" i="24"/>
  <c r="HO15" i="24"/>
  <c r="HP15" i="24" s="1"/>
  <c r="HL15" i="24"/>
  <c r="HG15" i="24"/>
  <c r="HH15" i="24" s="1"/>
  <c r="HD15" i="24"/>
  <c r="HP14" i="24"/>
  <c r="HL14" i="24"/>
  <c r="HG14" i="24"/>
  <c r="HH14" i="24" s="1"/>
  <c r="HD14" i="24"/>
  <c r="HP13" i="24"/>
  <c r="HL13" i="24"/>
  <c r="HG13" i="24"/>
  <c r="HH13" i="24" s="1"/>
  <c r="HD13" i="24"/>
  <c r="HP12" i="24"/>
  <c r="HL12" i="24"/>
  <c r="HH12" i="24"/>
  <c r="HD12" i="24"/>
  <c r="HP11" i="24"/>
  <c r="HL11" i="24"/>
  <c r="HH11" i="24"/>
  <c r="HD11" i="24"/>
  <c r="HP10" i="24"/>
  <c r="HL10" i="24"/>
  <c r="HH10" i="24"/>
  <c r="HD10" i="24"/>
  <c r="HP9" i="24"/>
  <c r="HL9" i="24"/>
  <c r="HH9" i="24"/>
  <c r="HD9" i="24"/>
  <c r="HP8" i="24"/>
  <c r="HL8" i="24"/>
  <c r="HH8" i="24"/>
  <c r="HD8" i="24"/>
  <c r="HP7" i="24"/>
  <c r="HL7" i="24"/>
  <c r="HH7" i="24"/>
  <c r="HD7" i="24"/>
  <c r="HP6" i="24"/>
  <c r="HL6" i="24"/>
  <c r="HH6" i="24"/>
  <c r="HD6" i="24"/>
  <c r="GY54" i="24" l="1"/>
  <c r="GT54" i="24"/>
  <c r="GU54" i="24" s="1"/>
  <c r="GP54" i="24"/>
  <c r="GQ54" i="24" s="1"/>
  <c r="GL54" i="24"/>
  <c r="GM54" i="24" s="1"/>
  <c r="GY53" i="24"/>
  <c r="GU53" i="24"/>
  <c r="GQ53" i="24"/>
  <c r="GL53" i="24"/>
  <c r="GM53" i="24" s="1"/>
  <c r="GY52" i="24"/>
  <c r="GU52" i="24"/>
  <c r="GQ52" i="24"/>
  <c r="GL52" i="24"/>
  <c r="GM52" i="24" s="1"/>
  <c r="GY51" i="24"/>
  <c r="GU51" i="24"/>
  <c r="GQ51" i="24"/>
  <c r="GM51" i="24"/>
  <c r="GY50" i="24"/>
  <c r="GU50" i="24"/>
  <c r="GQ50" i="24"/>
  <c r="GM50" i="24"/>
  <c r="GY49" i="24"/>
  <c r="GU49" i="24"/>
  <c r="GQ49" i="24"/>
  <c r="GM49" i="24"/>
  <c r="GY48" i="24"/>
  <c r="GU48" i="24"/>
  <c r="GQ48" i="24"/>
  <c r="GM48" i="24"/>
  <c r="GY47" i="24"/>
  <c r="GU47" i="24"/>
  <c r="GQ47" i="24"/>
  <c r="GM47" i="24"/>
  <c r="GY46" i="24"/>
  <c r="GU46" i="24"/>
  <c r="GQ46" i="24"/>
  <c r="GM46" i="24"/>
  <c r="GY45" i="24"/>
  <c r="GU45" i="24"/>
  <c r="GQ45" i="24"/>
  <c r="GM45" i="24"/>
  <c r="GX41" i="24"/>
  <c r="GY41" i="24" s="1"/>
  <c r="GU41" i="24"/>
  <c r="GP41" i="24"/>
  <c r="GQ41" i="24" s="1"/>
  <c r="GL41" i="24"/>
  <c r="GM41" i="24" s="1"/>
  <c r="GX40" i="24"/>
  <c r="GY40" i="24" s="1"/>
  <c r="GU40" i="24"/>
  <c r="GP40" i="24"/>
  <c r="GQ40" i="24" s="1"/>
  <c r="GM40" i="24"/>
  <c r="GY39" i="24"/>
  <c r="GU39" i="24"/>
  <c r="GP39" i="24"/>
  <c r="GQ39" i="24" s="1"/>
  <c r="GM39" i="24"/>
  <c r="GY38" i="24"/>
  <c r="GU38" i="24"/>
  <c r="GP38" i="24"/>
  <c r="GQ38" i="24" s="1"/>
  <c r="GM38" i="24"/>
  <c r="GY37" i="24"/>
  <c r="GU37" i="24"/>
  <c r="GQ37" i="24"/>
  <c r="GM37" i="24"/>
  <c r="GY36" i="24"/>
  <c r="GU36" i="24"/>
  <c r="GQ36" i="24"/>
  <c r="GM36" i="24"/>
  <c r="GY35" i="24"/>
  <c r="GU35" i="24"/>
  <c r="GQ35" i="24"/>
  <c r="GM35" i="24"/>
  <c r="GY34" i="24"/>
  <c r="GU34" i="24"/>
  <c r="GQ34" i="24"/>
  <c r="GM34" i="24"/>
  <c r="GY33" i="24"/>
  <c r="GU33" i="24"/>
  <c r="GQ33" i="24"/>
  <c r="GM33" i="24"/>
  <c r="GY32" i="24"/>
  <c r="GU32" i="24"/>
  <c r="GQ32" i="24"/>
  <c r="GM32" i="24"/>
  <c r="GX28" i="24"/>
  <c r="GY28" i="24" s="1"/>
  <c r="GT28" i="24"/>
  <c r="GU28" i="24" s="1"/>
  <c r="GQ28" i="24"/>
  <c r="GY27" i="24"/>
  <c r="GT27" i="24"/>
  <c r="GU27" i="24" s="1"/>
  <c r="GQ27" i="24"/>
  <c r="GM27" i="24"/>
  <c r="GY26" i="24"/>
  <c r="GT26" i="24"/>
  <c r="GU26" i="24" s="1"/>
  <c r="GQ26" i="24"/>
  <c r="GM26" i="24"/>
  <c r="GY25" i="24"/>
  <c r="GT25" i="24"/>
  <c r="GU25" i="24" s="1"/>
  <c r="GQ25" i="24"/>
  <c r="GM25" i="24"/>
  <c r="GY24" i="24"/>
  <c r="GT24" i="24"/>
  <c r="GU24" i="24" s="1"/>
  <c r="GQ24" i="24"/>
  <c r="GM24" i="24"/>
  <c r="GY23" i="24"/>
  <c r="GT23" i="24"/>
  <c r="GU23" i="24" s="1"/>
  <c r="GQ23" i="24"/>
  <c r="GM23" i="24"/>
  <c r="GY22" i="24"/>
  <c r="GU22" i="24"/>
  <c r="GQ22" i="24"/>
  <c r="GM22" i="24"/>
  <c r="GY21" i="24"/>
  <c r="GU21" i="24"/>
  <c r="GQ21" i="24"/>
  <c r="GM21" i="24"/>
  <c r="GY20" i="24"/>
  <c r="GU20" i="24"/>
  <c r="GQ20" i="24"/>
  <c r="GM20" i="24"/>
  <c r="GY19" i="24"/>
  <c r="GU19" i="24"/>
  <c r="GQ19" i="24"/>
  <c r="GM19" i="24"/>
  <c r="GX15" i="24"/>
  <c r="GY15" i="24" s="1"/>
  <c r="GU15" i="24"/>
  <c r="GP15" i="24"/>
  <c r="GQ15" i="24" s="1"/>
  <c r="GL15" i="24"/>
  <c r="GM15" i="24" s="1"/>
  <c r="GX14" i="24"/>
  <c r="GY14" i="24" s="1"/>
  <c r="GU14" i="24"/>
  <c r="GP14" i="24"/>
  <c r="GQ14" i="24" s="1"/>
  <c r="GM14" i="24"/>
  <c r="GX13" i="24"/>
  <c r="GY13" i="24" s="1"/>
  <c r="GU13" i="24"/>
  <c r="GQ13" i="24"/>
  <c r="GM13" i="24"/>
  <c r="GX12" i="24"/>
  <c r="GY12" i="24" s="1"/>
  <c r="GU12" i="24"/>
  <c r="GQ12" i="24"/>
  <c r="GM12" i="24"/>
  <c r="GX11" i="24"/>
  <c r="GY11" i="24" s="1"/>
  <c r="GU11" i="24"/>
  <c r="GQ11" i="24"/>
  <c r="GM11" i="24"/>
  <c r="GX10" i="24"/>
  <c r="GY10" i="24" s="1"/>
  <c r="GU10" i="24"/>
  <c r="GQ10" i="24"/>
  <c r="GM10" i="24"/>
  <c r="GY9" i="24"/>
  <c r="GU9" i="24"/>
  <c r="GQ9" i="24"/>
  <c r="GM9" i="24"/>
  <c r="GY8" i="24"/>
  <c r="GU8" i="24"/>
  <c r="GQ8" i="24"/>
  <c r="GM8" i="24"/>
  <c r="GY7" i="24"/>
  <c r="GU7" i="24"/>
  <c r="GQ7" i="24"/>
  <c r="GM7" i="24"/>
  <c r="GY6" i="24"/>
  <c r="GU6" i="24"/>
  <c r="GQ6" i="24"/>
  <c r="GM6" i="24"/>
  <c r="GH54" i="24" l="1"/>
  <c r="GD54" i="24"/>
  <c r="GH53" i="24"/>
  <c r="GD53" i="24"/>
  <c r="FZ53" i="24"/>
  <c r="GH52" i="24"/>
  <c r="GD52" i="24"/>
  <c r="FZ52" i="24"/>
  <c r="GH51" i="24"/>
  <c r="GD51" i="24"/>
  <c r="FZ51" i="24"/>
  <c r="FV51" i="24"/>
  <c r="GH50" i="24"/>
  <c r="GD50" i="24"/>
  <c r="FZ50" i="24"/>
  <c r="FV50" i="24"/>
  <c r="GH49" i="24"/>
  <c r="GD49" i="24"/>
  <c r="FZ49" i="24"/>
  <c r="FV49" i="24"/>
  <c r="GH48" i="24"/>
  <c r="GD48" i="24"/>
  <c r="FZ48" i="24"/>
  <c r="FV48" i="24"/>
  <c r="GH47" i="24"/>
  <c r="GD47" i="24"/>
  <c r="FZ47" i="24"/>
  <c r="FV47" i="24"/>
  <c r="GH46" i="24"/>
  <c r="GD46" i="24"/>
  <c r="FZ46" i="24"/>
  <c r="FV46" i="24"/>
  <c r="GH45" i="24"/>
  <c r="GD45" i="24"/>
  <c r="FZ45" i="24"/>
  <c r="FV45" i="24"/>
  <c r="GD41" i="24"/>
  <c r="GH40" i="24"/>
  <c r="GD40" i="24"/>
  <c r="FV40" i="24"/>
  <c r="GH39" i="24"/>
  <c r="GD39" i="24"/>
  <c r="FV39" i="24"/>
  <c r="GH38" i="24"/>
  <c r="GD38" i="24"/>
  <c r="FZ38" i="24"/>
  <c r="FV38" i="24"/>
  <c r="GH37" i="24"/>
  <c r="GD37" i="24"/>
  <c r="FZ37" i="24"/>
  <c r="FV37" i="24"/>
  <c r="GH36" i="24"/>
  <c r="GD36" i="24"/>
  <c r="FZ36" i="24"/>
  <c r="FV36" i="24"/>
  <c r="GH35" i="24"/>
  <c r="GD35" i="24"/>
  <c r="FZ35" i="24"/>
  <c r="FV35" i="24"/>
  <c r="GH34" i="24"/>
  <c r="GD34" i="24"/>
  <c r="FZ34" i="24"/>
  <c r="FV34" i="24"/>
  <c r="GH33" i="24"/>
  <c r="GD33" i="24"/>
  <c r="FZ33" i="24"/>
  <c r="FV33" i="24"/>
  <c r="GH32" i="24"/>
  <c r="GD32" i="24"/>
  <c r="FZ32" i="24"/>
  <c r="FV32" i="24"/>
  <c r="FZ28" i="24"/>
  <c r="FZ27" i="24"/>
  <c r="FV27" i="24"/>
  <c r="GH26" i="24"/>
  <c r="FZ26" i="24"/>
  <c r="FV26" i="24"/>
  <c r="GH25" i="24"/>
  <c r="FZ25" i="24"/>
  <c r="FV25" i="24"/>
  <c r="GH24" i="24"/>
  <c r="GD24" i="24"/>
  <c r="FZ24" i="24"/>
  <c r="FV24" i="24"/>
  <c r="GH23" i="24"/>
  <c r="GD23" i="24"/>
  <c r="FZ23" i="24"/>
  <c r="FV23" i="24"/>
  <c r="GH22" i="24"/>
  <c r="GD22" i="24"/>
  <c r="FZ22" i="24"/>
  <c r="FV22" i="24"/>
  <c r="GH21" i="24"/>
  <c r="GD21" i="24"/>
  <c r="FZ21" i="24"/>
  <c r="FV21" i="24"/>
  <c r="GH20" i="24"/>
  <c r="GD20" i="24"/>
  <c r="FZ20" i="24"/>
  <c r="FV20" i="24"/>
  <c r="GH19" i="24"/>
  <c r="GD19" i="24"/>
  <c r="FZ19" i="24"/>
  <c r="FV19" i="24"/>
  <c r="FV15" i="24"/>
  <c r="GD14" i="24"/>
  <c r="FV14" i="24"/>
  <c r="GD13" i="24"/>
  <c r="FV13" i="24"/>
  <c r="GH12" i="24"/>
  <c r="GD12" i="24"/>
  <c r="FV12" i="24"/>
  <c r="GH11" i="24"/>
  <c r="GD11" i="24"/>
  <c r="FZ11" i="24"/>
  <c r="FV11" i="24"/>
  <c r="GH10" i="24"/>
  <c r="GD10" i="24"/>
  <c r="FZ10" i="24"/>
  <c r="FV10" i="24"/>
  <c r="GH9" i="24"/>
  <c r="GD9" i="24"/>
  <c r="FZ9" i="24"/>
  <c r="FV9" i="24"/>
  <c r="GH8" i="24"/>
  <c r="GD8" i="24"/>
  <c r="FZ8" i="24"/>
  <c r="FV8" i="24"/>
  <c r="GH7" i="24"/>
  <c r="GD7" i="24"/>
  <c r="FZ7" i="24"/>
  <c r="FV7" i="24"/>
  <c r="GH6" i="24"/>
  <c r="GD6" i="24"/>
  <c r="FZ6" i="24"/>
  <c r="FV6" i="24"/>
  <c r="FP54" i="24" l="1"/>
  <c r="FQ54" i="24" s="1"/>
  <c r="FL54" i="24"/>
  <c r="FM54" i="24" s="1"/>
  <c r="FH54" i="24"/>
  <c r="FI54" i="24" s="1"/>
  <c r="FD54" i="24"/>
  <c r="FE54" i="24" s="1"/>
  <c r="FQ53" i="24"/>
  <c r="FM53" i="24"/>
  <c r="FI53" i="24"/>
  <c r="FD53" i="24"/>
  <c r="FE53" i="24" s="1"/>
  <c r="FQ52" i="24"/>
  <c r="FM52" i="24"/>
  <c r="FI52" i="24"/>
  <c r="FD52" i="24"/>
  <c r="FE52" i="24" s="1"/>
  <c r="FQ51" i="24"/>
  <c r="FM51" i="24"/>
  <c r="FI51" i="24"/>
  <c r="FE51" i="24"/>
  <c r="FQ50" i="24"/>
  <c r="FM50" i="24"/>
  <c r="FI50" i="24"/>
  <c r="FE50" i="24"/>
  <c r="FQ49" i="24"/>
  <c r="FM49" i="24"/>
  <c r="FI49" i="24"/>
  <c r="FE49" i="24"/>
  <c r="FQ48" i="24"/>
  <c r="FM48" i="24"/>
  <c r="FI48" i="24"/>
  <c r="FE48" i="24"/>
  <c r="FQ47" i="24"/>
  <c r="FM47" i="24"/>
  <c r="FI47" i="24"/>
  <c r="FE47" i="24"/>
  <c r="FQ46" i="24"/>
  <c r="FM46" i="24"/>
  <c r="FI46" i="24"/>
  <c r="FE46" i="24"/>
  <c r="FQ45" i="24"/>
  <c r="FM45" i="24"/>
  <c r="FI45" i="24"/>
  <c r="FE45" i="24"/>
  <c r="FP41" i="24"/>
  <c r="FQ41" i="24" s="1"/>
  <c r="FM41" i="24"/>
  <c r="FH41" i="24"/>
  <c r="FI41" i="24" s="1"/>
  <c r="FD41" i="24"/>
  <c r="FE41" i="24" s="1"/>
  <c r="FP40" i="24"/>
  <c r="FQ40" i="24" s="1"/>
  <c r="FM40" i="24"/>
  <c r="FH40" i="24"/>
  <c r="FI40" i="24" s="1"/>
  <c r="FD40" i="24"/>
  <c r="FE40" i="24" s="1"/>
  <c r="FQ39" i="24"/>
  <c r="FM39" i="24"/>
  <c r="FH39" i="24"/>
  <c r="FI39" i="24" s="1"/>
  <c r="FE39" i="24"/>
  <c r="FQ38" i="24"/>
  <c r="FM38" i="24"/>
  <c r="FH38" i="24"/>
  <c r="FI38" i="24" s="1"/>
  <c r="FE38" i="24"/>
  <c r="FQ37" i="24"/>
  <c r="FM37" i="24"/>
  <c r="FI37" i="24"/>
  <c r="FE37" i="24"/>
  <c r="FQ36" i="24"/>
  <c r="FM36" i="24"/>
  <c r="FI36" i="24"/>
  <c r="FE36" i="24"/>
  <c r="FQ35" i="24"/>
  <c r="FM35" i="24"/>
  <c r="FI35" i="24"/>
  <c r="FE35" i="24"/>
  <c r="FQ34" i="24"/>
  <c r="FM34" i="24"/>
  <c r="FI34" i="24"/>
  <c r="FE34" i="24"/>
  <c r="FQ33" i="24"/>
  <c r="FM33" i="24"/>
  <c r="FI33" i="24"/>
  <c r="FE33" i="24"/>
  <c r="FQ32" i="24"/>
  <c r="FM32" i="24"/>
  <c r="FI32" i="24"/>
  <c r="FE32" i="24"/>
  <c r="FP28" i="24"/>
  <c r="FQ28" i="24" s="1"/>
  <c r="FL28" i="24"/>
  <c r="FM28" i="24" s="1"/>
  <c r="FI28" i="24"/>
  <c r="FE28" i="24"/>
  <c r="FP27" i="24"/>
  <c r="FQ27" i="24" s="1"/>
  <c r="FL27" i="24"/>
  <c r="FM27" i="24" s="1"/>
  <c r="FI27" i="24"/>
  <c r="FE27" i="24"/>
  <c r="FQ26" i="24"/>
  <c r="FL26" i="24"/>
  <c r="FM26" i="24" s="1"/>
  <c r="FI26" i="24"/>
  <c r="FE26" i="24"/>
  <c r="FQ25" i="24"/>
  <c r="FL25" i="24"/>
  <c r="FM25" i="24" s="1"/>
  <c r="FI25" i="24"/>
  <c r="FE25" i="24"/>
  <c r="FQ24" i="24"/>
  <c r="FM24" i="24"/>
  <c r="FI24" i="24"/>
  <c r="FE24" i="24"/>
  <c r="FQ23" i="24"/>
  <c r="FM23" i="24"/>
  <c r="FI23" i="24"/>
  <c r="FE23" i="24"/>
  <c r="FQ22" i="24"/>
  <c r="FM22" i="24"/>
  <c r="FI22" i="24"/>
  <c r="FE22" i="24"/>
  <c r="FQ21" i="24"/>
  <c r="FM21" i="24"/>
  <c r="FI21" i="24"/>
  <c r="FE21" i="24"/>
  <c r="FQ20" i="24"/>
  <c r="FM20" i="24"/>
  <c r="FI20" i="24"/>
  <c r="FE20" i="24"/>
  <c r="FQ19" i="24"/>
  <c r="FM19" i="24"/>
  <c r="FI19" i="24"/>
  <c r="FE19" i="24"/>
  <c r="FP15" i="24"/>
  <c r="FQ15" i="24" s="1"/>
  <c r="FM15" i="24"/>
  <c r="FH15" i="24"/>
  <c r="FI15" i="24" s="1"/>
  <c r="FE15" i="24"/>
  <c r="FP14" i="24"/>
  <c r="FQ14" i="24" s="1"/>
  <c r="FM14" i="24"/>
  <c r="FH14" i="24"/>
  <c r="FI14" i="24" s="1"/>
  <c r="FE14" i="24"/>
  <c r="FQ13" i="24"/>
  <c r="FM13" i="24"/>
  <c r="FH13" i="24"/>
  <c r="FI13" i="24" s="1"/>
  <c r="FE13" i="24"/>
  <c r="FQ12" i="24"/>
  <c r="FM12" i="24"/>
  <c r="FI12" i="24"/>
  <c r="FE12" i="24"/>
  <c r="FQ11" i="24"/>
  <c r="FM11" i="24"/>
  <c r="FI11" i="24"/>
  <c r="FE11" i="24"/>
  <c r="FQ10" i="24"/>
  <c r="FM10" i="24"/>
  <c r="FI10" i="24"/>
  <c r="FE10" i="24"/>
  <c r="FQ9" i="24"/>
  <c r="FM9" i="24"/>
  <c r="FI9" i="24"/>
  <c r="FE9" i="24"/>
  <c r="FQ8" i="24"/>
  <c r="FM8" i="24"/>
  <c r="FI8" i="24"/>
  <c r="FE8" i="24"/>
  <c r="FQ7" i="24"/>
  <c r="FM7" i="24"/>
  <c r="FI7" i="24"/>
  <c r="FE7" i="24"/>
  <c r="FQ6" i="24"/>
  <c r="FM6" i="24"/>
  <c r="FI6" i="24"/>
  <c r="FE6" i="24"/>
  <c r="EZ54" i="24" l="1"/>
  <c r="EV54" i="24"/>
  <c r="ER54" i="24"/>
  <c r="EM54" i="24"/>
  <c r="EN54" i="24" s="1"/>
  <c r="EZ53" i="24"/>
  <c r="EV53" i="24"/>
  <c r="ER53" i="24"/>
  <c r="EM53" i="24"/>
  <c r="EN53" i="24" s="1"/>
  <c r="EZ52" i="24"/>
  <c r="EV52" i="24"/>
  <c r="ER52" i="24"/>
  <c r="EN52" i="24"/>
  <c r="EZ51" i="24"/>
  <c r="EV51" i="24"/>
  <c r="ER51" i="24"/>
  <c r="EN51" i="24"/>
  <c r="EZ50" i="24"/>
  <c r="EV50" i="24"/>
  <c r="ER50" i="24"/>
  <c r="EN50" i="24"/>
  <c r="EZ49" i="24"/>
  <c r="EV49" i="24"/>
  <c r="ER49" i="24"/>
  <c r="EN49" i="24"/>
  <c r="EZ48" i="24"/>
  <c r="EV48" i="24"/>
  <c r="ER48" i="24"/>
  <c r="EN48" i="24"/>
  <c r="EZ47" i="24"/>
  <c r="EV47" i="24"/>
  <c r="ER47" i="24"/>
  <c r="EN47" i="24"/>
  <c r="EZ46" i="24"/>
  <c r="EV46" i="24"/>
  <c r="ER46" i="24"/>
  <c r="EN46" i="24"/>
  <c r="EZ45" i="24"/>
  <c r="EV45" i="24"/>
  <c r="ER45" i="24"/>
  <c r="EN45" i="24"/>
  <c r="EY41" i="24"/>
  <c r="EZ41" i="24" s="1"/>
  <c r="EV41" i="24"/>
  <c r="EQ41" i="24"/>
  <c r="ER41" i="24" s="1"/>
  <c r="EM41" i="24"/>
  <c r="EN41" i="24" s="1"/>
  <c r="EY40" i="24"/>
  <c r="EZ40" i="24" s="1"/>
  <c r="EV40" i="24"/>
  <c r="EQ40" i="24"/>
  <c r="ER40" i="24" s="1"/>
  <c r="EM40" i="24"/>
  <c r="EN40" i="24" s="1"/>
  <c r="EZ39" i="24"/>
  <c r="EV39" i="24"/>
  <c r="EQ39" i="24"/>
  <c r="ER39" i="24" s="1"/>
  <c r="EN39" i="24"/>
  <c r="EZ38" i="24"/>
  <c r="EV38" i="24"/>
  <c r="ER38" i="24"/>
  <c r="EN38" i="24"/>
  <c r="EZ37" i="24"/>
  <c r="EV37" i="24"/>
  <c r="ER37" i="24"/>
  <c r="EN37" i="24"/>
  <c r="EZ36" i="24"/>
  <c r="EV36" i="24"/>
  <c r="ER36" i="24"/>
  <c r="EN36" i="24"/>
  <c r="EZ35" i="24"/>
  <c r="EV35" i="24"/>
  <c r="ER35" i="24"/>
  <c r="EN35" i="24"/>
  <c r="EZ34" i="24"/>
  <c r="EV34" i="24"/>
  <c r="ER34" i="24"/>
  <c r="EN34" i="24"/>
  <c r="EZ33" i="24"/>
  <c r="EV33" i="24"/>
  <c r="ER33" i="24"/>
  <c r="EN33" i="24"/>
  <c r="EZ32" i="24"/>
  <c r="EV32" i="24"/>
  <c r="ER32" i="24"/>
  <c r="EN32" i="24"/>
  <c r="EY28" i="24"/>
  <c r="EZ28" i="24" s="1"/>
  <c r="EU28" i="24"/>
  <c r="EV28" i="24" s="1"/>
  <c r="ER28" i="24"/>
  <c r="EN28" i="24"/>
  <c r="EY27" i="24"/>
  <c r="EZ27" i="24" s="1"/>
  <c r="EU27" i="24"/>
  <c r="EV27" i="24" s="1"/>
  <c r="ER27" i="24"/>
  <c r="EN27" i="24"/>
  <c r="EY26" i="24"/>
  <c r="EZ26" i="24" s="1"/>
  <c r="EU26" i="24"/>
  <c r="EV26" i="24" s="1"/>
  <c r="ER26" i="24"/>
  <c r="EN26" i="24"/>
  <c r="EZ25" i="24"/>
  <c r="EV25" i="24"/>
  <c r="ER25" i="24"/>
  <c r="EN25" i="24"/>
  <c r="EZ24" i="24"/>
  <c r="EV24" i="24"/>
  <c r="ER24" i="24"/>
  <c r="EN24" i="24"/>
  <c r="EZ23" i="24"/>
  <c r="EV23" i="24"/>
  <c r="ER23" i="24"/>
  <c r="EN23" i="24"/>
  <c r="EZ22" i="24"/>
  <c r="EV22" i="24"/>
  <c r="ER22" i="24"/>
  <c r="EN22" i="24"/>
  <c r="EZ21" i="24"/>
  <c r="EV21" i="24"/>
  <c r="ER21" i="24"/>
  <c r="EN21" i="24"/>
  <c r="EZ20" i="24"/>
  <c r="EV20" i="24"/>
  <c r="ER20" i="24"/>
  <c r="EN20" i="24"/>
  <c r="EZ19" i="24"/>
  <c r="EV19" i="24"/>
  <c r="ER19" i="24"/>
  <c r="EN19" i="24"/>
  <c r="EY15" i="24"/>
  <c r="EZ15" i="24" s="1"/>
  <c r="EV15" i="24"/>
  <c r="ER15" i="24"/>
  <c r="EN15" i="24"/>
  <c r="EY14" i="24"/>
  <c r="EZ14" i="24" s="1"/>
  <c r="EV14" i="24"/>
  <c r="ER14" i="24"/>
  <c r="EN14" i="24"/>
  <c r="EZ13" i="24"/>
  <c r="EV13" i="24"/>
  <c r="ER13" i="24"/>
  <c r="EN13" i="24"/>
  <c r="EZ12" i="24"/>
  <c r="EV12" i="24"/>
  <c r="ER12" i="24"/>
  <c r="EN12" i="24"/>
  <c r="EZ11" i="24"/>
  <c r="EV11" i="24"/>
  <c r="ER11" i="24"/>
  <c r="EN11" i="24"/>
  <c r="EZ10" i="24"/>
  <c r="EV10" i="24"/>
  <c r="ER10" i="24"/>
  <c r="EN10" i="24"/>
  <c r="EZ9" i="24"/>
  <c r="EV9" i="24"/>
  <c r="ER9" i="24"/>
  <c r="EN9" i="24"/>
  <c r="EZ8" i="24"/>
  <c r="EV8" i="24"/>
  <c r="ER8" i="24"/>
  <c r="EN8" i="24"/>
  <c r="EZ7" i="24"/>
  <c r="EV7" i="24"/>
  <c r="ER7" i="24"/>
  <c r="EN7" i="24"/>
  <c r="EZ6" i="24"/>
  <c r="EV6" i="24"/>
  <c r="ER6" i="24"/>
  <c r="EN6" i="24"/>
  <c r="EI54" i="24" l="1"/>
  <c r="ED54" i="24"/>
  <c r="EE54" i="24" s="1"/>
  <c r="DZ54" i="24"/>
  <c r="EA54" i="24" s="1"/>
  <c r="DV54" i="24"/>
  <c r="DW54" i="24" s="1"/>
  <c r="EI53" i="24"/>
  <c r="EE53" i="24"/>
  <c r="EA53" i="24"/>
  <c r="DV53" i="24"/>
  <c r="DW53" i="24" s="1"/>
  <c r="EI52" i="24"/>
  <c r="EE52" i="24"/>
  <c r="EA52" i="24"/>
  <c r="DV52" i="24"/>
  <c r="DW52" i="24" s="1"/>
  <c r="EI51" i="24"/>
  <c r="EE51" i="24"/>
  <c r="EA51" i="24"/>
  <c r="DW51" i="24"/>
  <c r="EI50" i="24"/>
  <c r="EE50" i="24"/>
  <c r="EA50" i="24"/>
  <c r="DW50" i="24"/>
  <c r="EI49" i="24"/>
  <c r="EE49" i="24"/>
  <c r="EA49" i="24"/>
  <c r="DW49" i="24"/>
  <c r="EI48" i="24"/>
  <c r="EE48" i="24"/>
  <c r="EA48" i="24"/>
  <c r="DW48" i="24"/>
  <c r="EI47" i="24"/>
  <c r="EE47" i="24"/>
  <c r="EA47" i="24"/>
  <c r="DW47" i="24"/>
  <c r="EI46" i="24"/>
  <c r="EE46" i="24"/>
  <c r="EA46" i="24"/>
  <c r="DW46" i="24"/>
  <c r="EI45" i="24"/>
  <c r="EE45" i="24"/>
  <c r="EA45" i="24"/>
  <c r="DW45" i="24"/>
  <c r="EH41" i="24"/>
  <c r="EI41" i="24" s="1"/>
  <c r="EE41" i="24"/>
  <c r="DZ41" i="24"/>
  <c r="EA41" i="24" s="1"/>
  <c r="DV41" i="24"/>
  <c r="DW41" i="24" s="1"/>
  <c r="EH40" i="24"/>
  <c r="EI40" i="24" s="1"/>
  <c r="EE40" i="24"/>
  <c r="DZ40" i="24"/>
  <c r="EA40" i="24" s="1"/>
  <c r="DW40" i="24"/>
  <c r="EI39" i="24"/>
  <c r="EE39" i="24"/>
  <c r="DZ39" i="24"/>
  <c r="EA39" i="24" s="1"/>
  <c r="DW39" i="24"/>
  <c r="EI38" i="24"/>
  <c r="EE38" i="24"/>
  <c r="DZ38" i="24"/>
  <c r="EA38" i="24" s="1"/>
  <c r="DW38" i="24"/>
  <c r="EI37" i="24"/>
  <c r="EE37" i="24"/>
  <c r="EA37" i="24"/>
  <c r="DW37" i="24"/>
  <c r="EI36" i="24"/>
  <c r="EE36" i="24"/>
  <c r="EA36" i="24"/>
  <c r="DW36" i="24"/>
  <c r="EI35" i="24"/>
  <c r="EE35" i="24"/>
  <c r="EA35" i="24"/>
  <c r="DW35" i="24"/>
  <c r="EI34" i="24"/>
  <c r="EE34" i="24"/>
  <c r="EA34" i="24"/>
  <c r="DW34" i="24"/>
  <c r="EI33" i="24"/>
  <c r="EE33" i="24"/>
  <c r="EA33" i="24"/>
  <c r="DW33" i="24"/>
  <c r="EI32" i="24"/>
  <c r="EE32" i="24"/>
  <c r="EA32" i="24"/>
  <c r="DW32" i="24"/>
  <c r="EH28" i="24"/>
  <c r="EI28" i="24" s="1"/>
  <c r="ED28" i="24"/>
  <c r="EE28" i="24" s="1"/>
  <c r="EA28" i="24"/>
  <c r="DW28" i="24"/>
  <c r="EI27" i="24"/>
  <c r="ED27" i="24"/>
  <c r="EE27" i="24" s="1"/>
  <c r="EA27" i="24"/>
  <c r="DW27" i="24"/>
  <c r="EI26" i="24"/>
  <c r="ED26" i="24"/>
  <c r="EE26" i="24" s="1"/>
  <c r="EA26" i="24"/>
  <c r="DW26" i="24"/>
  <c r="EI25" i="24"/>
  <c r="ED25" i="24"/>
  <c r="EE25" i="24" s="1"/>
  <c r="EA25" i="24"/>
  <c r="DW25" i="24"/>
  <c r="EI24" i="24"/>
  <c r="EE24" i="24"/>
  <c r="EA24" i="24"/>
  <c r="DW24" i="24"/>
  <c r="EI23" i="24"/>
  <c r="EE23" i="24"/>
  <c r="EA23" i="24"/>
  <c r="DW23" i="24"/>
  <c r="EI22" i="24"/>
  <c r="EE22" i="24"/>
  <c r="EA22" i="24"/>
  <c r="DW22" i="24"/>
  <c r="EI21" i="24"/>
  <c r="EE21" i="24"/>
  <c r="EA21" i="24"/>
  <c r="DW21" i="24"/>
  <c r="EI20" i="24"/>
  <c r="EE20" i="24"/>
  <c r="EA20" i="24"/>
  <c r="DW20" i="24"/>
  <c r="EI19" i="24"/>
  <c r="EE19" i="24"/>
  <c r="EA19" i="24"/>
  <c r="DW19" i="24"/>
  <c r="EH15" i="24"/>
  <c r="EI15" i="24" s="1"/>
  <c r="EE15" i="24"/>
  <c r="EA15" i="24"/>
  <c r="DW15" i="24"/>
  <c r="EI14" i="24"/>
  <c r="EE14" i="24"/>
  <c r="EA14" i="24"/>
  <c r="DW14" i="24"/>
  <c r="EI13" i="24"/>
  <c r="EE13" i="24"/>
  <c r="EA13" i="24"/>
  <c r="DW13" i="24"/>
  <c r="EI12" i="24"/>
  <c r="EE12" i="24"/>
  <c r="EA12" i="24"/>
  <c r="DW12" i="24"/>
  <c r="EI11" i="24"/>
  <c r="EE11" i="24"/>
  <c r="EA11" i="24"/>
  <c r="DW11" i="24"/>
  <c r="EI10" i="24"/>
  <c r="EE10" i="24"/>
  <c r="EA10" i="24"/>
  <c r="DW10" i="24"/>
  <c r="EI9" i="24"/>
  <c r="EE9" i="24"/>
  <c r="EA9" i="24"/>
  <c r="DW9" i="24"/>
  <c r="EI8" i="24"/>
  <c r="EE8" i="24"/>
  <c r="EA8" i="24"/>
  <c r="DW8" i="24"/>
  <c r="EI7" i="24"/>
  <c r="EE7" i="24"/>
  <c r="EA7" i="24"/>
  <c r="DW7" i="24"/>
  <c r="EI6" i="24"/>
  <c r="EE6" i="24"/>
  <c r="EA6" i="24"/>
  <c r="DW6" i="24"/>
  <c r="D6" i="48" l="1"/>
  <c r="D5" i="48"/>
  <c r="D11" i="48"/>
  <c r="D12" i="48"/>
  <c r="D13" i="48"/>
  <c r="D14" i="48"/>
  <c r="D15" i="48"/>
  <c r="D10" i="48"/>
  <c r="D28" i="48"/>
  <c r="BA15" i="24"/>
  <c r="BB15" i="24" s="1"/>
  <c r="AW15" i="24"/>
  <c r="AX15" i="24" s="1"/>
  <c r="AS15" i="24"/>
  <c r="AT15" i="24" s="1"/>
  <c r="AP15" i="24"/>
  <c r="BA14" i="24"/>
  <c r="BB14" i="24" s="1"/>
  <c r="AW14" i="24"/>
  <c r="AX14" i="24" s="1"/>
  <c r="AS14" i="24"/>
  <c r="AT14" i="24" s="1"/>
  <c r="AP14" i="24"/>
  <c r="BB13" i="24"/>
  <c r="AX13" i="24"/>
  <c r="AT13" i="24"/>
  <c r="AP13" i="24"/>
  <c r="BB12" i="24"/>
  <c r="AX12" i="24"/>
  <c r="AT12" i="24"/>
  <c r="AP12" i="24"/>
  <c r="BB11" i="24"/>
  <c r="AX11" i="24"/>
  <c r="AT11" i="24"/>
  <c r="AP11" i="24"/>
  <c r="BB10" i="24"/>
  <c r="AX10" i="24"/>
  <c r="AT10" i="24"/>
  <c r="AP10" i="24"/>
  <c r="BB9" i="24"/>
  <c r="AX9" i="24"/>
  <c r="AT9" i="24"/>
  <c r="AP9" i="24"/>
  <c r="BB8" i="24"/>
  <c r="AX8" i="24"/>
  <c r="AT8" i="24"/>
  <c r="AP8" i="24"/>
  <c r="BB7" i="24"/>
  <c r="AX7" i="24"/>
  <c r="AT7" i="24"/>
  <c r="AP7" i="24"/>
  <c r="BB6" i="24"/>
  <c r="AX6" i="24"/>
  <c r="AT6" i="24"/>
  <c r="AP6" i="24"/>
  <c r="BB54" i="24"/>
  <c r="AX54" i="24"/>
  <c r="AS54" i="24"/>
  <c r="AT54" i="24" s="1"/>
  <c r="AO54" i="24"/>
  <c r="AP54" i="24" s="1"/>
  <c r="BB53" i="24"/>
  <c r="AX53" i="24"/>
  <c r="AS53" i="24"/>
  <c r="AT53" i="24" s="1"/>
  <c r="AO53" i="24"/>
  <c r="AP53" i="24" s="1"/>
  <c r="BB52" i="24"/>
  <c r="AX52" i="24"/>
  <c r="AT52" i="24"/>
  <c r="AO52" i="24"/>
  <c r="AP52" i="24" s="1"/>
  <c r="BB51" i="24"/>
  <c r="AX51" i="24"/>
  <c r="AT51" i="24"/>
  <c r="AP51" i="24"/>
  <c r="BB50" i="24"/>
  <c r="AX50" i="24"/>
  <c r="AT50" i="24"/>
  <c r="AP50" i="24"/>
  <c r="BB49" i="24"/>
  <c r="AX49" i="24"/>
  <c r="AT49" i="24"/>
  <c r="AP49" i="24"/>
  <c r="BB48" i="24"/>
  <c r="AX48" i="24"/>
  <c r="AT48" i="24"/>
  <c r="AP48" i="24"/>
  <c r="BB47" i="24"/>
  <c r="AX47" i="24"/>
  <c r="AT47" i="24"/>
  <c r="AP47" i="24"/>
  <c r="BB46" i="24"/>
  <c r="AX46" i="24"/>
  <c r="AT46" i="24"/>
  <c r="AP46" i="24"/>
  <c r="BB45" i="24"/>
  <c r="AX45" i="24"/>
  <c r="AT45" i="24"/>
  <c r="AP45" i="24"/>
  <c r="BA41" i="24"/>
  <c r="BB41" i="24" s="1"/>
  <c r="AX41" i="24"/>
  <c r="AS41" i="24"/>
  <c r="AT41" i="24" s="1"/>
  <c r="AO41" i="24"/>
  <c r="AP41" i="24" s="1"/>
  <c r="BA40" i="24"/>
  <c r="BB40" i="24" s="1"/>
  <c r="AX40" i="24"/>
  <c r="AS40" i="24"/>
  <c r="AT40" i="24" s="1"/>
  <c r="AO40" i="24"/>
  <c r="AP40" i="24" s="1"/>
  <c r="BB39" i="24"/>
  <c r="AX39" i="24"/>
  <c r="AS39" i="24"/>
  <c r="AT39" i="24" s="1"/>
  <c r="AP39" i="24"/>
  <c r="BB38" i="24"/>
  <c r="AX38" i="24"/>
  <c r="AT38" i="24"/>
  <c r="AP38" i="24"/>
  <c r="BB37" i="24"/>
  <c r="AX37" i="24"/>
  <c r="AT37" i="24"/>
  <c r="AP37" i="24"/>
  <c r="BB36" i="24"/>
  <c r="AX36" i="24"/>
  <c r="AT36" i="24"/>
  <c r="AP36" i="24"/>
  <c r="BB35" i="24"/>
  <c r="AX35" i="24"/>
  <c r="AT35" i="24"/>
  <c r="AP35" i="24"/>
  <c r="BB34" i="24"/>
  <c r="AX34" i="24"/>
  <c r="AT34" i="24"/>
  <c r="AP34" i="24"/>
  <c r="BB33" i="24"/>
  <c r="AX33" i="24"/>
  <c r="AT33" i="24"/>
  <c r="AP33" i="24"/>
  <c r="BB32" i="24"/>
  <c r="AX32" i="24"/>
  <c r="AT32" i="24"/>
  <c r="AP32" i="24"/>
  <c r="BA28" i="24"/>
  <c r="BB28" i="24" s="1"/>
  <c r="AW28" i="24"/>
  <c r="AX28" i="24" s="1"/>
  <c r="AT28" i="24"/>
  <c r="AP28" i="24"/>
  <c r="BA27" i="24"/>
  <c r="BB27" i="24" s="1"/>
  <c r="AW27" i="24"/>
  <c r="AX27" i="24" s="1"/>
  <c r="AT27" i="24"/>
  <c r="AP27" i="24"/>
  <c r="BB26" i="24"/>
  <c r="AW26" i="24"/>
  <c r="AX26" i="24" s="1"/>
  <c r="AT26" i="24"/>
  <c r="AP26" i="24"/>
  <c r="BB25" i="24"/>
  <c r="AX25" i="24"/>
  <c r="AT25" i="24"/>
  <c r="AP25" i="24"/>
  <c r="BB24" i="24"/>
  <c r="AX24" i="24"/>
  <c r="AT24" i="24"/>
  <c r="AP24" i="24"/>
  <c r="BB23" i="24"/>
  <c r="AX23" i="24"/>
  <c r="AT23" i="24"/>
  <c r="AP23" i="24"/>
  <c r="BB22" i="24"/>
  <c r="AX22" i="24"/>
  <c r="AT22" i="24"/>
  <c r="AP22" i="24"/>
  <c r="BB21" i="24"/>
  <c r="AX21" i="24"/>
  <c r="AT21" i="24"/>
  <c r="AP21" i="24"/>
  <c r="BB20" i="24"/>
  <c r="AX20" i="24"/>
  <c r="AT20" i="24"/>
  <c r="AP20" i="24"/>
  <c r="BB19" i="24"/>
  <c r="AX19" i="24"/>
  <c r="AT19" i="24"/>
  <c r="AP19" i="24"/>
  <c r="DR54" i="24" l="1"/>
  <c r="DR53" i="24"/>
  <c r="DR52" i="24"/>
  <c r="DR51" i="24"/>
  <c r="DR50" i="24"/>
  <c r="DR49" i="24"/>
  <c r="DR48" i="24"/>
  <c r="DR47" i="24"/>
  <c r="DR46" i="24"/>
  <c r="DR45" i="24"/>
  <c r="DN53" i="24"/>
  <c r="DN52" i="24"/>
  <c r="DN51" i="24"/>
  <c r="DN50" i="24"/>
  <c r="DN49" i="24"/>
  <c r="DN48" i="24"/>
  <c r="DN47" i="24"/>
  <c r="DN46" i="24"/>
  <c r="DN45" i="24"/>
  <c r="DJ54" i="24"/>
  <c r="DJ53" i="24"/>
  <c r="DJ52" i="24"/>
  <c r="DJ51" i="24"/>
  <c r="DJ50" i="24"/>
  <c r="DJ49" i="24"/>
  <c r="DJ48" i="24"/>
  <c r="DJ47" i="24"/>
  <c r="DJ46" i="24"/>
  <c r="DJ45" i="24"/>
  <c r="DF50" i="24"/>
  <c r="DF49" i="24"/>
  <c r="DF48" i="24"/>
  <c r="DF47" i="24"/>
  <c r="DF46" i="24"/>
  <c r="DF45" i="24"/>
  <c r="DF41" i="24"/>
  <c r="DF40" i="24"/>
  <c r="DF39" i="24"/>
  <c r="DF38" i="24"/>
  <c r="DF37" i="24"/>
  <c r="DF36" i="24"/>
  <c r="DF35" i="24"/>
  <c r="DF34" i="24"/>
  <c r="DF33" i="24"/>
  <c r="DF32" i="24"/>
  <c r="DJ39" i="24"/>
  <c r="DJ38" i="24"/>
  <c r="DJ37" i="24"/>
  <c r="DJ36" i="24"/>
  <c r="DJ35" i="24"/>
  <c r="DJ34" i="24"/>
  <c r="DJ33" i="24"/>
  <c r="DJ32" i="24"/>
  <c r="DN41" i="24"/>
  <c r="DN40" i="24"/>
  <c r="DN39" i="24"/>
  <c r="DN38" i="24"/>
  <c r="DN37" i="24"/>
  <c r="DN36" i="24"/>
  <c r="DN35" i="24"/>
  <c r="DN34" i="24"/>
  <c r="DN33" i="24"/>
  <c r="DN32" i="24"/>
  <c r="DR38" i="24"/>
  <c r="DR37" i="24"/>
  <c r="DR36" i="24"/>
  <c r="DR35" i="24"/>
  <c r="DR34" i="24"/>
  <c r="DR33" i="24"/>
  <c r="DR32" i="24"/>
  <c r="DR28" i="24"/>
  <c r="DR27" i="24"/>
  <c r="DR26" i="24"/>
  <c r="DR25" i="24"/>
  <c r="DR24" i="24"/>
  <c r="DR23" i="24"/>
  <c r="DR22" i="24"/>
  <c r="DR21" i="24"/>
  <c r="DR20" i="24"/>
  <c r="DR19" i="24"/>
  <c r="DN25" i="24"/>
  <c r="DN24" i="24"/>
  <c r="DN23" i="24"/>
  <c r="DN22" i="24"/>
  <c r="DN21" i="24"/>
  <c r="DN20" i="24"/>
  <c r="DN19" i="24"/>
  <c r="DJ28" i="24"/>
  <c r="DJ27" i="24"/>
  <c r="DJ26" i="24"/>
  <c r="DJ25" i="24"/>
  <c r="DJ24" i="24"/>
  <c r="DJ23" i="24"/>
  <c r="DJ22" i="24"/>
  <c r="DJ21" i="24"/>
  <c r="DJ20" i="24"/>
  <c r="DJ19" i="24"/>
  <c r="DF28" i="24"/>
  <c r="DF27" i="24"/>
  <c r="DF26" i="24"/>
  <c r="DF25" i="24"/>
  <c r="DF24" i="24"/>
  <c r="DF23" i="24"/>
  <c r="DF22" i="24"/>
  <c r="DF21" i="24"/>
  <c r="DF20" i="24"/>
  <c r="DF19" i="24"/>
  <c r="DR12" i="24"/>
  <c r="DR11" i="24"/>
  <c r="DR10" i="24"/>
  <c r="DR9" i="24"/>
  <c r="DR8" i="24"/>
  <c r="DR7" i="24"/>
  <c r="DR6" i="24"/>
  <c r="DN15" i="24"/>
  <c r="DN14" i="24"/>
  <c r="DN13" i="24"/>
  <c r="DN12" i="24"/>
  <c r="DN11" i="24"/>
  <c r="DN10" i="24"/>
  <c r="DN9" i="24"/>
  <c r="DN8" i="24"/>
  <c r="DN7" i="24"/>
  <c r="DN6" i="24"/>
  <c r="DJ14" i="24"/>
  <c r="DJ13" i="24"/>
  <c r="DJ12" i="24"/>
  <c r="DJ11" i="24"/>
  <c r="DJ10" i="24"/>
  <c r="DJ9" i="24"/>
  <c r="DJ8" i="24"/>
  <c r="DJ7" i="24"/>
  <c r="DJ6" i="24"/>
  <c r="DF7" i="24"/>
  <c r="DF8" i="24"/>
  <c r="DF9" i="24"/>
  <c r="DF10" i="24"/>
  <c r="DF11" i="24"/>
  <c r="DF12" i="24"/>
  <c r="DF13" i="24"/>
  <c r="DF14" i="24"/>
  <c r="DF15" i="24"/>
  <c r="DF6" i="24"/>
  <c r="DM54" i="24"/>
  <c r="DN54" i="24" s="1"/>
  <c r="DE54" i="24"/>
  <c r="DF54" i="24" s="1"/>
  <c r="DE53" i="24"/>
  <c r="DF53" i="24" s="1"/>
  <c r="DE52" i="24"/>
  <c r="DF52" i="24" s="1"/>
  <c r="DE51" i="24"/>
  <c r="DF51" i="24" s="1"/>
  <c r="DQ41" i="24"/>
  <c r="DR41" i="24" s="1"/>
  <c r="DI41" i="24"/>
  <c r="DJ41" i="24" s="1"/>
  <c r="DQ40" i="24"/>
  <c r="DR40" i="24" s="1"/>
  <c r="DI40" i="24"/>
  <c r="DJ40" i="24" s="1"/>
  <c r="DQ39" i="24"/>
  <c r="DR39" i="24" s="1"/>
  <c r="DM28" i="24"/>
  <c r="DN28" i="24" s="1"/>
  <c r="DM27" i="24"/>
  <c r="DN27" i="24" s="1"/>
  <c r="DM26" i="24"/>
  <c r="DN26" i="24" s="1"/>
  <c r="DQ15" i="24"/>
  <c r="DR15" i="24" s="1"/>
  <c r="DI15" i="24"/>
  <c r="DJ15" i="24" s="1"/>
  <c r="DQ14" i="24"/>
  <c r="DR14" i="24" s="1"/>
  <c r="DQ13" i="24"/>
  <c r="DR13" i="24" s="1"/>
  <c r="B3" i="54" l="1"/>
  <c r="B4" i="54"/>
  <c r="B5" i="54"/>
  <c r="B6" i="54"/>
  <c r="B7" i="54"/>
  <c r="B8" i="54"/>
  <c r="B9" i="54"/>
  <c r="B10" i="54"/>
  <c r="B11" i="54"/>
  <c r="B12" i="54"/>
  <c r="B13" i="54"/>
  <c r="B14" i="54"/>
  <c r="B15" i="54"/>
  <c r="B16" i="54"/>
  <c r="B17" i="54"/>
  <c r="B18" i="54"/>
  <c r="B19" i="54"/>
  <c r="B20" i="54"/>
  <c r="B21" i="54"/>
  <c r="B22" i="54"/>
  <c r="B23" i="54"/>
  <c r="B24" i="54"/>
  <c r="B25" i="54"/>
  <c r="B26" i="54"/>
  <c r="B27" i="54"/>
  <c r="B28" i="54"/>
  <c r="B29" i="54"/>
  <c r="B30" i="54"/>
  <c r="B31" i="54"/>
  <c r="B32" i="54"/>
  <c r="B33" i="54"/>
  <c r="B34" i="54"/>
  <c r="B35" i="54"/>
  <c r="B36" i="54"/>
  <c r="B37" i="54"/>
  <c r="B38" i="54"/>
  <c r="B39" i="54"/>
  <c r="B40" i="54"/>
  <c r="B41" i="54"/>
  <c r="B42" i="54"/>
  <c r="B43" i="54"/>
  <c r="B44" i="54"/>
  <c r="B45" i="54"/>
  <c r="B46" i="54"/>
  <c r="B47" i="54"/>
  <c r="B48" i="54"/>
  <c r="B49" i="54"/>
  <c r="B50" i="54"/>
  <c r="B51" i="54"/>
  <c r="B52" i="54"/>
  <c r="B53" i="54"/>
  <c r="B54" i="54"/>
  <c r="B55" i="54"/>
  <c r="B56" i="54"/>
  <c r="B57" i="54"/>
  <c r="B58" i="54"/>
  <c r="B59" i="54"/>
  <c r="B60" i="54"/>
  <c r="B61" i="54"/>
  <c r="B62" i="54"/>
  <c r="B63" i="54"/>
  <c r="B64" i="54"/>
  <c r="B65" i="54"/>
  <c r="B66" i="54"/>
  <c r="B67" i="54"/>
  <c r="B68" i="54"/>
  <c r="B69" i="54"/>
  <c r="B70" i="54"/>
  <c r="B71" i="54"/>
  <c r="B72" i="54"/>
  <c r="B73" i="54"/>
  <c r="B74" i="54"/>
  <c r="B75" i="54"/>
  <c r="B76" i="54"/>
  <c r="B77" i="54"/>
  <c r="B78" i="54"/>
  <c r="B79" i="54"/>
  <c r="B80" i="54"/>
  <c r="B81" i="54"/>
  <c r="B82" i="54"/>
  <c r="B83" i="54"/>
  <c r="B84" i="54"/>
  <c r="B85" i="54"/>
  <c r="B86" i="54"/>
  <c r="B87" i="54"/>
  <c r="B88" i="54"/>
  <c r="B89" i="54"/>
  <c r="B90" i="54"/>
  <c r="B91" i="54"/>
  <c r="B92" i="54"/>
  <c r="B93" i="54"/>
  <c r="B94" i="54"/>
  <c r="B95" i="54"/>
  <c r="B96" i="54"/>
  <c r="B97" i="54"/>
  <c r="B98" i="54"/>
  <c r="B99" i="54"/>
  <c r="B100" i="54"/>
  <c r="B101" i="54"/>
  <c r="B102" i="54"/>
  <c r="B103" i="54"/>
  <c r="B104" i="54"/>
  <c r="B105" i="54"/>
  <c r="B106" i="54"/>
  <c r="B107" i="54"/>
  <c r="B108" i="54"/>
  <c r="B109" i="54"/>
  <c r="B110" i="54"/>
  <c r="B111" i="54"/>
  <c r="B112" i="54"/>
  <c r="B113" i="54"/>
  <c r="B114" i="54"/>
  <c r="B115" i="54"/>
  <c r="B116" i="54"/>
  <c r="B117" i="54"/>
  <c r="B118" i="54"/>
  <c r="B119" i="54"/>
  <c r="B120" i="54"/>
  <c r="B121" i="54"/>
  <c r="B122" i="54"/>
  <c r="B123" i="54"/>
  <c r="B124" i="54"/>
  <c r="B125" i="54"/>
  <c r="B126" i="54"/>
  <c r="B127" i="54"/>
  <c r="B128" i="54"/>
  <c r="B129" i="54"/>
  <c r="B130" i="54"/>
  <c r="B131" i="54"/>
  <c r="B132" i="54"/>
  <c r="B133" i="54"/>
  <c r="B134" i="54"/>
  <c r="B135" i="54"/>
  <c r="B136" i="54"/>
  <c r="B137" i="54"/>
  <c r="B138" i="54"/>
  <c r="B139" i="54"/>
  <c r="B140" i="54"/>
  <c r="B141" i="54"/>
  <c r="B142" i="54"/>
  <c r="B143" i="54"/>
  <c r="B144" i="54"/>
  <c r="B145" i="54"/>
  <c r="B146" i="54"/>
  <c r="B147" i="54"/>
  <c r="B148" i="54"/>
  <c r="B149" i="54"/>
  <c r="B150" i="54"/>
  <c r="B151" i="54"/>
  <c r="B152" i="54"/>
  <c r="B153" i="54"/>
  <c r="B154" i="54"/>
  <c r="B155" i="54"/>
  <c r="B156" i="54"/>
  <c r="B157" i="54"/>
  <c r="B158" i="54"/>
  <c r="B159" i="54"/>
  <c r="B160" i="54"/>
  <c r="B161" i="54"/>
  <c r="B162" i="54"/>
  <c r="B163" i="54"/>
  <c r="B164" i="54"/>
  <c r="B165" i="54"/>
  <c r="B166" i="54"/>
  <c r="B167" i="54"/>
  <c r="B168" i="54"/>
  <c r="B169" i="54"/>
  <c r="B170" i="54"/>
  <c r="B171" i="54"/>
  <c r="B172" i="54"/>
  <c r="B173" i="54"/>
  <c r="B174" i="54"/>
  <c r="B175" i="54"/>
  <c r="B176" i="54"/>
  <c r="B177" i="54"/>
  <c r="B178" i="54"/>
  <c r="B179" i="54"/>
  <c r="B180" i="54"/>
  <c r="B181" i="54"/>
  <c r="B182" i="54"/>
  <c r="B183" i="54"/>
  <c r="B184" i="54"/>
  <c r="B185" i="54"/>
  <c r="B186" i="54"/>
  <c r="B187" i="54"/>
  <c r="B188" i="54"/>
  <c r="B189" i="54"/>
  <c r="B190" i="54"/>
  <c r="B191" i="54"/>
  <c r="B192" i="54"/>
  <c r="B193" i="54"/>
  <c r="B194" i="54"/>
  <c r="B195" i="54"/>
  <c r="B196" i="54"/>
  <c r="B197" i="54"/>
  <c r="B198" i="54"/>
  <c r="B199" i="54"/>
  <c r="B200" i="54"/>
  <c r="B201" i="54"/>
  <c r="B202" i="54"/>
  <c r="B203" i="54"/>
  <c r="B204" i="54"/>
  <c r="B205" i="54"/>
  <c r="B206" i="54"/>
  <c r="B207" i="54"/>
  <c r="B208" i="54"/>
  <c r="B209" i="54"/>
  <c r="B210" i="54"/>
  <c r="B211" i="54"/>
  <c r="B212" i="54"/>
  <c r="B213" i="54"/>
  <c r="B214" i="54"/>
  <c r="B215" i="54"/>
  <c r="B216" i="54"/>
  <c r="B217" i="54"/>
  <c r="B218" i="54"/>
  <c r="B219" i="54"/>
  <c r="B220" i="54"/>
  <c r="B221" i="54"/>
  <c r="B2" i="54"/>
  <c r="A3" i="54"/>
  <c r="D3" i="54" s="1"/>
  <c r="A4" i="54" l="1"/>
  <c r="D4" i="54" s="1"/>
  <c r="A5" i="54" l="1"/>
  <c r="D5" i="54" s="1"/>
  <c r="A21" i="43"/>
  <c r="A22" i="43" s="1"/>
  <c r="A23" i="43" s="1"/>
  <c r="A24" i="43" s="1"/>
  <c r="A25" i="43" s="1"/>
  <c r="A26" i="43" s="1"/>
  <c r="A27" i="43" s="1"/>
  <c r="A28" i="43" s="1"/>
  <c r="A29" i="43" s="1"/>
  <c r="A30" i="43" s="1"/>
  <c r="A31" i="43" s="1"/>
  <c r="A32" i="43" s="1"/>
  <c r="A33" i="43" s="1"/>
  <c r="A34" i="43" s="1"/>
  <c r="A35" i="43" s="1"/>
  <c r="A36" i="43" s="1"/>
  <c r="A37" i="43" s="1"/>
  <c r="A38" i="43" s="1"/>
  <c r="A39" i="43" s="1"/>
  <c r="A40" i="43" s="1"/>
  <c r="A41" i="43" s="1"/>
  <c r="A42" i="43" s="1"/>
  <c r="A43" i="43" s="1"/>
  <c r="A44" i="43" s="1"/>
  <c r="A45" i="43" s="1"/>
  <c r="A46" i="43" s="1"/>
  <c r="A47" i="43" s="1"/>
  <c r="A48" i="43" s="1"/>
  <c r="A49" i="43" s="1"/>
  <c r="A50" i="43" s="1"/>
  <c r="A51" i="43" s="1"/>
  <c r="A52" i="43" s="1"/>
  <c r="A53" i="43" s="1"/>
  <c r="A54" i="43" s="1"/>
  <c r="A55" i="43" s="1"/>
  <c r="A56" i="43" s="1"/>
  <c r="A57" i="43" s="1"/>
  <c r="A58" i="43" s="1"/>
  <c r="A59" i="43" s="1"/>
  <c r="A60" i="43" s="1"/>
  <c r="A61" i="43" s="1"/>
  <c r="A62" i="43" s="1"/>
  <c r="A63" i="43" s="1"/>
  <c r="A64" i="43" s="1"/>
  <c r="A65" i="43" s="1"/>
  <c r="A66" i="43" s="1"/>
  <c r="A67" i="43" s="1"/>
  <c r="A68" i="43" s="1"/>
  <c r="A69" i="43" s="1"/>
  <c r="A70" i="43" s="1"/>
  <c r="A71" i="43" s="1"/>
  <c r="A72" i="43" s="1"/>
  <c r="A73" i="43" s="1"/>
  <c r="A74" i="43" s="1"/>
  <c r="A75" i="43" s="1"/>
  <c r="A76" i="43" s="1"/>
  <c r="A77" i="43" s="1"/>
  <c r="A78" i="43" s="1"/>
  <c r="A79" i="43" s="1"/>
  <c r="A80" i="43" s="1"/>
  <c r="A81" i="43" s="1"/>
  <c r="A82" i="43" s="1"/>
  <c r="A83" i="43" s="1"/>
  <c r="A84" i="43" s="1"/>
  <c r="A85" i="43" s="1"/>
  <c r="A86" i="43" s="1"/>
  <c r="A87" i="43" s="1"/>
  <c r="A88" i="43" s="1"/>
  <c r="A89" i="43" s="1"/>
  <c r="A90" i="43" s="1"/>
  <c r="A91" i="43" s="1"/>
  <c r="A92" i="43" s="1"/>
  <c r="A93" i="43" s="1"/>
  <c r="A94" i="43" s="1"/>
  <c r="A95" i="43" s="1"/>
  <c r="A96" i="43" s="1"/>
  <c r="A97" i="43" s="1"/>
  <c r="A98" i="43" s="1"/>
  <c r="A99" i="43" s="1"/>
  <c r="A100" i="43" s="1"/>
  <c r="A101" i="43" s="1"/>
  <c r="A102" i="43" s="1"/>
  <c r="A103" i="43" s="1"/>
  <c r="A104" i="43" s="1"/>
  <c r="A105" i="43" s="1"/>
  <c r="A106" i="43" s="1"/>
  <c r="A107" i="43" s="1"/>
  <c r="A108" i="43" s="1"/>
  <c r="A109" i="43" s="1"/>
  <c r="A110" i="43" s="1"/>
  <c r="A111" i="43" s="1"/>
  <c r="A112" i="43" s="1"/>
  <c r="A113" i="43" s="1"/>
  <c r="A114" i="43" s="1"/>
  <c r="A115" i="43" s="1"/>
  <c r="A116" i="43" s="1"/>
  <c r="A117" i="43" s="1"/>
  <c r="A118" i="43" s="1"/>
  <c r="A119" i="43" s="1"/>
  <c r="A120" i="43" s="1"/>
  <c r="A121" i="43" s="1"/>
  <c r="A122" i="43" s="1"/>
  <c r="A123" i="43" s="1"/>
  <c r="A124" i="43" s="1"/>
  <c r="A125" i="43" s="1"/>
  <c r="A126" i="43" s="1"/>
  <c r="A127" i="43" s="1"/>
  <c r="A128" i="43" s="1"/>
  <c r="A129" i="43" s="1"/>
  <c r="A130" i="43" s="1"/>
  <c r="A131" i="43" s="1"/>
  <c r="A132" i="43" s="1"/>
  <c r="A133" i="43" s="1"/>
  <c r="A134" i="43" s="1"/>
  <c r="A135" i="43" s="1"/>
  <c r="A136" i="43" s="1"/>
  <c r="A137" i="43" s="1"/>
  <c r="A138" i="43" s="1"/>
  <c r="A139" i="43" s="1"/>
  <c r="A140" i="43" s="1"/>
  <c r="A141" i="43" s="1"/>
  <c r="A142" i="43" s="1"/>
  <c r="A143" i="43" s="1"/>
  <c r="A144" i="43" s="1"/>
  <c r="A145" i="43" s="1"/>
  <c r="A146" i="43" s="1"/>
  <c r="A147" i="43" s="1"/>
  <c r="A148" i="43" s="1"/>
  <c r="A149" i="43" s="1"/>
  <c r="A150" i="43" s="1"/>
  <c r="A151" i="43" s="1"/>
  <c r="A152" i="43" s="1"/>
  <c r="A153" i="43" s="1"/>
  <c r="A154" i="43" s="1"/>
  <c r="A155" i="43" s="1"/>
  <c r="A156" i="43" s="1"/>
  <c r="A157" i="43" s="1"/>
  <c r="A158" i="43" s="1"/>
  <c r="A159" i="43" s="1"/>
  <c r="A160" i="43" s="1"/>
  <c r="A161" i="43" s="1"/>
  <c r="A162" i="43" s="1"/>
  <c r="A163" i="43" s="1"/>
  <c r="A164" i="43" s="1"/>
  <c r="A165" i="43" s="1"/>
  <c r="A166" i="43" s="1"/>
  <c r="A167" i="43" s="1"/>
  <c r="A168" i="43" s="1"/>
  <c r="A169" i="43" s="1"/>
  <c r="A170" i="43" s="1"/>
  <c r="A171" i="43" s="1"/>
  <c r="A172" i="43" s="1"/>
  <c r="A173" i="43" s="1"/>
  <c r="A174" i="43" s="1"/>
  <c r="A175" i="43" s="1"/>
  <c r="A176" i="43" s="1"/>
  <c r="A177" i="43" s="1"/>
  <c r="A178" i="43" s="1"/>
  <c r="A179" i="43" s="1"/>
  <c r="A180" i="43" s="1"/>
  <c r="A181" i="43" s="1"/>
  <c r="A182" i="43" s="1"/>
  <c r="A183" i="43" s="1"/>
  <c r="A184" i="43" s="1"/>
  <c r="A185" i="43" s="1"/>
  <c r="A186" i="43" s="1"/>
  <c r="A187" i="43" s="1"/>
  <c r="A188" i="43" s="1"/>
  <c r="A189" i="43" s="1"/>
  <c r="A190" i="43" s="1"/>
  <c r="A191" i="43" s="1"/>
  <c r="A192" i="43" s="1"/>
  <c r="A193" i="43" s="1"/>
  <c r="A194" i="43" s="1"/>
  <c r="A195" i="43" s="1"/>
  <c r="A196" i="43" s="1"/>
  <c r="A197" i="43" s="1"/>
  <c r="A198" i="43" s="1"/>
  <c r="A199" i="43" s="1"/>
  <c r="A200" i="43" s="1"/>
  <c r="A201" i="43" s="1"/>
  <c r="A202" i="43" s="1"/>
  <c r="A203" i="43" s="1"/>
  <c r="A204" i="43" s="1"/>
  <c r="A205" i="43" s="1"/>
  <c r="A206" i="43" s="1"/>
  <c r="A207" i="43" s="1"/>
  <c r="A208" i="43" s="1"/>
  <c r="A209" i="43" s="1"/>
  <c r="A210" i="43" s="1"/>
  <c r="A211" i="43" s="1"/>
  <c r="A212" i="43" s="1"/>
  <c r="A213" i="43" s="1"/>
  <c r="A214" i="43" s="1"/>
  <c r="A215" i="43" s="1"/>
  <c r="A216" i="43" s="1"/>
  <c r="A217" i="43" s="1"/>
  <c r="A218" i="43" s="1"/>
  <c r="A219" i="43" s="1"/>
  <c r="A220" i="43" s="1"/>
  <c r="A221" i="43" s="1"/>
  <c r="A222" i="43" s="1"/>
  <c r="A223" i="43" s="1"/>
  <c r="A224" i="43" s="1"/>
  <c r="A225" i="43" s="1"/>
  <c r="A226" i="43" s="1"/>
  <c r="A227" i="43" s="1"/>
  <c r="A228" i="43" s="1"/>
  <c r="A229" i="43" s="1"/>
  <c r="A230" i="43" s="1"/>
  <c r="A231" i="43" s="1"/>
  <c r="A232" i="43" s="1"/>
  <c r="A233" i="43" s="1"/>
  <c r="A234" i="43" s="1"/>
  <c r="A235" i="43" s="1"/>
  <c r="A236" i="43" s="1"/>
  <c r="A237" i="43" s="1"/>
  <c r="A238" i="43" s="1"/>
  <c r="A239" i="43" s="1"/>
  <c r="A21" i="42"/>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63" i="42" s="1"/>
  <c r="A64" i="42" s="1"/>
  <c r="A65" i="42" s="1"/>
  <c r="A66" i="42" s="1"/>
  <c r="A67" i="42" s="1"/>
  <c r="A68" i="42" s="1"/>
  <c r="A69" i="42" s="1"/>
  <c r="A70" i="42" s="1"/>
  <c r="A71" i="42" s="1"/>
  <c r="A72" i="42" s="1"/>
  <c r="A73" i="42" s="1"/>
  <c r="A74" i="42" s="1"/>
  <c r="A75" i="42" s="1"/>
  <c r="A76" i="42" s="1"/>
  <c r="A77" i="42" s="1"/>
  <c r="A78" i="42" s="1"/>
  <c r="A79" i="42" s="1"/>
  <c r="A80" i="42" s="1"/>
  <c r="A81" i="42" s="1"/>
  <c r="A82" i="42" s="1"/>
  <c r="A83" i="42" s="1"/>
  <c r="A84" i="42" s="1"/>
  <c r="A85" i="42" s="1"/>
  <c r="A86" i="42" s="1"/>
  <c r="A87" i="42" s="1"/>
  <c r="A88" i="42" s="1"/>
  <c r="A89" i="42" s="1"/>
  <c r="A90" i="42" s="1"/>
  <c r="A91" i="42" s="1"/>
  <c r="A92" i="42" s="1"/>
  <c r="A93" i="42" s="1"/>
  <c r="A94" i="42" s="1"/>
  <c r="A95" i="42" s="1"/>
  <c r="A96" i="42" s="1"/>
  <c r="A97" i="42" s="1"/>
  <c r="A98" i="42" s="1"/>
  <c r="A99" i="42" s="1"/>
  <c r="A100" i="42" s="1"/>
  <c r="A101" i="42" s="1"/>
  <c r="A102" i="42" s="1"/>
  <c r="A103" i="42" s="1"/>
  <c r="A104" i="42" s="1"/>
  <c r="A105" i="42" s="1"/>
  <c r="A106" i="42" s="1"/>
  <c r="A107" i="42" s="1"/>
  <c r="A108" i="42" s="1"/>
  <c r="A109" i="42" s="1"/>
  <c r="A110" i="42" s="1"/>
  <c r="A111" i="42" s="1"/>
  <c r="A112" i="42" s="1"/>
  <c r="A113" i="42" s="1"/>
  <c r="A114" i="42" s="1"/>
  <c r="A115" i="42" s="1"/>
  <c r="A116" i="42" s="1"/>
  <c r="A117" i="42" s="1"/>
  <c r="A118" i="42" s="1"/>
  <c r="A119" i="42" s="1"/>
  <c r="A120" i="42" s="1"/>
  <c r="A121" i="42" s="1"/>
  <c r="A122" i="42" s="1"/>
  <c r="A123" i="42" s="1"/>
  <c r="A124" i="42" s="1"/>
  <c r="A125" i="42" s="1"/>
  <c r="A126" i="42" s="1"/>
  <c r="A127" i="42" s="1"/>
  <c r="A128" i="42" s="1"/>
  <c r="A129" i="42" s="1"/>
  <c r="A130" i="42" s="1"/>
  <c r="A131" i="42" s="1"/>
  <c r="A132" i="42" s="1"/>
  <c r="A133" i="42" s="1"/>
  <c r="A134" i="42" s="1"/>
  <c r="A135" i="42" s="1"/>
  <c r="A136" i="42" s="1"/>
  <c r="A137" i="42" s="1"/>
  <c r="A138" i="42" s="1"/>
  <c r="A139" i="42" s="1"/>
  <c r="A140" i="42" s="1"/>
  <c r="A141" i="42" s="1"/>
  <c r="A142" i="42" s="1"/>
  <c r="A143" i="42" s="1"/>
  <c r="A144" i="42" s="1"/>
  <c r="A145" i="42" s="1"/>
  <c r="A146" i="42" s="1"/>
  <c r="A147" i="42" s="1"/>
  <c r="A148" i="42" s="1"/>
  <c r="A149" i="42" s="1"/>
  <c r="A150" i="42" s="1"/>
  <c r="A151" i="42" s="1"/>
  <c r="A152" i="42" s="1"/>
  <c r="A153" i="42" s="1"/>
  <c r="A154" i="42" s="1"/>
  <c r="A155" i="42" s="1"/>
  <c r="A156" i="42" s="1"/>
  <c r="A157" i="42" s="1"/>
  <c r="A158" i="42" s="1"/>
  <c r="A159" i="42" s="1"/>
  <c r="A160" i="42" s="1"/>
  <c r="A161" i="42" s="1"/>
  <c r="A162" i="42" s="1"/>
  <c r="A163" i="42" s="1"/>
  <c r="A164" i="42" s="1"/>
  <c r="A165" i="42" s="1"/>
  <c r="A166" i="42" s="1"/>
  <c r="A167" i="42" s="1"/>
  <c r="A168" i="42" s="1"/>
  <c r="A169" i="42" s="1"/>
  <c r="A170" i="42" s="1"/>
  <c r="A171" i="42" s="1"/>
  <c r="A172" i="42" s="1"/>
  <c r="A173" i="42" s="1"/>
  <c r="A174" i="42" s="1"/>
  <c r="A175" i="42" s="1"/>
  <c r="A176" i="42" s="1"/>
  <c r="A177" i="42" s="1"/>
  <c r="A178" i="42" s="1"/>
  <c r="A179" i="42" s="1"/>
  <c r="A180" i="42" s="1"/>
  <c r="A181" i="42" s="1"/>
  <c r="A182" i="42" s="1"/>
  <c r="A183" i="42" s="1"/>
  <c r="A184" i="42" s="1"/>
  <c r="A185" i="42" s="1"/>
  <c r="A186" i="42" s="1"/>
  <c r="A187" i="42" s="1"/>
  <c r="A188" i="42" s="1"/>
  <c r="A189" i="42" s="1"/>
  <c r="A190" i="42" s="1"/>
  <c r="A191" i="42" s="1"/>
  <c r="A192" i="42" s="1"/>
  <c r="A193" i="42" s="1"/>
  <c r="A194" i="42" s="1"/>
  <c r="A195" i="42" s="1"/>
  <c r="A196" i="42" s="1"/>
  <c r="A197" i="42" s="1"/>
  <c r="A198" i="42" s="1"/>
  <c r="A199" i="42" s="1"/>
  <c r="A200" i="42" s="1"/>
  <c r="A201" i="42" s="1"/>
  <c r="A202" i="42" s="1"/>
  <c r="A203" i="42" s="1"/>
  <c r="A204" i="42" s="1"/>
  <c r="A205" i="42" s="1"/>
  <c r="A206" i="42" s="1"/>
  <c r="A207" i="42" s="1"/>
  <c r="A208" i="42" s="1"/>
  <c r="A209" i="42" s="1"/>
  <c r="A210" i="42" s="1"/>
  <c r="A211" i="42" s="1"/>
  <c r="A212" i="42" s="1"/>
  <c r="A213" i="42" s="1"/>
  <c r="A214" i="42" s="1"/>
  <c r="A215" i="42" s="1"/>
  <c r="A216" i="42" s="1"/>
  <c r="A217" i="42" s="1"/>
  <c r="A218" i="42" s="1"/>
  <c r="A219" i="42" s="1"/>
  <c r="A220" i="42" s="1"/>
  <c r="A221" i="42" s="1"/>
  <c r="A222" i="42" s="1"/>
  <c r="A223" i="42" s="1"/>
  <c r="A224" i="42" s="1"/>
  <c r="A225" i="42" s="1"/>
  <c r="A226" i="42" s="1"/>
  <c r="A227" i="42" s="1"/>
  <c r="A228" i="42" s="1"/>
  <c r="A229" i="42" s="1"/>
  <c r="A230" i="42" s="1"/>
  <c r="A231" i="42" s="1"/>
  <c r="A232" i="42" s="1"/>
  <c r="A233" i="42" s="1"/>
  <c r="A234" i="42" s="1"/>
  <c r="A235" i="42" s="1"/>
  <c r="A236" i="42" s="1"/>
  <c r="A237" i="42" s="1"/>
  <c r="A238" i="42" s="1"/>
  <c r="A239" i="42" s="1"/>
  <c r="A21" i="4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A53" i="41" s="1"/>
  <c r="A54" i="41" s="1"/>
  <c r="A55" i="41" s="1"/>
  <c r="A56" i="41" s="1"/>
  <c r="A57" i="41" s="1"/>
  <c r="A58" i="41" s="1"/>
  <c r="A59" i="41" s="1"/>
  <c r="A60" i="41" s="1"/>
  <c r="A61" i="41" s="1"/>
  <c r="A62" i="41" s="1"/>
  <c r="A63" i="41" s="1"/>
  <c r="A64" i="41" s="1"/>
  <c r="A65" i="41" s="1"/>
  <c r="A66" i="41" s="1"/>
  <c r="A67" i="41" s="1"/>
  <c r="A68" i="41" s="1"/>
  <c r="A69" i="41" s="1"/>
  <c r="A70" i="41" s="1"/>
  <c r="A71" i="41" s="1"/>
  <c r="A72" i="41" s="1"/>
  <c r="A73" i="41" s="1"/>
  <c r="A74" i="41" s="1"/>
  <c r="A75" i="41" s="1"/>
  <c r="A76" i="41" s="1"/>
  <c r="A77" i="41" s="1"/>
  <c r="A78" i="41" s="1"/>
  <c r="A79" i="41" s="1"/>
  <c r="A80" i="41" s="1"/>
  <c r="A81" i="41" s="1"/>
  <c r="A82" i="41" s="1"/>
  <c r="A83" i="41" s="1"/>
  <c r="A84" i="41" s="1"/>
  <c r="A85" i="41" s="1"/>
  <c r="A86" i="41" s="1"/>
  <c r="A87" i="41" s="1"/>
  <c r="A88" i="41" s="1"/>
  <c r="A89" i="41" s="1"/>
  <c r="A90" i="41" s="1"/>
  <c r="A91" i="41" s="1"/>
  <c r="A92" i="41" s="1"/>
  <c r="A93" i="41" s="1"/>
  <c r="A94" i="41" s="1"/>
  <c r="A95" i="41" s="1"/>
  <c r="A96" i="41" s="1"/>
  <c r="A97" i="41" s="1"/>
  <c r="A98" i="41" s="1"/>
  <c r="A99" i="41" s="1"/>
  <c r="A100" i="41" s="1"/>
  <c r="A101" i="41" s="1"/>
  <c r="A102" i="41" s="1"/>
  <c r="A103" i="41" s="1"/>
  <c r="A104" i="41" s="1"/>
  <c r="A105" i="41" s="1"/>
  <c r="A106" i="41" s="1"/>
  <c r="A107" i="41" s="1"/>
  <c r="A108" i="41" s="1"/>
  <c r="A109" i="41" s="1"/>
  <c r="A110" i="41" s="1"/>
  <c r="A111" i="41" s="1"/>
  <c r="A112" i="41" s="1"/>
  <c r="A113" i="41" s="1"/>
  <c r="A114" i="41" s="1"/>
  <c r="A115" i="41" s="1"/>
  <c r="A116" i="41" s="1"/>
  <c r="A117" i="41" s="1"/>
  <c r="A118" i="41" s="1"/>
  <c r="A119" i="41" s="1"/>
  <c r="A120" i="41" s="1"/>
  <c r="A121" i="41" s="1"/>
  <c r="A122" i="41" s="1"/>
  <c r="A123" i="41" s="1"/>
  <c r="A124" i="41" s="1"/>
  <c r="A125" i="41" s="1"/>
  <c r="A126" i="41" s="1"/>
  <c r="A127" i="41" s="1"/>
  <c r="A128" i="41" s="1"/>
  <c r="A129" i="41" s="1"/>
  <c r="A130" i="41" s="1"/>
  <c r="A131" i="41" s="1"/>
  <c r="A132" i="41" s="1"/>
  <c r="A133" i="41" s="1"/>
  <c r="A134" i="41" s="1"/>
  <c r="A135" i="41" s="1"/>
  <c r="A136" i="41" s="1"/>
  <c r="A137" i="41" s="1"/>
  <c r="A138" i="41" s="1"/>
  <c r="A139" i="41" s="1"/>
  <c r="A140" i="41" s="1"/>
  <c r="A141" i="41" s="1"/>
  <c r="A142" i="41" s="1"/>
  <c r="A143" i="41" s="1"/>
  <c r="A144" i="41" s="1"/>
  <c r="A145" i="41" s="1"/>
  <c r="A146" i="41" s="1"/>
  <c r="A147" i="41" s="1"/>
  <c r="A148" i="41" s="1"/>
  <c r="A149" i="41" s="1"/>
  <c r="A150" i="41" s="1"/>
  <c r="A151" i="41" s="1"/>
  <c r="A152" i="41" s="1"/>
  <c r="A153" i="41" s="1"/>
  <c r="A154" i="41" s="1"/>
  <c r="A155" i="41" s="1"/>
  <c r="A156" i="41" s="1"/>
  <c r="A157" i="41" s="1"/>
  <c r="A158" i="41" s="1"/>
  <c r="A159" i="41" s="1"/>
  <c r="A160" i="41" s="1"/>
  <c r="A161" i="41" s="1"/>
  <c r="A162" i="41" s="1"/>
  <c r="A163" i="41" s="1"/>
  <c r="A164" i="41" s="1"/>
  <c r="A165" i="41" s="1"/>
  <c r="A166" i="41" s="1"/>
  <c r="A167" i="41" s="1"/>
  <c r="A168" i="41" s="1"/>
  <c r="A169" i="41" s="1"/>
  <c r="A170" i="41" s="1"/>
  <c r="A171" i="41" s="1"/>
  <c r="A172" i="41" s="1"/>
  <c r="A173" i="41" s="1"/>
  <c r="A174" i="41" s="1"/>
  <c r="A175" i="41" s="1"/>
  <c r="A176" i="41" s="1"/>
  <c r="A177" i="41" s="1"/>
  <c r="A178" i="41" s="1"/>
  <c r="A179" i="41" s="1"/>
  <c r="A180" i="41" s="1"/>
  <c r="A181" i="41" s="1"/>
  <c r="A182" i="41" s="1"/>
  <c r="A183" i="41" s="1"/>
  <c r="A184" i="41" s="1"/>
  <c r="A185" i="41" s="1"/>
  <c r="A186" i="41" s="1"/>
  <c r="A187" i="41" s="1"/>
  <c r="A188" i="41" s="1"/>
  <c r="A189" i="41" s="1"/>
  <c r="A190" i="41" s="1"/>
  <c r="A191" i="41" s="1"/>
  <c r="A192" i="41" s="1"/>
  <c r="A193" i="41" s="1"/>
  <c r="A194" i="41" s="1"/>
  <c r="A195" i="41" s="1"/>
  <c r="A196" i="41" s="1"/>
  <c r="A197" i="41" s="1"/>
  <c r="A198" i="41" s="1"/>
  <c r="A199" i="41" s="1"/>
  <c r="A200" i="41" s="1"/>
  <c r="A201" i="41" s="1"/>
  <c r="A202" i="41" s="1"/>
  <c r="A203" i="41" s="1"/>
  <c r="A204" i="41" s="1"/>
  <c r="A205" i="41" s="1"/>
  <c r="A206" i="41" s="1"/>
  <c r="A207" i="41" s="1"/>
  <c r="A208" i="41" s="1"/>
  <c r="A209" i="41" s="1"/>
  <c r="A210" i="41" s="1"/>
  <c r="A211" i="41" s="1"/>
  <c r="A212" i="41" s="1"/>
  <c r="A213" i="41" s="1"/>
  <c r="A214" i="41" s="1"/>
  <c r="A215" i="41" s="1"/>
  <c r="A216" i="41" s="1"/>
  <c r="A217" i="41" s="1"/>
  <c r="A218" i="41" s="1"/>
  <c r="A219" i="41" s="1"/>
  <c r="A220" i="41" s="1"/>
  <c r="A221" i="41" s="1"/>
  <c r="A222" i="41" s="1"/>
  <c r="A223" i="41" s="1"/>
  <c r="A224" i="41" s="1"/>
  <c r="A225" i="41" s="1"/>
  <c r="A226" i="41" s="1"/>
  <c r="A227" i="41" s="1"/>
  <c r="A228" i="41" s="1"/>
  <c r="A229" i="41" s="1"/>
  <c r="A230" i="41" s="1"/>
  <c r="A231" i="41" s="1"/>
  <c r="A232" i="41" s="1"/>
  <c r="A233" i="41" s="1"/>
  <c r="A234" i="41" s="1"/>
  <c r="A235" i="41" s="1"/>
  <c r="A236" i="41" s="1"/>
  <c r="A237" i="41" s="1"/>
  <c r="A238" i="41" s="1"/>
  <c r="A239" i="41" s="1"/>
  <c r="A21" i="22"/>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A185" i="22" s="1"/>
  <c r="A186" i="22" s="1"/>
  <c r="A187" i="22" s="1"/>
  <c r="A188" i="22" s="1"/>
  <c r="A189" i="22" s="1"/>
  <c r="A190" i="22" s="1"/>
  <c r="A191" i="22" s="1"/>
  <c r="A192" i="22" s="1"/>
  <c r="A193" i="22" s="1"/>
  <c r="A194" i="22" s="1"/>
  <c r="A195" i="22" s="1"/>
  <c r="A196" i="22" s="1"/>
  <c r="A197" i="22" s="1"/>
  <c r="A198" i="22" s="1"/>
  <c r="A199" i="22" s="1"/>
  <c r="A200" i="22" s="1"/>
  <c r="A201" i="22" s="1"/>
  <c r="A202" i="22" s="1"/>
  <c r="A203" i="22" s="1"/>
  <c r="A204" i="22" s="1"/>
  <c r="A205" i="22" s="1"/>
  <c r="A206" i="22" s="1"/>
  <c r="A207" i="22" s="1"/>
  <c r="A208" i="22" s="1"/>
  <c r="A209" i="22" s="1"/>
  <c r="A210" i="22" s="1"/>
  <c r="A211" i="22" s="1"/>
  <c r="A212" i="22" s="1"/>
  <c r="A213" i="22" s="1"/>
  <c r="A214" i="22" s="1"/>
  <c r="A215" i="22" s="1"/>
  <c r="A216" i="22" s="1"/>
  <c r="A217" i="22" s="1"/>
  <c r="A218" i="22" s="1"/>
  <c r="A219" i="22" s="1"/>
  <c r="A220" i="22" s="1"/>
  <c r="A221" i="22" s="1"/>
  <c r="A222" i="22" s="1"/>
  <c r="A223" i="22" s="1"/>
  <c r="A224" i="22" s="1"/>
  <c r="A225" i="22" s="1"/>
  <c r="A226" i="22" s="1"/>
  <c r="A227" i="22" s="1"/>
  <c r="A228" i="22" s="1"/>
  <c r="A229" i="22" s="1"/>
  <c r="A230" i="22" s="1"/>
  <c r="A231" i="22" s="1"/>
  <c r="A232" i="22" s="1"/>
  <c r="A233" i="22" s="1"/>
  <c r="A234" i="22" s="1"/>
  <c r="A235" i="22" s="1"/>
  <c r="A236" i="22" s="1"/>
  <c r="A237" i="22" s="1"/>
  <c r="A238" i="22" s="1"/>
  <c r="A239" i="22" s="1"/>
  <c r="A6" i="54" l="1"/>
  <c r="D6" i="54" s="1"/>
  <c r="A7" i="54" l="1"/>
  <c r="D7" i="54" s="1"/>
  <c r="A8" i="54" l="1"/>
  <c r="D8" i="54" s="1"/>
  <c r="A9" i="54" l="1"/>
  <c r="D9" i="54" s="1"/>
  <c r="A10" i="54" l="1"/>
  <c r="D10" i="54" s="1"/>
  <c r="A11" i="54" l="1"/>
  <c r="D11" i="54" s="1"/>
  <c r="A12" i="54" l="1"/>
  <c r="D12" i="54" s="1"/>
  <c r="A13" i="54" l="1"/>
  <c r="D13" i="54" s="1"/>
  <c r="A14" i="54" l="1"/>
  <c r="D14" i="54" s="1"/>
  <c r="A15" i="54" l="1"/>
  <c r="D15" i="54" s="1"/>
  <c r="A16" i="54" l="1"/>
  <c r="D16" i="54" s="1"/>
  <c r="A17" i="54" l="1"/>
  <c r="D17" i="54" s="1"/>
  <c r="CZ15" i="24"/>
  <c r="DA15" i="24" s="1"/>
  <c r="CZ14" i="24"/>
  <c r="DA14" i="24" s="1"/>
  <c r="CZ13" i="24"/>
  <c r="DA13" i="24" s="1"/>
  <c r="CZ12" i="24"/>
  <c r="DA12" i="24" s="1"/>
  <c r="CZ11" i="24"/>
  <c r="DA11" i="24" s="1"/>
  <c r="CR15" i="24"/>
  <c r="CS15" i="24" s="1"/>
  <c r="CN28" i="24"/>
  <c r="CO28" i="24" s="1"/>
  <c r="CN27" i="24"/>
  <c r="CO27" i="24" s="1"/>
  <c r="CV28" i="24"/>
  <c r="CW28" i="24" s="1"/>
  <c r="CV27" i="24"/>
  <c r="CW27" i="24" s="1"/>
  <c r="CV26" i="24"/>
  <c r="CW26" i="24" s="1"/>
  <c r="CV25" i="24"/>
  <c r="CW25" i="24" s="1"/>
  <c r="CZ41" i="24"/>
  <c r="DA41" i="24" s="1"/>
  <c r="CZ40" i="24"/>
  <c r="DA40" i="24" s="1"/>
  <c r="CR41" i="24"/>
  <c r="CS41" i="24" s="1"/>
  <c r="CR40" i="24"/>
  <c r="CS40" i="24" s="1"/>
  <c r="CR39" i="24"/>
  <c r="CS39" i="24" s="1"/>
  <c r="CV54" i="24"/>
  <c r="CW54" i="24" s="1"/>
  <c r="CV53" i="24"/>
  <c r="CW53" i="24" s="1"/>
  <c r="CR54" i="24"/>
  <c r="CS54" i="24" s="1"/>
  <c r="CN54" i="24"/>
  <c r="CO54" i="24" s="1"/>
  <c r="CN53" i="24"/>
  <c r="CO53" i="24" s="1"/>
  <c r="CN52" i="24"/>
  <c r="CO52" i="24" s="1"/>
  <c r="AJ54" i="24"/>
  <c r="AK54" i="24" s="1"/>
  <c r="X54" i="24"/>
  <c r="Y54" i="24" s="1"/>
  <c r="X53" i="24"/>
  <c r="Y53" i="24" s="1"/>
  <c r="X52" i="24"/>
  <c r="Y52" i="24" s="1"/>
  <c r="AJ41" i="24"/>
  <c r="AK41" i="24" s="1"/>
  <c r="AB41" i="24"/>
  <c r="AC41" i="24" s="1"/>
  <c r="AB40" i="24"/>
  <c r="AC40" i="24" s="1"/>
  <c r="AB39" i="24"/>
  <c r="AC39" i="24" s="1"/>
  <c r="X41" i="24"/>
  <c r="Y41" i="24" s="1"/>
  <c r="AJ28" i="24"/>
  <c r="AK28" i="24" s="1"/>
  <c r="AF28" i="24"/>
  <c r="AG28" i="24" s="1"/>
  <c r="AF27" i="24"/>
  <c r="AG27" i="24" s="1"/>
  <c r="AF26" i="24"/>
  <c r="AG26" i="24" s="1"/>
  <c r="AF25" i="24"/>
  <c r="AG25" i="24" s="1"/>
  <c r="AF24" i="24"/>
  <c r="AG24" i="24" s="1"/>
  <c r="AJ15" i="24"/>
  <c r="AK15" i="24" s="1"/>
  <c r="AJ14" i="24"/>
  <c r="AK14" i="24" s="1"/>
  <c r="AJ13" i="24"/>
  <c r="AK13" i="24" s="1"/>
  <c r="AJ12" i="24"/>
  <c r="AK12" i="24" s="1"/>
  <c r="AF15" i="24"/>
  <c r="AG15" i="24" s="1"/>
  <c r="AB15" i="24"/>
  <c r="AC15" i="24" s="1"/>
  <c r="AB14" i="24"/>
  <c r="AC14" i="24" s="1"/>
  <c r="BN54" i="24"/>
  <c r="BO54" i="24" s="1"/>
  <c r="BJ54" i="24"/>
  <c r="BK54" i="24" s="1"/>
  <c r="BF54" i="24"/>
  <c r="BG54" i="24" s="1"/>
  <c r="BF53" i="24"/>
  <c r="BG53" i="24" s="1"/>
  <c r="BF52" i="24"/>
  <c r="BG52" i="24" s="1"/>
  <c r="BR41" i="24"/>
  <c r="BS41" i="24" s="1"/>
  <c r="BR40" i="24"/>
  <c r="BS40" i="24" s="1"/>
  <c r="BR39" i="24"/>
  <c r="BS39" i="24" s="1"/>
  <c r="BN41" i="24"/>
  <c r="BO41" i="24" s="1"/>
  <c r="BJ41" i="24"/>
  <c r="BK41" i="24" s="1"/>
  <c r="BJ40" i="24"/>
  <c r="BK40" i="24" s="1"/>
  <c r="BJ39" i="24"/>
  <c r="BK39" i="24" s="1"/>
  <c r="BN28" i="24"/>
  <c r="BO28" i="24" s="1"/>
  <c r="BN27" i="24"/>
  <c r="BO27" i="24" s="1"/>
  <c r="BN26" i="24"/>
  <c r="BO26" i="24" s="1"/>
  <c r="BJ28" i="24"/>
  <c r="BK28" i="24" s="1"/>
  <c r="BR15" i="24"/>
  <c r="BS15" i="24" s="1"/>
  <c r="BR14" i="24"/>
  <c r="BS14" i="24" s="1"/>
  <c r="BR13" i="24"/>
  <c r="BS13" i="24" s="1"/>
  <c r="BJ15" i="24"/>
  <c r="BK15" i="24" s="1"/>
  <c r="B3" i="22"/>
  <c r="C3" i="22" s="1"/>
  <c r="D3" i="22" s="1"/>
  <c r="E3" i="22" s="1"/>
  <c r="F3" i="22" s="1"/>
  <c r="G3" i="22" s="1"/>
  <c r="H3" i="22" s="1"/>
  <c r="I3" i="22" s="1"/>
  <c r="J3" i="22" s="1"/>
  <c r="K3" i="22" s="1"/>
  <c r="L3" i="22" s="1"/>
  <c r="M3" i="22" s="1"/>
  <c r="N3" i="22" s="1"/>
  <c r="O3" i="22" s="1"/>
  <c r="P3" i="22" s="1"/>
  <c r="Q3" i="22" s="1"/>
  <c r="R3" i="22" s="1"/>
  <c r="S3" i="22" s="1"/>
  <c r="T3" i="22" s="1"/>
  <c r="U3" i="22" s="1"/>
  <c r="V3" i="22" s="1"/>
  <c r="W3" i="22" s="1"/>
  <c r="G2" i="24"/>
  <c r="DA54" i="24"/>
  <c r="DA53" i="24"/>
  <c r="CS53" i="24"/>
  <c r="DA52" i="24"/>
  <c r="CW52" i="24"/>
  <c r="CS52" i="24"/>
  <c r="DA51" i="24"/>
  <c r="CW51" i="24"/>
  <c r="CS51" i="24"/>
  <c r="CO51" i="24"/>
  <c r="DA50" i="24"/>
  <c r="CW50" i="24"/>
  <c r="CS50" i="24"/>
  <c r="CO50" i="24"/>
  <c r="DA49" i="24"/>
  <c r="CW49" i="24"/>
  <c r="CS49" i="24"/>
  <c r="CO49" i="24"/>
  <c r="DA48" i="24"/>
  <c r="CW48" i="24"/>
  <c r="CS48" i="24"/>
  <c r="CO48" i="24"/>
  <c r="DA47" i="24"/>
  <c r="CW47" i="24"/>
  <c r="CS47" i="24"/>
  <c r="CO47" i="24"/>
  <c r="DA46" i="24"/>
  <c r="CW46" i="24"/>
  <c r="CS46" i="24"/>
  <c r="CO46" i="24"/>
  <c r="DA45" i="24"/>
  <c r="CW45" i="24"/>
  <c r="CS45" i="24"/>
  <c r="CO45" i="24"/>
  <c r="CW41" i="24"/>
  <c r="CO41" i="24"/>
  <c r="CW40" i="24"/>
  <c r="CO40" i="24"/>
  <c r="DA39" i="24"/>
  <c r="CW39" i="24"/>
  <c r="CO39" i="24"/>
  <c r="DA38" i="24"/>
  <c r="CW38" i="24"/>
  <c r="CS38" i="24"/>
  <c r="CO38" i="24"/>
  <c r="DA37" i="24"/>
  <c r="CW37" i="24"/>
  <c r="CS37" i="24"/>
  <c r="CO37" i="24"/>
  <c r="DA36" i="24"/>
  <c r="CW36" i="24"/>
  <c r="CS36" i="24"/>
  <c r="CO36" i="24"/>
  <c r="DA35" i="24"/>
  <c r="CW35" i="24"/>
  <c r="CS35" i="24"/>
  <c r="CO35" i="24"/>
  <c r="DA34" i="24"/>
  <c r="CW34" i="24"/>
  <c r="CS34" i="24"/>
  <c r="CO34" i="24"/>
  <c r="DA33" i="24"/>
  <c r="CW33" i="24"/>
  <c r="CS33" i="24"/>
  <c r="CO33" i="24"/>
  <c r="DA32" i="24"/>
  <c r="CW32" i="24"/>
  <c r="CS32" i="24"/>
  <c r="CO32" i="24"/>
  <c r="DA28" i="24"/>
  <c r="CS28" i="24"/>
  <c r="DA27" i="24"/>
  <c r="CS27" i="24"/>
  <c r="DA26" i="24"/>
  <c r="CS26" i="24"/>
  <c r="CO26" i="24"/>
  <c r="DA25" i="24"/>
  <c r="CS25" i="24"/>
  <c r="CO25" i="24"/>
  <c r="DA24" i="24"/>
  <c r="CW24" i="24"/>
  <c r="CS24" i="24"/>
  <c r="CO24" i="24"/>
  <c r="DA23" i="24"/>
  <c r="CW23" i="24"/>
  <c r="CS23" i="24"/>
  <c r="CO23" i="24"/>
  <c r="DA22" i="24"/>
  <c r="CW22" i="24"/>
  <c r="CS22" i="24"/>
  <c r="CO22" i="24"/>
  <c r="DA21" i="24"/>
  <c r="CW21" i="24"/>
  <c r="CS21" i="24"/>
  <c r="CO21" i="24"/>
  <c r="DA20" i="24"/>
  <c r="CW20" i="24"/>
  <c r="CS20" i="24"/>
  <c r="CO20" i="24"/>
  <c r="DA19" i="24"/>
  <c r="CW19" i="24"/>
  <c r="CS19" i="24"/>
  <c r="CO19" i="24"/>
  <c r="CW15" i="24"/>
  <c r="CO15" i="24"/>
  <c r="CW14" i="24"/>
  <c r="CS14" i="24"/>
  <c r="CO14" i="24"/>
  <c r="CW13" i="24"/>
  <c r="CS13" i="24"/>
  <c r="CO13" i="24"/>
  <c r="CW12" i="24"/>
  <c r="CS12" i="24"/>
  <c r="CO12" i="24"/>
  <c r="CW11" i="24"/>
  <c r="CS11" i="24"/>
  <c r="CO11" i="24"/>
  <c r="DA10" i="24"/>
  <c r="CW10" i="24"/>
  <c r="CS10" i="24"/>
  <c r="CO10" i="24"/>
  <c r="DA9" i="24"/>
  <c r="CW9" i="24"/>
  <c r="CS9" i="24"/>
  <c r="CO9" i="24"/>
  <c r="DA8" i="24"/>
  <c r="CW8" i="24"/>
  <c r="CS8" i="24"/>
  <c r="CO8" i="24"/>
  <c r="DA7" i="24"/>
  <c r="CW7" i="24"/>
  <c r="CS7" i="24"/>
  <c r="CO7" i="24"/>
  <c r="DA6" i="24"/>
  <c r="CW6" i="24"/>
  <c r="CS6" i="24"/>
  <c r="CO6" i="24"/>
  <c r="BS54" i="24"/>
  <c r="BS53" i="24"/>
  <c r="BO53" i="24"/>
  <c r="BK53" i="24"/>
  <c r="BS52" i="24"/>
  <c r="BO52" i="24"/>
  <c r="BK52" i="24"/>
  <c r="BS51" i="24"/>
  <c r="BO51" i="24"/>
  <c r="BK51" i="24"/>
  <c r="BG51" i="24"/>
  <c r="BS50" i="24"/>
  <c r="BO50" i="24"/>
  <c r="BK50" i="24"/>
  <c r="BG50" i="24"/>
  <c r="BS49" i="24"/>
  <c r="BO49" i="24"/>
  <c r="BK49" i="24"/>
  <c r="BG49" i="24"/>
  <c r="BS48" i="24"/>
  <c r="BO48" i="24"/>
  <c r="BK48" i="24"/>
  <c r="BG48" i="24"/>
  <c r="BS47" i="24"/>
  <c r="BO47" i="24"/>
  <c r="BK47" i="24"/>
  <c r="BG47" i="24"/>
  <c r="BS46" i="24"/>
  <c r="BO46" i="24"/>
  <c r="BK46" i="24"/>
  <c r="BG46" i="24"/>
  <c r="BS45" i="24"/>
  <c r="BO45" i="24"/>
  <c r="BK45" i="24"/>
  <c r="BG45" i="24"/>
  <c r="BG41" i="24"/>
  <c r="BO40" i="24"/>
  <c r="BG40" i="24"/>
  <c r="BO39" i="24"/>
  <c r="BG39" i="24"/>
  <c r="BS38" i="24"/>
  <c r="BO38" i="24"/>
  <c r="BK38" i="24"/>
  <c r="BG38" i="24"/>
  <c r="BS37" i="24"/>
  <c r="BO37" i="24"/>
  <c r="BK37" i="24"/>
  <c r="BG37" i="24"/>
  <c r="BS36" i="24"/>
  <c r="BO36" i="24"/>
  <c r="BK36" i="24"/>
  <c r="BG36" i="24"/>
  <c r="BS35" i="24"/>
  <c r="BO35" i="24"/>
  <c r="BK35" i="24"/>
  <c r="BG35" i="24"/>
  <c r="BS34" i="24"/>
  <c r="BO34" i="24"/>
  <c r="BK34" i="24"/>
  <c r="BG34" i="24"/>
  <c r="BS33" i="24"/>
  <c r="BO33" i="24"/>
  <c r="BK33" i="24"/>
  <c r="BG33" i="24"/>
  <c r="BS32" i="24"/>
  <c r="BO32" i="24"/>
  <c r="BK32" i="24"/>
  <c r="BG32" i="24"/>
  <c r="BS28" i="24"/>
  <c r="BG28" i="24"/>
  <c r="BS27" i="24"/>
  <c r="BK27" i="24"/>
  <c r="BG27" i="24"/>
  <c r="BS26" i="24"/>
  <c r="BK26" i="24"/>
  <c r="BG26" i="24"/>
  <c r="BS25" i="24"/>
  <c r="BO25" i="24"/>
  <c r="BK25" i="24"/>
  <c r="BG25" i="24"/>
  <c r="BS24" i="24"/>
  <c r="BO24" i="24"/>
  <c r="BK24" i="24"/>
  <c r="BG24" i="24"/>
  <c r="BS23" i="24"/>
  <c r="BO23" i="24"/>
  <c r="BK23" i="24"/>
  <c r="BG23" i="24"/>
  <c r="BS22" i="24"/>
  <c r="BO22" i="24"/>
  <c r="BK22" i="24"/>
  <c r="BG22" i="24"/>
  <c r="BS21" i="24"/>
  <c r="BO21" i="24"/>
  <c r="BK21" i="24"/>
  <c r="BG21" i="24"/>
  <c r="BS20" i="24"/>
  <c r="BO20" i="24"/>
  <c r="BK20" i="24"/>
  <c r="BG20" i="24"/>
  <c r="BS19" i="24"/>
  <c r="BO19" i="24"/>
  <c r="BK19" i="24"/>
  <c r="BG19" i="24"/>
  <c r="BO15" i="24"/>
  <c r="BG15" i="24"/>
  <c r="BO14" i="24"/>
  <c r="BK14" i="24"/>
  <c r="BG14" i="24"/>
  <c r="BO13" i="24"/>
  <c r="BK13" i="24"/>
  <c r="BG13" i="24"/>
  <c r="BS12" i="24"/>
  <c r="BO12" i="24"/>
  <c r="BK12" i="24"/>
  <c r="BG12" i="24"/>
  <c r="BS11" i="24"/>
  <c r="BO11" i="24"/>
  <c r="BK11" i="24"/>
  <c r="BG11" i="24"/>
  <c r="BS10" i="24"/>
  <c r="BO10" i="24"/>
  <c r="BK10" i="24"/>
  <c r="BG10" i="24"/>
  <c r="BS9" i="24"/>
  <c r="BO9" i="24"/>
  <c r="BK9" i="24"/>
  <c r="BG9" i="24"/>
  <c r="BS8" i="24"/>
  <c r="BO8" i="24"/>
  <c r="BK8" i="24"/>
  <c r="BG8" i="24"/>
  <c r="BS7" i="24"/>
  <c r="BO7" i="24"/>
  <c r="BK7" i="24"/>
  <c r="BG7" i="24"/>
  <c r="BS6" i="24"/>
  <c r="BO6" i="24"/>
  <c r="BK6" i="24"/>
  <c r="BG6" i="24"/>
  <c r="AG54" i="24"/>
  <c r="AC54" i="24"/>
  <c r="AK53" i="24"/>
  <c r="AG53" i="24"/>
  <c r="AC53" i="24"/>
  <c r="AK52" i="24"/>
  <c r="AG52" i="24"/>
  <c r="AC52" i="24"/>
  <c r="AK51" i="24"/>
  <c r="AG51" i="24"/>
  <c r="AC51" i="24"/>
  <c r="Y51" i="24"/>
  <c r="AK50" i="24"/>
  <c r="AG50" i="24"/>
  <c r="AC50" i="24"/>
  <c r="Y50" i="24"/>
  <c r="AK49" i="24"/>
  <c r="AG49" i="24"/>
  <c r="AC49" i="24"/>
  <c r="Y49" i="24"/>
  <c r="AK48" i="24"/>
  <c r="AG48" i="24"/>
  <c r="AC48" i="24"/>
  <c r="Y48" i="24"/>
  <c r="AK47" i="24"/>
  <c r="AG47" i="24"/>
  <c r="AC47" i="24"/>
  <c r="Y47" i="24"/>
  <c r="AK46" i="24"/>
  <c r="AG46" i="24"/>
  <c r="AC46" i="24"/>
  <c r="Y46" i="24"/>
  <c r="AK45" i="24"/>
  <c r="AG45" i="24"/>
  <c r="AC45" i="24"/>
  <c r="Y45" i="24"/>
  <c r="AG41" i="24"/>
  <c r="AK40" i="24"/>
  <c r="AG40" i="24"/>
  <c r="Y40" i="24"/>
  <c r="AK39" i="24"/>
  <c r="AG39" i="24"/>
  <c r="Y39" i="24"/>
  <c r="AK38" i="24"/>
  <c r="AG38" i="24"/>
  <c r="AC38" i="24"/>
  <c r="Y38" i="24"/>
  <c r="AK37" i="24"/>
  <c r="AG37" i="24"/>
  <c r="AC37" i="24"/>
  <c r="Y37" i="24"/>
  <c r="AK36" i="24"/>
  <c r="AG36" i="24"/>
  <c r="AC36" i="24"/>
  <c r="Y36" i="24"/>
  <c r="AK35" i="24"/>
  <c r="AG35" i="24"/>
  <c r="AC35" i="24"/>
  <c r="Y35" i="24"/>
  <c r="AK34" i="24"/>
  <c r="AG34" i="24"/>
  <c r="AC34" i="24"/>
  <c r="Y34" i="24"/>
  <c r="AK33" i="24"/>
  <c r="AG33" i="24"/>
  <c r="AC33" i="24"/>
  <c r="Y33" i="24"/>
  <c r="AK32" i="24"/>
  <c r="AG32" i="24"/>
  <c r="AC32" i="24"/>
  <c r="Y32" i="24"/>
  <c r="AC28" i="24"/>
  <c r="Y28" i="24"/>
  <c r="AK27" i="24"/>
  <c r="AC27" i="24"/>
  <c r="Y27" i="24"/>
  <c r="AK26" i="24"/>
  <c r="AC26" i="24"/>
  <c r="Y26" i="24"/>
  <c r="AK25" i="24"/>
  <c r="AC25" i="24"/>
  <c r="Y25" i="24"/>
  <c r="AK24" i="24"/>
  <c r="AC24" i="24"/>
  <c r="Y24" i="24"/>
  <c r="AK23" i="24"/>
  <c r="AG23" i="24"/>
  <c r="AC23" i="24"/>
  <c r="Y23" i="24"/>
  <c r="AK22" i="24"/>
  <c r="AG22" i="24"/>
  <c r="AC22" i="24"/>
  <c r="Y22" i="24"/>
  <c r="AK21" i="24"/>
  <c r="AG21" i="24"/>
  <c r="AC21" i="24"/>
  <c r="Y21" i="24"/>
  <c r="AK20" i="24"/>
  <c r="AG20" i="24"/>
  <c r="AC20" i="24"/>
  <c r="Y20" i="24"/>
  <c r="AK19" i="24"/>
  <c r="AG19" i="24"/>
  <c r="AC19" i="24"/>
  <c r="Y19" i="24"/>
  <c r="Y15" i="24"/>
  <c r="AG14" i="24"/>
  <c r="Y14" i="24"/>
  <c r="AG13" i="24"/>
  <c r="AC13" i="24"/>
  <c r="Y13" i="24"/>
  <c r="AG12" i="24"/>
  <c r="AC12" i="24"/>
  <c r="Y12" i="24"/>
  <c r="AK11" i="24"/>
  <c r="AG11" i="24"/>
  <c r="AC11" i="24"/>
  <c r="Y11" i="24"/>
  <c r="AK10" i="24"/>
  <c r="AG10" i="24"/>
  <c r="AC10" i="24"/>
  <c r="Y10" i="24"/>
  <c r="AK9" i="24"/>
  <c r="AG9" i="24"/>
  <c r="AC9" i="24"/>
  <c r="Y9" i="24"/>
  <c r="AK8" i="24"/>
  <c r="AG8" i="24"/>
  <c r="AC8" i="24"/>
  <c r="Y8" i="24"/>
  <c r="AK7" i="24"/>
  <c r="AG7" i="24"/>
  <c r="AC7" i="24"/>
  <c r="Y7" i="24"/>
  <c r="AK6" i="24"/>
  <c r="AG6" i="24"/>
  <c r="AC6" i="24"/>
  <c r="Y6" i="24"/>
  <c r="D3" i="48"/>
  <c r="D2" i="48"/>
  <c r="D17" i="48" s="1"/>
  <c r="G1" i="24"/>
  <c r="B3" i="43"/>
  <c r="C3" i="43" s="1"/>
  <c r="D3" i="43" s="1"/>
  <c r="E3" i="43" s="1"/>
  <c r="F3" i="43" s="1"/>
  <c r="G3" i="43" s="1"/>
  <c r="H3" i="43" s="1"/>
  <c r="I3" i="43" s="1"/>
  <c r="J3" i="43" s="1"/>
  <c r="K3" i="43" s="1"/>
  <c r="L3" i="43" s="1"/>
  <c r="M3" i="43" s="1"/>
  <c r="N3" i="43" s="1"/>
  <c r="O3" i="43" s="1"/>
  <c r="P3" i="43" s="1"/>
  <c r="Q3" i="43" s="1"/>
  <c r="R3" i="43" s="1"/>
  <c r="S3" i="43" s="1"/>
  <c r="T3" i="43" s="1"/>
  <c r="U3" i="43" s="1"/>
  <c r="V3" i="43" s="1"/>
  <c r="W3" i="43" s="1"/>
  <c r="B1" i="43"/>
  <c r="B3" i="42"/>
  <c r="C3" i="42" s="1"/>
  <c r="D3" i="42" s="1"/>
  <c r="E3" i="42" s="1"/>
  <c r="F3" i="42" s="1"/>
  <c r="G3" i="42" s="1"/>
  <c r="H3" i="42" s="1"/>
  <c r="I3" i="42" s="1"/>
  <c r="J3" i="42" s="1"/>
  <c r="K3" i="42" s="1"/>
  <c r="L3" i="42" s="1"/>
  <c r="M3" i="42" s="1"/>
  <c r="N3" i="42" s="1"/>
  <c r="O3" i="42" s="1"/>
  <c r="P3" i="42" s="1"/>
  <c r="Q3" i="42" s="1"/>
  <c r="R3" i="42" s="1"/>
  <c r="S3" i="42" s="1"/>
  <c r="T3" i="42" s="1"/>
  <c r="U3" i="42" s="1"/>
  <c r="V3" i="42" s="1"/>
  <c r="W3" i="42" s="1"/>
  <c r="B1" i="42"/>
  <c r="B3" i="41"/>
  <c r="C3" i="41" s="1"/>
  <c r="D3" i="41" s="1"/>
  <c r="E3" i="41" s="1"/>
  <c r="F3" i="41" s="1"/>
  <c r="G3" i="41" s="1"/>
  <c r="H3" i="41" s="1"/>
  <c r="I3" i="41" s="1"/>
  <c r="J3" i="41" s="1"/>
  <c r="K3" i="41" s="1"/>
  <c r="L3" i="41" s="1"/>
  <c r="M3" i="41" s="1"/>
  <c r="N3" i="41" s="1"/>
  <c r="O3" i="41" s="1"/>
  <c r="P3" i="41" s="1"/>
  <c r="Q3" i="41" s="1"/>
  <c r="R3" i="41" s="1"/>
  <c r="S3" i="41" s="1"/>
  <c r="T3" i="41" s="1"/>
  <c r="U3" i="41" s="1"/>
  <c r="V3" i="41" s="1"/>
  <c r="W3" i="41" s="1"/>
  <c r="B1" i="41"/>
  <c r="B1" i="22"/>
  <c r="B15" i="43"/>
  <c r="W9" i="43"/>
  <c r="V9" i="43"/>
  <c r="U9" i="43"/>
  <c r="T9" i="43"/>
  <c r="S9" i="43"/>
  <c r="R9" i="43"/>
  <c r="Q9" i="43"/>
  <c r="P9" i="43"/>
  <c r="O9" i="43"/>
  <c r="N9" i="43"/>
  <c r="M9" i="43"/>
  <c r="L9" i="43"/>
  <c r="K9" i="43"/>
  <c r="J9" i="43"/>
  <c r="I9" i="43"/>
  <c r="H9" i="43"/>
  <c r="G9" i="43"/>
  <c r="F9" i="43"/>
  <c r="E9" i="43"/>
  <c r="D9" i="43"/>
  <c r="C9" i="43"/>
  <c r="B15" i="42"/>
  <c r="W9" i="42"/>
  <c r="V9" i="42"/>
  <c r="U9" i="42"/>
  <c r="T9" i="42"/>
  <c r="S9" i="42"/>
  <c r="R9" i="42"/>
  <c r="Q9" i="42"/>
  <c r="P9" i="42"/>
  <c r="O9" i="42"/>
  <c r="N9" i="42"/>
  <c r="M9" i="42"/>
  <c r="L9" i="42"/>
  <c r="K9" i="42"/>
  <c r="J9" i="42"/>
  <c r="I9" i="42"/>
  <c r="H9" i="42"/>
  <c r="G9" i="42"/>
  <c r="F9" i="42"/>
  <c r="E9" i="42"/>
  <c r="D9" i="42"/>
  <c r="C9" i="42"/>
  <c r="B15" i="41"/>
  <c r="W9" i="41"/>
  <c r="V9" i="41"/>
  <c r="U9" i="41"/>
  <c r="T9" i="41"/>
  <c r="S9" i="41"/>
  <c r="R9" i="41"/>
  <c r="Q9" i="41"/>
  <c r="P9" i="41"/>
  <c r="O9" i="41"/>
  <c r="N9" i="41"/>
  <c r="M9" i="41"/>
  <c r="L9" i="41"/>
  <c r="K9" i="41"/>
  <c r="J9" i="41"/>
  <c r="I9" i="41"/>
  <c r="H9" i="41"/>
  <c r="G9" i="41"/>
  <c r="F9" i="41"/>
  <c r="E9" i="41"/>
  <c r="D9" i="41"/>
  <c r="C9" i="41"/>
  <c r="B15" i="22"/>
  <c r="D9" i="22"/>
  <c r="E9" i="22"/>
  <c r="F9" i="22"/>
  <c r="G9" i="22"/>
  <c r="H9" i="22"/>
  <c r="I9" i="22"/>
  <c r="J9" i="22"/>
  <c r="K9" i="22"/>
  <c r="L9" i="22"/>
  <c r="M9" i="22"/>
  <c r="N9" i="22"/>
  <c r="O9" i="22"/>
  <c r="P9" i="22"/>
  <c r="Q9" i="22"/>
  <c r="R9" i="22"/>
  <c r="S9" i="22"/>
  <c r="T9" i="22"/>
  <c r="U9" i="22"/>
  <c r="V9" i="22"/>
  <c r="W9" i="22"/>
  <c r="C9" i="22"/>
  <c r="C15" i="42" l="1"/>
  <c r="I7" i="44"/>
  <c r="H7" i="44"/>
  <c r="G7" i="44"/>
  <c r="H10" i="44"/>
  <c r="G10" i="44"/>
  <c r="I10" i="44"/>
  <c r="Q9" i="44"/>
  <c r="V8" i="44"/>
  <c r="S9" i="44"/>
  <c r="P9" i="44"/>
  <c r="U8" i="44"/>
  <c r="O9" i="44"/>
  <c r="T8" i="44"/>
  <c r="X8" i="44"/>
  <c r="N9" i="44"/>
  <c r="S8" i="44"/>
  <c r="M9" i="44"/>
  <c r="R8" i="44"/>
  <c r="AB9" i="44"/>
  <c r="L9" i="44"/>
  <c r="Q8" i="44"/>
  <c r="G8" i="44"/>
  <c r="AA9" i="44"/>
  <c r="K9" i="44"/>
  <c r="P8" i="44"/>
  <c r="Z9" i="44"/>
  <c r="J9" i="44"/>
  <c r="O8" i="44"/>
  <c r="G9" i="44"/>
  <c r="Y9" i="44"/>
  <c r="I9" i="44"/>
  <c r="N8" i="44"/>
  <c r="T9" i="44"/>
  <c r="X9" i="44"/>
  <c r="H9" i="44"/>
  <c r="M8" i="44"/>
  <c r="Y8" i="44"/>
  <c r="W9" i="44"/>
  <c r="AB8" i="44"/>
  <c r="L8" i="44"/>
  <c r="I8" i="44"/>
  <c r="H8" i="44"/>
  <c r="V9" i="44"/>
  <c r="AA8" i="44"/>
  <c r="K8" i="44"/>
  <c r="U9" i="44"/>
  <c r="Z8" i="44"/>
  <c r="J8" i="44"/>
  <c r="R9" i="44"/>
  <c r="W8" i="44"/>
  <c r="S54" i="24"/>
  <c r="T51" i="24"/>
  <c r="R49" i="24"/>
  <c r="S46" i="24"/>
  <c r="P53" i="24"/>
  <c r="N51" i="24"/>
  <c r="O48" i="24"/>
  <c r="P45" i="24"/>
  <c r="J53" i="24"/>
  <c r="K50" i="24"/>
  <c r="L47" i="24"/>
  <c r="J45" i="24"/>
  <c r="G52" i="24"/>
  <c r="H49" i="24"/>
  <c r="F47" i="24"/>
  <c r="S41" i="24"/>
  <c r="T38" i="24"/>
  <c r="R36" i="24"/>
  <c r="S33" i="24"/>
  <c r="P40" i="24"/>
  <c r="N38" i="24"/>
  <c r="O35" i="24"/>
  <c r="P32" i="24"/>
  <c r="J40" i="24"/>
  <c r="K37" i="24"/>
  <c r="L34" i="24"/>
  <c r="J32" i="24"/>
  <c r="G39" i="24"/>
  <c r="H36" i="24"/>
  <c r="F34" i="24"/>
  <c r="S28" i="24"/>
  <c r="T25" i="24"/>
  <c r="R23" i="24"/>
  <c r="S20" i="24"/>
  <c r="P27" i="24"/>
  <c r="N25" i="24"/>
  <c r="O22" i="24"/>
  <c r="P19" i="24"/>
  <c r="J27" i="24"/>
  <c r="K24" i="24"/>
  <c r="L21" i="24"/>
  <c r="J19" i="24"/>
  <c r="G26" i="24"/>
  <c r="H23" i="24"/>
  <c r="F21" i="24"/>
  <c r="S15" i="24"/>
  <c r="T12" i="24"/>
  <c r="R10" i="24"/>
  <c r="S7" i="24"/>
  <c r="P14" i="24"/>
  <c r="N12" i="24"/>
  <c r="O9" i="24"/>
  <c r="R54" i="24"/>
  <c r="S51" i="24"/>
  <c r="T48" i="24"/>
  <c r="R46" i="24"/>
  <c r="O53" i="24"/>
  <c r="P50" i="24"/>
  <c r="N48" i="24"/>
  <c r="O45" i="24"/>
  <c r="L52" i="24"/>
  <c r="J50" i="24"/>
  <c r="K47" i="24"/>
  <c r="H54" i="24"/>
  <c r="F52" i="24"/>
  <c r="G49" i="24"/>
  <c r="H46" i="24"/>
  <c r="R41" i="24"/>
  <c r="S38" i="24"/>
  <c r="T35" i="24"/>
  <c r="R33" i="24"/>
  <c r="O40" i="24"/>
  <c r="P37" i="24"/>
  <c r="N35" i="24"/>
  <c r="O32" i="24"/>
  <c r="L39" i="24"/>
  <c r="J37" i="24"/>
  <c r="K34" i="24"/>
  <c r="H41" i="24"/>
  <c r="F39" i="24"/>
  <c r="G36" i="24"/>
  <c r="H33" i="24"/>
  <c r="R28" i="24"/>
  <c r="S25" i="24"/>
  <c r="T22" i="24"/>
  <c r="R20" i="24"/>
  <c r="O27" i="24"/>
  <c r="P24" i="24"/>
  <c r="N22" i="24"/>
  <c r="O19" i="24"/>
  <c r="L26" i="24"/>
  <c r="J24" i="24"/>
  <c r="K21" i="24"/>
  <c r="H28" i="24"/>
  <c r="F26" i="24"/>
  <c r="G23" i="24"/>
  <c r="H20" i="24"/>
  <c r="R15" i="24"/>
  <c r="S12" i="24"/>
  <c r="T9" i="24"/>
  <c r="R7" i="24"/>
  <c r="O14" i="24"/>
  <c r="P11" i="24"/>
  <c r="N9" i="24"/>
  <c r="O6" i="24"/>
  <c r="L13" i="24"/>
  <c r="J11" i="24"/>
  <c r="K8" i="24"/>
  <c r="H15" i="24"/>
  <c r="F13" i="24"/>
  <c r="G10" i="24"/>
  <c r="H7" i="24"/>
  <c r="T50" i="24"/>
  <c r="R48" i="24"/>
  <c r="S45" i="24"/>
  <c r="N50" i="24"/>
  <c r="J52" i="24"/>
  <c r="L46" i="24"/>
  <c r="G51" i="24"/>
  <c r="F46" i="24"/>
  <c r="T37" i="24"/>
  <c r="S32" i="24"/>
  <c r="N37" i="24"/>
  <c r="L41" i="24"/>
  <c r="L33" i="24"/>
  <c r="G38" i="24"/>
  <c r="F33" i="24"/>
  <c r="T24" i="24"/>
  <c r="S19" i="24"/>
  <c r="O21" i="24"/>
  <c r="J26" i="24"/>
  <c r="L20" i="24"/>
  <c r="T53" i="24"/>
  <c r="R51" i="24"/>
  <c r="S48" i="24"/>
  <c r="T45" i="24"/>
  <c r="N53" i="24"/>
  <c r="O50" i="24"/>
  <c r="P47" i="24"/>
  <c r="N45" i="24"/>
  <c r="K52" i="24"/>
  <c r="L49" i="24"/>
  <c r="J47" i="24"/>
  <c r="G54" i="24"/>
  <c r="H51" i="24"/>
  <c r="F49" i="24"/>
  <c r="G46" i="24"/>
  <c r="T40" i="24"/>
  <c r="R38" i="24"/>
  <c r="S35" i="24"/>
  <c r="T32" i="24"/>
  <c r="N40" i="24"/>
  <c r="O37" i="24"/>
  <c r="P34" i="24"/>
  <c r="N32" i="24"/>
  <c r="K39" i="24"/>
  <c r="L36" i="24"/>
  <c r="J34" i="24"/>
  <c r="G41" i="24"/>
  <c r="H38" i="24"/>
  <c r="F36" i="24"/>
  <c r="G33" i="24"/>
  <c r="T27" i="24"/>
  <c r="R25" i="24"/>
  <c r="S22" i="24"/>
  <c r="T19" i="24"/>
  <c r="N27" i="24"/>
  <c r="O24" i="24"/>
  <c r="P21" i="24"/>
  <c r="N19" i="24"/>
  <c r="K26" i="24"/>
  <c r="L23" i="24"/>
  <c r="J21" i="24"/>
  <c r="G28" i="24"/>
  <c r="H25" i="24"/>
  <c r="F23" i="24"/>
  <c r="G20" i="24"/>
  <c r="T14" i="24"/>
  <c r="R12" i="24"/>
  <c r="S9" i="24"/>
  <c r="T6" i="24"/>
  <c r="N14" i="24"/>
  <c r="O11" i="24"/>
  <c r="P8" i="24"/>
  <c r="N6" i="24"/>
  <c r="K13" i="24"/>
  <c r="L10" i="24"/>
  <c r="J8" i="24"/>
  <c r="G15" i="24"/>
  <c r="H12" i="24"/>
  <c r="F10" i="24"/>
  <c r="G7" i="24"/>
  <c r="S53" i="24"/>
  <c r="P52" i="24"/>
  <c r="O47" i="24"/>
  <c r="L54" i="24"/>
  <c r="K49" i="24"/>
  <c r="F54" i="24"/>
  <c r="H48" i="24"/>
  <c r="S40" i="24"/>
  <c r="R35" i="24"/>
  <c r="P39" i="24"/>
  <c r="O34" i="24"/>
  <c r="J39" i="24"/>
  <c r="K36" i="24"/>
  <c r="F41" i="24"/>
  <c r="H35" i="24"/>
  <c r="S27" i="24"/>
  <c r="R22" i="24"/>
  <c r="P26" i="24"/>
  <c r="N24" i="24"/>
  <c r="L28" i="24"/>
  <c r="K23" i="24"/>
  <c r="F28" i="24"/>
  <c r="R53" i="24"/>
  <c r="S50" i="24"/>
  <c r="T47" i="24"/>
  <c r="R45" i="24"/>
  <c r="O52" i="24"/>
  <c r="P49" i="24"/>
  <c r="N47" i="24"/>
  <c r="K54" i="24"/>
  <c r="L51" i="24"/>
  <c r="J49" i="24"/>
  <c r="K46" i="24"/>
  <c r="H53" i="24"/>
  <c r="F51" i="24"/>
  <c r="G48" i="24"/>
  <c r="H45" i="24"/>
  <c r="R40" i="24"/>
  <c r="S37" i="24"/>
  <c r="T34" i="24"/>
  <c r="R32" i="24"/>
  <c r="O39" i="24"/>
  <c r="P36" i="24"/>
  <c r="N34" i="24"/>
  <c r="K41" i="24"/>
  <c r="L38" i="24"/>
  <c r="J36" i="24"/>
  <c r="K33" i="24"/>
  <c r="H40" i="24"/>
  <c r="F38" i="24"/>
  <c r="G35" i="24"/>
  <c r="H32" i="24"/>
  <c r="R27" i="24"/>
  <c r="S24" i="24"/>
  <c r="T21" i="24"/>
  <c r="R19" i="24"/>
  <c r="O26" i="24"/>
  <c r="P23" i="24"/>
  <c r="N21" i="24"/>
  <c r="K28" i="24"/>
  <c r="L25" i="24"/>
  <c r="J23" i="24"/>
  <c r="K20" i="24"/>
  <c r="H27" i="24"/>
  <c r="F25" i="24"/>
  <c r="G22" i="24"/>
  <c r="H19" i="24"/>
  <c r="R14" i="24"/>
  <c r="S11" i="24"/>
  <c r="T8" i="24"/>
  <c r="R6" i="24"/>
  <c r="O13" i="24"/>
  <c r="P10" i="24"/>
  <c r="N8" i="24"/>
  <c r="T52" i="24"/>
  <c r="R50" i="24"/>
  <c r="S47" i="24"/>
  <c r="P54" i="24"/>
  <c r="N52" i="24"/>
  <c r="O49" i="24"/>
  <c r="P46" i="24"/>
  <c r="J54" i="24"/>
  <c r="K51" i="24"/>
  <c r="L48" i="24"/>
  <c r="J46" i="24"/>
  <c r="G53" i="24"/>
  <c r="H50" i="24"/>
  <c r="F48" i="24"/>
  <c r="G45" i="24"/>
  <c r="T39" i="24"/>
  <c r="R37" i="24"/>
  <c r="S34" i="24"/>
  <c r="P41" i="24"/>
  <c r="N39" i="24"/>
  <c r="O36" i="24"/>
  <c r="P33" i="24"/>
  <c r="J41" i="24"/>
  <c r="K38" i="24"/>
  <c r="L35" i="24"/>
  <c r="J33" i="24"/>
  <c r="G40" i="24"/>
  <c r="H37" i="24"/>
  <c r="F35" i="24"/>
  <c r="G32" i="24"/>
  <c r="T26" i="24"/>
  <c r="R24" i="24"/>
  <c r="S21" i="24"/>
  <c r="P28" i="24"/>
  <c r="N26" i="24"/>
  <c r="O23" i="24"/>
  <c r="P20" i="24"/>
  <c r="J28" i="24"/>
  <c r="K25" i="24"/>
  <c r="L22" i="24"/>
  <c r="J20" i="24"/>
  <c r="G27" i="24"/>
  <c r="H24" i="24"/>
  <c r="F22" i="24"/>
  <c r="G19" i="24"/>
  <c r="T13" i="24"/>
  <c r="R11" i="24"/>
  <c r="S8" i="24"/>
  <c r="P15" i="24"/>
  <c r="N13" i="24"/>
  <c r="O10" i="24"/>
  <c r="P7" i="24"/>
  <c r="J15" i="24"/>
  <c r="K12" i="24"/>
  <c r="L9" i="24"/>
  <c r="J7" i="24"/>
  <c r="G14" i="24"/>
  <c r="H11" i="24"/>
  <c r="F9" i="24"/>
  <c r="G6" i="24"/>
  <c r="S52" i="24"/>
  <c r="T49" i="24"/>
  <c r="R47" i="24"/>
  <c r="O54" i="24"/>
  <c r="P51" i="24"/>
  <c r="N49" i="24"/>
  <c r="O46" i="24"/>
  <c r="L53" i="24"/>
  <c r="J51" i="24"/>
  <c r="K48" i="24"/>
  <c r="L45" i="24"/>
  <c r="F53" i="24"/>
  <c r="G50" i="24"/>
  <c r="H47" i="24"/>
  <c r="F45" i="24"/>
  <c r="S39" i="24"/>
  <c r="T36" i="24"/>
  <c r="R34" i="24"/>
  <c r="O41" i="24"/>
  <c r="P38" i="24"/>
  <c r="N36" i="24"/>
  <c r="O33" i="24"/>
  <c r="L40" i="24"/>
  <c r="J38" i="24"/>
  <c r="K35" i="24"/>
  <c r="T54" i="24"/>
  <c r="K53" i="24"/>
  <c r="R39" i="24"/>
  <c r="L37" i="24"/>
  <c r="H34" i="24"/>
  <c r="R21" i="24"/>
  <c r="O20" i="24"/>
  <c r="L19" i="24"/>
  <c r="H21" i="24"/>
  <c r="T11" i="24"/>
  <c r="N15" i="24"/>
  <c r="O7" i="24"/>
  <c r="J13" i="24"/>
  <c r="J9" i="24"/>
  <c r="H14" i="24"/>
  <c r="H10" i="24"/>
  <c r="F6" i="24"/>
  <c r="F14" i="24"/>
  <c r="S23" i="24"/>
  <c r="R52" i="24"/>
  <c r="L50" i="24"/>
  <c r="S36" i="24"/>
  <c r="J35" i="24"/>
  <c r="G34" i="24"/>
  <c r="T20" i="24"/>
  <c r="N20" i="24"/>
  <c r="K19" i="24"/>
  <c r="G21" i="24"/>
  <c r="T10" i="24"/>
  <c r="P13" i="24"/>
  <c r="N7" i="24"/>
  <c r="L12" i="24"/>
  <c r="L8" i="24"/>
  <c r="H9" i="24"/>
  <c r="R13" i="24"/>
  <c r="K9" i="24"/>
  <c r="S49" i="24"/>
  <c r="J48" i="24"/>
  <c r="T33" i="24"/>
  <c r="L32" i="24"/>
  <c r="F32" i="24"/>
  <c r="O28" i="24"/>
  <c r="L27" i="24"/>
  <c r="F27" i="24"/>
  <c r="F20" i="24"/>
  <c r="S10" i="24"/>
  <c r="P12" i="24"/>
  <c r="P6" i="24"/>
  <c r="J12" i="24"/>
  <c r="L7" i="24"/>
  <c r="H13" i="24"/>
  <c r="G9" i="24"/>
  <c r="G12" i="24"/>
  <c r="T41" i="24"/>
  <c r="O8" i="24"/>
  <c r="H6" i="24"/>
  <c r="T46" i="24"/>
  <c r="K45" i="24"/>
  <c r="N41" i="24"/>
  <c r="K32" i="24"/>
  <c r="T28" i="24"/>
  <c r="N28" i="24"/>
  <c r="K27" i="24"/>
  <c r="H26" i="24"/>
  <c r="F19" i="24"/>
  <c r="R9" i="24"/>
  <c r="O12" i="24"/>
  <c r="L15" i="24"/>
  <c r="L11" i="24"/>
  <c r="K7" i="24"/>
  <c r="G13" i="24"/>
  <c r="H8" i="24"/>
  <c r="G8" i="24"/>
  <c r="K40" i="24"/>
  <c r="N54" i="24"/>
  <c r="H52" i="24"/>
  <c r="O38" i="24"/>
  <c r="F40" i="24"/>
  <c r="S26" i="24"/>
  <c r="P25" i="24"/>
  <c r="J25" i="24"/>
  <c r="G25" i="24"/>
  <c r="T15" i="24"/>
  <c r="R8" i="24"/>
  <c r="N11" i="24"/>
  <c r="K15" i="24"/>
  <c r="K11" i="24"/>
  <c r="L6" i="24"/>
  <c r="J22" i="24"/>
  <c r="O51" i="24"/>
  <c r="F50" i="24"/>
  <c r="P35" i="24"/>
  <c r="H39" i="24"/>
  <c r="R26" i="24"/>
  <c r="O25" i="24"/>
  <c r="L24" i="24"/>
  <c r="G24" i="24"/>
  <c r="S14" i="24"/>
  <c r="T7" i="24"/>
  <c r="N10" i="24"/>
  <c r="L14" i="24"/>
  <c r="K10" i="24"/>
  <c r="K6" i="24"/>
  <c r="F12" i="24"/>
  <c r="F8" i="24"/>
  <c r="P22" i="24"/>
  <c r="F15" i="24"/>
  <c r="P48" i="24"/>
  <c r="G47" i="24"/>
  <c r="N33" i="24"/>
  <c r="G37" i="24"/>
  <c r="T23" i="24"/>
  <c r="N23" i="24"/>
  <c r="K22" i="24"/>
  <c r="F24" i="24"/>
  <c r="S13" i="24"/>
  <c r="S6" i="24"/>
  <c r="P9" i="24"/>
  <c r="K14" i="24"/>
  <c r="J10" i="24"/>
  <c r="J6" i="24"/>
  <c r="G11" i="24"/>
  <c r="F7" i="24"/>
  <c r="N46" i="24"/>
  <c r="F37" i="24"/>
  <c r="H22" i="24"/>
  <c r="O15" i="24"/>
  <c r="J14" i="24"/>
  <c r="F11" i="24"/>
  <c r="A18" i="54"/>
  <c r="D18" i="54" s="1"/>
  <c r="C15" i="41"/>
  <c r="B8" i="22"/>
  <c r="B8" i="42"/>
  <c r="B6" i="22" l="1"/>
  <c r="B12" i="22" s="1"/>
  <c r="B6" i="43"/>
  <c r="B12" i="43" s="1"/>
  <c r="B6" i="42"/>
  <c r="B12" i="42" s="1"/>
  <c r="B6" i="41"/>
  <c r="B12" i="41" s="1"/>
  <c r="A19" i="54"/>
  <c r="D19" i="54" s="1"/>
  <c r="B5" i="22"/>
  <c r="B8" i="41"/>
  <c r="B7" i="22"/>
  <c r="D15" i="43"/>
  <c r="C15" i="22"/>
  <c r="D15" i="22"/>
  <c r="D15" i="42"/>
  <c r="C15" i="43"/>
  <c r="B8" i="43"/>
  <c r="C8" i="41"/>
  <c r="D15" i="41"/>
  <c r="A20" i="54" l="1"/>
  <c r="D20" i="54" s="1"/>
  <c r="C8" i="43"/>
  <c r="C8" i="22"/>
  <c r="D8" i="22"/>
  <c r="C8" i="42"/>
  <c r="D8" i="42"/>
  <c r="D8" i="43"/>
  <c r="B11" i="22"/>
  <c r="B5" i="41"/>
  <c r="B11" i="41" s="1"/>
  <c r="B5" i="43"/>
  <c r="B11" i="43" s="1"/>
  <c r="B5" i="42"/>
  <c r="B11" i="42" s="1"/>
  <c r="B7" i="43"/>
  <c r="B13" i="43" s="1"/>
  <c r="B13" i="22"/>
  <c r="B7" i="41"/>
  <c r="B13" i="41" s="1"/>
  <c r="B7" i="42"/>
  <c r="B13" i="42" s="1"/>
  <c r="D8" i="41"/>
  <c r="E15" i="41"/>
  <c r="E15" i="22" l="1"/>
  <c r="A21" i="54"/>
  <c r="D21" i="54" s="1"/>
  <c r="E15" i="42"/>
  <c r="E15" i="43"/>
  <c r="E8" i="43"/>
  <c r="F15" i="43"/>
  <c r="F15" i="22"/>
  <c r="E8" i="22"/>
  <c r="E8" i="42"/>
  <c r="F15" i="42"/>
  <c r="F15" i="41"/>
  <c r="E8" i="41"/>
  <c r="A22" i="54" l="1"/>
  <c r="D22" i="54" s="1"/>
  <c r="G15" i="42"/>
  <c r="F8" i="42"/>
  <c r="G15" i="41"/>
  <c r="F8" i="41"/>
  <c r="F8" i="22"/>
  <c r="G15" i="22"/>
  <c r="G15" i="43"/>
  <c r="F8" i="43"/>
  <c r="A23" i="54" l="1"/>
  <c r="D23" i="54" s="1"/>
  <c r="H15" i="42"/>
  <c r="G8" i="42"/>
  <c r="H15" i="43"/>
  <c r="G8" i="43"/>
  <c r="G8" i="41"/>
  <c r="H15" i="41"/>
  <c r="G8" i="22"/>
  <c r="H15" i="22"/>
  <c r="A24" i="54" l="1"/>
  <c r="D24" i="54" s="1"/>
  <c r="I15" i="43"/>
  <c r="H8" i="43"/>
  <c r="I15" i="22"/>
  <c r="H8" i="22"/>
  <c r="H8" i="41"/>
  <c r="I15" i="41"/>
  <c r="I15" i="42"/>
  <c r="H8" i="42"/>
  <c r="A25" i="54" l="1"/>
  <c r="D25" i="54" s="1"/>
  <c r="I8" i="41"/>
  <c r="J15" i="41"/>
  <c r="I8" i="22"/>
  <c r="J15" i="22"/>
  <c r="I8" i="42"/>
  <c r="J15" i="42"/>
  <c r="I8" i="43"/>
  <c r="J15" i="43"/>
  <c r="A26" i="54" l="1"/>
  <c r="D26" i="54" s="1"/>
  <c r="J8" i="41"/>
  <c r="K15" i="41"/>
  <c r="K15" i="43"/>
  <c r="J8" i="43"/>
  <c r="J8" i="22"/>
  <c r="K15" i="22"/>
  <c r="J8" i="42"/>
  <c r="K15" i="42"/>
  <c r="A27" i="54" l="1"/>
  <c r="D27" i="54" s="1"/>
  <c r="K8" i="43"/>
  <c r="L15" i="43"/>
  <c r="L15" i="42"/>
  <c r="K8" i="42"/>
  <c r="K8" i="22"/>
  <c r="L15" i="22"/>
  <c r="L15" i="41"/>
  <c r="K8" i="41"/>
  <c r="A28" i="54" l="1"/>
  <c r="D28" i="54" s="1"/>
  <c r="L8" i="43"/>
  <c r="M15" i="43"/>
  <c r="M15" i="42"/>
  <c r="L8" i="42"/>
  <c r="L8" i="22"/>
  <c r="M15" i="22"/>
  <c r="M15" i="41"/>
  <c r="L8" i="41"/>
  <c r="A29" i="54" l="1"/>
  <c r="D29" i="54" s="1"/>
  <c r="N15" i="43"/>
  <c r="M8" i="43"/>
  <c r="M8" i="41"/>
  <c r="N15" i="41"/>
  <c r="N15" i="42"/>
  <c r="M8" i="42"/>
  <c r="N15" i="22"/>
  <c r="M8" i="22"/>
  <c r="A30" i="54" l="1"/>
  <c r="D30" i="54" s="1"/>
  <c r="N8" i="42"/>
  <c r="O15" i="42"/>
  <c r="N8" i="41"/>
  <c r="O15" i="41"/>
  <c r="O15" i="22"/>
  <c r="N8" i="22"/>
  <c r="N8" i="43"/>
  <c r="O15" i="43"/>
  <c r="A31" i="54" l="1"/>
  <c r="D31" i="54" s="1"/>
  <c r="P15" i="43"/>
  <c r="O8" i="43"/>
  <c r="P15" i="22"/>
  <c r="O8" i="22"/>
  <c r="P15" i="42"/>
  <c r="O8" i="42"/>
  <c r="O8" i="41"/>
  <c r="P15" i="41"/>
  <c r="A32" i="54" l="1"/>
  <c r="D32" i="54" s="1"/>
  <c r="Q15" i="41"/>
  <c r="P8" i="41"/>
  <c r="Q15" i="22"/>
  <c r="P8" i="22"/>
  <c r="P8" i="43"/>
  <c r="Q15" i="43"/>
  <c r="P8" i="42"/>
  <c r="Q15" i="42"/>
  <c r="A33" i="54" l="1"/>
  <c r="D33" i="54" s="1"/>
  <c r="Q8" i="43"/>
  <c r="R15" i="43"/>
  <c r="Q8" i="42"/>
  <c r="R15" i="42"/>
  <c r="R15" i="22"/>
  <c r="Q8" i="22"/>
  <c r="Q8" i="41"/>
  <c r="R15" i="41"/>
  <c r="A34" i="54" l="1"/>
  <c r="D34" i="54" s="1"/>
  <c r="R8" i="22"/>
  <c r="S15" i="22"/>
  <c r="R8" i="42"/>
  <c r="S15" i="42"/>
  <c r="R8" i="41"/>
  <c r="S15" i="41"/>
  <c r="R8" i="43"/>
  <c r="S15" i="43"/>
  <c r="A35" i="54" l="1"/>
  <c r="D35" i="54" s="1"/>
  <c r="T15" i="41"/>
  <c r="S8" i="41"/>
  <c r="S8" i="22"/>
  <c r="T15" i="22"/>
  <c r="S8" i="43"/>
  <c r="T15" i="43"/>
  <c r="S8" i="42"/>
  <c r="T15" i="42"/>
  <c r="A36" i="54" l="1"/>
  <c r="D36" i="54" s="1"/>
  <c r="U15" i="43"/>
  <c r="T8" i="43"/>
  <c r="T8" i="22"/>
  <c r="U15" i="22"/>
  <c r="T8" i="42"/>
  <c r="U15" i="42"/>
  <c r="T8" i="41"/>
  <c r="U15" i="41"/>
  <c r="A37" i="54" l="1"/>
  <c r="D37" i="54" s="1"/>
  <c r="V15" i="22"/>
  <c r="U8" i="22"/>
  <c r="U8" i="42"/>
  <c r="V15" i="42"/>
  <c r="V15" i="43"/>
  <c r="U8" i="43"/>
  <c r="V15" i="41"/>
  <c r="U8" i="41"/>
  <c r="A38" i="54" l="1"/>
  <c r="D38" i="54" s="1"/>
  <c r="V8" i="41"/>
  <c r="W15" i="41"/>
  <c r="V8" i="42"/>
  <c r="W15" i="42"/>
  <c r="W15" i="22"/>
  <c r="V8" i="22"/>
  <c r="W15" i="43"/>
  <c r="V8" i="43"/>
  <c r="A39" i="54" l="1"/>
  <c r="D39" i="54" s="1"/>
  <c r="A40" i="54" l="1"/>
  <c r="D40" i="54" s="1"/>
  <c r="A41" i="54" l="1"/>
  <c r="D41" i="54" s="1"/>
  <c r="A42" i="54" l="1"/>
  <c r="D42" i="54" s="1"/>
  <c r="A43" i="54" l="1"/>
  <c r="D43" i="54" s="1"/>
  <c r="A44" i="54" l="1"/>
  <c r="D44" i="54" s="1"/>
  <c r="A45" i="54" l="1"/>
  <c r="D45" i="54" s="1"/>
  <c r="A46" i="54" l="1"/>
  <c r="D46" i="54" s="1"/>
  <c r="A47" i="54" l="1"/>
  <c r="D47" i="54" s="1"/>
  <c r="A48" i="54" l="1"/>
  <c r="D48" i="54" s="1"/>
  <c r="A49" i="54" l="1"/>
  <c r="D49" i="54" s="1"/>
  <c r="A50" i="54" l="1"/>
  <c r="D50" i="54" s="1"/>
  <c r="A51" i="54" l="1"/>
  <c r="D51" i="54" s="1"/>
  <c r="A52" i="54" l="1"/>
  <c r="D52" i="54" s="1"/>
  <c r="A53" i="54" l="1"/>
  <c r="D53" i="54" s="1"/>
  <c r="A54" i="54" l="1"/>
  <c r="D54" i="54" s="1"/>
  <c r="A55" i="54" l="1"/>
  <c r="D55" i="54" s="1"/>
  <c r="A56" i="54" l="1"/>
  <c r="D56" i="54" s="1"/>
  <c r="A57" i="54" l="1"/>
  <c r="D57" i="54" s="1"/>
  <c r="A58" i="54" l="1"/>
  <c r="D58" i="54" s="1"/>
  <c r="A59" i="54" l="1"/>
  <c r="D59" i="54" s="1"/>
  <c r="A60" i="54" l="1"/>
  <c r="D60" i="54" s="1"/>
  <c r="A61" i="54" l="1"/>
  <c r="D61" i="54" s="1"/>
  <c r="A62" i="54" l="1"/>
  <c r="D62" i="54" s="1"/>
  <c r="A63" i="54" l="1"/>
  <c r="D63" i="54" s="1"/>
  <c r="A64" i="54" l="1"/>
  <c r="D64" i="54" s="1"/>
  <c r="A65" i="54" l="1"/>
  <c r="D65" i="54" s="1"/>
  <c r="A66" i="54" l="1"/>
  <c r="D66" i="54" s="1"/>
  <c r="A67" i="54" l="1"/>
  <c r="D67" i="54" s="1"/>
  <c r="A68" i="54" l="1"/>
  <c r="D68" i="54" s="1"/>
  <c r="A69" i="54" l="1"/>
  <c r="D69" i="54" s="1"/>
  <c r="A70" i="54" l="1"/>
  <c r="D70" i="54" s="1"/>
  <c r="A71" i="54" l="1"/>
  <c r="D71" i="54" s="1"/>
  <c r="A72" i="54" l="1"/>
  <c r="D72" i="54" s="1"/>
  <c r="A73" i="54" l="1"/>
  <c r="D73" i="54" s="1"/>
  <c r="A74" i="54" l="1"/>
  <c r="D74" i="54" s="1"/>
  <c r="A75" i="54" l="1"/>
  <c r="D75" i="54" s="1"/>
  <c r="A76" i="54" l="1"/>
  <c r="D76" i="54" s="1"/>
  <c r="A77" i="54" l="1"/>
  <c r="D77" i="54" s="1"/>
  <c r="A78" i="54" l="1"/>
  <c r="D78" i="54" s="1"/>
  <c r="A79" i="54" l="1"/>
  <c r="D79" i="54" s="1"/>
  <c r="A80" i="54" l="1"/>
  <c r="D80" i="54" s="1"/>
  <c r="A81" i="54" l="1"/>
  <c r="D81" i="54" s="1"/>
  <c r="A82" i="54" l="1"/>
  <c r="D82" i="54" s="1"/>
  <c r="A83" i="54" l="1"/>
  <c r="D83" i="54" s="1"/>
  <c r="A84" i="54" l="1"/>
  <c r="D84" i="54" s="1"/>
  <c r="A85" i="54" l="1"/>
  <c r="D85" i="54" s="1"/>
  <c r="A86" i="54" l="1"/>
  <c r="D86" i="54" s="1"/>
  <c r="A87" i="54" l="1"/>
  <c r="D87" i="54" s="1"/>
  <c r="A88" i="54" l="1"/>
  <c r="D88" i="54" s="1"/>
  <c r="A89" i="54" l="1"/>
  <c r="D89" i="54" s="1"/>
  <c r="A90" i="54" l="1"/>
  <c r="D90" i="54" s="1"/>
  <c r="A91" i="54" l="1"/>
  <c r="D91" i="54" s="1"/>
  <c r="A92" i="54" l="1"/>
  <c r="D92" i="54" s="1"/>
  <c r="A93" i="54" l="1"/>
  <c r="D93" i="54" s="1"/>
  <c r="A94" i="54" l="1"/>
  <c r="D94" i="54" s="1"/>
  <c r="A95" i="54" l="1"/>
  <c r="D95" i="54" s="1"/>
  <c r="A96" i="54" l="1"/>
  <c r="D96" i="54" s="1"/>
  <c r="A97" i="54" l="1"/>
  <c r="D97" i="54" s="1"/>
  <c r="A98" i="54" l="1"/>
  <c r="D98" i="54" s="1"/>
  <c r="A99" i="54" l="1"/>
  <c r="D99" i="54" s="1"/>
  <c r="A100" i="54" l="1"/>
  <c r="D100" i="54" s="1"/>
  <c r="A101" i="54" l="1"/>
  <c r="D101" i="54" s="1"/>
  <c r="A102" i="54" l="1"/>
  <c r="D102" i="54" s="1"/>
  <c r="A103" i="54" l="1"/>
  <c r="D103" i="54" s="1"/>
  <c r="A104" i="54" l="1"/>
  <c r="D104" i="54" s="1"/>
  <c r="A105" i="54" l="1"/>
  <c r="D105" i="54" s="1"/>
  <c r="A106" i="54" l="1"/>
  <c r="D106" i="54" s="1"/>
  <c r="A107" i="54" l="1"/>
  <c r="D107" i="54" s="1"/>
  <c r="A108" i="54" l="1"/>
  <c r="D108" i="54" s="1"/>
  <c r="A109" i="54" l="1"/>
  <c r="D109" i="54" s="1"/>
  <c r="A110" i="54" l="1"/>
  <c r="D110" i="54" s="1"/>
  <c r="A111" i="54" l="1"/>
  <c r="D111" i="54" s="1"/>
  <c r="A112" i="54" l="1"/>
  <c r="D112" i="54" s="1"/>
  <c r="A113" i="54" l="1"/>
  <c r="D113" i="54" s="1"/>
  <c r="A114" i="54" l="1"/>
  <c r="D114" i="54" s="1"/>
  <c r="A115" i="54" l="1"/>
  <c r="D115" i="54" s="1"/>
  <c r="A116" i="54" l="1"/>
  <c r="D116" i="54" s="1"/>
  <c r="A117" i="54" l="1"/>
  <c r="D117" i="54" s="1"/>
  <c r="A118" i="54" l="1"/>
  <c r="D118" i="54" s="1"/>
  <c r="A119" i="54" l="1"/>
  <c r="D119" i="54" s="1"/>
  <c r="A120" i="54" l="1"/>
  <c r="D120" i="54" s="1"/>
  <c r="A121" i="54" l="1"/>
  <c r="D121" i="54" s="1"/>
  <c r="A122" i="54" l="1"/>
  <c r="D122" i="54" s="1"/>
  <c r="A123" i="54" l="1"/>
  <c r="D123" i="54" s="1"/>
  <c r="A124" i="54" l="1"/>
  <c r="D124" i="54" s="1"/>
  <c r="A125" i="54" l="1"/>
  <c r="D125" i="54" s="1"/>
  <c r="A126" i="54" l="1"/>
  <c r="D126" i="54" s="1"/>
  <c r="A127" i="54" l="1"/>
  <c r="D127" i="54" s="1"/>
  <c r="A128" i="54" l="1"/>
  <c r="D128" i="54" s="1"/>
  <c r="A129" i="54" l="1"/>
  <c r="D129" i="54" s="1"/>
  <c r="A130" i="54" l="1"/>
  <c r="D130" i="54" s="1"/>
  <c r="A131" i="54" l="1"/>
  <c r="D131" i="54" s="1"/>
  <c r="A132" i="54" l="1"/>
  <c r="D132" i="54" s="1"/>
  <c r="A133" i="54" l="1"/>
  <c r="D133" i="54" s="1"/>
  <c r="A134" i="54" l="1"/>
  <c r="D134" i="54" s="1"/>
  <c r="A135" i="54" l="1"/>
  <c r="D135" i="54" s="1"/>
  <c r="A136" i="54" l="1"/>
  <c r="D136" i="54" s="1"/>
  <c r="A137" i="54" l="1"/>
  <c r="D137" i="54" s="1"/>
  <c r="A138" i="54" l="1"/>
  <c r="D138" i="54" s="1"/>
  <c r="A139" i="54" l="1"/>
  <c r="D139" i="54" s="1"/>
  <c r="A140" i="54" l="1"/>
  <c r="D140" i="54" s="1"/>
  <c r="A141" i="54" l="1"/>
  <c r="D141" i="54" s="1"/>
  <c r="A142" i="54" l="1"/>
  <c r="D142" i="54" s="1"/>
  <c r="A143" i="54" l="1"/>
  <c r="D143" i="54" s="1"/>
  <c r="A144" i="54" l="1"/>
  <c r="D144" i="54" s="1"/>
  <c r="A145" i="54" l="1"/>
  <c r="D145" i="54" s="1"/>
  <c r="A146" i="54" l="1"/>
  <c r="D146" i="54" s="1"/>
  <c r="A147" i="54" l="1"/>
  <c r="D147" i="54" s="1"/>
  <c r="A148" i="54" l="1"/>
  <c r="D148" i="54" s="1"/>
  <c r="A149" i="54" l="1"/>
  <c r="D149" i="54" s="1"/>
  <c r="A150" i="54" l="1"/>
  <c r="D150" i="54" s="1"/>
  <c r="A151" i="54" l="1"/>
  <c r="D151" i="54" s="1"/>
  <c r="A152" i="54" l="1"/>
  <c r="D152" i="54" s="1"/>
  <c r="A153" i="54" l="1"/>
  <c r="D153" i="54" s="1"/>
  <c r="A154" i="54" l="1"/>
  <c r="D154" i="54" s="1"/>
  <c r="A155" i="54" l="1"/>
  <c r="D155" i="54" s="1"/>
  <c r="A156" i="54" l="1"/>
  <c r="D156" i="54" s="1"/>
  <c r="A157" i="54" l="1"/>
  <c r="D157" i="54" s="1"/>
  <c r="A158" i="54" l="1"/>
  <c r="D158" i="54" s="1"/>
  <c r="A159" i="54" l="1"/>
  <c r="D159" i="54" s="1"/>
  <c r="A160" i="54" l="1"/>
  <c r="D160" i="54" s="1"/>
  <c r="A161" i="54" l="1"/>
  <c r="D161" i="54" s="1"/>
  <c r="A162" i="54" l="1"/>
  <c r="D162" i="54" s="1"/>
  <c r="A163" i="54" l="1"/>
  <c r="D163" i="54" s="1"/>
  <c r="A164" i="54" l="1"/>
  <c r="D164" i="54" s="1"/>
  <c r="A165" i="54" l="1"/>
  <c r="D165" i="54" s="1"/>
  <c r="A166" i="54" l="1"/>
  <c r="D166" i="54" s="1"/>
  <c r="A167" i="54" l="1"/>
  <c r="D167" i="54" s="1"/>
  <c r="A168" i="54" l="1"/>
  <c r="D168" i="54" s="1"/>
  <c r="A169" i="54" l="1"/>
  <c r="D169" i="54" s="1"/>
  <c r="A170" i="54" l="1"/>
  <c r="D170" i="54" s="1"/>
  <c r="A171" i="54" l="1"/>
  <c r="D171" i="54" s="1"/>
  <c r="A172" i="54" l="1"/>
  <c r="D172" i="54" s="1"/>
  <c r="A173" i="54" l="1"/>
  <c r="D173" i="54" s="1"/>
  <c r="A174" i="54" l="1"/>
  <c r="D174" i="54" s="1"/>
  <c r="A175" i="54" l="1"/>
  <c r="D175" i="54" s="1"/>
  <c r="A176" i="54" l="1"/>
  <c r="D176" i="54" s="1"/>
  <c r="A177" i="54" l="1"/>
  <c r="D177" i="54" s="1"/>
  <c r="A178" i="54" l="1"/>
  <c r="D178" i="54" s="1"/>
  <c r="A179" i="54" l="1"/>
  <c r="D179" i="54" s="1"/>
  <c r="A180" i="54" l="1"/>
  <c r="D180" i="54" s="1"/>
  <c r="A181" i="54" l="1"/>
  <c r="D181" i="54" s="1"/>
  <c r="A182" i="54" l="1"/>
  <c r="D182" i="54" s="1"/>
  <c r="A183" i="54" l="1"/>
  <c r="D183" i="54" s="1"/>
  <c r="A184" i="54" l="1"/>
  <c r="D184" i="54" s="1"/>
  <c r="A185" i="54" l="1"/>
  <c r="D185" i="54" s="1"/>
  <c r="A186" i="54" l="1"/>
  <c r="D186" i="54" s="1"/>
  <c r="A187" i="54" l="1"/>
  <c r="D187" i="54" s="1"/>
  <c r="A188" i="54" l="1"/>
  <c r="D188" i="54" s="1"/>
  <c r="A189" i="54" l="1"/>
  <c r="D189" i="54" s="1"/>
  <c r="A190" i="54" l="1"/>
  <c r="D190" i="54" s="1"/>
  <c r="A191" i="54" l="1"/>
  <c r="D191" i="54" s="1"/>
  <c r="A192" i="54" l="1"/>
  <c r="D192" i="54" s="1"/>
  <c r="A193" i="54" l="1"/>
  <c r="D193" i="54" s="1"/>
  <c r="A194" i="54" l="1"/>
  <c r="D194" i="54" s="1"/>
  <c r="A195" i="54" l="1"/>
  <c r="D195" i="54" s="1"/>
  <c r="A196" i="54" l="1"/>
  <c r="D196" i="54" s="1"/>
  <c r="A197" i="54" l="1"/>
  <c r="D197" i="54" s="1"/>
  <c r="A198" i="54" l="1"/>
  <c r="D198" i="54" s="1"/>
  <c r="A199" i="54" l="1"/>
  <c r="D199" i="54" s="1"/>
  <c r="A200" i="54" l="1"/>
  <c r="D200" i="54" s="1"/>
  <c r="A201" i="54" l="1"/>
  <c r="D201" i="54" s="1"/>
  <c r="A202" i="54" l="1"/>
  <c r="D202" i="54" s="1"/>
  <c r="A203" i="54" l="1"/>
  <c r="D203" i="54" s="1"/>
  <c r="A204" i="54" l="1"/>
  <c r="D204" i="54" s="1"/>
  <c r="A205" i="54" l="1"/>
  <c r="D205" i="54" s="1"/>
  <c r="A206" i="54" l="1"/>
  <c r="D206" i="54" s="1"/>
  <c r="A207" i="54" l="1"/>
  <c r="D207" i="54" s="1"/>
  <c r="A208" i="54" l="1"/>
  <c r="D208" i="54" s="1"/>
  <c r="A209" i="54" l="1"/>
  <c r="D209" i="54" s="1"/>
  <c r="A210" i="54" l="1"/>
  <c r="D210" i="54" s="1"/>
  <c r="A211" i="54" l="1"/>
  <c r="D211" i="54" s="1"/>
  <c r="A212" i="54" l="1"/>
  <c r="D212" i="54" s="1"/>
  <c r="A213" i="54" l="1"/>
  <c r="D213" i="54" s="1"/>
  <c r="A214" i="54" l="1"/>
  <c r="D214" i="54" s="1"/>
  <c r="A215" i="54" l="1"/>
  <c r="D215" i="54" s="1"/>
  <c r="A216" i="54" l="1"/>
  <c r="D216" i="54" s="1"/>
  <c r="A217" i="54" l="1"/>
  <c r="D217" i="54" s="1"/>
  <c r="A218" i="54" l="1"/>
  <c r="D218" i="54" s="1"/>
  <c r="A219" i="54" l="1"/>
  <c r="D219" i="54" s="1"/>
  <c r="A220" i="54" l="1"/>
  <c r="D220" i="54" s="1"/>
  <c r="A221" i="54" l="1"/>
  <c r="D221" i="54" s="1"/>
  <c r="B4" i="42"/>
  <c r="B10" i="42" l="1"/>
  <c r="B4" i="41"/>
  <c r="B4" i="43"/>
  <c r="B4" i="22"/>
  <c r="B16" i="42" l="1" a="1"/>
  <c r="B16" i="42" s="1"/>
  <c r="B10" i="22"/>
  <c r="B10" i="43"/>
  <c r="B10" i="41"/>
  <c r="C7" i="42"/>
  <c r="C13" i="42" s="1"/>
  <c r="N7" i="22"/>
  <c r="J6" i="41"/>
  <c r="H6" i="42"/>
  <c r="C6" i="42"/>
  <c r="C12" i="42" s="1"/>
  <c r="V5" i="42"/>
  <c r="O7" i="42"/>
  <c r="W7" i="42"/>
  <c r="H7" i="41"/>
  <c r="P7" i="22"/>
  <c r="N5" i="42"/>
  <c r="E5" i="43"/>
  <c r="W5" i="42"/>
  <c r="H5" i="43"/>
  <c r="K7" i="41"/>
  <c r="D5" i="42"/>
  <c r="L7" i="22"/>
  <c r="K6" i="42"/>
  <c r="U5" i="42"/>
  <c r="R5" i="43"/>
  <c r="T6" i="43"/>
  <c r="K5" i="41"/>
  <c r="L6" i="43"/>
  <c r="F6" i="42"/>
  <c r="V7" i="42"/>
  <c r="L5" i="43"/>
  <c r="M7" i="41"/>
  <c r="R6" i="43"/>
  <c r="V6" i="41"/>
  <c r="G5" i="42"/>
  <c r="M5" i="42"/>
  <c r="S6" i="22"/>
  <c r="M6" i="42"/>
  <c r="I6" i="22"/>
  <c r="P6" i="22"/>
  <c r="Q5" i="22"/>
  <c r="D4" i="42"/>
  <c r="D7" i="41"/>
  <c r="V4" i="43"/>
  <c r="E7" i="22"/>
  <c r="T7" i="42"/>
  <c r="R4" i="43"/>
  <c r="R7" i="43"/>
  <c r="L4" i="43"/>
  <c r="I7" i="41"/>
  <c r="S4" i="22"/>
  <c r="S7" i="43"/>
  <c r="U6" i="43"/>
  <c r="F7" i="41"/>
  <c r="K4" i="43"/>
  <c r="I5" i="43"/>
  <c r="T4" i="41"/>
  <c r="J7" i="22"/>
  <c r="W6" i="43"/>
  <c r="U7" i="43"/>
  <c r="N4" i="42"/>
  <c r="F5" i="43"/>
  <c r="C4" i="43"/>
  <c r="C10" i="43" s="1"/>
  <c r="C5" i="42"/>
  <c r="C11" i="42" s="1"/>
  <c r="O5" i="22"/>
  <c r="Q4" i="42"/>
  <c r="I4" i="41"/>
  <c r="P4" i="42"/>
  <c r="P5" i="42"/>
  <c r="B16" i="41" l="1" a="1"/>
  <c r="B16" i="41" s="1"/>
  <c r="B16" i="43" a="1"/>
  <c r="B16" i="43" s="1"/>
  <c r="B16" i="22" a="1"/>
  <c r="B16" i="22" s="1"/>
  <c r="F11" i="43"/>
  <c r="U12" i="43"/>
  <c r="K4" i="42"/>
  <c r="I13" i="41"/>
  <c r="O7" i="41"/>
  <c r="O7" i="22"/>
  <c r="O13" i="22" s="1"/>
  <c r="D5" i="43"/>
  <c r="E11" i="43" s="1"/>
  <c r="H5" i="22"/>
  <c r="S13" i="43"/>
  <c r="I11" i="43"/>
  <c r="V7" i="22"/>
  <c r="K7" i="43"/>
  <c r="K6" i="43"/>
  <c r="L12" i="43" s="1"/>
  <c r="E5" i="41"/>
  <c r="K4" i="41"/>
  <c r="L10" i="43"/>
  <c r="L5" i="42"/>
  <c r="M11" i="42" s="1"/>
  <c r="K5" i="43"/>
  <c r="L11" i="43" s="1"/>
  <c r="K6" i="22"/>
  <c r="H5" i="41"/>
  <c r="V6" i="42"/>
  <c r="T6" i="41"/>
  <c r="W5" i="43"/>
  <c r="W7" i="43"/>
  <c r="Q10" i="42"/>
  <c r="J5" i="22"/>
  <c r="J5" i="42"/>
  <c r="J5" i="43"/>
  <c r="J11" i="43" s="1"/>
  <c r="W4" i="22"/>
  <c r="W4" i="43"/>
  <c r="W10" i="43" s="1"/>
  <c r="W4" i="42"/>
  <c r="H4" i="43"/>
  <c r="H4" i="22"/>
  <c r="H4" i="41"/>
  <c r="R4" i="42"/>
  <c r="R10" i="42" s="1"/>
  <c r="Q6" i="42"/>
  <c r="Q6" i="22"/>
  <c r="Q12" i="22" s="1"/>
  <c r="Q6" i="43"/>
  <c r="D6" i="41"/>
  <c r="D6" i="43"/>
  <c r="D6" i="22"/>
  <c r="D6" i="42"/>
  <c r="D12" i="42" s="1"/>
  <c r="D4" i="22"/>
  <c r="K4" i="22"/>
  <c r="E6" i="42"/>
  <c r="F12" i="42" s="1"/>
  <c r="E6" i="41"/>
  <c r="E6" i="43"/>
  <c r="N6" i="22"/>
  <c r="N6" i="41"/>
  <c r="N6" i="42"/>
  <c r="N12" i="42" s="1"/>
  <c r="N6" i="43"/>
  <c r="J4" i="22"/>
  <c r="J4" i="42"/>
  <c r="J4" i="43"/>
  <c r="K10" i="43" s="1"/>
  <c r="J4" i="41"/>
  <c r="J10" i="41" s="1"/>
  <c r="F5" i="22"/>
  <c r="F5" i="42"/>
  <c r="F5" i="41"/>
  <c r="I5" i="22"/>
  <c r="I5" i="41"/>
  <c r="I5" i="42"/>
  <c r="T4" i="43"/>
  <c r="L4" i="22"/>
  <c r="L4" i="41"/>
  <c r="L4" i="42"/>
  <c r="C5" i="41"/>
  <c r="C11" i="41" s="1"/>
  <c r="V4" i="42"/>
  <c r="R6" i="42"/>
  <c r="R6" i="41"/>
  <c r="R6" i="22"/>
  <c r="S12" i="22" s="1"/>
  <c r="O6" i="43"/>
  <c r="O6" i="42"/>
  <c r="O6" i="22"/>
  <c r="O6" i="41"/>
  <c r="N11" i="42"/>
  <c r="V11" i="42"/>
  <c r="Q4" i="22"/>
  <c r="Q4" i="41"/>
  <c r="Q4" i="43"/>
  <c r="P5" i="43"/>
  <c r="P5" i="22"/>
  <c r="P11" i="22" s="1"/>
  <c r="F4" i="42"/>
  <c r="F4" i="43"/>
  <c r="F4" i="41"/>
  <c r="F4" i="22"/>
  <c r="T7" i="22"/>
  <c r="T7" i="41"/>
  <c r="T7" i="43"/>
  <c r="T13" i="43" s="1"/>
  <c r="P6" i="43"/>
  <c r="P6" i="42"/>
  <c r="P6" i="41"/>
  <c r="M6" i="43"/>
  <c r="M12" i="43" s="1"/>
  <c r="M6" i="41"/>
  <c r="M6" i="22"/>
  <c r="U6" i="41"/>
  <c r="P4" i="41"/>
  <c r="P4" i="22"/>
  <c r="J7" i="41"/>
  <c r="J13" i="41" s="1"/>
  <c r="J7" i="43"/>
  <c r="J7" i="42"/>
  <c r="F7" i="43"/>
  <c r="F7" i="42"/>
  <c r="I7" i="42"/>
  <c r="I7" i="43"/>
  <c r="I7" i="22"/>
  <c r="J13" i="22" s="1"/>
  <c r="V4" i="22"/>
  <c r="V4" i="41"/>
  <c r="M4" i="42"/>
  <c r="M4" i="22"/>
  <c r="M4" i="43"/>
  <c r="M10" i="43" s="1"/>
  <c r="S6" i="43"/>
  <c r="S12" i="43" s="1"/>
  <c r="S6" i="42"/>
  <c r="S6" i="41"/>
  <c r="M4" i="41"/>
  <c r="G6" i="41"/>
  <c r="G6" i="42"/>
  <c r="G12" i="42" s="1"/>
  <c r="G6" i="43"/>
  <c r="G6" i="22"/>
  <c r="D11" i="42"/>
  <c r="U7" i="22"/>
  <c r="U7" i="41"/>
  <c r="U7" i="42"/>
  <c r="U13" i="42" s="1"/>
  <c r="O5" i="42"/>
  <c r="O5" i="41"/>
  <c r="O5" i="43"/>
  <c r="U4" i="41"/>
  <c r="U10" i="41" s="1"/>
  <c r="U4" i="42"/>
  <c r="U4" i="22"/>
  <c r="U4" i="43"/>
  <c r="S7" i="41"/>
  <c r="S7" i="22"/>
  <c r="S7" i="42"/>
  <c r="R7" i="42"/>
  <c r="R7" i="22"/>
  <c r="R7" i="41"/>
  <c r="P4" i="43"/>
  <c r="G7" i="22"/>
  <c r="G7" i="42"/>
  <c r="G7" i="41"/>
  <c r="G13" i="41" s="1"/>
  <c r="G7" i="43"/>
  <c r="E6" i="22"/>
  <c r="C5" i="22"/>
  <c r="C11" i="22" s="1"/>
  <c r="C5" i="43"/>
  <c r="C11" i="43" s="1"/>
  <c r="C16" i="43" s="1" a="1"/>
  <c r="N4" i="43"/>
  <c r="N4" i="41"/>
  <c r="S4" i="41"/>
  <c r="S4" i="42"/>
  <c r="S10" i="42" s="1"/>
  <c r="S4" i="43"/>
  <c r="S10" i="43" s="1"/>
  <c r="R4" i="22"/>
  <c r="R4" i="41"/>
  <c r="E7" i="41"/>
  <c r="E13" i="41" s="1"/>
  <c r="E7" i="42"/>
  <c r="E7" i="43"/>
  <c r="Q5" i="43"/>
  <c r="Q5" i="42"/>
  <c r="Q11" i="42" s="1"/>
  <c r="Q5" i="41"/>
  <c r="N4" i="22"/>
  <c r="G5" i="22"/>
  <c r="G5" i="43"/>
  <c r="G11" i="43" s="1"/>
  <c r="G5" i="41"/>
  <c r="W4" i="41"/>
  <c r="Q7" i="42"/>
  <c r="Q7" i="43"/>
  <c r="Q7" i="22"/>
  <c r="Q13" i="22" s="1"/>
  <c r="Q7" i="41"/>
  <c r="W11" i="42"/>
  <c r="W13" i="42"/>
  <c r="O4" i="43"/>
  <c r="O4" i="41"/>
  <c r="O10" i="41" s="1"/>
  <c r="O4" i="22"/>
  <c r="C4" i="42"/>
  <c r="C10" i="42" s="1"/>
  <c r="C4" i="41"/>
  <c r="C10" i="41" s="1"/>
  <c r="C4" i="22"/>
  <c r="C10" i="22" s="1"/>
  <c r="U6" i="22"/>
  <c r="U6" i="42"/>
  <c r="O4" i="42"/>
  <c r="O10" i="42" s="1"/>
  <c r="E4" i="22"/>
  <c r="E4" i="42"/>
  <c r="E10" i="42" s="1"/>
  <c r="E4" i="41"/>
  <c r="E4" i="43"/>
  <c r="D7" i="22"/>
  <c r="D7" i="42"/>
  <c r="D13" i="42" s="1"/>
  <c r="D7" i="43"/>
  <c r="M5" i="22"/>
  <c r="M5" i="43"/>
  <c r="M11" i="43" s="1"/>
  <c r="M5" i="41"/>
  <c r="G4" i="42"/>
  <c r="G4" i="22"/>
  <c r="G4" i="41"/>
  <c r="G4" i="43"/>
  <c r="S5" i="22"/>
  <c r="S5" i="43"/>
  <c r="S11" i="43" s="1"/>
  <c r="S5" i="41"/>
  <c r="S5" i="42"/>
  <c r="T5" i="22"/>
  <c r="T5" i="42"/>
  <c r="U11" i="42" s="1"/>
  <c r="T5" i="41"/>
  <c r="T5" i="43"/>
  <c r="K13" i="41"/>
  <c r="I4" i="22"/>
  <c r="I4" i="42"/>
  <c r="I4" i="43"/>
  <c r="T4" i="42"/>
  <c r="T4" i="22"/>
  <c r="T10" i="22" s="1"/>
  <c r="J5" i="41"/>
  <c r="W6" i="22"/>
  <c r="W6" i="42"/>
  <c r="W6" i="41"/>
  <c r="W12" i="41" s="1"/>
  <c r="H4" i="42"/>
  <c r="D4" i="43"/>
  <c r="D10" i="43" s="1"/>
  <c r="D4" i="41"/>
  <c r="P5" i="41"/>
  <c r="I6" i="41"/>
  <c r="J12" i="41" s="1"/>
  <c r="I6" i="43"/>
  <c r="I6" i="42"/>
  <c r="I12" i="42" s="1"/>
  <c r="Q6" i="41"/>
  <c r="F7" i="22"/>
  <c r="F13" i="22" s="1"/>
  <c r="F6" i="41"/>
  <c r="F6" i="43"/>
  <c r="M7" i="42"/>
  <c r="R5" i="22"/>
  <c r="R11" i="22" s="1"/>
  <c r="M7" i="43"/>
  <c r="R5" i="42"/>
  <c r="V7" i="43"/>
  <c r="V13" i="43" s="1"/>
  <c r="C6" i="43"/>
  <c r="C12" i="43" s="1"/>
  <c r="W7" i="41"/>
  <c r="V5" i="41"/>
  <c r="V5" i="22"/>
  <c r="L6" i="41"/>
  <c r="L7" i="43"/>
  <c r="V5" i="43"/>
  <c r="J6" i="42"/>
  <c r="K12" i="42" s="1"/>
  <c r="L7" i="41"/>
  <c r="L13" i="41" s="1"/>
  <c r="H7" i="42"/>
  <c r="H7" i="43"/>
  <c r="H13" i="43" s="1"/>
  <c r="E5" i="22"/>
  <c r="H7" i="22"/>
  <c r="H5" i="42"/>
  <c r="H11" i="42" s="1"/>
  <c r="W5" i="22"/>
  <c r="U5" i="41"/>
  <c r="N5" i="41"/>
  <c r="K5" i="22"/>
  <c r="P7" i="42"/>
  <c r="P13" i="42" s="1"/>
  <c r="N5" i="22"/>
  <c r="L6" i="42"/>
  <c r="L12" i="42" s="1"/>
  <c r="C7" i="22"/>
  <c r="C13" i="22" s="1"/>
  <c r="N5" i="43"/>
  <c r="W5" i="41"/>
  <c r="V6" i="22"/>
  <c r="T6" i="22"/>
  <c r="T12" i="22" s="1"/>
  <c r="K7" i="42"/>
  <c r="K13" i="42" s="1"/>
  <c r="U5" i="43"/>
  <c r="P7" i="41"/>
  <c r="W7" i="22"/>
  <c r="H6" i="41"/>
  <c r="C6" i="41"/>
  <c r="C12" i="41" s="1"/>
  <c r="L5" i="22"/>
  <c r="D5" i="22"/>
  <c r="J6" i="22"/>
  <c r="J12" i="22" s="1"/>
  <c r="P7" i="43"/>
  <c r="R5" i="41"/>
  <c r="F6" i="22"/>
  <c r="L6" i="22"/>
  <c r="T6" i="42"/>
  <c r="C6" i="22"/>
  <c r="C12" i="22" s="1"/>
  <c r="V7" i="41"/>
  <c r="K7" i="22"/>
  <c r="K13" i="22" s="1"/>
  <c r="L5" i="41"/>
  <c r="L11" i="41" s="1"/>
  <c r="D5" i="41"/>
  <c r="N7" i="41"/>
  <c r="N13" i="41" s="1"/>
  <c r="V6" i="43"/>
  <c r="V12" i="43" s="1"/>
  <c r="L7" i="42"/>
  <c r="C7" i="41"/>
  <c r="C13" i="41" s="1"/>
  <c r="C7" i="43"/>
  <c r="C13" i="43" s="1"/>
  <c r="H6" i="43"/>
  <c r="K5" i="42"/>
  <c r="E5" i="42"/>
  <c r="E11" i="42" s="1"/>
  <c r="M7" i="22"/>
  <c r="M13" i="22" s="1"/>
  <c r="K6" i="41"/>
  <c r="K12" i="41" s="1"/>
  <c r="N7" i="43"/>
  <c r="H6" i="22"/>
  <c r="N7" i="42"/>
  <c r="O13" i="42" s="1"/>
  <c r="J6" i="43"/>
  <c r="U5" i="22"/>
  <c r="O7" i="43"/>
  <c r="V13" i="42" l="1"/>
  <c r="P13" i="41"/>
  <c r="R12" i="42"/>
  <c r="L12" i="22"/>
  <c r="W13" i="22"/>
  <c r="W12" i="42"/>
  <c r="L10" i="42"/>
  <c r="C16" i="22" a="1"/>
  <c r="S16" i="43" a="1"/>
  <c r="S16" i="43" s="1"/>
  <c r="C16" i="42" a="1"/>
  <c r="C16" i="42" s="1"/>
  <c r="C16" i="41" a="1"/>
  <c r="C16" i="41" s="1"/>
  <c r="C16" i="43"/>
  <c r="O10" i="43"/>
  <c r="J11" i="41"/>
  <c r="J16" i="41" s="1" a="1"/>
  <c r="J16" i="41" s="1"/>
  <c r="G10" i="41"/>
  <c r="H13" i="22"/>
  <c r="P13" i="22"/>
  <c r="Q11" i="43"/>
  <c r="T12" i="42"/>
  <c r="F12" i="43"/>
  <c r="F11" i="41"/>
  <c r="D11" i="22"/>
  <c r="D10" i="41"/>
  <c r="E10" i="22"/>
  <c r="L10" i="41"/>
  <c r="U12" i="41"/>
  <c r="O12" i="43"/>
  <c r="F12" i="41"/>
  <c r="U10" i="43"/>
  <c r="R10" i="41"/>
  <c r="E10" i="41"/>
  <c r="I11" i="22"/>
  <c r="W11" i="43"/>
  <c r="R11" i="42"/>
  <c r="W12" i="22"/>
  <c r="U11" i="22"/>
  <c r="N10" i="22"/>
  <c r="L10" i="22"/>
  <c r="H12" i="43"/>
  <c r="P11" i="41"/>
  <c r="G10" i="22"/>
  <c r="H12" i="22"/>
  <c r="K11" i="43"/>
  <c r="E12" i="22"/>
  <c r="O10" i="22"/>
  <c r="I10" i="22"/>
  <c r="L13" i="43"/>
  <c r="N11" i="22"/>
  <c r="M13" i="42"/>
  <c r="G10" i="43"/>
  <c r="H13" i="41"/>
  <c r="V11" i="41"/>
  <c r="V13" i="41"/>
  <c r="K11" i="22"/>
  <c r="F13" i="42"/>
  <c r="N13" i="43"/>
  <c r="G10" i="42"/>
  <c r="H12" i="41"/>
  <c r="Q12" i="41"/>
  <c r="W10" i="41"/>
  <c r="V12" i="22"/>
  <c r="K11" i="41"/>
  <c r="T10" i="42"/>
  <c r="T12" i="43"/>
  <c r="P11" i="43"/>
  <c r="H10" i="43"/>
  <c r="S11" i="42"/>
  <c r="S10" i="41"/>
  <c r="G13" i="42"/>
  <c r="S13" i="41"/>
  <c r="T13" i="22"/>
  <c r="Q10" i="41"/>
  <c r="E12" i="41"/>
  <c r="Q12" i="43"/>
  <c r="D11" i="41"/>
  <c r="O13" i="41"/>
  <c r="N10" i="41"/>
  <c r="M10" i="42"/>
  <c r="J13" i="42"/>
  <c r="E12" i="42"/>
  <c r="U11" i="43"/>
  <c r="E11" i="22"/>
  <c r="U13" i="41"/>
  <c r="I11" i="41"/>
  <c r="P12" i="41"/>
  <c r="J12" i="43"/>
  <c r="S11" i="41"/>
  <c r="E13" i="43"/>
  <c r="P13" i="43"/>
  <c r="E11" i="41"/>
  <c r="H13" i="42"/>
  <c r="U11" i="41"/>
  <c r="H12" i="42"/>
  <c r="M10" i="41"/>
  <c r="V10" i="22"/>
  <c r="D13" i="22"/>
  <c r="P10" i="22"/>
  <c r="P16" i="22" s="1" a="1"/>
  <c r="N12" i="43"/>
  <c r="N11" i="41"/>
  <c r="S11" i="22"/>
  <c r="E10" i="43"/>
  <c r="G13" i="43"/>
  <c r="P12" i="42"/>
  <c r="J11" i="22"/>
  <c r="D11" i="43"/>
  <c r="D16" i="43" s="1" a="1"/>
  <c r="O12" i="22"/>
  <c r="C16" i="22"/>
  <c r="G11" i="22"/>
  <c r="H11" i="22"/>
  <c r="O11" i="42"/>
  <c r="O16" i="42" s="1" a="1"/>
  <c r="P11" i="42"/>
  <c r="F10" i="42"/>
  <c r="J10" i="22"/>
  <c r="J16" i="22" s="1" a="1"/>
  <c r="W10" i="22"/>
  <c r="U13" i="43"/>
  <c r="K11" i="42"/>
  <c r="L11" i="42"/>
  <c r="Q13" i="41"/>
  <c r="R10" i="22"/>
  <c r="G13" i="22"/>
  <c r="G12" i="43"/>
  <c r="M10" i="22"/>
  <c r="F13" i="43"/>
  <c r="K12" i="22"/>
  <c r="P12" i="43"/>
  <c r="O12" i="41"/>
  <c r="V10" i="42"/>
  <c r="K10" i="22"/>
  <c r="K16" i="22" s="1" a="1"/>
  <c r="Q12" i="42"/>
  <c r="K10" i="41"/>
  <c r="D10" i="42"/>
  <c r="R12" i="43"/>
  <c r="Q11" i="41"/>
  <c r="W13" i="43"/>
  <c r="P10" i="43"/>
  <c r="D10" i="22"/>
  <c r="J11" i="42"/>
  <c r="P12" i="22"/>
  <c r="F13" i="41"/>
  <c r="V10" i="43"/>
  <c r="L11" i="22"/>
  <c r="I12" i="41"/>
  <c r="M11" i="41"/>
  <c r="Q13" i="43"/>
  <c r="R13" i="41"/>
  <c r="U10" i="22"/>
  <c r="U13" i="22"/>
  <c r="V13" i="22"/>
  <c r="G12" i="41"/>
  <c r="V10" i="41"/>
  <c r="J13" i="43"/>
  <c r="K13" i="43"/>
  <c r="T13" i="41"/>
  <c r="Q10" i="43"/>
  <c r="O12" i="42"/>
  <c r="F11" i="42"/>
  <c r="N12" i="41"/>
  <c r="H10" i="41"/>
  <c r="P10" i="42"/>
  <c r="P16" i="42" s="1" a="1"/>
  <c r="N13" i="42"/>
  <c r="Q13" i="42"/>
  <c r="R13" i="22"/>
  <c r="U10" i="42"/>
  <c r="M12" i="22"/>
  <c r="F11" i="22"/>
  <c r="N12" i="22"/>
  <c r="D12" i="22"/>
  <c r="H10" i="22"/>
  <c r="G11" i="42"/>
  <c r="O11" i="22"/>
  <c r="D13" i="41"/>
  <c r="M12" i="42"/>
  <c r="L13" i="42"/>
  <c r="N11" i="43"/>
  <c r="V11" i="43"/>
  <c r="S12" i="41"/>
  <c r="T12" i="41"/>
  <c r="I13" i="22"/>
  <c r="M12" i="41"/>
  <c r="F10" i="22"/>
  <c r="Q10" i="22"/>
  <c r="M13" i="41"/>
  <c r="K12" i="43"/>
  <c r="D12" i="43"/>
  <c r="R13" i="43"/>
  <c r="E13" i="22"/>
  <c r="W13" i="41"/>
  <c r="I12" i="22"/>
  <c r="F12" i="22"/>
  <c r="M13" i="43"/>
  <c r="M16" i="43" s="1" a="1"/>
  <c r="I10" i="43"/>
  <c r="T11" i="42"/>
  <c r="V12" i="41"/>
  <c r="D13" i="43"/>
  <c r="U12" i="42"/>
  <c r="V12" i="42"/>
  <c r="N13" i="22"/>
  <c r="G11" i="41"/>
  <c r="H11" i="41"/>
  <c r="E13" i="42"/>
  <c r="N10" i="43"/>
  <c r="S13" i="42"/>
  <c r="O11" i="43"/>
  <c r="S12" i="42"/>
  <c r="I13" i="43"/>
  <c r="P10" i="41"/>
  <c r="P16" i="41" s="1" a="1"/>
  <c r="F10" i="41"/>
  <c r="R12" i="22"/>
  <c r="T10" i="43"/>
  <c r="J10" i="43"/>
  <c r="E12" i="43"/>
  <c r="D12" i="41"/>
  <c r="W10" i="42"/>
  <c r="T13" i="42"/>
  <c r="Q11" i="22"/>
  <c r="W12" i="43"/>
  <c r="S10" i="22"/>
  <c r="V11" i="22"/>
  <c r="I12" i="43"/>
  <c r="W11" i="41"/>
  <c r="J12" i="42"/>
  <c r="L13" i="22"/>
  <c r="T11" i="43"/>
  <c r="W11" i="22"/>
  <c r="T11" i="41"/>
  <c r="M11" i="22"/>
  <c r="R11" i="43"/>
  <c r="R13" i="42"/>
  <c r="R16" i="42" s="1" a="1"/>
  <c r="O13" i="43"/>
  <c r="R11" i="41"/>
  <c r="L12" i="41"/>
  <c r="H10" i="42"/>
  <c r="I10" i="42"/>
  <c r="I16" i="42" s="1" a="1"/>
  <c r="T11" i="22"/>
  <c r="T16" i="22" s="1" a="1"/>
  <c r="U12" i="22"/>
  <c r="S13" i="22"/>
  <c r="O11" i="41"/>
  <c r="G12" i="22"/>
  <c r="I13" i="42"/>
  <c r="H11" i="43"/>
  <c r="F10" i="43"/>
  <c r="R12" i="41"/>
  <c r="I11" i="42"/>
  <c r="J10" i="42"/>
  <c r="K10" i="42"/>
  <c r="K16" i="42" s="1" a="1"/>
  <c r="T10" i="41"/>
  <c r="R10" i="43"/>
  <c r="I10" i="41"/>
  <c r="N10" i="42"/>
  <c r="N16" i="42" s="1" a="1"/>
  <c r="E16" i="42" l="1" a="1"/>
  <c r="R16" i="22" a="1"/>
  <c r="T16" i="41" a="1"/>
  <c r="H16" i="41" a="1"/>
  <c r="O16" i="41" a="1"/>
  <c r="V16" i="41" a="1"/>
  <c r="U16" i="42" a="1"/>
  <c r="K16" i="43" a="1"/>
  <c r="V16" i="22" a="1"/>
  <c r="E16" i="41" a="1"/>
  <c r="O16" i="22" a="1"/>
  <c r="U16" i="41" a="1"/>
  <c r="W16" i="43" a="1"/>
  <c r="Q16" i="22" a="1"/>
  <c r="P16" i="43" a="1"/>
  <c r="E16" i="43" a="1"/>
  <c r="E16" i="43" s="1"/>
  <c r="L16" i="42" a="1"/>
  <c r="K16" i="41" a="1"/>
  <c r="S16" i="42" a="1"/>
  <c r="J16" i="42" a="1"/>
  <c r="Q16" i="42" a="1"/>
  <c r="Q16" i="42" s="1"/>
  <c r="D16" i="41" a="1"/>
  <c r="D16" i="41" s="1"/>
  <c r="G16" i="41" a="1"/>
  <c r="G16" i="41" s="1"/>
  <c r="F16" i="22" a="1"/>
  <c r="F16" i="22" s="1"/>
  <c r="V16" i="43" a="1"/>
  <c r="M16" i="41" a="1"/>
  <c r="M16" i="42" a="1"/>
  <c r="M16" i="42" s="1"/>
  <c r="I16" i="22" a="1"/>
  <c r="L16" i="22" a="1"/>
  <c r="L16" i="22" s="1"/>
  <c r="R16" i="41" a="1"/>
  <c r="R16" i="41" s="1"/>
  <c r="N16" i="41" a="1"/>
  <c r="N16" i="22" a="1"/>
  <c r="N16" i="22" s="1"/>
  <c r="U16" i="43" a="1"/>
  <c r="O16" i="43" a="1"/>
  <c r="J16" i="43" a="1"/>
  <c r="S16" i="22" a="1"/>
  <c r="T16" i="43" a="1"/>
  <c r="T16" i="43" s="1"/>
  <c r="N16" i="43" a="1"/>
  <c r="N16" i="43" s="1"/>
  <c r="Q16" i="43" a="1"/>
  <c r="Q16" i="43" s="1"/>
  <c r="U16" i="22" a="1"/>
  <c r="U16" i="22" s="1"/>
  <c r="D16" i="42" a="1"/>
  <c r="D16" i="42" s="1"/>
  <c r="S16" i="41" a="1"/>
  <c r="S16" i="41" s="1"/>
  <c r="W16" i="41" a="1"/>
  <c r="W16" i="42" a="1"/>
  <c r="W16" i="42" s="1"/>
  <c r="T16" i="42" a="1"/>
  <c r="T16" i="42" s="1"/>
  <c r="F16" i="43" a="1"/>
  <c r="F16" i="43" s="1"/>
  <c r="H16" i="42" a="1"/>
  <c r="H16" i="42" s="1"/>
  <c r="M16" i="22" a="1"/>
  <c r="M16" i="22" s="1"/>
  <c r="I16" i="41" a="1"/>
  <c r="I16" i="41" s="1"/>
  <c r="R16" i="43" a="1"/>
  <c r="R16" i="43" s="1"/>
  <c r="F16" i="41" a="1"/>
  <c r="I16" i="43" a="1"/>
  <c r="I16" i="43" s="1"/>
  <c r="H16" i="22" a="1"/>
  <c r="H16" i="22" s="1"/>
  <c r="D16" i="22" a="1"/>
  <c r="D16" i="22" s="1"/>
  <c r="W16" i="22" a="1"/>
  <c r="W16" i="22" s="1"/>
  <c r="H16" i="43" a="1"/>
  <c r="H16" i="43" s="1"/>
  <c r="G16" i="43" a="1"/>
  <c r="G16" i="43" s="1"/>
  <c r="M16" i="43"/>
  <c r="G16" i="42" a="1"/>
  <c r="G16" i="42" s="1"/>
  <c r="G16" i="22" a="1"/>
  <c r="G16" i="22" s="1"/>
  <c r="L16" i="41" a="1"/>
  <c r="L16" i="41" s="1"/>
  <c r="L16" i="43" a="1"/>
  <c r="L16" i="43" s="1"/>
  <c r="V16" i="42" a="1"/>
  <c r="V16" i="42" s="1"/>
  <c r="F16" i="42" a="1"/>
  <c r="F16" i="42" s="1"/>
  <c r="Q16" i="41" a="1"/>
  <c r="Q16" i="41" s="1"/>
  <c r="E16" i="22" a="1"/>
  <c r="E16" i="22" s="1"/>
  <c r="O16" i="41"/>
  <c r="P16" i="42"/>
  <c r="T16" i="22"/>
  <c r="U16" i="43"/>
  <c r="V16" i="22"/>
  <c r="O16" i="42"/>
  <c r="W16" i="43"/>
  <c r="E16" i="42"/>
  <c r="F16" i="41"/>
  <c r="E16" i="41"/>
  <c r="R16" i="42"/>
  <c r="P16" i="22"/>
  <c r="K16" i="41"/>
  <c r="K16" i="22"/>
  <c r="J16" i="42"/>
  <c r="I16" i="22"/>
  <c r="L16" i="42"/>
  <c r="P16" i="41"/>
  <c r="J16" i="22"/>
  <c r="O16" i="43"/>
  <c r="N16" i="41"/>
  <c r="P16" i="43"/>
  <c r="W16" i="41"/>
  <c r="N16" i="42"/>
  <c r="D16" i="43"/>
  <c r="O16" i="22"/>
  <c r="M16" i="41"/>
  <c r="U16" i="41"/>
  <c r="J16" i="43"/>
  <c r="K16" i="43"/>
  <c r="U16" i="42"/>
  <c r="T16" i="41"/>
  <c r="K16" i="42"/>
  <c r="S16" i="42"/>
  <c r="Q16" i="22"/>
  <c r="I16" i="42"/>
  <c r="H16" i="41"/>
  <c r="V16" i="41"/>
  <c r="R16" i="22"/>
  <c r="S16" i="22"/>
  <c r="V16" i="43"/>
  <c r="B19" i="41" l="1"/>
  <c r="B19" i="42"/>
  <c r="B19" i="43"/>
  <c r="B19" i="22"/>
</calcChain>
</file>

<file path=xl/sharedStrings.xml><?xml version="1.0" encoding="utf-8"?>
<sst xmlns="http://schemas.openxmlformats.org/spreadsheetml/2006/main" count="1543" uniqueCount="175">
  <si>
    <t>Rev</t>
  </si>
  <si>
    <t>Date</t>
  </si>
  <si>
    <t>Editor</t>
  </si>
  <si>
    <t>Update</t>
  </si>
  <si>
    <t>Anand Gopalan</t>
  </si>
  <si>
    <t>First release</t>
  </si>
  <si>
    <t>This excel based calculator provides a quick and easy way to select a device from the DRV824X-Q1 family to drive a specific load current profile.</t>
  </si>
  <si>
    <t>PCB assumptions are based on the reference layout.</t>
  </si>
  <si>
    <t>How to use this sheet?</t>
  </si>
  <si>
    <t>Ambient Temperature (deg C)</t>
  </si>
  <si>
    <t>f(PWM) (KHz)</t>
  </si>
  <si>
    <t>Calculated</t>
  </si>
  <si>
    <t>Time (s)</t>
  </si>
  <si>
    <t>PWM [Y/N]</t>
  </si>
  <si>
    <t>VM (V)</t>
  </si>
  <si>
    <t>HSFET 1 Power (W)</t>
  </si>
  <si>
    <t>HSFET 2 Power (W)</t>
  </si>
  <si>
    <t>LSFET 1 Power (W)</t>
  </si>
  <si>
    <t>Device Choice</t>
  </si>
  <si>
    <t>LSFET 2 Power (W)</t>
  </si>
  <si>
    <t>PCB Choice</t>
  </si>
  <si>
    <t>Device List</t>
  </si>
  <si>
    <t>DRV8243-HRQFN(14)</t>
  </si>
  <si>
    <t>DRV8243-HVSSOP(28)</t>
  </si>
  <si>
    <t>DRV8244-HRQFN(16)</t>
  </si>
  <si>
    <t>DRV8244-HVSSOP(28)</t>
  </si>
  <si>
    <t>DRV8245-HRQFN(16)</t>
  </si>
  <si>
    <t>DRV8245-HTSSOP(28)</t>
  </si>
  <si>
    <t>Ambient Temperature [DEG c]</t>
  </si>
  <si>
    <t>Design</t>
  </si>
  <si>
    <t>RDSON Temp. Coef1. (ppm/deg C)</t>
  </si>
  <si>
    <t>RDSON Temp. Coef2. (ppm/deg C^2)</t>
  </si>
  <si>
    <t>Dead time during switching (nsec)</t>
  </si>
  <si>
    <t>RDSON (m ohm)</t>
  </si>
  <si>
    <t>Foster ladder RC network extracted to capture temperature response due to various power pulse inputs</t>
  </si>
  <si>
    <r>
      <t xml:space="preserve">The RC model fit is within ±1 </t>
    </r>
    <r>
      <rPr>
        <sz val="11"/>
        <color theme="1"/>
        <rFont val="Calibri"/>
        <family val="2"/>
      </rPr>
      <t>°C/W</t>
    </r>
    <r>
      <rPr>
        <sz val="11"/>
        <color theme="1"/>
        <rFont val="맑은 고딕"/>
        <family val="2"/>
        <scheme val="minor"/>
      </rPr>
      <t xml:space="preserve"> of detailed simulations at times &gt; 1e-5 seconds and valid up to 1000 seconds</t>
    </r>
  </si>
  <si>
    <t>Assumes a 4 Layer Custom PCB Layout</t>
  </si>
  <si>
    <t>Separate power loading can be applied to 4 FET locations</t>
  </si>
  <si>
    <t>HSFET 1 On</t>
  </si>
  <si>
    <t>HSFET 1</t>
  </si>
  <si>
    <t>HSFET 2</t>
  </si>
  <si>
    <t>LSFET 1</t>
  </si>
  <si>
    <t>LSFET 2</t>
  </si>
  <si>
    <r>
      <rPr>
        <sz val="11"/>
        <color theme="1"/>
        <rFont val="Calibri"/>
        <family val="2"/>
      </rPr>
      <t>τ</t>
    </r>
    <r>
      <rPr>
        <sz val="11"/>
        <color theme="1"/>
        <rFont val="맑은 고딕"/>
        <family val="2"/>
        <scheme val="minor"/>
      </rPr>
      <t xml:space="preserve"> (s)</t>
    </r>
  </si>
  <si>
    <r>
      <t>R (</t>
    </r>
    <r>
      <rPr>
        <sz val="11"/>
        <color theme="1"/>
        <rFont val="Calibri"/>
        <family val="2"/>
      </rPr>
      <t>Ω)</t>
    </r>
  </si>
  <si>
    <t>C (F)</t>
  </si>
  <si>
    <t>HSFET 2 On</t>
  </si>
  <si>
    <t>LSFET 1 On</t>
  </si>
  <si>
    <t>LSFET 2 On</t>
  </si>
  <si>
    <t>Initial Temp (°C)</t>
  </si>
  <si>
    <t>1.1 Pulse</t>
  </si>
  <si>
    <t>2.1 Pulse</t>
  </si>
  <si>
    <t>3.1 Pulse</t>
  </si>
  <si>
    <t>4.1 Pulse</t>
  </si>
  <si>
    <t>actual time</t>
  </si>
  <si>
    <t>time since pulse start</t>
  </si>
  <si>
    <t>FET A RC Response</t>
  </si>
  <si>
    <t>Tj (°C)</t>
  </si>
  <si>
    <t>Junction Temperature vs Time</t>
  </si>
  <si>
    <t>Instructions:</t>
  </si>
  <si>
    <t>User input areas are highlighted in this color.</t>
  </si>
  <si>
    <t>The user input cells A20:A239 can be adjusted to meet the needs of the application.  Please enter the time values that are of interest.  These values will be plotted on the "Junction Temperature vs Time" graph.</t>
  </si>
  <si>
    <t>The user input cells B3:W7 define the power profile for the four power FETs on the die</t>
  </si>
  <si>
    <r>
      <t xml:space="preserve">Please note that the load is applied continuously until the next step.  For example, if the load is 100 W at 1ms and 10W at 2ms, then 100W is applied continuously from 1ms until 2ms.  At 2ms it will transition from 100W to 10W.  To obtain an accurate simulation, it is best to input the </t>
    </r>
    <r>
      <rPr>
        <u/>
        <sz val="10"/>
        <color theme="1"/>
        <rFont val="맑은 고딕"/>
        <family val="2"/>
        <scheme val="minor"/>
      </rPr>
      <t>average</t>
    </r>
    <r>
      <rPr>
        <sz val="10"/>
        <color theme="1"/>
        <rFont val="맑은 고딕"/>
        <family val="2"/>
        <scheme val="minor"/>
      </rPr>
      <t xml:space="preserve"> load current during the step (since this load will be applied for the duration of the step).</t>
    </r>
  </si>
  <si>
    <t>Also, note that the load values entered in cells W3-W7 will be applied continuously to the end of the simulation.</t>
  </si>
  <si>
    <t>The user input cell B1 sets the ambient temperature.  The device temperature will start at this value.</t>
  </si>
  <si>
    <t>Notes:</t>
  </si>
  <si>
    <t>The RC model fit is within ±1 °C/W of detailed simulations at times &gt; 1e-5 seconds and valid up to 1000 seconds</t>
  </si>
  <si>
    <t>Models are more on the pessimistic side. The accuracy of the models will continue to be improved to match characterization data.</t>
  </si>
  <si>
    <t>Power dissipation is calculated for each Power FET and power loading is applied to FET locations to estimate the local junction heating.</t>
  </si>
  <si>
    <t>What is this Junction Temperature Calculator?</t>
  </si>
  <si>
    <t>TI Confidential – NDA Restrictions</t>
  </si>
  <si>
    <t>Current (A) [-100 to +100]</t>
  </si>
  <si>
    <t>Duty Cycle [0.01 to 0.99]</t>
  </si>
  <si>
    <t>V(Body Diode) during switching (V)</t>
  </si>
  <si>
    <t>Added additional HS switching losses, added directionality to current to select between forward and reverse directions, considered worst case slew rates (33% lower)</t>
  </si>
  <si>
    <t>TSD (°C)</t>
  </si>
  <si>
    <t>Max Time for Temperature plot [sec]</t>
  </si>
  <si>
    <t>Slew Rate (V/usec) setting</t>
  </si>
  <si>
    <t>Choice</t>
  </si>
  <si>
    <t>Slew Rate typical (V/usec)</t>
  </si>
  <si>
    <t>PCB list - Layers, Size</t>
  </si>
  <si>
    <t>Slew Rate [V/usec]</t>
  </si>
  <si>
    <t>Model - Typical or WorstCase</t>
  </si>
  <si>
    <t>Updated models and design params to match silicon. Added a typical vs worst case selection for the user</t>
  </si>
  <si>
    <t>DRV8243-Q1 VQFN-HR</t>
  </si>
  <si>
    <t>DRV8243-Q1 HVSSOP</t>
  </si>
  <si>
    <t>DRV8244-Q1 VQFN-HR</t>
  </si>
  <si>
    <t>DRV8244-Q1 HVSSOP</t>
  </si>
  <si>
    <t>DRV8245-Q1 VQFN-HR</t>
  </si>
  <si>
    <t>DRV8245-Q1 HTSSOP</t>
  </si>
  <si>
    <t>ILOAD [A]</t>
  </si>
  <si>
    <t>Load current plot fix, dead time matched to silicon</t>
  </si>
  <si>
    <t>DRV8244 (VQFN, 4L, 4cm x 4cm)</t>
  </si>
  <si>
    <t>DRV8243 (VQFN, 4L, 4cm x 4cm)</t>
  </si>
  <si>
    <t>DRV8245 (VQFN, 4L, 4cm x 4cm)</t>
  </si>
  <si>
    <t>DRV8243 (HVSSOP, 4L, 4cm x 4cm)</t>
  </si>
  <si>
    <t>DRV8244 (HVSSOP, 4L, 4cm x 4cm)</t>
  </si>
  <si>
    <t>DRV8245 (HTSSOP, 4L, 4cm x 4cm)</t>
  </si>
  <si>
    <t>4L, 2 cm X 2 cm</t>
  </si>
  <si>
    <t>4L, 8 cm X 4 cm</t>
  </si>
  <si>
    <t>DRV8243 (VQFN, 4L, 2cm x 2cm)</t>
  </si>
  <si>
    <t>DRV8243 (HVSSOP, 4L, 2cm x 2cm)</t>
  </si>
  <si>
    <t>DRV8244 (VQFN, 4L, 2cm x 2cm)</t>
  </si>
  <si>
    <t>DRV8244 (HVSSOP, 4L, 2cm x 2cm)</t>
  </si>
  <si>
    <t>DRV8245 (VQFN, 4L, 2cm x 2cm)</t>
  </si>
  <si>
    <t>DRV8245 (HTSSOP, 4L, 2cm x 2cm)</t>
  </si>
  <si>
    <t>DRV8243 (VQFN, 4L, 4cm x 8cm)</t>
  </si>
  <si>
    <t>DRV8243 (HVSSOP, 4L, 4cm x 8cm)</t>
  </si>
  <si>
    <t>DRV8244 (VQFN, 4L, 4cm x 8cm)</t>
  </si>
  <si>
    <t>DRV8244 (HVSSOP, 4L, 4cm x 8cm)</t>
  </si>
  <si>
    <t>DRV8245 (VQFN, 4L, 4cm x 8cm)</t>
  </si>
  <si>
    <t>DRV8245 (HTSSOP, 4L, 4cm x 8cm)</t>
  </si>
  <si>
    <t>Time vs. Load Current</t>
  </si>
  <si>
    <t>Time vs. Power Dissipated (40% for HS1, 40% for LS2, 20% for HS2)</t>
  </si>
  <si>
    <t>Time vs. Power Dissipated (40% for HS2, 40% for LS1, 20% for HS1)</t>
  </si>
  <si>
    <t>Total Power Dissipated [W]</t>
  </si>
  <si>
    <t>4L, 4 cm X 4 cm</t>
  </si>
  <si>
    <t>1.6 mm thickness, 2 oz Cu for Top &amp; Bot, 1 oz Cu for internal layers</t>
  </si>
  <si>
    <t>Time vs. Power Dissipated (25% for each FET - equal spread)</t>
  </si>
  <si>
    <r>
      <t>"</t>
    </r>
    <r>
      <rPr>
        <b/>
        <sz val="11"/>
        <color theme="1"/>
        <rFont val="맑은 고딕"/>
        <family val="2"/>
        <scheme val="minor"/>
      </rPr>
      <t>Calculator</t>
    </r>
    <r>
      <rPr>
        <sz val="11"/>
        <color theme="1"/>
        <rFont val="맑은 고딕"/>
        <family val="2"/>
        <scheme val="minor"/>
      </rPr>
      <t>" is the main tab. It is meant to provide a quick means to estimate the local junction temperature of each power FET based on either 
1) A specific load current profile and switching transients defined over a set of time steps, or
2) Power dissipated defined over a set of time steps</t>
    </r>
  </si>
  <si>
    <t xml:space="preserve">Added additional PCB variant models with PCB layout information
Added alternate methods for user input (Time vs Power)
Updated design info for slew rates and dead time </t>
  </si>
  <si>
    <t>Thermal models are based on a foster ladder RC network extracted to capture temperature response due to various power pulse inputs. The RC model fit is within ±1 °C/W of detailed simulations at times &gt; 1e-5 seconds and valid up to 1000 seconds. This is shown in the "Foster_Networks" tab.</t>
  </si>
  <si>
    <t>LS + HS typical RDSON 
(mohm)</t>
  </si>
  <si>
    <t>HSFET 1 Power Dissipated (W)</t>
  </si>
  <si>
    <t>HSFET 2 Power Dissipated (W)</t>
  </si>
  <si>
    <t>LSFET 1 Power Dissipated (W)</t>
  </si>
  <si>
    <t>LSFET 2 Power Dissipated (W)</t>
  </si>
  <si>
    <t>Input type</t>
  </si>
  <si>
    <t>Inputs are marked in blue for user inputs, listed from 1 to 14. Work your way in that order.</t>
  </si>
  <si>
    <t>User Input # 1 - Set the ambient temperature (temperature GND for the simulation)</t>
  </si>
  <si>
    <t>User Input # 2 - Select device / package</t>
  </si>
  <si>
    <t>User Input # 3 - Select PCB size variant, closest to match the application. The PCB assumptions can be found in the other tabs.</t>
  </si>
  <si>
    <t>User Input # 4 - Select input type - time vs load (power is calculated) or time vs power</t>
  </si>
  <si>
    <t>User Input # 5  (Only relevant for input type # 1) - Select model type - Worst case assumes max time spec limits for slew rate and dead time that impacts switching losses</t>
  </si>
  <si>
    <t>User Input # 6,7,8  (Only relevant for input type # 1) - Select PWM freq, slew rate and supply level (VM)</t>
  </si>
  <si>
    <t>User input # 9 - Enter upto 22 time points starting from time = 0</t>
  </si>
  <si>
    <r>
      <t xml:space="preserve">User iput # 10,11,12  (Only relevant for input type # 1) - For a current profile, </t>
    </r>
    <r>
      <rPr>
        <b/>
        <sz val="11"/>
        <color theme="1"/>
        <rFont val="맑은 고딕"/>
        <family val="2"/>
        <scheme val="minor"/>
      </rPr>
      <t>polarity of the current</t>
    </r>
    <r>
      <rPr>
        <sz val="11"/>
        <color theme="1"/>
        <rFont val="맑은 고딕"/>
        <family val="2"/>
        <scheme val="minor"/>
      </rPr>
      <t xml:space="preserve"> is important to distinguish between forward direction (HS1 conducting 100%, PWM between LS2 and HS2 at the input duty cycle) and reverse direction (HS2 conducting 100%, PWM between LS1 and HS1 at the input duty cycle). PWM at each time time point can set by Y/N. If PWM is used, duty cycle at each PWM cycle can be set between 0.01 - 0.99. </t>
    </r>
  </si>
  <si>
    <t>User iput # 14  - Enter max time for time vs temperature plot</t>
  </si>
  <si>
    <t>User iput # 13  (Only relevant for input type &gt; 1) - Enter power dissipation profile</t>
  </si>
  <si>
    <t xml:space="preserve">User Input # 1 </t>
  </si>
  <si>
    <t>User Input # 2</t>
  </si>
  <si>
    <t>User Input # 3</t>
  </si>
  <si>
    <t>User Input # 4</t>
  </si>
  <si>
    <t>User Input # 5</t>
  </si>
  <si>
    <t>User Input # 6</t>
  </si>
  <si>
    <t>User Input # 7</t>
  </si>
  <si>
    <t>User Input # 8</t>
  </si>
  <si>
    <t>User Input # 9</t>
  </si>
  <si>
    <t>User Input # 10</t>
  </si>
  <si>
    <t>User Input # 11</t>
  </si>
  <si>
    <t>User Input # 12</t>
  </si>
  <si>
    <t>User Input # 13</t>
  </si>
  <si>
    <t>User Input # 14</t>
  </si>
  <si>
    <t>Zero-time pulse fix</t>
  </si>
  <si>
    <t>Current</t>
  </si>
  <si>
    <t>HSFET 1 -&gt; HSFET 2</t>
  </si>
  <si>
    <t>HSFET 1 -&gt; LSFET 1</t>
  </si>
  <si>
    <t>HSFET 1 -&gt; LSFET 2</t>
  </si>
  <si>
    <t>HSFET 2 -&gt; HSFET 1</t>
  </si>
  <si>
    <t>HSFET 2 -&gt; LSFET 1</t>
  </si>
  <si>
    <t>HSFET 2 -&gt; LSFET 2</t>
  </si>
  <si>
    <t>LSFET 1 -&gt; HSFET 1</t>
  </si>
  <si>
    <t>LSFET 1 -&gt; HSFET 2</t>
  </si>
  <si>
    <t>LSFET 1 -&gt; LSFET 2</t>
  </si>
  <si>
    <t>LSFET 2 -&gt; HSFET 1</t>
  </si>
  <si>
    <t>LSFET 2 -&gt; HSFET 2</t>
  </si>
  <si>
    <t>LSFET 2 -&gt; LSFET 1</t>
  </si>
  <si>
    <t>HSFET 1 -&gt; GND</t>
  </si>
  <si>
    <t>HSFET 2 -&gt; GND</t>
  </si>
  <si>
    <t>LSFET 1 -&gt; GND</t>
  </si>
  <si>
    <t>LSFET 2 -&gt; GND</t>
  </si>
  <si>
    <t>The device model is a 4 by 4 matrix of RC network for each FET with respect to itself (self heating) and other FETs (cross heating)</t>
  </si>
  <si>
    <t>Typical</t>
  </si>
  <si>
    <t>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</si>
</sst>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0000"/>
    <numFmt numFmtId="178" formatCode="0.000000"/>
    <numFmt numFmtId="179" formatCode="0.000E+00"/>
    <numFmt numFmtId="180" formatCode="0.00000"/>
  </numFmts>
  <fonts count="19" x14ac:knownFonts="1">
    <font>
      <sz val="11"/>
      <color theme="1"/>
      <name val="맑은 고딕"/>
      <family val="2"/>
      <scheme val="minor"/>
    </font>
    <font>
      <sz val="11"/>
      <color theme="1"/>
      <name val="Calibri"/>
      <family val="2"/>
    </font>
    <font>
      <sz val="10"/>
      <color theme="1"/>
      <name val="맑은 고딕"/>
      <family val="2"/>
      <scheme val="minor"/>
    </font>
    <font>
      <sz val="10"/>
      <name val="맑은 고딕"/>
      <family val="2"/>
      <scheme val="minor"/>
    </font>
    <font>
      <sz val="10"/>
      <color rgb="FFFF0000"/>
      <name val="맑은 고딕"/>
      <family val="2"/>
      <scheme val="minor"/>
    </font>
    <font>
      <b/>
      <u/>
      <sz val="10"/>
      <color theme="1"/>
      <name val="맑은 고딕"/>
      <family val="2"/>
      <scheme val="minor"/>
    </font>
    <font>
      <b/>
      <sz val="11"/>
      <color theme="1"/>
      <name val="맑은 고딕"/>
      <family val="2"/>
      <scheme val="minor"/>
    </font>
    <font>
      <b/>
      <sz val="10"/>
      <color theme="1"/>
      <name val="맑은 고딕"/>
      <family val="2"/>
      <scheme val="minor"/>
    </font>
    <font>
      <b/>
      <sz val="10"/>
      <name val="맑은 고딕"/>
      <family val="2"/>
      <scheme val="minor"/>
    </font>
    <font>
      <u/>
      <sz val="10"/>
      <color theme="1"/>
      <name val="맑은 고딕"/>
      <family val="2"/>
      <scheme val="minor"/>
    </font>
    <font>
      <b/>
      <sz val="14"/>
      <color theme="1"/>
      <name val="맑은 고딕"/>
      <family val="2"/>
      <scheme val="minor"/>
    </font>
    <font>
      <b/>
      <sz val="20"/>
      <color theme="1"/>
      <name val="맑은 고딕"/>
      <family val="2"/>
      <scheme val="minor"/>
    </font>
    <font>
      <sz val="14"/>
      <color theme="1"/>
      <name val="맑은 고딕"/>
      <family val="2"/>
      <scheme val="minor"/>
    </font>
    <font>
      <sz val="8"/>
      <color theme="1"/>
      <name val="맑은 고딕"/>
      <family val="2"/>
      <scheme val="minor"/>
    </font>
    <font>
      <b/>
      <i/>
      <sz val="16"/>
      <color theme="1"/>
      <name val="맑은 고딕"/>
      <family val="2"/>
      <scheme val="minor"/>
    </font>
    <font>
      <sz val="11"/>
      <color theme="2" tint="-9.9978637043366805E-2"/>
      <name val="맑은 고딕"/>
      <family val="2"/>
      <scheme val="minor"/>
    </font>
    <font>
      <sz val="10"/>
      <name val="Verdana"/>
      <family val="2"/>
    </font>
    <font>
      <u/>
      <sz val="11"/>
      <color theme="10"/>
      <name val="맑은 고딕"/>
      <family val="2"/>
      <scheme val="minor"/>
    </font>
    <font>
      <sz val="8"/>
      <name val="맑은 고딕"/>
      <family val="3"/>
      <charset val="129"/>
      <scheme val="minor"/>
    </font>
  </fonts>
  <fills count="14">
    <fill>
      <patternFill patternType="none"/>
    </fill>
    <fill>
      <patternFill patternType="gray125"/>
    </fill>
    <fill>
      <patternFill patternType="solid">
        <fgColor theme="6" tint="0.59999389629810485"/>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6" fillId="0" borderId="0"/>
    <xf numFmtId="0" fontId="17" fillId="0" borderId="0" applyNumberFormat="0" applyFill="0" applyBorder="0" applyAlignment="0" applyProtection="0"/>
  </cellStyleXfs>
  <cellXfs count="128">
    <xf numFmtId="0" fontId="0" fillId="0" borderId="0" xfId="0"/>
    <xf numFmtId="0" fontId="0" fillId="0" borderId="0" xfId="0" applyAlignment="1">
      <alignment wrapText="1"/>
    </xf>
    <xf numFmtId="0" fontId="2" fillId="0" borderId="0" xfId="0" applyFont="1" applyAlignment="1">
      <alignment horizontal="center" vertical="center"/>
    </xf>
    <xf numFmtId="176" fontId="2" fillId="0" borderId="0" xfId="0" applyNumberFormat="1" applyFont="1" applyAlignment="1">
      <alignment horizontal="center" vertical="center"/>
    </xf>
    <xf numFmtId="0" fontId="2" fillId="0" borderId="0" xfId="0" applyFont="1"/>
    <xf numFmtId="0" fontId="2" fillId="0" borderId="0" xfId="0" applyFont="1" applyAlignment="1">
      <alignment horizontal="center"/>
    </xf>
    <xf numFmtId="0" fontId="2" fillId="4" borderId="1" xfId="0" applyFont="1" applyFill="1" applyBorder="1" applyAlignment="1">
      <alignment horizontal="center" vertical="center"/>
    </xf>
    <xf numFmtId="176" fontId="4" fillId="2" borderId="1" xfId="0" applyNumberFormat="1" applyFont="1" applyFill="1" applyBorder="1" applyAlignment="1">
      <alignment horizontal="center" vertical="center"/>
    </xf>
    <xf numFmtId="0" fontId="2" fillId="5" borderId="0" xfId="0" applyFont="1" applyFill="1" applyAlignment="1">
      <alignment horizontal="center" vertical="center"/>
    </xf>
    <xf numFmtId="0" fontId="3" fillId="5" borderId="0" xfId="0" applyFont="1" applyFill="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176" fontId="2" fillId="0" borderId="0" xfId="0" applyNumberFormat="1" applyFont="1" applyAlignment="1">
      <alignment horizontal="left" vertical="center"/>
    </xf>
    <xf numFmtId="0" fontId="2" fillId="0" borderId="1" xfId="0" applyFont="1" applyBorder="1" applyAlignment="1">
      <alignment horizontal="center" vertical="center"/>
    </xf>
    <xf numFmtId="0" fontId="7" fillId="0" borderId="0" xfId="0" applyFont="1" applyAlignment="1">
      <alignment horizontal="center" vertical="center"/>
    </xf>
    <xf numFmtId="176" fontId="0" fillId="0" borderId="0" xfId="0" applyNumberFormat="1" applyAlignment="1">
      <alignment horizontal="center" vertical="center"/>
    </xf>
    <xf numFmtId="176" fontId="2" fillId="0" borderId="0" xfId="0" applyNumberFormat="1" applyFont="1"/>
    <xf numFmtId="0" fontId="6" fillId="0" borderId="0" xfId="0" applyFont="1" applyAlignment="1">
      <alignment horizontal="center" vertical="center"/>
    </xf>
    <xf numFmtId="0" fontId="0" fillId="0" borderId="0" xfId="0"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vertical="center"/>
    </xf>
    <xf numFmtId="0" fontId="8" fillId="6" borderId="1" xfId="0" applyFont="1" applyFill="1" applyBorder="1" applyAlignment="1">
      <alignment horizontal="center" vertical="center"/>
    </xf>
    <xf numFmtId="0" fontId="7" fillId="6" borderId="1" xfId="0" applyFont="1" applyFill="1" applyBorder="1" applyAlignment="1">
      <alignment horizontal="center" vertical="center"/>
    </xf>
    <xf numFmtId="0" fontId="2" fillId="0" borderId="0" xfId="0" applyFont="1" applyAlignment="1">
      <alignment vertical="center"/>
    </xf>
    <xf numFmtId="176" fontId="3" fillId="0" borderId="0" xfId="0" applyNumberFormat="1" applyFont="1" applyAlignment="1">
      <alignment vertical="center"/>
    </xf>
    <xf numFmtId="176" fontId="8" fillId="0" borderId="0" xfId="0" applyNumberFormat="1" applyFont="1" applyAlignment="1">
      <alignment horizontal="left" vertical="center"/>
    </xf>
    <xf numFmtId="176" fontId="4" fillId="0" borderId="0" xfId="0" applyNumberFormat="1" applyFont="1" applyAlignment="1">
      <alignment horizontal="center" vertical="center"/>
    </xf>
    <xf numFmtId="1" fontId="2" fillId="0" borderId="0" xfId="0" applyNumberFormat="1" applyFont="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left" vertical="center"/>
    </xf>
    <xf numFmtId="176" fontId="2" fillId="0" borderId="3" xfId="0" applyNumberFormat="1" applyFont="1" applyBorder="1" applyAlignment="1">
      <alignment horizontal="left" vertical="center"/>
    </xf>
    <xf numFmtId="0" fontId="2" fillId="0" borderId="3" xfId="0" applyFont="1" applyBorder="1"/>
    <xf numFmtId="0" fontId="0" fillId="0" borderId="4" xfId="0" applyBorder="1" applyAlignment="1">
      <alignment horizontal="center" vertical="center"/>
    </xf>
    <xf numFmtId="0" fontId="2" fillId="0" borderId="5" xfId="0" applyFont="1" applyBorder="1" applyAlignment="1">
      <alignment horizontal="center" vertical="center"/>
    </xf>
    <xf numFmtId="0" fontId="0" fillId="0" borderId="6" xfId="0" applyBorder="1" applyAlignment="1">
      <alignment horizontal="center" vertical="center"/>
    </xf>
    <xf numFmtId="0" fontId="2" fillId="0" borderId="6" xfId="0" applyFont="1" applyBorder="1"/>
    <xf numFmtId="0" fontId="2" fillId="0" borderId="7" xfId="0" applyFont="1" applyBorder="1" applyAlignment="1">
      <alignment horizontal="center" vertical="center"/>
    </xf>
    <xf numFmtId="0" fontId="2" fillId="0" borderId="8" xfId="0" applyFont="1" applyBorder="1" applyAlignment="1">
      <alignment horizontal="center" vertical="center"/>
    </xf>
    <xf numFmtId="176" fontId="2" fillId="0" borderId="8" xfId="0" applyNumberFormat="1" applyFont="1" applyBorder="1" applyAlignment="1">
      <alignment horizontal="center" vertical="center"/>
    </xf>
    <xf numFmtId="0" fontId="2" fillId="0" borderId="8" xfId="0" applyFont="1" applyBorder="1"/>
    <xf numFmtId="0" fontId="2" fillId="0" borderId="9" xfId="0" applyFont="1" applyBorder="1"/>
    <xf numFmtId="176" fontId="8" fillId="6" borderId="1" xfId="0" applyNumberFormat="1" applyFont="1" applyFill="1" applyBorder="1" applyAlignment="1">
      <alignment horizontal="center" vertical="center"/>
    </xf>
    <xf numFmtId="1" fontId="3" fillId="0" borderId="1" xfId="0" applyNumberFormat="1" applyFont="1" applyBorder="1" applyAlignment="1">
      <alignment horizontal="center" vertical="center"/>
    </xf>
    <xf numFmtId="2" fontId="2" fillId="2" borderId="1" xfId="0" applyNumberFormat="1" applyFont="1" applyFill="1" applyBorder="1" applyAlignment="1">
      <alignment horizontal="center" vertical="center"/>
    </xf>
    <xf numFmtId="0" fontId="7" fillId="6" borderId="0" xfId="0" applyFont="1" applyFill="1" applyAlignment="1">
      <alignment horizontal="center" vertical="center"/>
    </xf>
    <xf numFmtId="2" fontId="2" fillId="3" borderId="0" xfId="0" applyNumberFormat="1" applyFont="1" applyFill="1" applyAlignment="1">
      <alignment horizontal="center" vertical="center"/>
    </xf>
    <xf numFmtId="176" fontId="2" fillId="3" borderId="0" xfId="0" applyNumberFormat="1" applyFont="1" applyFill="1" applyAlignment="1">
      <alignment horizontal="center" vertical="center"/>
    </xf>
    <xf numFmtId="177" fontId="2" fillId="3" borderId="0" xfId="0" applyNumberFormat="1" applyFont="1" applyFill="1" applyAlignment="1">
      <alignment horizontal="center" vertical="center"/>
    </xf>
    <xf numFmtId="2" fontId="2" fillId="0" borderId="0" xfId="0" applyNumberFormat="1" applyFont="1" applyAlignment="1">
      <alignment horizontal="center" vertical="center"/>
    </xf>
    <xf numFmtId="2" fontId="3" fillId="5" borderId="0" xfId="0" applyNumberFormat="1" applyFont="1" applyFill="1" applyAlignment="1">
      <alignment horizontal="center" vertical="center"/>
    </xf>
    <xf numFmtId="0" fontId="3" fillId="5" borderId="0" xfId="0" applyFont="1" applyFill="1" applyAlignment="1">
      <alignment horizontal="left" vertical="center"/>
    </xf>
    <xf numFmtId="11" fontId="2" fillId="3" borderId="1" xfId="0" applyNumberFormat="1" applyFont="1" applyFill="1" applyBorder="1" applyAlignment="1">
      <alignment horizontal="center" vertical="center"/>
    </xf>
    <xf numFmtId="11" fontId="3" fillId="5" borderId="0" xfId="0" applyNumberFormat="1" applyFont="1" applyFill="1" applyAlignment="1">
      <alignment horizontal="center" vertical="center"/>
    </xf>
    <xf numFmtId="178" fontId="3" fillId="5" borderId="0" xfId="0" applyNumberFormat="1" applyFont="1" applyFill="1" applyAlignment="1">
      <alignment horizontal="center" vertical="center"/>
    </xf>
    <xf numFmtId="2" fontId="2" fillId="5" borderId="0" xfId="0" applyNumberFormat="1" applyFont="1" applyFill="1" applyAlignment="1">
      <alignment horizontal="center" vertical="center"/>
    </xf>
    <xf numFmtId="0" fontId="0" fillId="0" borderId="0" xfId="0" applyAlignment="1">
      <alignment horizontal="center" wrapText="1"/>
    </xf>
    <xf numFmtId="0" fontId="0" fillId="0" borderId="0" xfId="0" applyAlignment="1">
      <alignment horizontal="center"/>
    </xf>
    <xf numFmtId="0" fontId="12" fillId="0" borderId="0" xfId="0" applyFont="1" applyAlignment="1">
      <alignment vertical="center" wrapText="1"/>
    </xf>
    <xf numFmtId="179" fontId="0" fillId="0" borderId="0" xfId="0" applyNumberFormat="1" applyAlignment="1">
      <alignment horizontal="center"/>
    </xf>
    <xf numFmtId="179" fontId="0" fillId="0" borderId="0" xfId="0" applyNumberFormat="1"/>
    <xf numFmtId="180" fontId="0" fillId="0" borderId="0" xfId="0" applyNumberFormat="1"/>
    <xf numFmtId="0" fontId="13"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horizontal="center"/>
    </xf>
    <xf numFmtId="2" fontId="0" fillId="0" borderId="1" xfId="0" applyNumberFormat="1" applyBorder="1" applyAlignment="1">
      <alignment horizontal="center" vertical="center"/>
    </xf>
    <xf numFmtId="2" fontId="2" fillId="3"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0" fillId="5" borderId="1" xfId="0" applyFill="1" applyBorder="1" applyAlignment="1">
      <alignment horizontal="center" vertical="center"/>
    </xf>
    <xf numFmtId="14" fontId="0" fillId="0" borderId="1" xfId="0" applyNumberFormat="1" applyBorder="1"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176" fontId="0" fillId="0" borderId="1" xfId="0" applyNumberFormat="1" applyBorder="1" applyAlignment="1">
      <alignment horizontal="center" vertical="center"/>
    </xf>
    <xf numFmtId="0" fontId="0" fillId="9" borderId="0" xfId="0" applyFill="1"/>
    <xf numFmtId="0" fontId="0" fillId="9" borderId="0" xfId="0" applyFill="1" applyAlignment="1">
      <alignment wrapText="1"/>
    </xf>
    <xf numFmtId="0" fontId="15" fillId="0" borderId="0" xfId="0" applyFont="1"/>
    <xf numFmtId="0" fontId="15" fillId="0" borderId="0" xfId="0" applyFont="1" applyAlignment="1">
      <alignment wrapText="1"/>
    </xf>
    <xf numFmtId="180" fontId="15" fillId="0" borderId="0" xfId="0" applyNumberFormat="1" applyFont="1"/>
    <xf numFmtId="0" fontId="11" fillId="0" borderId="0" xfId="0" applyFont="1"/>
    <xf numFmtId="0" fontId="0" fillId="0" borderId="0" xfId="0" applyAlignment="1">
      <alignment horizontal="left"/>
    </xf>
    <xf numFmtId="0" fontId="0" fillId="0" borderId="1" xfId="0" applyBorder="1" applyAlignment="1">
      <alignment horizontal="left" vertical="center" wrapText="1"/>
    </xf>
    <xf numFmtId="0" fontId="7" fillId="4" borderId="1" xfId="0" applyFont="1" applyFill="1" applyBorder="1" applyAlignment="1">
      <alignment horizontal="left" vertical="center" wrapText="1"/>
    </xf>
    <xf numFmtId="0" fontId="0" fillId="5" borderId="1" xfId="0" applyFill="1" applyBorder="1" applyAlignment="1">
      <alignment horizontal="center" vertical="center" wrapText="1"/>
    </xf>
    <xf numFmtId="0" fontId="7" fillId="11" borderId="1" xfId="0" applyFont="1" applyFill="1" applyBorder="1" applyAlignment="1">
      <alignment horizontal="center" vertical="center"/>
    </xf>
    <xf numFmtId="0" fontId="17" fillId="0" borderId="1" xfId="2" applyFill="1" applyBorder="1" applyAlignment="1">
      <alignment horizontal="center" vertical="center"/>
    </xf>
    <xf numFmtId="0" fontId="0" fillId="5" borderId="19" xfId="0" applyFill="1" applyBorder="1" applyAlignment="1">
      <alignment horizontal="center" vertical="center"/>
    </xf>
    <xf numFmtId="0" fontId="0" fillId="0" borderId="1" xfId="0" applyBorder="1"/>
    <xf numFmtId="0" fontId="12" fillId="0" borderId="1" xfId="0" applyFont="1" applyBorder="1" applyAlignment="1">
      <alignment vertical="center" wrapText="1"/>
    </xf>
    <xf numFmtId="0" fontId="15" fillId="0" borderId="1" xfId="0" applyFont="1" applyBorder="1"/>
    <xf numFmtId="0" fontId="0" fillId="9" borderId="1" xfId="0" applyFill="1" applyBorder="1"/>
    <xf numFmtId="0" fontId="0" fillId="0" borderId="1" xfId="0" applyBorder="1" applyAlignment="1">
      <alignment horizontal="left"/>
    </xf>
    <xf numFmtId="0" fontId="7" fillId="0" borderId="1" xfId="0" applyFont="1" applyBorder="1" applyAlignment="1">
      <alignment horizontal="center" vertical="center"/>
    </xf>
    <xf numFmtId="0" fontId="7" fillId="12" borderId="1" xfId="0" applyFont="1" applyFill="1" applyBorder="1" applyAlignment="1">
      <alignment horizontal="center" vertical="center"/>
    </xf>
    <xf numFmtId="0" fontId="0" fillId="13" borderId="1" xfId="0" applyFill="1" applyBorder="1" applyAlignment="1">
      <alignment horizontal="center" wrapText="1"/>
    </xf>
    <xf numFmtId="180" fontId="0" fillId="13" borderId="1" xfId="0" applyNumberFormat="1" applyFill="1" applyBorder="1"/>
    <xf numFmtId="0" fontId="0" fillId="4" borderId="1" xfId="0" applyFill="1" applyBorder="1" applyAlignment="1">
      <alignment horizontal="center" wrapText="1"/>
    </xf>
    <xf numFmtId="180" fontId="0" fillId="4" borderId="1" xfId="0" applyNumberFormat="1" applyFill="1" applyBorder="1"/>
    <xf numFmtId="0" fontId="11" fillId="10" borderId="16" xfId="0" applyFont="1" applyFill="1" applyBorder="1" applyAlignment="1">
      <alignment horizontal="center"/>
    </xf>
    <xf numFmtId="0" fontId="14" fillId="0" borderId="0" xfId="0" applyFont="1" applyAlignment="1">
      <alignment horizontal="center" vertical="center" wrapText="1"/>
    </xf>
    <xf numFmtId="0" fontId="6" fillId="8" borderId="1" xfId="0" applyFont="1" applyFill="1" applyBorder="1" applyAlignment="1">
      <alignment horizontal="center" vertical="center" wrapText="1"/>
    </xf>
    <xf numFmtId="0" fontId="0" fillId="0" borderId="1" xfId="0" applyBorder="1" applyAlignment="1">
      <alignment horizontal="center" vertical="center"/>
    </xf>
    <xf numFmtId="0" fontId="7" fillId="4" borderId="10" xfId="0" applyFont="1" applyFill="1" applyBorder="1" applyAlignment="1">
      <alignment horizontal="center" vertical="center"/>
    </xf>
    <xf numFmtId="0" fontId="7" fillId="4" borderId="11" xfId="0" applyFont="1" applyFill="1" applyBorder="1" applyAlignment="1">
      <alignment horizontal="center" vertical="center"/>
    </xf>
    <xf numFmtId="0" fontId="7" fillId="4" borderId="12" xfId="0" applyFont="1" applyFill="1" applyBorder="1" applyAlignment="1">
      <alignment horizontal="center" vertical="center"/>
    </xf>
    <xf numFmtId="0" fontId="0" fillId="5" borderId="1" xfId="0" applyFill="1" applyBorder="1" applyAlignment="1">
      <alignment horizontal="center" vertical="center"/>
    </xf>
    <xf numFmtId="0" fontId="0" fillId="0" borderId="1" xfId="0" applyBorder="1" applyAlignment="1">
      <alignment horizontal="center" vertical="center" wrapText="1"/>
    </xf>
    <xf numFmtId="0" fontId="0" fillId="5" borderId="1" xfId="0" applyFill="1" applyBorder="1" applyAlignment="1">
      <alignment horizontal="center"/>
    </xf>
    <xf numFmtId="0" fontId="7" fillId="6" borderId="1" xfId="0" applyFont="1" applyFill="1" applyBorder="1" applyAlignment="1">
      <alignment horizontal="center" vertical="center"/>
    </xf>
    <xf numFmtId="0" fontId="0" fillId="4" borderId="1" xfId="0" applyFill="1" applyBorder="1" applyAlignment="1">
      <alignment horizontal="center" vertical="center" wrapText="1"/>
    </xf>
    <xf numFmtId="0" fontId="0" fillId="13" borderId="1" xfId="0" applyFill="1" applyBorder="1" applyAlignment="1">
      <alignment horizontal="center" vertical="center" wrapText="1"/>
    </xf>
    <xf numFmtId="0" fontId="10" fillId="10" borderId="1" xfId="0" applyFont="1" applyFill="1" applyBorder="1" applyAlignment="1">
      <alignment horizontal="center" vertical="center"/>
    </xf>
    <xf numFmtId="0" fontId="0" fillId="7" borderId="13" xfId="0" applyFill="1" applyBorder="1" applyAlignment="1">
      <alignment horizontal="center" vertical="center" wrapText="1"/>
    </xf>
    <xf numFmtId="0" fontId="0" fillId="7" borderId="14" xfId="0" applyFill="1" applyBorder="1" applyAlignment="1">
      <alignment horizontal="center" vertical="center" wrapText="1"/>
    </xf>
    <xf numFmtId="0" fontId="0" fillId="7" borderId="15" xfId="0" applyFill="1" applyBorder="1" applyAlignment="1">
      <alignment horizontal="center" vertical="center" wrapText="1"/>
    </xf>
    <xf numFmtId="0" fontId="0" fillId="4" borderId="10" xfId="0" applyFill="1" applyBorder="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 xfId="0" applyFill="1" applyBorder="1" applyAlignment="1">
      <alignment horizontal="center"/>
    </xf>
    <xf numFmtId="0" fontId="0" fillId="13" borderId="1" xfId="0" applyFill="1" applyBorder="1" applyAlignment="1">
      <alignment horizontal="center"/>
    </xf>
    <xf numFmtId="0" fontId="0" fillId="13" borderId="10" xfId="0" applyFill="1" applyBorder="1" applyAlignment="1">
      <alignment horizontal="center"/>
    </xf>
    <xf numFmtId="0" fontId="0" fillId="13" borderId="11" xfId="0" applyFill="1" applyBorder="1" applyAlignment="1">
      <alignment horizontal="center"/>
    </xf>
    <xf numFmtId="0" fontId="0" fillId="13" borderId="12" xfId="0" applyFill="1" applyBorder="1" applyAlignment="1">
      <alignment horizontal="center"/>
    </xf>
    <xf numFmtId="0" fontId="0" fillId="5" borderId="17" xfId="0" applyFill="1" applyBorder="1" applyAlignment="1">
      <alignment horizontal="center" vertical="center"/>
    </xf>
    <xf numFmtId="0" fontId="0" fillId="5" borderId="18" xfId="0" applyFill="1" applyBorder="1" applyAlignment="1">
      <alignment horizontal="center" vertical="center"/>
    </xf>
    <xf numFmtId="0" fontId="0" fillId="0" borderId="0" xfId="0" applyAlignment="1">
      <alignment horizont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2" fillId="3" borderId="0" xfId="0" applyFont="1" applyFill="1" applyAlignment="1">
      <alignment horizontal="left" vertical="center"/>
    </xf>
  </cellXfs>
  <cellStyles count="3">
    <cellStyle name="Normal 2" xfId="1" xr:uid="{BE49F12E-1433-4FFD-9224-1751F4AB802D}"/>
    <cellStyle name="표준" xfId="0" builtinId="0"/>
    <cellStyle name="하이퍼링크" xfId="2" builtinId="8"/>
  </cellStyles>
  <dxfs count="8">
    <dxf>
      <fill>
        <patternFill>
          <bgColor rgb="FFFFFF00"/>
        </patternFill>
      </fill>
    </dxf>
    <dxf>
      <fill>
        <patternFill>
          <bgColor rgb="FFFFFF00"/>
        </patternFill>
      </fill>
    </dxf>
    <dxf>
      <font>
        <b val="0"/>
        <i/>
        <color theme="0" tint="-0.24994659260841701"/>
      </font>
      <fill>
        <patternFill>
          <bgColor theme="0" tint="-0.14996795556505021"/>
        </patternFill>
      </fill>
    </dxf>
    <dxf>
      <fill>
        <patternFill>
          <bgColor rgb="FFFFFF00"/>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ont>
        <b val="0"/>
        <i/>
        <color theme="0" tint="-0.24994659260841701"/>
      </font>
      <fill>
        <patternFill>
          <bgColor theme="0" tint="-0.14996795556505021"/>
        </patternFill>
      </fill>
    </dxf>
    <dxf>
      <fill>
        <patternFill>
          <bgColor rgb="FFFFFF00"/>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 Power FETs Temperature based on FET</a:t>
            </a:r>
            <a:r>
              <a:rPr lang="en-US" baseline="0"/>
              <a:t> power dissipated table</a:t>
            </a:r>
            <a:endParaRPr lang="en-US"/>
          </a:p>
        </c:rich>
      </c:tx>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ko-KR"/>
        </a:p>
      </c:txPr>
    </c:title>
    <c:autoTitleDeleted val="0"/>
    <c:plotArea>
      <c:layout>
        <c:manualLayout>
          <c:layoutTarget val="inner"/>
          <c:xMode val="edge"/>
          <c:yMode val="edge"/>
          <c:x val="7.1553724624017434E-2"/>
          <c:y val="0.1414301050695124"/>
          <c:w val="0.86150564910300353"/>
          <c:h val="0.69010109291486588"/>
        </c:manualLayout>
      </c:layout>
      <c:scatterChart>
        <c:scatterStyle val="smoothMarker"/>
        <c:varyColors val="0"/>
        <c:ser>
          <c:idx val="0"/>
          <c:order val="0"/>
          <c:tx>
            <c:v>HSFET1</c:v>
          </c:tx>
          <c:spPr>
            <a:ln w="38100" cap="rnd">
              <a:solidFill>
                <a:schemeClr val="accent1"/>
              </a:solidFill>
              <a:round/>
            </a:ln>
            <a:effectLst/>
          </c:spPr>
          <c:marker>
            <c:symbol val="none"/>
          </c:marker>
          <c:xVal>
            <c:numRef>
              <c:f>'HSFET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1'!$B$20:$B$239</c:f>
              <c:numCache>
                <c:formatCode>0.00</c:formatCode>
                <c:ptCount val="220"/>
                <c:pt idx="0">
                  <c:v>25</c:v>
                </c:pt>
                <c:pt idx="1">
                  <c:v>83.001480388372727</c:v>
                </c:pt>
                <c:pt idx="2">
                  <c:v>100.84533215633166</c:v>
                </c:pt>
                <c:pt idx="3">
                  <c:v>113.98306453029886</c:v>
                </c:pt>
                <c:pt idx="4">
                  <c:v>124.52426271096314</c:v>
                </c:pt>
                <c:pt idx="5">
                  <c:v>133.27748210192237</c:v>
                </c:pt>
                <c:pt idx="6">
                  <c:v>140.73286754045461</c:v>
                </c:pt>
                <c:pt idx="7">
                  <c:v>147.2160098275082</c:v>
                </c:pt>
                <c:pt idx="8">
                  <c:v>152.94881505780455</c:v>
                </c:pt>
                <c:pt idx="9">
                  <c:v>158.08564202719467</c:v>
                </c:pt>
                <c:pt idx="10">
                  <c:v>162.73635497038856</c:v>
                </c:pt>
                <c:pt idx="11">
                  <c:v>166.98120068236705</c:v>
                </c:pt>
                <c:pt idx="12">
                  <c:v>170.88045270753435</c:v>
                </c:pt>
                <c:pt idx="13">
                  <c:v>174.48069272467282</c:v>
                </c:pt>
                <c:pt idx="14">
                  <c:v>177.81892703392901</c:v>
                </c:pt>
                <c:pt idx="15">
                  <c:v>180.92530653497721</c:v>
                </c:pt>
                <c:pt idx="16">
                  <c:v>183.82494343541734</c:v>
                </c:pt>
                <c:pt idx="17">
                  <c:v>186.53914157535522</c:v>
                </c:pt>
                <c:pt idx="18">
                  <c:v>189.08624418738032</c:v>
                </c:pt>
                <c:pt idx="19">
                  <c:v>191.48223039250027</c:v>
                </c:pt>
                <c:pt idx="20">
                  <c:v>193.74114519747965</c:v>
                </c:pt>
                <c:pt idx="21">
                  <c:v>195.87541787745454</c:v>
                </c:pt>
                <c:pt idx="22">
                  <c:v>197.89610442229889</c:v>
                </c:pt>
                <c:pt idx="23">
                  <c:v>199.8130773661477</c:v>
                </c:pt>
                <c:pt idx="24">
                  <c:v>201.63517835253757</c:v>
                </c:pt>
                <c:pt idx="25">
                  <c:v>203.37034363988977</c:v>
                </c:pt>
                <c:pt idx="26">
                  <c:v>205.02570941524169</c:v>
                </c:pt>
                <c:pt idx="27">
                  <c:v>206.6077016117213</c:v>
                </c:pt>
                <c:pt idx="28">
                  <c:v>208.12211350257598</c:v>
                </c:pt>
                <c:pt idx="29">
                  <c:v>209.57417340552018</c:v>
                </c:pt>
                <c:pt idx="30">
                  <c:v>210.96860420490347</c:v>
                </c:pt>
                <c:pt idx="31">
                  <c:v>212.30967597593821</c:v>
                </c:pt>
                <c:pt idx="32">
                  <c:v>213.60125270433875</c:v>
                </c:pt>
                <c:pt idx="33">
                  <c:v>214.84683389071057</c:v>
                </c:pt>
                <c:pt idx="34">
                  <c:v>216.04959168252026</c:v>
                </c:pt>
                <c:pt idx="35">
                  <c:v>217.21240406845141</c:v>
                </c:pt>
                <c:pt idx="36">
                  <c:v>218.33788458805816</c:v>
                </c:pt>
                <c:pt idx="37">
                  <c:v>219.42840894578546</c:v>
                </c:pt>
                <c:pt idx="38">
                  <c:v>220.48613886733403</c:v>
                </c:pt>
                <c:pt idx="39">
                  <c:v>221.51304349447003</c:v>
                </c:pt>
                <c:pt idx="40">
                  <c:v>222.51091857935879</c:v>
                </c:pt>
                <c:pt idx="41">
                  <c:v>223.48140370971169</c:v>
                </c:pt>
                <c:pt idx="42">
                  <c:v>224.42599777036457</c:v>
                </c:pt>
                <c:pt idx="43">
                  <c:v>225.34607282454192</c:v>
                </c:pt>
                <c:pt idx="44">
                  <c:v>226.24288657843661</c:v>
                </c:pt>
                <c:pt idx="45">
                  <c:v>227.117593575406</c:v>
                </c:pt>
                <c:pt idx="46">
                  <c:v>227.97125525071499</c:v>
                </c:pt>
                <c:pt idx="47">
                  <c:v>228.80484896408831</c:v>
                </c:pt>
                <c:pt idx="48">
                  <c:v>229.6192761151417</c:v>
                </c:pt>
                <c:pt idx="49">
                  <c:v>230.41536943587397</c:v>
                </c:pt>
                <c:pt idx="50">
                  <c:v>231.19389954466436</c:v>
                </c:pt>
                <c:pt idx="51">
                  <c:v>231.95558083750427</c:v>
                </c:pt>
                <c:pt idx="52">
                  <c:v>232.70107678438552</c:v>
                </c:pt>
                <c:pt idx="53">
                  <c:v>233.43100469177389</c:v>
                </c:pt>
                <c:pt idx="54">
                  <c:v>234.14593998582575</c:v>
                </c:pt>
                <c:pt idx="55">
                  <c:v>234.8464200653853</c:v>
                </c:pt>
                <c:pt idx="56">
                  <c:v>235.53294776875873</c:v>
                </c:pt>
                <c:pt idx="57">
                  <c:v>236.20599449374046</c:v>
                </c:pt>
                <c:pt idx="58">
                  <c:v>236.86600300631312</c:v>
                </c:pt>
                <c:pt idx="59">
                  <c:v>237.51338996980357</c:v>
                </c:pt>
                <c:pt idx="60">
                  <c:v>238.14854822301587</c:v>
                </c:pt>
                <c:pt idx="61">
                  <c:v>238.77184883293563</c:v>
                </c:pt>
                <c:pt idx="62">
                  <c:v>239.38364294497137</c:v>
                </c:pt>
                <c:pt idx="63">
                  <c:v>239.98426345134627</c:v>
                </c:pt>
                <c:pt idx="64">
                  <c:v>240.57402649613627</c:v>
                </c:pt>
                <c:pt idx="65">
                  <c:v>241.15323283355735</c:v>
                </c:pt>
                <c:pt idx="66">
                  <c:v>241.72216905440115</c:v>
                </c:pt>
                <c:pt idx="67">
                  <c:v>242.28110869399143</c:v>
                </c:pt>
                <c:pt idx="68">
                  <c:v>242.83031323366558</c:v>
                </c:pt>
                <c:pt idx="69">
                  <c:v>243.37003300655411</c:v>
                </c:pt>
                <c:pt idx="70">
                  <c:v>243.90050801733059</c:v>
                </c:pt>
                <c:pt idx="71">
                  <c:v>244.4219686846119</c:v>
                </c:pt>
                <c:pt idx="72">
                  <c:v>244.93463651380358</c:v>
                </c:pt>
                <c:pt idx="73">
                  <c:v>245.4387247073862</c:v>
                </c:pt>
                <c:pt idx="74">
                  <c:v>245.93443871892379</c:v>
                </c:pt>
                <c:pt idx="75">
                  <c:v>246.42197675643499</c:v>
                </c:pt>
                <c:pt idx="76">
                  <c:v>246.9015302401902</c:v>
                </c:pt>
                <c:pt idx="77">
                  <c:v>247.37328421948141</c:v>
                </c:pt>
                <c:pt idx="78">
                  <c:v>247.83741775244823</c:v>
                </c:pt>
                <c:pt idx="79">
                  <c:v>248.29410425262796</c:v>
                </c:pt>
                <c:pt idx="80">
                  <c:v>248.74351180552122</c:v>
                </c:pt>
                <c:pt idx="81">
                  <c:v>249.18580345813317</c:v>
                </c:pt>
                <c:pt idx="82">
                  <c:v>249.621137484146</c:v>
                </c:pt>
                <c:pt idx="83">
                  <c:v>250.04966762711092</c:v>
                </c:pt>
                <c:pt idx="84">
                  <c:v>250.47154332380353</c:v>
                </c:pt>
                <c:pt idx="85">
                  <c:v>250.88690990967009</c:v>
                </c:pt>
                <c:pt idx="86">
                  <c:v>251.29590880809602</c:v>
                </c:pt>
                <c:pt idx="87">
                  <c:v>251.69867770505351</c:v>
                </c:pt>
                <c:pt idx="88">
                  <c:v>252.0953507105269</c:v>
                </c:pt>
                <c:pt idx="89">
                  <c:v>252.4860585079731</c:v>
                </c:pt>
                <c:pt idx="90">
                  <c:v>252.87092849294891</c:v>
                </c:pt>
                <c:pt idx="91">
                  <c:v>253.25008490192101</c:v>
                </c:pt>
                <c:pt idx="92">
                  <c:v>253.62364893217446</c:v>
                </c:pt>
                <c:pt idx="93">
                  <c:v>253.99173885364121</c:v>
                </c:pt>
                <c:pt idx="94">
                  <c:v>254.35447011339028</c:v>
                </c:pt>
                <c:pt idx="95">
                  <c:v>254.71195543344515</c:v>
                </c:pt>
                <c:pt idx="96">
                  <c:v>255.06430490252893</c:v>
                </c:pt>
                <c:pt idx="97">
                  <c:v>255.4116260622767</c:v>
                </c:pt>
                <c:pt idx="98">
                  <c:v>255.75402398840234</c:v>
                </c:pt>
                <c:pt idx="99">
                  <c:v>256.09160136725802</c:v>
                </c:pt>
                <c:pt idx="100">
                  <c:v>256.42445856818074</c:v>
                </c:pt>
                <c:pt idx="101">
                  <c:v>256.75269371198408</c:v>
                </c:pt>
                <c:pt idx="102">
                  <c:v>257.07640273591392</c:v>
                </c:pt>
                <c:pt idx="103">
                  <c:v>257.39567945536078</c:v>
                </c:pt>
                <c:pt idx="104">
                  <c:v>257.71061562258842</c:v>
                </c:pt>
                <c:pt idx="105">
                  <c:v>258.02130098271584</c:v>
                </c:pt>
                <c:pt idx="106">
                  <c:v>258.32782332716766</c:v>
                </c:pt>
                <c:pt idx="107">
                  <c:v>258.63026854478369</c:v>
                </c:pt>
                <c:pt idx="108">
                  <c:v>258.92872067076439</c:v>
                </c:pt>
                <c:pt idx="109">
                  <c:v>259.22326193360993</c:v>
                </c:pt>
                <c:pt idx="110">
                  <c:v>259.51397280019546</c:v>
                </c:pt>
                <c:pt idx="111">
                  <c:v>259.80093201911399</c:v>
                </c:pt>
                <c:pt idx="112">
                  <c:v>260.08421666240355</c:v>
                </c:pt>
                <c:pt idx="113">
                  <c:v>260.36390216576626</c:v>
                </c:pt>
                <c:pt idx="114">
                  <c:v>260.64006236737703</c:v>
                </c:pt>
                <c:pt idx="115">
                  <c:v>260.91276954536966</c:v>
                </c:pt>
                <c:pt idx="116">
                  <c:v>261.18209445408115</c:v>
                </c:pt>
                <c:pt idx="117">
                  <c:v>261.44810635912899</c:v>
                </c:pt>
                <c:pt idx="118">
                  <c:v>261.7108730713864</c:v>
                </c:pt>
                <c:pt idx="119">
                  <c:v>261.97046097991898</c:v>
                </c:pt>
                <c:pt idx="120">
                  <c:v>262.22693508393729</c:v>
                </c:pt>
                <c:pt idx="121">
                  <c:v>262.48035902381736</c:v>
                </c:pt>
                <c:pt idx="122">
                  <c:v>262.73079511123757</c:v>
                </c:pt>
                <c:pt idx="123">
                  <c:v>262.97830435847243</c:v>
                </c:pt>
                <c:pt idx="124">
                  <c:v>263.22294650688559</c:v>
                </c:pt>
                <c:pt idx="125">
                  <c:v>263.46478005465843</c:v>
                </c:pt>
                <c:pt idx="126">
                  <c:v>263.70386228378709</c:v>
                </c:pt>
                <c:pt idx="127">
                  <c:v>263.94024928638009</c:v>
                </c:pt>
                <c:pt idx="128">
                  <c:v>264.17399599028585</c:v>
                </c:pt>
                <c:pt idx="129">
                  <c:v>264.40515618407676</c:v>
                </c:pt>
                <c:pt idx="130">
                  <c:v>264.63378254141446</c:v>
                </c:pt>
                <c:pt idx="131">
                  <c:v>264.85992664482035</c:v>
                </c:pt>
                <c:pt idx="132">
                  <c:v>265.08363900887304</c:v>
                </c:pt>
                <c:pt idx="133">
                  <c:v>265.30496910285262</c:v>
                </c:pt>
                <c:pt idx="134">
                  <c:v>265.52396537285119</c:v>
                </c:pt>
                <c:pt idx="135">
                  <c:v>265.74067526336756</c:v>
                </c:pt>
                <c:pt idx="136">
                  <c:v>265.95514523840279</c:v>
                </c:pt>
                <c:pt idx="137">
                  <c:v>266.16742080207257</c:v>
                </c:pt>
                <c:pt idx="138">
                  <c:v>266.3775465187511</c:v>
                </c:pt>
                <c:pt idx="139">
                  <c:v>266.58556603276088</c:v>
                </c:pt>
                <c:pt idx="140">
                  <c:v>266.79152208762184</c:v>
                </c:pt>
                <c:pt idx="141">
                  <c:v>266.99545654487241</c:v>
                </c:pt>
                <c:pt idx="142">
                  <c:v>267.19741040247391</c:v>
                </c:pt>
                <c:pt idx="143">
                  <c:v>267.39742381281138</c:v>
                </c:pt>
                <c:pt idx="144">
                  <c:v>267.59553610030014</c:v>
                </c:pt>
                <c:pt idx="145">
                  <c:v>267.79178577860932</c:v>
                </c:pt>
                <c:pt idx="146">
                  <c:v>267.9862105675121</c:v>
                </c:pt>
                <c:pt idx="147">
                  <c:v>268.17884740937325</c:v>
                </c:pt>
                <c:pt idx="148">
                  <c:v>268.36973248528062</c:v>
                </c:pt>
                <c:pt idx="149">
                  <c:v>268.55890123083316</c:v>
                </c:pt>
                <c:pt idx="150">
                  <c:v>268.74638835158981</c:v>
                </c:pt>
                <c:pt idx="151">
                  <c:v>268.93222783819135</c:v>
                </c:pt>
                <c:pt idx="152">
                  <c:v>269.1164529811598</c:v>
                </c:pt>
                <c:pt idx="153">
                  <c:v>269.29909638538533</c:v>
                </c:pt>
                <c:pt idx="154">
                  <c:v>269.48018998430655</c:v>
                </c:pt>
                <c:pt idx="155">
                  <c:v>269.65976505379228</c:v>
                </c:pt>
                <c:pt idx="156">
                  <c:v>269.83785222573107</c:v>
                </c:pt>
                <c:pt idx="157">
                  <c:v>270.01448150133501</c:v>
                </c:pt>
                <c:pt idx="158">
                  <c:v>270.18968226416524</c:v>
                </c:pt>
                <c:pt idx="159">
                  <c:v>270.36348329288398</c:v>
                </c:pt>
                <c:pt idx="160">
                  <c:v>270.53591277374068</c:v>
                </c:pt>
                <c:pt idx="161">
                  <c:v>270.70699831279694</c:v>
                </c:pt>
                <c:pt idx="162">
                  <c:v>270.87676694789678</c:v>
                </c:pt>
                <c:pt idx="163">
                  <c:v>271.0452451603872</c:v>
                </c:pt>
                <c:pt idx="164">
                  <c:v>271.2124588865953</c:v>
                </c:pt>
                <c:pt idx="165">
                  <c:v>271.3784335290664</c:v>
                </c:pt>
                <c:pt idx="166">
                  <c:v>271.54319396756864</c:v>
                </c:pt>
                <c:pt idx="167">
                  <c:v>271.70676456986962</c:v>
                </c:pt>
                <c:pt idx="168">
                  <c:v>271.86916920228867</c:v>
                </c:pt>
                <c:pt idx="169">
                  <c:v>272.03043124003136</c:v>
                </c:pt>
                <c:pt idx="170">
                  <c:v>272.19057357730884</c:v>
                </c:pt>
                <c:pt idx="171">
                  <c:v>272.34961863724851</c:v>
                </c:pt>
                <c:pt idx="172">
                  <c:v>272.50758838159913</c:v>
                </c:pt>
                <c:pt idx="173">
                  <c:v>272.66450432023527</c:v>
                </c:pt>
                <c:pt idx="174">
                  <c:v>272.82038752046503</c:v>
                </c:pt>
                <c:pt idx="175">
                  <c:v>272.97525861614582</c:v>
                </c:pt>
                <c:pt idx="176">
                  <c:v>273.12913781661126</c:v>
                </c:pt>
                <c:pt idx="177">
                  <c:v>273.28204491541413</c:v>
                </c:pt>
                <c:pt idx="178">
                  <c:v>273.43399929888835</c:v>
                </c:pt>
                <c:pt idx="179">
                  <c:v>273.58501995453463</c:v>
                </c:pt>
                <c:pt idx="180">
                  <c:v>273.73512547923286</c:v>
                </c:pt>
                <c:pt idx="181">
                  <c:v>273.88433408728474</c:v>
                </c:pt>
                <c:pt idx="182">
                  <c:v>274.03266361829105</c:v>
                </c:pt>
                <c:pt idx="183">
                  <c:v>274.18013154486619</c:v>
                </c:pt>
                <c:pt idx="184">
                  <c:v>274.32675498019353</c:v>
                </c:pt>
                <c:pt idx="185">
                  <c:v>274.47255068542495</c:v>
                </c:pt>
                <c:pt idx="186">
                  <c:v>274.61753507692822</c:v>
                </c:pt>
                <c:pt idx="187">
                  <c:v>274.7617242333846</c:v>
                </c:pt>
                <c:pt idx="188">
                  <c:v>274.9051339027402</c:v>
                </c:pt>
                <c:pt idx="189">
                  <c:v>275.04777950901433</c:v>
                </c:pt>
                <c:pt idx="190">
                  <c:v>275.1896761589673</c:v>
                </c:pt>
                <c:pt idx="191">
                  <c:v>275.33083864863102</c:v>
                </c:pt>
                <c:pt idx="192">
                  <c:v>275.47128146970488</c:v>
                </c:pt>
                <c:pt idx="193">
                  <c:v>275.61101881582022</c:v>
                </c:pt>
                <c:pt idx="194">
                  <c:v>275.75006458867512</c:v>
                </c:pt>
                <c:pt idx="195">
                  <c:v>275.88843240404378</c:v>
                </c:pt>
                <c:pt idx="196">
                  <c:v>276.0261355976611</c:v>
                </c:pt>
                <c:pt idx="197">
                  <c:v>276.16318723098698</c:v>
                </c:pt>
                <c:pt idx="198">
                  <c:v>276.29960009685112</c:v>
                </c:pt>
                <c:pt idx="199">
                  <c:v>276.43538672498221</c:v>
                </c:pt>
                <c:pt idx="200">
                  <c:v>276.57055938742315</c:v>
                </c:pt>
                <c:pt idx="201">
                  <c:v>218.71032331765548</c:v>
                </c:pt>
                <c:pt idx="202">
                  <c:v>201.00284164258079</c:v>
                </c:pt>
                <c:pt idx="203">
                  <c:v>188.00029382354029</c:v>
                </c:pt>
                <c:pt idx="204">
                  <c:v>177.59336775479591</c:v>
                </c:pt>
                <c:pt idx="205">
                  <c:v>168.97362574490779</c:v>
                </c:pt>
                <c:pt idx="206">
                  <c:v>161.65099874414977</c:v>
                </c:pt>
                <c:pt idx="207">
                  <c:v>155.29994956860358</c:v>
                </c:pt>
                <c:pt idx="208">
                  <c:v>149.69861177294291</c:v>
                </c:pt>
                <c:pt idx="209">
                  <c:v>144.69265710133831</c:v>
                </c:pt>
                <c:pt idx="210">
                  <c:v>140.1722458221349</c:v>
                </c:pt>
                <c:pt idx="211">
                  <c:v>136.05715157353222</c:v>
                </c:pt>
                <c:pt idx="212">
                  <c:v>132.28711844121261</c:v>
                </c:pt>
                <c:pt idx="213">
                  <c:v>128.81558039439889</c:v>
                </c:pt>
                <c:pt idx="214">
                  <c:v>125.60554533544342</c:v>
                </c:pt>
                <c:pt idx="215">
                  <c:v>122.62687547624745</c:v>
                </c:pt>
                <c:pt idx="216">
                  <c:v>119.85447086758319</c:v>
                </c:pt>
                <c:pt idx="217">
                  <c:v>117.26703923683093</c:v>
                </c:pt>
                <c:pt idx="218">
                  <c:v>114.84624834135394</c:v>
                </c:pt>
                <c:pt idx="219">
                  <c:v>112.5761295538442</c:v>
                </c:pt>
              </c:numCache>
            </c:numRef>
          </c:yVal>
          <c:smooth val="1"/>
          <c:extLst>
            <c:ext xmlns:c16="http://schemas.microsoft.com/office/drawing/2014/chart" uri="{C3380CC4-5D6E-409C-BE32-E72D297353CC}">
              <c16:uniqueId val="{00000000-55E9-440A-B8CF-E81E980429B4}"/>
            </c:ext>
          </c:extLst>
        </c:ser>
        <c:ser>
          <c:idx val="1"/>
          <c:order val="1"/>
          <c:tx>
            <c:v>HSFET2</c:v>
          </c:tx>
          <c:spPr>
            <a:ln w="19050" cap="rnd">
              <a:solidFill>
                <a:schemeClr val="accent2"/>
              </a:solidFill>
              <a:round/>
            </a:ln>
            <a:effectLst/>
          </c:spPr>
          <c:marker>
            <c:symbol val="none"/>
          </c:marker>
          <c:xVal>
            <c:numRef>
              <c:f>'HSFET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2'!$B$20:$B$239</c:f>
              <c:numCache>
                <c:formatCode>0.00</c:formatCode>
                <c:ptCount val="220"/>
                <c:pt idx="0">
                  <c:v>25</c:v>
                </c:pt>
                <c:pt idx="1">
                  <c:v>58.145451315472663</c:v>
                </c:pt>
                <c:pt idx="2">
                  <c:v>75.233254737014718</c:v>
                </c:pt>
                <c:pt idx="3">
                  <c:v>87.942926469832202</c:v>
                </c:pt>
                <c:pt idx="4">
                  <c:v>98.162117180717303</c:v>
                </c:pt>
                <c:pt idx="5">
                  <c:v>106.67702817235758</c:v>
                </c:pt>
                <c:pt idx="6">
                  <c:v>113.95855919318069</c:v>
                </c:pt>
                <c:pt idx="7">
                  <c:v>120.31432383248682</c:v>
                </c:pt>
                <c:pt idx="8">
                  <c:v>125.95206004492454</c:v>
                </c:pt>
                <c:pt idx="9">
                  <c:v>131.01579038189757</c:v>
                </c:pt>
                <c:pt idx="10">
                  <c:v>135.60813242017528</c:v>
                </c:pt>
                <c:pt idx="11">
                  <c:v>139.80438429265712</c:v>
                </c:pt>
                <c:pt idx="12">
                  <c:v>143.66151202437106</c:v>
                </c:pt>
                <c:pt idx="13">
                  <c:v>147.22393104352625</c:v>
                </c:pt>
                <c:pt idx="14">
                  <c:v>150.52725850006431</c:v>
                </c:pt>
                <c:pt idx="15">
                  <c:v>153.60077527724687</c:v>
                </c:pt>
                <c:pt idx="16">
                  <c:v>156.46906378531065</c:v>
                </c:pt>
                <c:pt idx="17">
                  <c:v>159.15311638558958</c:v>
                </c:pt>
                <c:pt idx="18">
                  <c:v>161.67110144383699</c:v>
                </c:pt>
                <c:pt idx="19">
                  <c:v>164.03890594912923</c:v>
                </c:pt>
                <c:pt idx="20">
                  <c:v>166.27053060986071</c:v>
                </c:pt>
                <c:pt idx="21">
                  <c:v>168.37838609419924</c:v>
                </c:pt>
                <c:pt idx="22">
                  <c:v>170.37352179724365</c:v>
                </c:pt>
                <c:pt idx="23">
                  <c:v>172.26580752469488</c:v>
                </c:pt>
                <c:pt idx="24">
                  <c:v>174.06408147167929</c:v>
                </c:pt>
                <c:pt idx="25">
                  <c:v>175.77627338670172</c:v>
                </c:pt>
                <c:pt idx="26">
                  <c:v>177.40950892300418</c:v>
                </c:pt>
                <c:pt idx="27">
                  <c:v>178.97019931004607</c:v>
                </c:pt>
                <c:pt idx="28">
                  <c:v>180.46411925737914</c:v>
                </c:pt>
                <c:pt idx="29">
                  <c:v>181.89647519791777</c:v>
                </c:pt>
                <c:pt idx="30">
                  <c:v>183.27196543894382</c:v>
                </c:pt>
                <c:pt idx="31">
                  <c:v>184.59483342265781</c:v>
                </c:pt>
                <c:pt idx="32">
                  <c:v>185.86891504346198</c:v>
                </c:pt>
                <c:pt idx="33">
                  <c:v>187.09768078793974</c:v>
                </c:pt>
                <c:pt idx="34">
                  <c:v>188.28427333099211</c:v>
                </c:pt>
                <c:pt idx="35">
                  <c:v>189.43154112190157</c:v>
                </c:pt>
                <c:pt idx="36">
                  <c:v>190.54206841690399</c:v>
                </c:pt>
                <c:pt idx="37">
                  <c:v>191.61820215344659</c:v>
                </c:pt>
                <c:pt idx="38">
                  <c:v>192.66207601123767</c:v>
                </c:pt>
                <c:pt idx="39">
                  <c:v>193.67563196351091</c:v>
                </c:pt>
                <c:pt idx="40">
                  <c:v>194.66063958661113</c:v>
                </c:pt>
                <c:pt idx="41">
                  <c:v>195.61871336567239</c:v>
                </c:pt>
                <c:pt idx="42">
                  <c:v>196.551328207827</c:v>
                </c:pt>
                <c:pt idx="43">
                  <c:v>197.4598333513303</c:v>
                </c:pt>
                <c:pt idx="44">
                  <c:v>198.34546483869121</c:v>
                </c:pt>
                <c:pt idx="45">
                  <c:v>199.20935670393908</c:v>
                </c:pt>
                <c:pt idx="46">
                  <c:v>200.05255100822467</c:v>
                </c:pt>
                <c:pt idx="47">
                  <c:v>200.87600684377446</c:v>
                </c:pt>
                <c:pt idx="48">
                  <c:v>201.68060841358127</c:v>
                </c:pt>
                <c:pt idx="49">
                  <c:v>202.46717228294091</c:v>
                </c:pt>
                <c:pt idx="50">
                  <c:v>203.23645388887212</c:v>
                </c:pt>
                <c:pt idx="51">
                  <c:v>203.98915338445502</c:v>
                </c:pt>
                <c:pt idx="52">
                  <c:v>204.72592088707478</c:v>
                </c:pt>
                <c:pt idx="53">
                  <c:v>205.44736119235364</c:v>
                </c:pt>
                <c:pt idx="54">
                  <c:v>206.1540380091121</c:v>
                </c:pt>
                <c:pt idx="55">
                  <c:v>206.84647776493017</c:v>
                </c:pt>
                <c:pt idx="56">
                  <c:v>207.52517302671754</c:v>
                </c:pt>
                <c:pt idx="57">
                  <c:v>208.19058557607752</c:v>
                </c:pt>
                <c:pt idx="58">
                  <c:v>208.84314917511074</c:v>
                </c:pt>
                <c:pt idx="59">
                  <c:v>209.48327205459736</c:v>
                </c:pt>
                <c:pt idx="60">
                  <c:v>210.11133915317706</c:v>
                </c:pt>
                <c:pt idx="61">
                  <c:v>210.72771413317201</c:v>
                </c:pt>
                <c:pt idx="62">
                  <c:v>211.33274119603709</c:v>
                </c:pt>
                <c:pt idx="63">
                  <c:v>211.92674671803309</c:v>
                </c:pt>
                <c:pt idx="64">
                  <c:v>212.51004072458505</c:v>
                </c:pt>
                <c:pt idx="65">
                  <c:v>213.08291821987154</c:v>
                </c:pt>
                <c:pt idx="66">
                  <c:v>213.64566038647675</c:v>
                </c:pt>
                <c:pt idx="67">
                  <c:v>214.19853566840121</c:v>
                </c:pt>
                <c:pt idx="68">
                  <c:v>214.74180074934972</c:v>
                </c:pt>
                <c:pt idx="69">
                  <c:v>215.27570143698267</c:v>
                </c:pt>
                <c:pt idx="70">
                  <c:v>215.80047346271084</c:v>
                </c:pt>
                <c:pt idx="71">
                  <c:v>216.316343205625</c:v>
                </c:pt>
                <c:pt idx="72">
                  <c:v>216.82352834826258</c:v>
                </c:pt>
                <c:pt idx="73">
                  <c:v>217.32223847112002</c:v>
                </c:pt>
                <c:pt idx="74">
                  <c:v>217.81267559210576</c:v>
                </c:pt>
                <c:pt idx="75">
                  <c:v>218.29503465649066</c:v>
                </c:pt>
                <c:pt idx="76">
                  <c:v>218.76950398233953</c:v>
                </c:pt>
                <c:pt idx="77">
                  <c:v>219.23626566589593</c:v>
                </c:pt>
                <c:pt idx="78">
                  <c:v>219.69549595092985</c:v>
                </c:pt>
                <c:pt idx="79">
                  <c:v>220.14736556564867</c:v>
                </c:pt>
                <c:pt idx="80">
                  <c:v>220.59204003039929</c:v>
                </c:pt>
                <c:pt idx="81">
                  <c:v>221.0296799390602</c:v>
                </c:pt>
                <c:pt idx="82">
                  <c:v>221.4604412167246</c:v>
                </c:pt>
                <c:pt idx="83">
                  <c:v>221.88447535600778</c:v>
                </c:pt>
                <c:pt idx="84">
                  <c:v>222.3019296340762</c:v>
                </c:pt>
                <c:pt idx="85">
                  <c:v>222.71294731227835</c:v>
                </c:pt>
                <c:pt idx="86">
                  <c:v>223.11766782006833</c:v>
                </c:pt>
                <c:pt idx="87">
                  <c:v>223.51622692473813</c:v>
                </c:pt>
                <c:pt idx="88">
                  <c:v>223.9087568883229</c:v>
                </c:pt>
                <c:pt idx="89">
                  <c:v>224.29538661290243</c:v>
                </c:pt>
                <c:pt idx="90">
                  <c:v>224.67624177540011</c:v>
                </c:pt>
                <c:pt idx="91">
                  <c:v>225.05144495286714</c:v>
                </c:pt>
                <c:pt idx="92">
                  <c:v>225.42111573914113</c:v>
                </c:pt>
                <c:pt idx="93">
                  <c:v>225.78537085367907</c:v>
                </c:pt>
                <c:pt idx="94">
                  <c:v>226.14432424328103</c:v>
                </c:pt>
                <c:pt idx="95">
                  <c:v>226.4980871773538</c:v>
                </c:pt>
                <c:pt idx="96">
                  <c:v>226.84676833729347</c:v>
                </c:pt>
                <c:pt idx="97">
                  <c:v>227.19047390051273</c:v>
                </c:pt>
                <c:pt idx="98">
                  <c:v>227.52930761958206</c:v>
                </c:pt>
                <c:pt idx="99">
                  <c:v>227.86337089691085</c:v>
                </c:pt>
                <c:pt idx="100">
                  <c:v>228.19276285535022</c:v>
                </c:pt>
                <c:pt idx="101">
                  <c:v>228.51758040506212</c:v>
                </c:pt>
                <c:pt idx="102">
                  <c:v>228.83791830696555</c:v>
                </c:pt>
                <c:pt idx="103">
                  <c:v>229.15386923304041</c:v>
                </c:pt>
                <c:pt idx="104">
                  <c:v>229.46552382374171</c:v>
                </c:pt>
                <c:pt idx="105">
                  <c:v>229.77297074275293</c:v>
                </c:pt>
                <c:pt idx="106">
                  <c:v>230.07629672928476</c:v>
                </c:pt>
                <c:pt idx="107">
                  <c:v>230.37558664810496</c:v>
                </c:pt>
                <c:pt idx="108">
                  <c:v>230.67092353747037</c:v>
                </c:pt>
                <c:pt idx="109">
                  <c:v>230.96238865511123</c:v>
                </c:pt>
                <c:pt idx="110">
                  <c:v>231.25006152240763</c:v>
                </c:pt>
                <c:pt idx="111">
                  <c:v>231.53401996688405</c:v>
                </c:pt>
                <c:pt idx="112">
                  <c:v>231.81434016313364</c:v>
                </c:pt>
                <c:pt idx="113">
                  <c:v>232.09109667227864</c:v>
                </c:pt>
                <c:pt idx="114">
                  <c:v>232.36436248005813</c:v>
                </c:pt>
                <c:pt idx="115">
                  <c:v>232.63420903363027</c:v>
                </c:pt>
                <c:pt idx="116">
                  <c:v>232.90070627716636</c:v>
                </c:pt>
                <c:pt idx="117">
                  <c:v>233.16392268630779</c:v>
                </c:pt>
                <c:pt idx="118">
                  <c:v>233.42392530155027</c:v>
                </c:pt>
                <c:pt idx="119">
                  <c:v>233.68077976061556</c:v>
                </c:pt>
                <c:pt idx="120">
                  <c:v>233.93455032986378</c:v>
                </c:pt>
                <c:pt idx="121">
                  <c:v>234.18529993479683</c:v>
                </c:pt>
                <c:pt idx="122">
                  <c:v>234.43309018969808</c:v>
                </c:pt>
                <c:pt idx="123">
                  <c:v>234.6779814264504</c:v>
                </c:pt>
                <c:pt idx="124">
                  <c:v>234.92003272257085</c:v>
                </c:pt>
                <c:pt idx="125">
                  <c:v>235.15930192849831</c:v>
                </c:pt>
                <c:pt idx="126">
                  <c:v>235.39584569416607</c:v>
                </c:pt>
                <c:pt idx="127">
                  <c:v>235.62971949488971</c:v>
                </c:pt>
                <c:pt idx="128">
                  <c:v>235.86097765659986</c:v>
                </c:pt>
                <c:pt idx="129">
                  <c:v>236.08967338044386</c:v>
                </c:pt>
                <c:pt idx="130">
                  <c:v>236.3158587667823</c:v>
                </c:pt>
                <c:pt idx="131">
                  <c:v>236.53958483860242</c:v>
                </c:pt>
                <c:pt idx="132">
                  <c:v>236.76090156436959</c:v>
                </c:pt>
                <c:pt idx="133">
                  <c:v>236.97985788033623</c:v>
                </c:pt>
                <c:pt idx="134">
                  <c:v>237.19650171232803</c:v>
                </c:pt>
                <c:pt idx="135">
                  <c:v>237.41087999702302</c:v>
                </c:pt>
                <c:pt idx="136">
                  <c:v>237.62303870274133</c:v>
                </c:pt>
                <c:pt idx="137">
                  <c:v>237.83302284976025</c:v>
                </c:pt>
                <c:pt idx="138">
                  <c:v>238.0408765301699</c:v>
                </c:pt>
                <c:pt idx="139">
                  <c:v>238.24664292728175</c:v>
                </c:pt>
                <c:pt idx="140">
                  <c:v>238.45036433460541</c:v>
                </c:pt>
                <c:pt idx="141">
                  <c:v>238.65208217440366</c:v>
                </c:pt>
                <c:pt idx="142">
                  <c:v>238.85183701583901</c:v>
                </c:pt>
                <c:pt idx="143">
                  <c:v>239.0496685927227</c:v>
                </c:pt>
                <c:pt idx="144">
                  <c:v>239.24561582087634</c:v>
                </c:pt>
                <c:pt idx="145">
                  <c:v>239.43971681511681</c:v>
                </c:pt>
                <c:pt idx="146">
                  <c:v>239.63200890587467</c:v>
                </c:pt>
                <c:pt idx="147">
                  <c:v>239.82252865545411</c:v>
                </c:pt>
                <c:pt idx="148">
                  <c:v>240.01131187394463</c:v>
                </c:pt>
                <c:pt idx="149">
                  <c:v>240.19839363479338</c:v>
                </c:pt>
                <c:pt idx="150">
                  <c:v>240.38380829004421</c:v>
                </c:pt>
                <c:pt idx="151">
                  <c:v>240.56758948525487</c:v>
                </c:pt>
                <c:pt idx="152">
                  <c:v>240.74977017409674</c:v>
                </c:pt>
                <c:pt idx="153">
                  <c:v>240.930382632647</c:v>
                </c:pt>
                <c:pt idx="154">
                  <c:v>241.10945847337899</c:v>
                </c:pt>
                <c:pt idx="155">
                  <c:v>241.2870286588585</c:v>
                </c:pt>
                <c:pt idx="156">
                  <c:v>241.46312351515223</c:v>
                </c:pt>
                <c:pt idx="157">
                  <c:v>241.63777274495533</c:v>
                </c:pt>
                <c:pt idx="158">
                  <c:v>241.81100544044432</c:v>
                </c:pt>
                <c:pt idx="159">
                  <c:v>241.98285009586095</c:v>
                </c:pt>
                <c:pt idx="160">
                  <c:v>242.1533346198344</c:v>
                </c:pt>
                <c:pt idx="161">
                  <c:v>242.32248634744536</c:v>
                </c:pt>
                <c:pt idx="162">
                  <c:v>242.49033205204026</c:v>
                </c:pt>
                <c:pt idx="163">
                  <c:v>242.6568979567989</c:v>
                </c:pt>
                <c:pt idx="164">
                  <c:v>242.82220974606241</c:v>
                </c:pt>
                <c:pt idx="165">
                  <c:v>242.98629257642563</c:v>
                </c:pt>
                <c:pt idx="166">
                  <c:v>243.14917108759957</c:v>
                </c:pt>
                <c:pt idx="167">
                  <c:v>243.31086941304881</c:v>
                </c:pt>
                <c:pt idx="168">
                  <c:v>243.47141119040884</c:v>
                </c:pt>
                <c:pt idx="169">
                  <c:v>243.63081957168728</c:v>
                </c:pt>
                <c:pt idx="170">
                  <c:v>243.78911723325461</c:v>
                </c:pt>
                <c:pt idx="171">
                  <c:v>243.94632638562814</c:v>
                </c:pt>
                <c:pt idx="172">
                  <c:v>244.10246878305367</c:v>
                </c:pt>
                <c:pt idx="173">
                  <c:v>244.25756573288984</c:v>
                </c:pt>
                <c:pt idx="174">
                  <c:v>244.41163810479787</c:v>
                </c:pt>
                <c:pt idx="175">
                  <c:v>244.56470633974266</c:v>
                </c:pt>
                <c:pt idx="176">
                  <c:v>244.71679045880725</c:v>
                </c:pt>
                <c:pt idx="177">
                  <c:v>244.86791007182637</c:v>
                </c:pt>
                <c:pt idx="178">
                  <c:v>245.01808438584112</c:v>
                </c:pt>
                <c:pt idx="179">
                  <c:v>245.1673322133804</c:v>
                </c:pt>
                <c:pt idx="180">
                  <c:v>245.3156719805709</c:v>
                </c:pt>
                <c:pt idx="181">
                  <c:v>245.46312173508019</c:v>
                </c:pt>
                <c:pt idx="182">
                  <c:v>245.60969915389663</c:v>
                </c:pt>
                <c:pt idx="183">
                  <c:v>245.75542155094843</c:v>
                </c:pt>
                <c:pt idx="184">
                  <c:v>245.90030588456654</c:v>
                </c:pt>
                <c:pt idx="185">
                  <c:v>246.04436876479329</c:v>
                </c:pt>
                <c:pt idx="186">
                  <c:v>246.18762646054097</c:v>
                </c:pt>
                <c:pt idx="187">
                  <c:v>246.33009490660305</c:v>
                </c:pt>
                <c:pt idx="188">
                  <c:v>246.47178971052102</c:v>
                </c:pt>
                <c:pt idx="189">
                  <c:v>246.61272615931017</c:v>
                </c:pt>
                <c:pt idx="190">
                  <c:v>246.75291922604652</c:v>
                </c:pt>
                <c:pt idx="191">
                  <c:v>246.89238357631893</c:v>
                </c:pt>
                <c:pt idx="192">
                  <c:v>247.03113357454822</c:v>
                </c:pt>
                <c:pt idx="193">
                  <c:v>247.16918329017588</c:v>
                </c:pt>
                <c:pt idx="194">
                  <c:v>247.30654650372631</c:v>
                </c:pt>
                <c:pt idx="195">
                  <c:v>247.44323671274384</c:v>
                </c:pt>
                <c:pt idx="196">
                  <c:v>247.57926713760779</c:v>
                </c:pt>
                <c:pt idx="197">
                  <c:v>247.71465072722816</c:v>
                </c:pt>
                <c:pt idx="198">
                  <c:v>247.84940016462394</c:v>
                </c:pt>
                <c:pt idx="199">
                  <c:v>247.98352787238701</c:v>
                </c:pt>
                <c:pt idx="200">
                  <c:v>248.11704601803336</c:v>
                </c:pt>
                <c:pt idx="201">
                  <c:v>215.10851622088666</c:v>
                </c:pt>
                <c:pt idx="202">
                  <c:v>198.15532406383093</c:v>
                </c:pt>
                <c:pt idx="203">
                  <c:v>185.57914376057499</c:v>
                </c:pt>
                <c:pt idx="204">
                  <c:v>175.49255299287279</c:v>
                </c:pt>
                <c:pt idx="205">
                  <c:v>167.10946091186557</c:v>
                </c:pt>
                <c:pt idx="206">
                  <c:v>159.95904005429867</c:v>
                </c:pt>
                <c:pt idx="207">
                  <c:v>153.73372815772143</c:v>
                </c:pt>
                <c:pt idx="208">
                  <c:v>148.22582542448708</c:v>
                </c:pt>
                <c:pt idx="209">
                  <c:v>143.29133887837284</c:v>
                </c:pt>
                <c:pt idx="210">
                  <c:v>138.82767481382848</c:v>
                </c:pt>
                <c:pt idx="211">
                  <c:v>134.75955510462433</c:v>
                </c:pt>
                <c:pt idx="212">
                  <c:v>131.03003105483788</c:v>
                </c:pt>
                <c:pt idx="213">
                  <c:v>127.5947026600914</c:v>
                </c:pt>
                <c:pt idx="214">
                  <c:v>124.41796679620283</c:v>
                </c:pt>
                <c:pt idx="215">
                  <c:v>121.4705555446163</c:v>
                </c:pt>
                <c:pt idx="216">
                  <c:v>118.7278986260182</c:v>
                </c:pt>
                <c:pt idx="217">
                  <c:v>116.16901513232844</c:v>
                </c:pt>
                <c:pt idx="218">
                  <c:v>113.77574758303405</c:v>
                </c:pt>
                <c:pt idx="219">
                  <c:v>111.5322193853377</c:v>
                </c:pt>
              </c:numCache>
            </c:numRef>
          </c:yVal>
          <c:smooth val="1"/>
          <c:extLst>
            <c:ext xmlns:c16="http://schemas.microsoft.com/office/drawing/2014/chart" uri="{C3380CC4-5D6E-409C-BE32-E72D297353CC}">
              <c16:uniqueId val="{00000001-55E9-440A-B8CF-E81E980429B4}"/>
            </c:ext>
          </c:extLst>
        </c:ser>
        <c:ser>
          <c:idx val="2"/>
          <c:order val="2"/>
          <c:tx>
            <c:v>LSFET1</c:v>
          </c:tx>
          <c:spPr>
            <a:ln w="38100" cap="rnd">
              <a:solidFill>
                <a:schemeClr val="accent3"/>
              </a:solidFill>
              <a:round/>
            </a:ln>
            <a:effectLst/>
          </c:spPr>
          <c:marker>
            <c:symbol val="none"/>
          </c:marker>
          <c:xVal>
            <c:numRef>
              <c:f>'LSFET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1'!$B$20:$B$239</c:f>
              <c:numCache>
                <c:formatCode>0.00</c:formatCode>
                <c:ptCount val="220"/>
                <c:pt idx="0">
                  <c:v>25</c:v>
                </c:pt>
                <c:pt idx="1">
                  <c:v>60.998754457596689</c:v>
                </c:pt>
                <c:pt idx="2">
                  <c:v>78.841342269435899</c:v>
                </c:pt>
                <c:pt idx="3">
                  <c:v>91.587240751730832</c:v>
                </c:pt>
                <c:pt idx="4">
                  <c:v>101.63981515022721</c:v>
                </c:pt>
                <c:pt idx="5">
                  <c:v>109.90583955224456</c:v>
                </c:pt>
                <c:pt idx="6">
                  <c:v>116.90239957983235</c:v>
                </c:pt>
                <c:pt idx="7">
                  <c:v>122.9614220117154</c:v>
                </c:pt>
                <c:pt idx="8">
                  <c:v>128.30415663080868</c:v>
                </c:pt>
                <c:pt idx="9">
                  <c:v>133.08190085499439</c:v>
                </c:pt>
                <c:pt idx="10">
                  <c:v>137.40093111684305</c:v>
                </c:pt>
                <c:pt idx="11">
                  <c:v>141.33815269850501</c:v>
                </c:pt>
                <c:pt idx="12">
                  <c:v>144.95100368331862</c:v>
                </c:pt>
                <c:pt idx="13">
                  <c:v>148.28376242562751</c:v>
                </c:pt>
                <c:pt idx="14">
                  <c:v>151.37159587505676</c:v>
                </c:pt>
                <c:pt idx="15">
                  <c:v>154.24318485729344</c:v>
                </c:pt>
                <c:pt idx="16">
                  <c:v>156.92244985335077</c:v>
                </c:pt>
                <c:pt idx="17">
                  <c:v>159.42970549833311</c:v>
                </c:pt>
                <c:pt idx="18">
                  <c:v>161.78244987921127</c:v>
                </c:pt>
                <c:pt idx="19">
                  <c:v>163.99591829090872</c:v>
                </c:pt>
                <c:pt idx="20">
                  <c:v>166.08348326486538</c:v>
                </c:pt>
                <c:pt idx="21">
                  <c:v>168.0569527025124</c:v>
                </c:pt>
                <c:pt idx="22">
                  <c:v>169.92679913481692</c:v>
                </c:pt>
                <c:pt idx="23">
                  <c:v>171.70234130575508</c:v>
                </c:pt>
                <c:pt idx="24">
                  <c:v>173.39189182817012</c:v>
                </c:pt>
                <c:pt idx="25">
                  <c:v>175.00287995085404</c:v>
                </c:pt>
                <c:pt idx="26">
                  <c:v>176.5419554840656</c:v>
                </c:pt>
                <c:pt idx="27">
                  <c:v>178.01507801793775</c:v>
                </c:pt>
                <c:pt idx="28">
                  <c:v>179.42759433437982</c:v>
                </c:pt>
                <c:pt idx="29">
                  <c:v>180.78430610769203</c:v>
                </c:pt>
                <c:pt idx="30">
                  <c:v>182.08952945521264</c:v>
                </c:pt>
                <c:pt idx="31">
                  <c:v>183.34714753841226</c:v>
                </c:pt>
                <c:pt idx="32">
                  <c:v>184.56065716500581</c:v>
                </c:pt>
                <c:pt idx="33">
                  <c:v>185.73321016485875</c:v>
                </c:pt>
                <c:pt idx="34">
                  <c:v>186.86765018203698</c:v>
                </c:pt>
                <c:pt idx="35">
                  <c:v>187.96654542662156</c:v>
                </c:pt>
                <c:pt idx="36">
                  <c:v>189.03221785285064</c:v>
                </c:pt>
                <c:pt idx="37">
                  <c:v>190.06676916829807</c:v>
                </c:pt>
                <c:pt idx="38">
                  <c:v>191.07210402792725</c:v>
                </c:pt>
                <c:pt idx="39">
                  <c:v>192.0499507241712</c:v>
                </c:pt>
                <c:pt idx="40">
                  <c:v>193.0018796477957</c:v>
                </c:pt>
                <c:pt idx="41">
                  <c:v>193.929319762886</c:v>
                </c:pt>
                <c:pt idx="42">
                  <c:v>194.83357331193747</c:v>
                </c:pt>
                <c:pt idx="43">
                  <c:v>195.71582894302708</c:v>
                </c:pt>
                <c:pt idx="44">
                  <c:v>196.57717342989667</c:v>
                </c:pt>
                <c:pt idx="45">
                  <c:v>197.41860213706957</c:v>
                </c:pt>
                <c:pt idx="46">
                  <c:v>198.24102836553845</c:v>
                </c:pt>
                <c:pt idx="47">
                  <c:v>199.04529169982783</c:v>
                </c:pt>
                <c:pt idx="48">
                  <c:v>199.83216546413337</c:v>
                </c:pt>
                <c:pt idx="49">
                  <c:v>200.60236338357521</c:v>
                </c:pt>
                <c:pt idx="50">
                  <c:v>201.35654553621447</c:v>
                </c:pt>
                <c:pt idx="51">
                  <c:v>202.09532367222269</c:v>
                </c:pt>
                <c:pt idx="52">
                  <c:v>202.81926596834239</c:v>
                </c:pt>
                <c:pt idx="53">
                  <c:v>203.52890127841886</c:v>
                </c:pt>
                <c:pt idx="54">
                  <c:v>204.22472293422055</c:v>
                </c:pt>
                <c:pt idx="55">
                  <c:v>204.90719214491509</c:v>
                </c:pt>
                <c:pt idx="56">
                  <c:v>205.57674103834893</c:v>
                </c:pt>
                <c:pt idx="57">
                  <c:v>206.23377538262179</c:v>
                </c:pt>
                <c:pt idx="58">
                  <c:v>206.8786770222965</c:v>
                </c:pt>
                <c:pt idx="59">
                  <c:v>207.51180605987992</c:v>
                </c:pt>
                <c:pt idx="60">
                  <c:v>208.13350280990682</c:v>
                </c:pt>
                <c:pt idx="61">
                  <c:v>208.74408955001144</c:v>
                </c:pt>
                <c:pt idx="62">
                  <c:v>209.3438720907418</c:v>
                </c:pt>
                <c:pt idx="63">
                  <c:v>209.93314118352697</c:v>
                </c:pt>
                <c:pt idx="64">
                  <c:v>210.51217378411559</c:v>
                </c:pt>
                <c:pt idx="65">
                  <c:v>211.08123418693606</c:v>
                </c:pt>
                <c:pt idx="66">
                  <c:v>211.64057504416584</c:v>
                </c:pt>
                <c:pt idx="67">
                  <c:v>212.19043828181015</c:v>
                </c:pt>
                <c:pt idx="68">
                  <c:v>212.73105592376697</c:v>
                </c:pt>
                <c:pt idx="69">
                  <c:v>213.26265083367184</c:v>
                </c:pt>
                <c:pt idx="70">
                  <c:v>213.78543738326238</c:v>
                </c:pt>
                <c:pt idx="71">
                  <c:v>214.29962205506143</c:v>
                </c:pt>
                <c:pt idx="72">
                  <c:v>214.80540398633843</c:v>
                </c:pt>
                <c:pt idx="73">
                  <c:v>215.30297546055982</c:v>
                </c:pt>
                <c:pt idx="74">
                  <c:v>215.79252235187263</c:v>
                </c:pt>
                <c:pt idx="75">
                  <c:v>216.27422452756693</c:v>
                </c:pt>
                <c:pt idx="76">
                  <c:v>216.74825621293428</c:v>
                </c:pt>
                <c:pt idx="77">
                  <c:v>217.21478632246277</c:v>
                </c:pt>
                <c:pt idx="78">
                  <c:v>217.67397876088765</c:v>
                </c:pt>
                <c:pt idx="79">
                  <c:v>218.12599269723779</c:v>
                </c:pt>
                <c:pt idx="80">
                  <c:v>218.57098281468231</c:v>
                </c:pt>
                <c:pt idx="81">
                  <c:v>219.00909953868171</c:v>
                </c:pt>
                <c:pt idx="82">
                  <c:v>219.44048924567772</c:v>
                </c:pt>
                <c:pt idx="83">
                  <c:v>219.8652944543195</c:v>
                </c:pt>
                <c:pt idx="84">
                  <c:v>220.28365400100873</c:v>
                </c:pt>
                <c:pt idx="85">
                  <c:v>220.69570320135594</c:v>
                </c:pt>
                <c:pt idx="86">
                  <c:v>221.10157399897125</c:v>
                </c:pt>
                <c:pt idx="87">
                  <c:v>221.50139510286004</c:v>
                </c:pt>
                <c:pt idx="88">
                  <c:v>221.89529211456016</c:v>
                </c:pt>
                <c:pt idx="89">
                  <c:v>222.28338764603507</c:v>
                </c:pt>
                <c:pt idx="90">
                  <c:v>222.6658014292303</c:v>
                </c:pt>
                <c:pt idx="91">
                  <c:v>223.04265041810569</c:v>
                </c:pt>
                <c:pt idx="92">
                  <c:v>223.41404888386705</c:v>
                </c:pt>
                <c:pt idx="93">
                  <c:v>223.78010850404758</c:v>
                </c:pt>
                <c:pt idx="94">
                  <c:v>224.14093844601899</c:v>
                </c:pt>
                <c:pt idx="95">
                  <c:v>224.49664544545263</c:v>
                </c:pt>
                <c:pt idx="96">
                  <c:v>224.84733388019453</c:v>
                </c:pt>
                <c:pt idx="97">
                  <c:v>225.19310583997225</c:v>
                </c:pt>
                <c:pt idx="98">
                  <c:v>225.53406119230576</c:v>
                </c:pt>
                <c:pt idx="99">
                  <c:v>225.87029764495747</c:v>
                </c:pt>
                <c:pt idx="100">
                  <c:v>226.20191080522113</c:v>
                </c:pt>
                <c:pt idx="101">
                  <c:v>226.52899423631754</c:v>
                </c:pt>
                <c:pt idx="102">
                  <c:v>226.85163951114072</c:v>
                </c:pt>
                <c:pt idx="103">
                  <c:v>227.16993626356907</c:v>
                </c:pt>
                <c:pt idx="104">
                  <c:v>227.4839722375373</c:v>
                </c:pt>
                <c:pt idx="105">
                  <c:v>227.79383333404456</c:v>
                </c:pt>
                <c:pt idx="106">
                  <c:v>228.0996036562556</c:v>
                </c:pt>
                <c:pt idx="107">
                  <c:v>228.40136555283732</c:v>
                </c:pt>
                <c:pt idx="108">
                  <c:v>228.6991996596586</c:v>
                </c:pt>
                <c:pt idx="109">
                  <c:v>228.99318493996788</c:v>
                </c:pt>
                <c:pt idx="110">
                  <c:v>229.28339872315433</c:v>
                </c:pt>
                <c:pt idx="111">
                  <c:v>229.56991674218477</c:v>
                </c:pt>
                <c:pt idx="112">
                  <c:v>229.85281316980257</c:v>
                </c:pt>
                <c:pt idx="113">
                  <c:v>230.13216065356551</c:v>
                </c:pt>
                <c:pt idx="114">
                  <c:v>230.40803034979228</c:v>
                </c:pt>
                <c:pt idx="115">
                  <c:v>230.68049195648121</c:v>
                </c:pt>
                <c:pt idx="116">
                  <c:v>230.94961374525883</c:v>
                </c:pt>
                <c:pt idx="117">
                  <c:v>231.21546259241148</c:v>
                </c:pt>
                <c:pt idx="118">
                  <c:v>231.47810400904649</c:v>
                </c:pt>
                <c:pt idx="119">
                  <c:v>231.7376021704286</c:v>
                </c:pt>
                <c:pt idx="120">
                  <c:v>231.99401994453007</c:v>
                </c:pt>
                <c:pt idx="121">
                  <c:v>232.24741891983246</c:v>
                </c:pt>
                <c:pt idx="122">
                  <c:v>232.49785943241255</c:v>
                </c:pt>
                <c:pt idx="123">
                  <c:v>232.74540059234528</c:v>
                </c:pt>
                <c:pt idx="124">
                  <c:v>232.99010030945018</c:v>
                </c:pt>
                <c:pt idx="125">
                  <c:v>233.23201531840954</c:v>
                </c:pt>
                <c:pt idx="126">
                  <c:v>233.47120120328185</c:v>
                </c:pt>
                <c:pt idx="127">
                  <c:v>233.70771242143343</c:v>
                </c:pt>
                <c:pt idx="128">
                  <c:v>233.94160232691004</c:v>
                </c:pt>
                <c:pt idx="129">
                  <c:v>234.17292319326671</c:v>
                </c:pt>
                <c:pt idx="130">
                  <c:v>234.40172623587557</c:v>
                </c:pt>
                <c:pt idx="131">
                  <c:v>234.62806163372863</c:v>
                </c:pt>
                <c:pt idx="132">
                  <c:v>234.85197855075086</c:v>
                </c:pt>
                <c:pt idx="133">
                  <c:v>235.0735251566395</c:v>
                </c:pt>
                <c:pt idx="134">
                  <c:v>235.29274864724403</c:v>
                </c:pt>
                <c:pt idx="135">
                  <c:v>235.50969526449956</c:v>
                </c:pt>
                <c:pt idx="136">
                  <c:v>235.72441031592683</c:v>
                </c:pt>
                <c:pt idx="137">
                  <c:v>235.93693819371151</c:v>
                </c:pt>
                <c:pt idx="138">
                  <c:v>236.1473223933728</c:v>
                </c:pt>
                <c:pt idx="139">
                  <c:v>236.35560553203405</c:v>
                </c:pt>
                <c:pt idx="140">
                  <c:v>236.56182936630438</c:v>
                </c:pt>
                <c:pt idx="141">
                  <c:v>236.76603480978235</c:v>
                </c:pt>
                <c:pt idx="142">
                  <c:v>236.9682619501902</c:v>
                </c:pt>
                <c:pt idx="143">
                  <c:v>237.16855006614884</c:v>
                </c:pt>
                <c:pt idx="144">
                  <c:v>237.3669376436016</c:v>
                </c:pt>
                <c:pt idx="145">
                  <c:v>237.56346239189548</c:v>
                </c:pt>
                <c:pt idx="146">
                  <c:v>237.75816125952787</c:v>
                </c:pt>
                <c:pt idx="147">
                  <c:v>237.95107044956691</c:v>
                </c:pt>
                <c:pt idx="148">
                  <c:v>238.14222543475239</c:v>
                </c:pt>
                <c:pt idx="149">
                  <c:v>238.33166097228548</c:v>
                </c:pt>
                <c:pt idx="150">
                  <c:v>238.51941111831303</c:v>
                </c:pt>
                <c:pt idx="151">
                  <c:v>238.70550924211452</c:v>
                </c:pt>
                <c:pt idx="152">
                  <c:v>238.8899880399976</c:v>
                </c:pt>
                <c:pt idx="153">
                  <c:v>239.0728795489087</c:v>
                </c:pt>
                <c:pt idx="154">
                  <c:v>239.25421515976507</c:v>
                </c:pt>
                <c:pt idx="155">
                  <c:v>239.43402563051427</c:v>
                </c:pt>
                <c:pt idx="156">
                  <c:v>239.61234109892706</c:v>
                </c:pt>
                <c:pt idx="157">
                  <c:v>239.78919109512913</c:v>
                </c:pt>
                <c:pt idx="158">
                  <c:v>239.96460455387773</c:v>
                </c:pt>
                <c:pt idx="159">
                  <c:v>240.13860982658827</c:v>
                </c:pt>
                <c:pt idx="160">
                  <c:v>240.31123469311572</c:v>
                </c:pt>
                <c:pt idx="161">
                  <c:v>240.48250637329772</c:v>
                </c:pt>
                <c:pt idx="162">
                  <c:v>240.65245153826186</c:v>
                </c:pt>
                <c:pt idx="163">
                  <c:v>240.82109632150429</c:v>
                </c:pt>
                <c:pt idx="164">
                  <c:v>240.98846632974315</c:v>
                </c:pt>
                <c:pt idx="165">
                  <c:v>241.15458665355192</c:v>
                </c:pt>
                <c:pt idx="166">
                  <c:v>241.31948187777749</c:v>
                </c:pt>
                <c:pt idx="167">
                  <c:v>241.48317609174671</c:v>
                </c:pt>
                <c:pt idx="168">
                  <c:v>241.64569289926652</c:v>
                </c:pt>
                <c:pt idx="169">
                  <c:v>241.80705542842168</c:v>
                </c:pt>
                <c:pt idx="170">
                  <c:v>241.96728634117363</c:v>
                </c:pt>
                <c:pt idx="171">
                  <c:v>242.1264078427659</c:v>
                </c:pt>
                <c:pt idx="172">
                  <c:v>242.28444169093876</c:v>
                </c:pt>
                <c:pt idx="173">
                  <c:v>242.44140920495761</c:v>
                </c:pt>
                <c:pt idx="174">
                  <c:v>242.5973312744589</c:v>
                </c:pt>
                <c:pt idx="175">
                  <c:v>242.75222836811699</c:v>
                </c:pt>
                <c:pt idx="176">
                  <c:v>242.90612054213631</c:v>
                </c:pt>
                <c:pt idx="177">
                  <c:v>243.05902744857138</c:v>
                </c:pt>
                <c:pt idx="178">
                  <c:v>243.21096834347918</c:v>
                </c:pt>
                <c:pt idx="179">
                  <c:v>243.36196209490635</c:v>
                </c:pt>
                <c:pt idx="180">
                  <c:v>243.51202719071568</c:v>
                </c:pt>
                <c:pt idx="181">
                  <c:v>243.66118174625379</c:v>
                </c:pt>
                <c:pt idx="182">
                  <c:v>243.80944351186457</c:v>
                </c:pt>
                <c:pt idx="183">
                  <c:v>243.95682988025089</c:v>
                </c:pt>
                <c:pt idx="184">
                  <c:v>244.10335789368679</c:v>
                </c:pt>
                <c:pt idx="185">
                  <c:v>244.24904425108565</c:v>
                </c:pt>
                <c:pt idx="186">
                  <c:v>244.39390531492393</c:v>
                </c:pt>
                <c:pt idx="187">
                  <c:v>244.53795711802664</c:v>
                </c:pt>
                <c:pt idx="188">
                  <c:v>244.68121537021472</c:v>
                </c:pt>
                <c:pt idx="189">
                  <c:v>244.82369546481914</c:v>
                </c:pt>
                <c:pt idx="190">
                  <c:v>244.96541248506276</c:v>
                </c:pt>
                <c:pt idx="191">
                  <c:v>245.10638121031383</c:v>
                </c:pt>
                <c:pt idx="192">
                  <c:v>245.24661612221365</c:v>
                </c:pt>
                <c:pt idx="193">
                  <c:v>245.38613141067958</c:v>
                </c:pt>
                <c:pt idx="194">
                  <c:v>245.52494097978783</c:v>
                </c:pt>
                <c:pt idx="195">
                  <c:v>245.6630584535371</c:v>
                </c:pt>
                <c:pt idx="196">
                  <c:v>245.80049718149613</c:v>
                </c:pt>
                <c:pt idx="197">
                  <c:v>245.93727024433718</c:v>
                </c:pt>
                <c:pt idx="198">
                  <c:v>246.07339045925789</c:v>
                </c:pt>
                <c:pt idx="199">
                  <c:v>246.20887038529384</c:v>
                </c:pt>
                <c:pt idx="200">
                  <c:v>246.34372232852377</c:v>
                </c:pt>
                <c:pt idx="201">
                  <c:v>210.48770138879354</c:v>
                </c:pt>
                <c:pt idx="202">
                  <c:v>192.78162450569113</c:v>
                </c:pt>
                <c:pt idx="203">
                  <c:v>180.17076256044061</c:v>
                </c:pt>
                <c:pt idx="204">
                  <c:v>170.25219679799648</c:v>
                </c:pt>
                <c:pt idx="205">
                  <c:v>162.11932036776386</c:v>
                </c:pt>
                <c:pt idx="206">
                  <c:v>155.25514648539877</c:v>
                </c:pt>
                <c:pt idx="207">
                  <c:v>149.32781454962756</c:v>
                </c:pt>
                <c:pt idx="208">
                  <c:v>144.11612152170963</c:v>
                </c:pt>
                <c:pt idx="209">
                  <c:v>139.46880458024177</c:v>
                </c:pt>
                <c:pt idx="210">
                  <c:v>135.27961414721091</c:v>
                </c:pt>
                <c:pt idx="211">
                  <c:v>131.47166676994388</c:v>
                </c:pt>
                <c:pt idx="212">
                  <c:v>127.98754285751099</c:v>
                </c:pt>
                <c:pt idx="213">
                  <c:v>124.78298026710982</c:v>
                </c:pt>
                <c:pt idx="214">
                  <c:v>121.82282664669728</c:v>
                </c:pt>
                <c:pt idx="215">
                  <c:v>119.07841458049575</c:v>
                </c:pt>
                <c:pt idx="216">
                  <c:v>116.52583608668954</c:v>
                </c:pt>
                <c:pt idx="217">
                  <c:v>114.14478830244116</c:v>
                </c:pt>
                <c:pt idx="218">
                  <c:v>111.91778431131834</c:v>
                </c:pt>
                <c:pt idx="219">
                  <c:v>109.82959947520902</c:v>
                </c:pt>
              </c:numCache>
            </c:numRef>
          </c:yVal>
          <c:smooth val="1"/>
          <c:extLst>
            <c:ext xmlns:c16="http://schemas.microsoft.com/office/drawing/2014/chart" uri="{C3380CC4-5D6E-409C-BE32-E72D297353CC}">
              <c16:uniqueId val="{00000002-55E9-440A-B8CF-E81E980429B4}"/>
            </c:ext>
          </c:extLst>
        </c:ser>
        <c:ser>
          <c:idx val="3"/>
          <c:order val="3"/>
          <c:tx>
            <c:v>LSFET2</c:v>
          </c:tx>
          <c:spPr>
            <a:ln w="38100" cap="rnd">
              <a:solidFill>
                <a:schemeClr val="accent4"/>
              </a:solidFill>
              <a:round/>
            </a:ln>
            <a:effectLst/>
          </c:spPr>
          <c:marker>
            <c:symbol val="none"/>
          </c:marker>
          <c:xVal>
            <c:numRef>
              <c:f>'LSFET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2'!$B$20:$B$239</c:f>
              <c:numCache>
                <c:formatCode>0.00</c:formatCode>
                <c:ptCount val="220"/>
                <c:pt idx="0">
                  <c:v>25</c:v>
                </c:pt>
                <c:pt idx="1">
                  <c:v>85.435972807141582</c:v>
                </c:pt>
                <c:pt idx="2">
                  <c:v>103.9303151357516</c:v>
                </c:pt>
                <c:pt idx="3">
                  <c:v>117.26148430247065</c:v>
                </c:pt>
                <c:pt idx="4">
                  <c:v>127.63967776302675</c:v>
                </c:pt>
                <c:pt idx="5">
                  <c:v>136.07764209889055</c:v>
                </c:pt>
                <c:pt idx="6">
                  <c:v>143.17970289504785</c:v>
                </c:pt>
                <c:pt idx="7">
                  <c:v>149.31965664455078</c:v>
                </c:pt>
                <c:pt idx="8">
                  <c:v>154.73527738460464</c:v>
                </c:pt>
                <c:pt idx="9">
                  <c:v>159.58293461364863</c:v>
                </c:pt>
                <c:pt idx="10">
                  <c:v>163.96949148783781</c:v>
                </c:pt>
                <c:pt idx="11">
                  <c:v>167.9710821789167</c:v>
                </c:pt>
                <c:pt idx="12">
                  <c:v>171.64427249733023</c:v>
                </c:pt>
                <c:pt idx="13">
                  <c:v>175.03277444883821</c:v>
                </c:pt>
                <c:pt idx="14">
                  <c:v>178.17154845488164</c:v>
                </c:pt>
                <c:pt idx="15">
                  <c:v>181.08935849514302</c:v>
                </c:pt>
                <c:pt idx="16">
                  <c:v>183.81040217288657</c:v>
                </c:pt>
                <c:pt idx="17">
                  <c:v>186.35538103079463</c:v>
                </c:pt>
                <c:pt idx="18">
                  <c:v>188.74222716376789</c:v>
                </c:pt>
                <c:pt idx="19">
                  <c:v>190.98661492535001</c:v>
                </c:pt>
                <c:pt idx="20">
                  <c:v>193.10233524748426</c:v>
                </c:pt>
                <c:pt idx="21">
                  <c:v>195.10157976932649</c:v>
                </c:pt>
                <c:pt idx="22">
                  <c:v>196.99516391063312</c:v>
                </c:pt>
                <c:pt idx="23">
                  <c:v>198.79270718151611</c:v>
                </c:pt>
                <c:pt idx="24">
                  <c:v>200.50278244820703</c:v>
                </c:pt>
                <c:pt idx="25">
                  <c:v>202.13304184724967</c:v>
                </c:pt>
                <c:pt idx="26">
                  <c:v>203.69032454052169</c:v>
                </c:pt>
                <c:pt idx="27">
                  <c:v>205.1807499273493</c:v>
                </c:pt>
                <c:pt idx="28">
                  <c:v>206.60979891784663</c:v>
                </c:pt>
                <c:pt idx="29">
                  <c:v>207.98238520738141</c:v>
                </c:pt>
                <c:pt idx="30">
                  <c:v>209.3029180450265</c:v>
                </c:pt>
                <c:pt idx="31">
                  <c:v>210.57535767932004</c:v>
                </c:pt>
                <c:pt idx="32">
                  <c:v>211.8032644436133</c:v>
                </c:pt>
                <c:pt idx="33">
                  <c:v>212.9898422803156</c:v>
                </c:pt>
                <c:pt idx="34">
                  <c:v>214.13797737933868</c:v>
                </c:pt>
                <c:pt idx="35">
                  <c:v>215.25027250886248</c:v>
                </c:pt>
                <c:pt idx="36">
                  <c:v>216.32907753835585</c:v>
                </c:pt>
                <c:pt idx="37">
                  <c:v>217.37651658944949</c:v>
                </c:pt>
                <c:pt idx="38">
                  <c:v>218.39451219633733</c:v>
                </c:pt>
                <c:pt idx="39">
                  <c:v>219.38480681152504</c:v>
                </c:pt>
                <c:pt idx="40">
                  <c:v>220.34898195329464</c:v>
                </c:pt>
                <c:pt idx="41">
                  <c:v>221.28847525702386</c:v>
                </c:pt>
                <c:pt idx="42">
                  <c:v>222.20459566259944</c:v>
                </c:pt>
                <c:pt idx="43">
                  <c:v>223.09853694392481</c:v>
                </c:pt>
                <c:pt idx="44">
                  <c:v>223.97138976340486</c:v>
                </c:pt>
                <c:pt idx="45">
                  <c:v>224.82415241387611</c:v>
                </c:pt>
                <c:pt idx="46">
                  <c:v>225.65774039238266</c:v>
                </c:pt>
                <c:pt idx="47">
                  <c:v>226.47299493418723</c:v>
                </c:pt>
                <c:pt idx="48">
                  <c:v>227.27069062119989</c:v>
                </c:pt>
                <c:pt idx="49">
                  <c:v>228.05154216639482</c:v>
                </c:pt>
                <c:pt idx="50">
                  <c:v>228.81621046457997</c:v>
                </c:pt>
                <c:pt idx="51">
                  <c:v>229.5653079899248</c:v>
                </c:pt>
                <c:pt idx="52">
                  <c:v>230.29940361179783</c:v>
                </c:pt>
                <c:pt idx="53">
                  <c:v>231.01902689258884</c:v>
                </c:pt>
                <c:pt idx="54">
                  <c:v>231.72467192419134</c:v>
                </c:pt>
                <c:pt idx="55">
                  <c:v>232.41680075358479</c:v>
                </c:pt>
                <c:pt idx="56">
                  <c:v>233.09584644241778</c:v>
                </c:pt>
                <c:pt idx="57">
                  <c:v>233.76221580055784</c:v>
                </c:pt>
                <c:pt idx="58">
                  <c:v>234.41629182918678</c:v>
                </c:pt>
                <c:pt idx="59">
                  <c:v>235.05843590511395</c:v>
                </c:pt>
                <c:pt idx="60">
                  <c:v>235.68898973450501</c:v>
                </c:pt>
                <c:pt idx="61">
                  <c:v>236.30827710112959</c:v>
                </c:pt>
                <c:pt idx="62">
                  <c:v>236.91660543147992</c:v>
                </c:pt>
                <c:pt idx="63">
                  <c:v>237.51426719666043</c:v>
                </c:pt>
                <c:pt idx="64">
                  <c:v>238.10154116876902</c:v>
                </c:pt>
                <c:pt idx="65">
                  <c:v>238.67869354754924</c:v>
                </c:pt>
                <c:pt idx="66">
                  <c:v>239.24597897136346</c:v>
                </c:pt>
                <c:pt idx="67">
                  <c:v>239.80364142500179</c:v>
                </c:pt>
                <c:pt idx="68">
                  <c:v>240.35191505546925</c:v>
                </c:pt>
                <c:pt idx="69">
                  <c:v>240.89102490567745</c:v>
                </c:pt>
                <c:pt idx="70">
                  <c:v>241.42118757488004</c:v>
                </c:pt>
                <c:pt idx="71">
                  <c:v>241.94261181372741</c:v>
                </c:pt>
                <c:pt idx="72">
                  <c:v>242.45549906095346</c:v>
                </c:pt>
                <c:pt idx="73">
                  <c:v>242.96004392794424</c:v>
                </c:pt>
                <c:pt idx="74">
                  <c:v>243.45643463675475</c:v>
                </c:pt>
                <c:pt idx="75">
                  <c:v>243.94485341653404</c:v>
                </c:pt>
                <c:pt idx="76">
                  <c:v>244.4254768627784</c:v>
                </c:pt>
                <c:pt idx="77">
                  <c:v>244.89847626335069</c:v>
                </c:pt>
                <c:pt idx="78">
                  <c:v>245.36401789477537</c:v>
                </c:pt>
                <c:pt idx="79">
                  <c:v>245.82226329193833</c:v>
                </c:pt>
                <c:pt idx="80">
                  <c:v>246.27336949397881</c:v>
                </c:pt>
                <c:pt idx="81">
                  <c:v>246.71748926886011</c:v>
                </c:pt>
                <c:pt idx="82">
                  <c:v>247.15477131883517</c:v>
                </c:pt>
                <c:pt idx="83">
                  <c:v>247.58536046878214</c:v>
                </c:pt>
                <c:pt idx="84">
                  <c:v>248.00939783917411</c:v>
                </c:pt>
                <c:pt idx="85">
                  <c:v>248.42702100525378</c:v>
                </c:pt>
                <c:pt idx="86">
                  <c:v>248.83836414381545</c:v>
                </c:pt>
                <c:pt idx="87">
                  <c:v>249.24355816884565</c:v>
                </c:pt>
                <c:pt idx="88">
                  <c:v>249.64273085713975</c:v>
                </c:pt>
                <c:pt idx="89">
                  <c:v>250.03600696488942</c:v>
                </c:pt>
                <c:pt idx="90">
                  <c:v>250.42350833613239</c:v>
                </c:pt>
                <c:pt idx="91">
                  <c:v>250.80535400385855</c:v>
                </c:pt>
                <c:pt idx="92">
                  <c:v>251.1816602844815</c:v>
                </c:pt>
                <c:pt idx="93">
                  <c:v>251.55254086631055</c:v>
                </c:pt>
                <c:pt idx="94">
                  <c:v>251.91810689258909</c:v>
                </c:pt>
                <c:pt idx="95">
                  <c:v>252.27846703960694</c:v>
                </c:pt>
                <c:pt idx="96">
                  <c:v>252.63372759033882</c:v>
                </c:pt>
                <c:pt idx="97">
                  <c:v>252.98399250401502</c:v>
                </c:pt>
                <c:pt idx="98">
                  <c:v>253.329363481987</c:v>
                </c:pt>
                <c:pt idx="99">
                  <c:v>253.66994003021273</c:v>
                </c:pt>
                <c:pt idx="100">
                  <c:v>254.0058195186532</c:v>
                </c:pt>
                <c:pt idx="101">
                  <c:v>254.33709723784091</c:v>
                </c:pt>
                <c:pt idx="102">
                  <c:v>254.66386645285394</c:v>
                </c:pt>
                <c:pt idx="103">
                  <c:v>254.98621845490686</c:v>
                </c:pt>
                <c:pt idx="104">
                  <c:v>255.30424261074575</c:v>
                </c:pt>
                <c:pt idx="105">
                  <c:v>255.61802641001793</c:v>
                </c:pt>
                <c:pt idx="106">
                  <c:v>255.92765551076837</c:v>
                </c:pt>
                <c:pt idx="107">
                  <c:v>256.23321378320003</c:v>
                </c:pt>
                <c:pt idx="108">
                  <c:v>256.53478335182234</c:v>
                </c:pt>
                <c:pt idx="109">
                  <c:v>256.83244463609856</c:v>
                </c:pt>
                <c:pt idx="110">
                  <c:v>257.12627638969354</c:v>
                </c:pt>
                <c:pt idx="111">
                  <c:v>257.41635573841216</c:v>
                </c:pt>
                <c:pt idx="112">
                  <c:v>257.7027582169116</c:v>
                </c:pt>
                <c:pt idx="113">
                  <c:v>257.98555780426108</c:v>
                </c:pt>
                <c:pt idx="114">
                  <c:v>258.26482695841781</c:v>
                </c:pt>
                <c:pt idx="115">
                  <c:v>258.54063664968004</c:v>
                </c:pt>
                <c:pt idx="116">
                  <c:v>258.81305639317293</c:v>
                </c:pt>
                <c:pt idx="117">
                  <c:v>259.0821542804191</c:v>
                </c:pt>
                <c:pt idx="118">
                  <c:v>259.34799701003948</c:v>
                </c:pt>
                <c:pt idx="119">
                  <c:v>259.61064991762794</c:v>
                </c:pt>
                <c:pt idx="120">
                  <c:v>259.87017700483784</c:v>
                </c:pt>
                <c:pt idx="121">
                  <c:v>260.12664096771641</c:v>
                </c:pt>
                <c:pt idx="122">
                  <c:v>260.38010322432115</c:v>
                </c:pt>
                <c:pt idx="123">
                  <c:v>260.63062394164626</c:v>
                </c:pt>
                <c:pt idx="124">
                  <c:v>260.87826206188919</c:v>
                </c:pt>
                <c:pt idx="125">
                  <c:v>261.12307532808256</c:v>
                </c:pt>
                <c:pt idx="126">
                  <c:v>261.36512030911433</c:v>
                </c:pt>
                <c:pt idx="127">
                  <c:v>261.60445242416114</c:v>
                </c:pt>
                <c:pt idx="128">
                  <c:v>261.84112596655223</c:v>
                </c:pt>
                <c:pt idx="129">
                  <c:v>262.07519412708655</c:v>
                </c:pt>
                <c:pt idx="130">
                  <c:v>262.3067090168193</c:v>
                </c:pt>
                <c:pt idx="131">
                  <c:v>262.53572168933522</c:v>
                </c:pt>
                <c:pt idx="132">
                  <c:v>262.76228216252514</c:v>
                </c:pt>
                <c:pt idx="133">
                  <c:v>262.98643943988088</c:v>
                </c:pt>
                <c:pt idx="134">
                  <c:v>263.20824153132145</c:v>
                </c:pt>
                <c:pt idx="135">
                  <c:v>263.42773547356592</c:v>
                </c:pt>
                <c:pt idx="136">
                  <c:v>263.64496735006452</c:v>
                </c:pt>
                <c:pt idx="137">
                  <c:v>263.85998231049973</c:v>
                </c:pt>
                <c:pt idx="138">
                  <c:v>264.07282458987009</c:v>
                </c:pt>
                <c:pt idx="139">
                  <c:v>264.28353752716731</c:v>
                </c:pt>
                <c:pt idx="140">
                  <c:v>264.4921635836555</c:v>
                </c:pt>
                <c:pt idx="141">
                  <c:v>264.69874436076577</c:v>
                </c:pt>
                <c:pt idx="142">
                  <c:v>264.90332061761279</c:v>
                </c:pt>
                <c:pt idx="143">
                  <c:v>265.10593228814429</c:v>
                </c:pt>
                <c:pt idx="144">
                  <c:v>265.30661849793114</c:v>
                </c:pt>
                <c:pt idx="145">
                  <c:v>265.50541758060842</c:v>
                </c:pt>
                <c:pt idx="146">
                  <c:v>265.70236709397329</c:v>
                </c:pt>
                <c:pt idx="147">
                  <c:v>265.89750383574949</c:v>
                </c:pt>
                <c:pt idx="148">
                  <c:v>266.09086385902481</c:v>
                </c:pt>
                <c:pt idx="149">
                  <c:v>266.2824824873706</c:v>
                </c:pt>
                <c:pt idx="150">
                  <c:v>266.4723943296483</c:v>
                </c:pt>
                <c:pt idx="151">
                  <c:v>266.66063329451168</c:v>
                </c:pt>
                <c:pt idx="152">
                  <c:v>266.84723260461112</c:v>
                </c:pt>
                <c:pt idx="153">
                  <c:v>267.03222481050568</c:v>
                </c:pt>
                <c:pt idx="154">
                  <c:v>267.21564180429067</c:v>
                </c:pt>
                <c:pt idx="155">
                  <c:v>267.39751483294515</c:v>
                </c:pt>
                <c:pt idx="156">
                  <c:v>267.57787451140763</c:v>
                </c:pt>
                <c:pt idx="157">
                  <c:v>267.75675083538351</c:v>
                </c:pt>
                <c:pt idx="158">
                  <c:v>267.93417319389152</c:v>
                </c:pt>
                <c:pt idx="159">
                  <c:v>268.1101703815541</c:v>
                </c:pt>
                <c:pt idx="160">
                  <c:v>268.28477061063705</c:v>
                </c:pt>
                <c:pt idx="161">
                  <c:v>268.45800152284431</c:v>
                </c:pt>
                <c:pt idx="162">
                  <c:v>268.6298902008719</c:v>
                </c:pt>
                <c:pt idx="163">
                  <c:v>268.80046317972756</c:v>
                </c:pt>
                <c:pt idx="164">
                  <c:v>268.96974645781972</c:v>
                </c:pt>
                <c:pt idx="165">
                  <c:v>269.13776550782075</c:v>
                </c:pt>
                <c:pt idx="166">
                  <c:v>269.30454528731036</c:v>
                </c:pt>
                <c:pt idx="167">
                  <c:v>269.47011024920198</c:v>
                </c:pt>
                <c:pt idx="168">
                  <c:v>269.63448435195744</c:v>
                </c:pt>
                <c:pt idx="169">
                  <c:v>269.79769106959532</c:v>
                </c:pt>
                <c:pt idx="170">
                  <c:v>269.95975340149477</c:v>
                </c:pt>
                <c:pt idx="171">
                  <c:v>270.12069388200143</c:v>
                </c:pt>
                <c:pt idx="172">
                  <c:v>270.28053458983857</c:v>
                </c:pt>
                <c:pt idx="173">
                  <c:v>270.43929715732639</c:v>
                </c:pt>
                <c:pt idx="174">
                  <c:v>270.59700277941545</c:v>
                </c:pt>
                <c:pt idx="175">
                  <c:v>270.75367222253692</c:v>
                </c:pt>
                <c:pt idx="176">
                  <c:v>270.90932583327265</c:v>
                </c:pt>
                <c:pt idx="177">
                  <c:v>271.06398354685052</c:v>
                </c:pt>
                <c:pt idx="178">
                  <c:v>271.21766489546701</c:v>
                </c:pt>
                <c:pt idx="179">
                  <c:v>271.37038901644155</c:v>
                </c:pt>
                <c:pt idx="180">
                  <c:v>271.52217466020556</c:v>
                </c:pt>
                <c:pt idx="181">
                  <c:v>271.6730401981298</c:v>
                </c:pt>
                <c:pt idx="182">
                  <c:v>271.82300363019272</c:v>
                </c:pt>
                <c:pt idx="183">
                  <c:v>271.97208259249447</c:v>
                </c:pt>
                <c:pt idx="184">
                  <c:v>272.12029436461796</c:v>
                </c:pt>
                <c:pt idx="185">
                  <c:v>272.26765587684127</c:v>
                </c:pt>
                <c:pt idx="186">
                  <c:v>272.4141837172038</c:v>
                </c:pt>
                <c:pt idx="187">
                  <c:v>272.55989413842946</c:v>
                </c:pt>
                <c:pt idx="188">
                  <c:v>272.70480306471029</c:v>
                </c:pt>
                <c:pt idx="189">
                  <c:v>272.84892609835168</c:v>
                </c:pt>
                <c:pt idx="190">
                  <c:v>272.99227852628411</c:v>
                </c:pt>
                <c:pt idx="191">
                  <c:v>273.13487532644228</c:v>
                </c:pt>
                <c:pt idx="192">
                  <c:v>273.27673117401605</c:v>
                </c:pt>
                <c:pt idx="193">
                  <c:v>273.41786044757384</c:v>
                </c:pt>
                <c:pt idx="194">
                  <c:v>273.55827723506303</c:v>
                </c:pt>
                <c:pt idx="195">
                  <c:v>273.69799533968842</c:v>
                </c:pt>
                <c:pt idx="196">
                  <c:v>273.83702828567164</c:v>
                </c:pt>
                <c:pt idx="197">
                  <c:v>273.9753893238946</c:v>
                </c:pt>
                <c:pt idx="198">
                  <c:v>274.11309143742835</c:v>
                </c:pt>
                <c:pt idx="199">
                  <c:v>274.25014734694975</c:v>
                </c:pt>
                <c:pt idx="200">
                  <c:v>274.38656951604929</c:v>
                </c:pt>
                <c:pt idx="201">
                  <c:v>214.09461268580586</c:v>
                </c:pt>
                <c:pt idx="202">
                  <c:v>195.73830018442351</c:v>
                </c:pt>
                <c:pt idx="203">
                  <c:v>182.54372276510256</c:v>
                </c:pt>
                <c:pt idx="204">
                  <c:v>172.30108253926244</c:v>
                </c:pt>
                <c:pt idx="205">
                  <c:v>163.99780336323269</c:v>
                </c:pt>
                <c:pt idx="206">
                  <c:v>157.02966205002207</c:v>
                </c:pt>
                <c:pt idx="207">
                  <c:v>151.02292924275832</c:v>
                </c:pt>
                <c:pt idx="208">
                  <c:v>145.73987745785107</c:v>
                </c:pt>
                <c:pt idx="209">
                  <c:v>141.02417133083878</c:v>
                </c:pt>
                <c:pt idx="210">
                  <c:v>136.7689741701677</c:v>
                </c:pt>
                <c:pt idx="211">
                  <c:v>132.89817340522669</c:v>
                </c:pt>
                <c:pt idx="212">
                  <c:v>129.35522163988674</c:v>
                </c:pt>
                <c:pt idx="213">
                  <c:v>126.09642311142665</c:v>
                </c:pt>
                <c:pt idx="214">
                  <c:v>123.08683209593076</c:v>
                </c:pt>
                <c:pt idx="215">
                  <c:v>120.29769815976201</c:v>
                </c:pt>
                <c:pt idx="216">
                  <c:v>117.7048363490444</c:v>
                </c:pt>
                <c:pt idx="217">
                  <c:v>115.2875570439121</c:v>
                </c:pt>
                <c:pt idx="218">
                  <c:v>113.0279394633597</c:v>
                </c:pt>
                <c:pt idx="219">
                  <c:v>110.91032004335167</c:v>
                </c:pt>
              </c:numCache>
            </c:numRef>
          </c:yVal>
          <c:smooth val="1"/>
          <c:extLst>
            <c:ext xmlns:c16="http://schemas.microsoft.com/office/drawing/2014/chart" uri="{C3380CC4-5D6E-409C-BE32-E72D297353CC}">
              <c16:uniqueId val="{00000003-55E9-440A-B8CF-E81E980429B4}"/>
            </c:ext>
          </c:extLst>
        </c:ser>
        <c:ser>
          <c:idx val="4"/>
          <c:order val="4"/>
          <c:tx>
            <c:v>Average</c:v>
          </c:tx>
          <c:spPr>
            <a:ln w="38100" cap="rnd">
              <a:solidFill>
                <a:schemeClr val="accent6">
                  <a:lumMod val="50000"/>
                </a:schemeClr>
              </a:solidFill>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Average!$B$2:$B$221</c:f>
              <c:numCache>
                <c:formatCode>0.00</c:formatCode>
                <c:ptCount val="220"/>
                <c:pt idx="0">
                  <c:v>25</c:v>
                </c:pt>
                <c:pt idx="1">
                  <c:v>71.895414742145917</c:v>
                </c:pt>
                <c:pt idx="2">
                  <c:v>89.71256107463347</c:v>
                </c:pt>
                <c:pt idx="3">
                  <c:v>102.69367901358314</c:v>
                </c:pt>
                <c:pt idx="4">
                  <c:v>112.9914682012336</c:v>
                </c:pt>
                <c:pt idx="5">
                  <c:v>121.48449798135377</c:v>
                </c:pt>
                <c:pt idx="6">
                  <c:v>128.69338230212887</c:v>
                </c:pt>
                <c:pt idx="7">
                  <c:v>134.95285307906528</c:v>
                </c:pt>
                <c:pt idx="8">
                  <c:v>140.4850772795356</c:v>
                </c:pt>
                <c:pt idx="9">
                  <c:v>145.44156696943381</c:v>
                </c:pt>
                <c:pt idx="10">
                  <c:v>149.92872749881116</c:v>
                </c:pt>
                <c:pt idx="11">
                  <c:v>154.02370496311147</c:v>
                </c:pt>
                <c:pt idx="12">
                  <c:v>157.78431022813857</c:v>
                </c:pt>
                <c:pt idx="13">
                  <c:v>161.25529016066622</c:v>
                </c:pt>
                <c:pt idx="14">
                  <c:v>164.47233246598293</c:v>
                </c:pt>
                <c:pt idx="15">
                  <c:v>167.46465629116514</c:v>
                </c:pt>
                <c:pt idx="16">
                  <c:v>170.25671481174132</c:v>
                </c:pt>
                <c:pt idx="17">
                  <c:v>172.86933612251815</c:v>
                </c:pt>
                <c:pt idx="18">
                  <c:v>175.32050566854912</c:v>
                </c:pt>
                <c:pt idx="19">
                  <c:v>177.62591738947208</c:v>
                </c:pt>
                <c:pt idx="20">
                  <c:v>179.79937357992247</c:v>
                </c:pt>
                <c:pt idx="21">
                  <c:v>181.85308411087317</c:v>
                </c:pt>
                <c:pt idx="22">
                  <c:v>183.79789731624814</c:v>
                </c:pt>
                <c:pt idx="23">
                  <c:v>185.64348334452845</c:v>
                </c:pt>
                <c:pt idx="24">
                  <c:v>187.39848352514849</c:v>
                </c:pt>
                <c:pt idx="25">
                  <c:v>189.07063470617379</c:v>
                </c:pt>
                <c:pt idx="26">
                  <c:v>190.66687459070829</c:v>
                </c:pt>
                <c:pt idx="27">
                  <c:v>192.1934322167636</c:v>
                </c:pt>
                <c:pt idx="28">
                  <c:v>193.6559065030454</c:v>
                </c:pt>
                <c:pt idx="29">
                  <c:v>195.05933497962786</c:v>
                </c:pt>
                <c:pt idx="30">
                  <c:v>196.40825428602159</c:v>
                </c:pt>
                <c:pt idx="31">
                  <c:v>197.70675365408209</c:v>
                </c:pt>
                <c:pt idx="32">
                  <c:v>198.95852233910497</c:v>
                </c:pt>
                <c:pt idx="33">
                  <c:v>200.16689178095618</c:v>
                </c:pt>
                <c:pt idx="34">
                  <c:v>201.33487314372201</c:v>
                </c:pt>
                <c:pt idx="35">
                  <c:v>202.46519078145926</c:v>
                </c:pt>
                <c:pt idx="36">
                  <c:v>203.56031209904214</c:v>
                </c:pt>
                <c:pt idx="37">
                  <c:v>204.6224742142449</c:v>
                </c:pt>
                <c:pt idx="38">
                  <c:v>205.65370777570908</c:v>
                </c:pt>
                <c:pt idx="39">
                  <c:v>206.65585824841929</c:v>
                </c:pt>
                <c:pt idx="40">
                  <c:v>207.63060494176506</c:v>
                </c:pt>
                <c:pt idx="41">
                  <c:v>208.5794780238235</c:v>
                </c:pt>
                <c:pt idx="42">
                  <c:v>209.50387373818214</c:v>
                </c:pt>
                <c:pt idx="43">
                  <c:v>210.40506801570604</c:v>
                </c:pt>
                <c:pt idx="44">
                  <c:v>211.28422865260734</c:v>
                </c:pt>
                <c:pt idx="45">
                  <c:v>212.14242620757267</c:v>
                </c:pt>
                <c:pt idx="46">
                  <c:v>212.98064375421518</c:v>
                </c:pt>
                <c:pt idx="47">
                  <c:v>213.79978561046946</c:v>
                </c:pt>
                <c:pt idx="48">
                  <c:v>214.60068515351406</c:v>
                </c:pt>
                <c:pt idx="49">
                  <c:v>215.38411181719621</c:v>
                </c:pt>
                <c:pt idx="50">
                  <c:v>216.15077735858273</c:v>
                </c:pt>
                <c:pt idx="51">
                  <c:v>216.90134147102668</c:v>
                </c:pt>
                <c:pt idx="52">
                  <c:v>217.63641681290014</c:v>
                </c:pt>
                <c:pt idx="53">
                  <c:v>218.35657351378381</c:v>
                </c:pt>
                <c:pt idx="54">
                  <c:v>219.06234321333744</c:v>
                </c:pt>
                <c:pt idx="55">
                  <c:v>219.75422268220382</c:v>
                </c:pt>
                <c:pt idx="56">
                  <c:v>220.43267706906073</c:v>
                </c:pt>
                <c:pt idx="57">
                  <c:v>221.09814281324941</c:v>
                </c:pt>
                <c:pt idx="58">
                  <c:v>221.75103025822679</c:v>
                </c:pt>
                <c:pt idx="59">
                  <c:v>222.39172599734869</c:v>
                </c:pt>
                <c:pt idx="60">
                  <c:v>223.0205949801512</c:v>
                </c:pt>
                <c:pt idx="61">
                  <c:v>223.63798240431214</c:v>
                </c:pt>
                <c:pt idx="62">
                  <c:v>224.24421541580756</c:v>
                </c:pt>
                <c:pt idx="63">
                  <c:v>224.83960463739166</c:v>
                </c:pt>
                <c:pt idx="64">
                  <c:v>225.42444554340148</c:v>
                </c:pt>
                <c:pt idx="65">
                  <c:v>225.99901969697856</c:v>
                </c:pt>
                <c:pt idx="66">
                  <c:v>226.56359586410181</c:v>
                </c:pt>
                <c:pt idx="67">
                  <c:v>227.11843101730113</c:v>
                </c:pt>
                <c:pt idx="68">
                  <c:v>227.66377124056288</c:v>
                </c:pt>
                <c:pt idx="69">
                  <c:v>228.19985254572151</c:v>
                </c:pt>
                <c:pt idx="70">
                  <c:v>228.72690160954596</c:v>
                </c:pt>
                <c:pt idx="71">
                  <c:v>229.24513643975644</c:v>
                </c:pt>
                <c:pt idx="72">
                  <c:v>229.75476697733953</c:v>
                </c:pt>
                <c:pt idx="73">
                  <c:v>230.25599564175258</c:v>
                </c:pt>
                <c:pt idx="74">
                  <c:v>230.74901782491423</c:v>
                </c:pt>
                <c:pt idx="75">
                  <c:v>231.23402233925668</c:v>
                </c:pt>
                <c:pt idx="76">
                  <c:v>231.71119182456061</c:v>
                </c:pt>
                <c:pt idx="77">
                  <c:v>232.18070311779769</c:v>
                </c:pt>
                <c:pt idx="78">
                  <c:v>232.64272758976028</c:v>
                </c:pt>
                <c:pt idx="79">
                  <c:v>233.0974314518632</c:v>
                </c:pt>
                <c:pt idx="80">
                  <c:v>233.54497603614539</c:v>
                </c:pt>
                <c:pt idx="81">
                  <c:v>233.98551805118382</c:v>
                </c:pt>
                <c:pt idx="82">
                  <c:v>234.41920981634587</c:v>
                </c:pt>
                <c:pt idx="83">
                  <c:v>234.84619947655509</c:v>
                </c:pt>
                <c:pt idx="84">
                  <c:v>235.26663119951564</c:v>
                </c:pt>
                <c:pt idx="85">
                  <c:v>235.68064535713955</c:v>
                </c:pt>
                <c:pt idx="86">
                  <c:v>236.08837869273776</c:v>
                </c:pt>
                <c:pt idx="87">
                  <c:v>236.48996447537434</c:v>
                </c:pt>
                <c:pt idx="88">
                  <c:v>236.88553264263746</c:v>
                </c:pt>
                <c:pt idx="89">
                  <c:v>237.27520993295002</c:v>
                </c:pt>
                <c:pt idx="90">
                  <c:v>237.65912000842792</c:v>
                </c:pt>
                <c:pt idx="91">
                  <c:v>238.03738356918808</c:v>
                </c:pt>
                <c:pt idx="92">
                  <c:v>238.41011845991602</c:v>
                </c:pt>
                <c:pt idx="93">
                  <c:v>238.7774397694196</c:v>
                </c:pt>
                <c:pt idx="94">
                  <c:v>239.13945992381986</c:v>
                </c:pt>
                <c:pt idx="95">
                  <c:v>239.49628877396464</c:v>
                </c:pt>
                <c:pt idx="96">
                  <c:v>239.84803367758894</c:v>
                </c:pt>
                <c:pt idx="97">
                  <c:v>240.19479957669421</c:v>
                </c:pt>
                <c:pt idx="98">
                  <c:v>240.53668907056928</c:v>
                </c:pt>
                <c:pt idx="99">
                  <c:v>240.87380248483475</c:v>
                </c:pt>
                <c:pt idx="100">
                  <c:v>241.20623793685132</c:v>
                </c:pt>
                <c:pt idx="101">
                  <c:v>241.53409139780115</c:v>
                </c:pt>
                <c:pt idx="102">
                  <c:v>241.85745675171853</c:v>
                </c:pt>
                <c:pt idx="103">
                  <c:v>242.17642585171927</c:v>
                </c:pt>
                <c:pt idx="104">
                  <c:v>242.49108857365329</c:v>
                </c:pt>
                <c:pt idx="105">
                  <c:v>242.8015328673828</c:v>
                </c:pt>
                <c:pt idx="106">
                  <c:v>243.10784480586909</c:v>
                </c:pt>
                <c:pt idx="107">
                  <c:v>243.41010863223147</c:v>
                </c:pt>
                <c:pt idx="108">
                  <c:v>243.70840680492893</c:v>
                </c:pt>
                <c:pt idx="109">
                  <c:v>244.00282004119688</c:v>
                </c:pt>
                <c:pt idx="110">
                  <c:v>244.29342735886274</c:v>
                </c:pt>
                <c:pt idx="111">
                  <c:v>244.58030611664873</c:v>
                </c:pt>
                <c:pt idx="112">
                  <c:v>244.86353205306284</c:v>
                </c:pt>
                <c:pt idx="113">
                  <c:v>245.1431793239679</c:v>
                </c:pt>
                <c:pt idx="114">
                  <c:v>245.41932053891134</c:v>
                </c:pt>
                <c:pt idx="115">
                  <c:v>245.69202679629029</c:v>
                </c:pt>
                <c:pt idx="116">
                  <c:v>245.96136771741982</c:v>
                </c:pt>
                <c:pt idx="117">
                  <c:v>246.22741147956683</c:v>
                </c:pt>
                <c:pt idx="118">
                  <c:v>246.49022484800565</c:v>
                </c:pt>
                <c:pt idx="119">
                  <c:v>246.74987320714777</c:v>
                </c:pt>
                <c:pt idx="120">
                  <c:v>247.00642059079223</c:v>
                </c:pt>
                <c:pt idx="121">
                  <c:v>247.25992971154076</c:v>
                </c:pt>
                <c:pt idx="122">
                  <c:v>247.51046198941734</c:v>
                </c:pt>
                <c:pt idx="123">
                  <c:v>247.75807757972859</c:v>
                </c:pt>
                <c:pt idx="124">
                  <c:v>248.00283540019893</c:v>
                </c:pt>
                <c:pt idx="125">
                  <c:v>248.2447931574122</c:v>
                </c:pt>
                <c:pt idx="126">
                  <c:v>248.48400737258734</c:v>
                </c:pt>
                <c:pt idx="127">
                  <c:v>248.72053340671607</c:v>
                </c:pt>
                <c:pt idx="128">
                  <c:v>248.954425485087</c:v>
                </c:pt>
                <c:pt idx="129">
                  <c:v>249.18573672121846</c:v>
                </c:pt>
                <c:pt idx="130">
                  <c:v>249.41451914022292</c:v>
                </c:pt>
                <c:pt idx="131">
                  <c:v>249.64082370162166</c:v>
                </c:pt>
                <c:pt idx="132">
                  <c:v>249.86470032162967</c:v>
                </c:pt>
                <c:pt idx="133">
                  <c:v>250.08619789492732</c:v>
                </c:pt>
                <c:pt idx="134">
                  <c:v>250.30536431593617</c:v>
                </c:pt>
                <c:pt idx="135">
                  <c:v>250.52224649961403</c:v>
                </c:pt>
                <c:pt idx="136">
                  <c:v>250.73689040178385</c:v>
                </c:pt>
                <c:pt idx="137">
                  <c:v>250.94934103901102</c:v>
                </c:pt>
                <c:pt idx="138">
                  <c:v>251.15964250804097</c:v>
                </c:pt>
                <c:pt idx="139">
                  <c:v>251.36783800481101</c:v>
                </c:pt>
                <c:pt idx="140">
                  <c:v>251.5739698430468</c:v>
                </c:pt>
                <c:pt idx="141">
                  <c:v>251.77807947245606</c:v>
                </c:pt>
                <c:pt idx="142">
                  <c:v>251.98020749652898</c:v>
                </c:pt>
                <c:pt idx="143">
                  <c:v>252.18039368995682</c:v>
                </c:pt>
                <c:pt idx="144">
                  <c:v>252.37867701567728</c:v>
                </c:pt>
                <c:pt idx="145">
                  <c:v>252.57509564155751</c:v>
                </c:pt>
                <c:pt idx="146">
                  <c:v>252.76968695672198</c:v>
                </c:pt>
                <c:pt idx="147">
                  <c:v>252.96248758753595</c:v>
                </c:pt>
                <c:pt idx="148">
                  <c:v>253.15353341325061</c:v>
                </c:pt>
                <c:pt idx="149">
                  <c:v>253.34285958132062</c:v>
                </c:pt>
                <c:pt idx="150">
                  <c:v>253.53050052239882</c:v>
                </c:pt>
                <c:pt idx="151">
                  <c:v>253.71648996501813</c:v>
                </c:pt>
                <c:pt idx="152">
                  <c:v>253.9008609499663</c:v>
                </c:pt>
                <c:pt idx="153">
                  <c:v>254.08364584436166</c:v>
                </c:pt>
                <c:pt idx="154">
                  <c:v>254.26487635543532</c:v>
                </c:pt>
                <c:pt idx="155">
                  <c:v>254.44458354402755</c:v>
                </c:pt>
                <c:pt idx="156">
                  <c:v>254.62279783780451</c:v>
                </c:pt>
                <c:pt idx="157">
                  <c:v>254.79954904420075</c:v>
                </c:pt>
                <c:pt idx="158">
                  <c:v>254.97486636309472</c:v>
                </c:pt>
                <c:pt idx="159">
                  <c:v>255.14877839922184</c:v>
                </c:pt>
                <c:pt idx="160">
                  <c:v>255.32131317433198</c:v>
                </c:pt>
                <c:pt idx="161">
                  <c:v>255.49249813909609</c:v>
                </c:pt>
                <c:pt idx="162">
                  <c:v>255.66236018476769</c:v>
                </c:pt>
                <c:pt idx="163">
                  <c:v>255.83092565460447</c:v>
                </c:pt>
                <c:pt idx="164">
                  <c:v>255.99822035505514</c:v>
                </c:pt>
                <c:pt idx="165">
                  <c:v>256.16426956671614</c:v>
                </c:pt>
                <c:pt idx="166">
                  <c:v>256.32909805506404</c:v>
                </c:pt>
                <c:pt idx="167">
                  <c:v>256.49273008096679</c:v>
                </c:pt>
                <c:pt idx="168">
                  <c:v>256.65518941098037</c:v>
                </c:pt>
                <c:pt idx="169">
                  <c:v>256.81649932743392</c:v>
                </c:pt>
                <c:pt idx="170">
                  <c:v>256.97668263830792</c:v>
                </c:pt>
                <c:pt idx="171">
                  <c:v>257.135761686911</c:v>
                </c:pt>
                <c:pt idx="172">
                  <c:v>257.2937583613575</c:v>
                </c:pt>
                <c:pt idx="173">
                  <c:v>257.4506941038523</c:v>
                </c:pt>
                <c:pt idx="174">
                  <c:v>257.60658991978426</c:v>
                </c:pt>
                <c:pt idx="175">
                  <c:v>257.76146638663562</c:v>
                </c:pt>
                <c:pt idx="176">
                  <c:v>257.91534366270685</c:v>
                </c:pt>
                <c:pt idx="177">
                  <c:v>258.06824149566563</c:v>
                </c:pt>
                <c:pt idx="178">
                  <c:v>258.22017923091892</c:v>
                </c:pt>
                <c:pt idx="179">
                  <c:v>258.37117581981573</c:v>
                </c:pt>
                <c:pt idx="180">
                  <c:v>258.52124982768123</c:v>
                </c:pt>
                <c:pt idx="181">
                  <c:v>258.67041944168716</c:v>
                </c:pt>
                <c:pt idx="182">
                  <c:v>258.81870247856125</c:v>
                </c:pt>
                <c:pt idx="183">
                  <c:v>258.96611639214001</c:v>
                </c:pt>
                <c:pt idx="184">
                  <c:v>259.1126782807662</c:v>
                </c:pt>
                <c:pt idx="185">
                  <c:v>259.25840489453628</c:v>
                </c:pt>
                <c:pt idx="186">
                  <c:v>259.40331264239921</c:v>
                </c:pt>
                <c:pt idx="187">
                  <c:v>259.54741759911093</c:v>
                </c:pt>
                <c:pt idx="188">
                  <c:v>259.69073551204656</c:v>
                </c:pt>
                <c:pt idx="189">
                  <c:v>259.83328180787385</c:v>
                </c:pt>
                <c:pt idx="190">
                  <c:v>259.9750715990902</c:v>
                </c:pt>
                <c:pt idx="191">
                  <c:v>260.11611969042656</c:v>
                </c:pt>
                <c:pt idx="192">
                  <c:v>260.25644058512069</c:v>
                </c:pt>
                <c:pt idx="193">
                  <c:v>260.3960484910624</c:v>
                </c:pt>
                <c:pt idx="194">
                  <c:v>260.53495732681307</c:v>
                </c:pt>
                <c:pt idx="195">
                  <c:v>260.67318072750334</c:v>
                </c:pt>
                <c:pt idx="196">
                  <c:v>260.81073205060915</c:v>
                </c:pt>
                <c:pt idx="197">
                  <c:v>260.94762438161177</c:v>
                </c:pt>
                <c:pt idx="198">
                  <c:v>261.08387053954033</c:v>
                </c:pt>
                <c:pt idx="199">
                  <c:v>261.2194830824032</c:v>
                </c:pt>
                <c:pt idx="200">
                  <c:v>261.35447431250736</c:v>
                </c:pt>
                <c:pt idx="201">
                  <c:v>214.60028840328536</c:v>
                </c:pt>
                <c:pt idx="202">
                  <c:v>196.9195225991316</c:v>
                </c:pt>
                <c:pt idx="203">
                  <c:v>184.07348072741462</c:v>
                </c:pt>
                <c:pt idx="204">
                  <c:v>173.90980002123192</c:v>
                </c:pt>
                <c:pt idx="205">
                  <c:v>165.55005259694249</c:v>
                </c:pt>
                <c:pt idx="206">
                  <c:v>158.47371183346732</c:v>
                </c:pt>
                <c:pt idx="207">
                  <c:v>152.34610537967771</c:v>
                </c:pt>
                <c:pt idx="208">
                  <c:v>146.94510904424769</c:v>
                </c:pt>
                <c:pt idx="209">
                  <c:v>142.11924297269792</c:v>
                </c:pt>
                <c:pt idx="210">
                  <c:v>137.76212723833549</c:v>
                </c:pt>
                <c:pt idx="211">
                  <c:v>133.79663671333176</c:v>
                </c:pt>
                <c:pt idx="212">
                  <c:v>130.16497849836205</c:v>
                </c:pt>
                <c:pt idx="213">
                  <c:v>126.82242160825668</c:v>
                </c:pt>
                <c:pt idx="214">
                  <c:v>123.73329271856858</c:v>
                </c:pt>
                <c:pt idx="215">
                  <c:v>120.86838594028038</c:v>
                </c:pt>
                <c:pt idx="216">
                  <c:v>118.20326048233383</c:v>
                </c:pt>
                <c:pt idx="217">
                  <c:v>115.71709992887816</c:v>
                </c:pt>
                <c:pt idx="218">
                  <c:v>113.3919299247665</c:v>
                </c:pt>
                <c:pt idx="219">
                  <c:v>111.21206711443565</c:v>
                </c:pt>
              </c:numCache>
            </c:numRef>
          </c:yVal>
          <c:smooth val="1"/>
          <c:extLst>
            <c:ext xmlns:c16="http://schemas.microsoft.com/office/drawing/2014/chart" uri="{C3380CC4-5D6E-409C-BE32-E72D297353CC}">
              <c16:uniqueId val="{00000002-6CD8-412F-B8ED-F4905E54D738}"/>
            </c:ext>
          </c:extLst>
        </c:ser>
        <c:ser>
          <c:idx val="5"/>
          <c:order val="5"/>
          <c:tx>
            <c:v>TSD</c:v>
          </c:tx>
          <c:spPr>
            <a:ln w="19050" cap="rnd">
              <a:solidFill>
                <a:schemeClr val="accent6"/>
              </a:solidFill>
              <a:prstDash val="sysDash"/>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Average!$C$2:$C$221</c:f>
              <c:numCache>
                <c:formatCode>0.00</c:formatCode>
                <c:ptCount val="220"/>
                <c:pt idx="0">
                  <c:v>170</c:v>
                </c:pt>
                <c:pt idx="1">
                  <c:v>170</c:v>
                </c:pt>
                <c:pt idx="2">
                  <c:v>170</c:v>
                </c:pt>
                <c:pt idx="3">
                  <c:v>170</c:v>
                </c:pt>
                <c:pt idx="4">
                  <c:v>170</c:v>
                </c:pt>
                <c:pt idx="5">
                  <c:v>170</c:v>
                </c:pt>
                <c:pt idx="6">
                  <c:v>170</c:v>
                </c:pt>
                <c:pt idx="7">
                  <c:v>170</c:v>
                </c:pt>
                <c:pt idx="8">
                  <c:v>170</c:v>
                </c:pt>
                <c:pt idx="9">
                  <c:v>170</c:v>
                </c:pt>
                <c:pt idx="10">
                  <c:v>170</c:v>
                </c:pt>
                <c:pt idx="11">
                  <c:v>170</c:v>
                </c:pt>
                <c:pt idx="12">
                  <c:v>170</c:v>
                </c:pt>
                <c:pt idx="13">
                  <c:v>170</c:v>
                </c:pt>
                <c:pt idx="14">
                  <c:v>170</c:v>
                </c:pt>
                <c:pt idx="15">
                  <c:v>170</c:v>
                </c:pt>
                <c:pt idx="16">
                  <c:v>170</c:v>
                </c:pt>
                <c:pt idx="17">
                  <c:v>170</c:v>
                </c:pt>
                <c:pt idx="18">
                  <c:v>170</c:v>
                </c:pt>
                <c:pt idx="19">
                  <c:v>170</c:v>
                </c:pt>
                <c:pt idx="20">
                  <c:v>170</c:v>
                </c:pt>
                <c:pt idx="21">
                  <c:v>170</c:v>
                </c:pt>
                <c:pt idx="22">
                  <c:v>170</c:v>
                </c:pt>
                <c:pt idx="23">
                  <c:v>170</c:v>
                </c:pt>
                <c:pt idx="24">
                  <c:v>170</c:v>
                </c:pt>
                <c:pt idx="25">
                  <c:v>170</c:v>
                </c:pt>
                <c:pt idx="26">
                  <c:v>170</c:v>
                </c:pt>
                <c:pt idx="27">
                  <c:v>170</c:v>
                </c:pt>
                <c:pt idx="28">
                  <c:v>170</c:v>
                </c:pt>
                <c:pt idx="29">
                  <c:v>170</c:v>
                </c:pt>
                <c:pt idx="30">
                  <c:v>170</c:v>
                </c:pt>
                <c:pt idx="31">
                  <c:v>170</c:v>
                </c:pt>
                <c:pt idx="32">
                  <c:v>170</c:v>
                </c:pt>
                <c:pt idx="33">
                  <c:v>170</c:v>
                </c:pt>
                <c:pt idx="34">
                  <c:v>170</c:v>
                </c:pt>
                <c:pt idx="35">
                  <c:v>170</c:v>
                </c:pt>
                <c:pt idx="36">
                  <c:v>170</c:v>
                </c:pt>
                <c:pt idx="37">
                  <c:v>170</c:v>
                </c:pt>
                <c:pt idx="38">
                  <c:v>170</c:v>
                </c:pt>
                <c:pt idx="39">
                  <c:v>170</c:v>
                </c:pt>
                <c:pt idx="40">
                  <c:v>170</c:v>
                </c:pt>
                <c:pt idx="41">
                  <c:v>170</c:v>
                </c:pt>
                <c:pt idx="42">
                  <c:v>170</c:v>
                </c:pt>
                <c:pt idx="43">
                  <c:v>170</c:v>
                </c:pt>
                <c:pt idx="44">
                  <c:v>170</c:v>
                </c:pt>
                <c:pt idx="45">
                  <c:v>170</c:v>
                </c:pt>
                <c:pt idx="46">
                  <c:v>170</c:v>
                </c:pt>
                <c:pt idx="47">
                  <c:v>170</c:v>
                </c:pt>
                <c:pt idx="48">
                  <c:v>170</c:v>
                </c:pt>
                <c:pt idx="49">
                  <c:v>170</c:v>
                </c:pt>
                <c:pt idx="50">
                  <c:v>170</c:v>
                </c:pt>
                <c:pt idx="51">
                  <c:v>170</c:v>
                </c:pt>
                <c:pt idx="52">
                  <c:v>170</c:v>
                </c:pt>
                <c:pt idx="53">
                  <c:v>170</c:v>
                </c:pt>
                <c:pt idx="54">
                  <c:v>170</c:v>
                </c:pt>
                <c:pt idx="55">
                  <c:v>170</c:v>
                </c:pt>
                <c:pt idx="56">
                  <c:v>170</c:v>
                </c:pt>
                <c:pt idx="57">
                  <c:v>170</c:v>
                </c:pt>
                <c:pt idx="58">
                  <c:v>170</c:v>
                </c:pt>
                <c:pt idx="59">
                  <c:v>170</c:v>
                </c:pt>
                <c:pt idx="60">
                  <c:v>170</c:v>
                </c:pt>
                <c:pt idx="61">
                  <c:v>170</c:v>
                </c:pt>
                <c:pt idx="62">
                  <c:v>170</c:v>
                </c:pt>
                <c:pt idx="63">
                  <c:v>170</c:v>
                </c:pt>
                <c:pt idx="64">
                  <c:v>170</c:v>
                </c:pt>
                <c:pt idx="65">
                  <c:v>170</c:v>
                </c:pt>
                <c:pt idx="66">
                  <c:v>170</c:v>
                </c:pt>
                <c:pt idx="67">
                  <c:v>170</c:v>
                </c:pt>
                <c:pt idx="68">
                  <c:v>170</c:v>
                </c:pt>
                <c:pt idx="69">
                  <c:v>170</c:v>
                </c:pt>
                <c:pt idx="70">
                  <c:v>170</c:v>
                </c:pt>
                <c:pt idx="71">
                  <c:v>170</c:v>
                </c:pt>
                <c:pt idx="72">
                  <c:v>170</c:v>
                </c:pt>
                <c:pt idx="73">
                  <c:v>170</c:v>
                </c:pt>
                <c:pt idx="74">
                  <c:v>170</c:v>
                </c:pt>
                <c:pt idx="75">
                  <c:v>170</c:v>
                </c:pt>
                <c:pt idx="76">
                  <c:v>170</c:v>
                </c:pt>
                <c:pt idx="77">
                  <c:v>170</c:v>
                </c:pt>
                <c:pt idx="78">
                  <c:v>170</c:v>
                </c:pt>
                <c:pt idx="79">
                  <c:v>170</c:v>
                </c:pt>
                <c:pt idx="80">
                  <c:v>170</c:v>
                </c:pt>
                <c:pt idx="81">
                  <c:v>170</c:v>
                </c:pt>
                <c:pt idx="82">
                  <c:v>170</c:v>
                </c:pt>
                <c:pt idx="83">
                  <c:v>170</c:v>
                </c:pt>
                <c:pt idx="84">
                  <c:v>170</c:v>
                </c:pt>
                <c:pt idx="85">
                  <c:v>170</c:v>
                </c:pt>
                <c:pt idx="86">
                  <c:v>170</c:v>
                </c:pt>
                <c:pt idx="87">
                  <c:v>170</c:v>
                </c:pt>
                <c:pt idx="88">
                  <c:v>170</c:v>
                </c:pt>
                <c:pt idx="89">
                  <c:v>170</c:v>
                </c:pt>
                <c:pt idx="90">
                  <c:v>170</c:v>
                </c:pt>
                <c:pt idx="91">
                  <c:v>170</c:v>
                </c:pt>
                <c:pt idx="92">
                  <c:v>170</c:v>
                </c:pt>
                <c:pt idx="93">
                  <c:v>170</c:v>
                </c:pt>
                <c:pt idx="94">
                  <c:v>170</c:v>
                </c:pt>
                <c:pt idx="95">
                  <c:v>170</c:v>
                </c:pt>
                <c:pt idx="96">
                  <c:v>170</c:v>
                </c:pt>
                <c:pt idx="97">
                  <c:v>170</c:v>
                </c:pt>
                <c:pt idx="98">
                  <c:v>170</c:v>
                </c:pt>
                <c:pt idx="99">
                  <c:v>170</c:v>
                </c:pt>
                <c:pt idx="100">
                  <c:v>170</c:v>
                </c:pt>
                <c:pt idx="101">
                  <c:v>170</c:v>
                </c:pt>
                <c:pt idx="102">
                  <c:v>170</c:v>
                </c:pt>
                <c:pt idx="103">
                  <c:v>170</c:v>
                </c:pt>
                <c:pt idx="104">
                  <c:v>170</c:v>
                </c:pt>
                <c:pt idx="105">
                  <c:v>170</c:v>
                </c:pt>
                <c:pt idx="106">
                  <c:v>170</c:v>
                </c:pt>
                <c:pt idx="107">
                  <c:v>170</c:v>
                </c:pt>
                <c:pt idx="108">
                  <c:v>170</c:v>
                </c:pt>
                <c:pt idx="109">
                  <c:v>170</c:v>
                </c:pt>
                <c:pt idx="110">
                  <c:v>170</c:v>
                </c:pt>
                <c:pt idx="111">
                  <c:v>170</c:v>
                </c:pt>
                <c:pt idx="112">
                  <c:v>170</c:v>
                </c:pt>
                <c:pt idx="113">
                  <c:v>170</c:v>
                </c:pt>
                <c:pt idx="114">
                  <c:v>170</c:v>
                </c:pt>
                <c:pt idx="115">
                  <c:v>170</c:v>
                </c:pt>
                <c:pt idx="116">
                  <c:v>170</c:v>
                </c:pt>
                <c:pt idx="117">
                  <c:v>170</c:v>
                </c:pt>
                <c:pt idx="118">
                  <c:v>170</c:v>
                </c:pt>
                <c:pt idx="119">
                  <c:v>170</c:v>
                </c:pt>
                <c:pt idx="120">
                  <c:v>170</c:v>
                </c:pt>
                <c:pt idx="121">
                  <c:v>170</c:v>
                </c:pt>
                <c:pt idx="122">
                  <c:v>170</c:v>
                </c:pt>
                <c:pt idx="123">
                  <c:v>170</c:v>
                </c:pt>
                <c:pt idx="124">
                  <c:v>170</c:v>
                </c:pt>
                <c:pt idx="125">
                  <c:v>170</c:v>
                </c:pt>
                <c:pt idx="126">
                  <c:v>170</c:v>
                </c:pt>
                <c:pt idx="127">
                  <c:v>170</c:v>
                </c:pt>
                <c:pt idx="128">
                  <c:v>170</c:v>
                </c:pt>
                <c:pt idx="129">
                  <c:v>170</c:v>
                </c:pt>
                <c:pt idx="130">
                  <c:v>170</c:v>
                </c:pt>
                <c:pt idx="131">
                  <c:v>170</c:v>
                </c:pt>
                <c:pt idx="132">
                  <c:v>170</c:v>
                </c:pt>
                <c:pt idx="133">
                  <c:v>170</c:v>
                </c:pt>
                <c:pt idx="134">
                  <c:v>170</c:v>
                </c:pt>
                <c:pt idx="135">
                  <c:v>170</c:v>
                </c:pt>
                <c:pt idx="136">
                  <c:v>170</c:v>
                </c:pt>
                <c:pt idx="137">
                  <c:v>170</c:v>
                </c:pt>
                <c:pt idx="138">
                  <c:v>170</c:v>
                </c:pt>
                <c:pt idx="139">
                  <c:v>170</c:v>
                </c:pt>
                <c:pt idx="140">
                  <c:v>170</c:v>
                </c:pt>
                <c:pt idx="141">
                  <c:v>170</c:v>
                </c:pt>
                <c:pt idx="142">
                  <c:v>170</c:v>
                </c:pt>
                <c:pt idx="143">
                  <c:v>170</c:v>
                </c:pt>
                <c:pt idx="144">
                  <c:v>170</c:v>
                </c:pt>
                <c:pt idx="145">
                  <c:v>170</c:v>
                </c:pt>
                <c:pt idx="146">
                  <c:v>170</c:v>
                </c:pt>
                <c:pt idx="147">
                  <c:v>170</c:v>
                </c:pt>
                <c:pt idx="148">
                  <c:v>170</c:v>
                </c:pt>
                <c:pt idx="149">
                  <c:v>170</c:v>
                </c:pt>
                <c:pt idx="150">
                  <c:v>170</c:v>
                </c:pt>
                <c:pt idx="151">
                  <c:v>170</c:v>
                </c:pt>
                <c:pt idx="152">
                  <c:v>170</c:v>
                </c:pt>
                <c:pt idx="153">
                  <c:v>170</c:v>
                </c:pt>
                <c:pt idx="154">
                  <c:v>170</c:v>
                </c:pt>
                <c:pt idx="155">
                  <c:v>170</c:v>
                </c:pt>
                <c:pt idx="156">
                  <c:v>170</c:v>
                </c:pt>
                <c:pt idx="157">
                  <c:v>170</c:v>
                </c:pt>
                <c:pt idx="158">
                  <c:v>170</c:v>
                </c:pt>
                <c:pt idx="159">
                  <c:v>170</c:v>
                </c:pt>
                <c:pt idx="160">
                  <c:v>170</c:v>
                </c:pt>
                <c:pt idx="161">
                  <c:v>170</c:v>
                </c:pt>
                <c:pt idx="162">
                  <c:v>170</c:v>
                </c:pt>
                <c:pt idx="163">
                  <c:v>170</c:v>
                </c:pt>
                <c:pt idx="164">
                  <c:v>170</c:v>
                </c:pt>
                <c:pt idx="165">
                  <c:v>170</c:v>
                </c:pt>
                <c:pt idx="166">
                  <c:v>170</c:v>
                </c:pt>
                <c:pt idx="167">
                  <c:v>170</c:v>
                </c:pt>
                <c:pt idx="168">
                  <c:v>170</c:v>
                </c:pt>
                <c:pt idx="169">
                  <c:v>170</c:v>
                </c:pt>
                <c:pt idx="170">
                  <c:v>170</c:v>
                </c:pt>
                <c:pt idx="171">
                  <c:v>170</c:v>
                </c:pt>
                <c:pt idx="172">
                  <c:v>170</c:v>
                </c:pt>
                <c:pt idx="173">
                  <c:v>170</c:v>
                </c:pt>
                <c:pt idx="174">
                  <c:v>170</c:v>
                </c:pt>
                <c:pt idx="175">
                  <c:v>170</c:v>
                </c:pt>
                <c:pt idx="176">
                  <c:v>170</c:v>
                </c:pt>
                <c:pt idx="177">
                  <c:v>170</c:v>
                </c:pt>
                <c:pt idx="178">
                  <c:v>170</c:v>
                </c:pt>
                <c:pt idx="179">
                  <c:v>170</c:v>
                </c:pt>
                <c:pt idx="180">
                  <c:v>170</c:v>
                </c:pt>
                <c:pt idx="181">
                  <c:v>170</c:v>
                </c:pt>
                <c:pt idx="182">
                  <c:v>170</c:v>
                </c:pt>
                <c:pt idx="183">
                  <c:v>170</c:v>
                </c:pt>
                <c:pt idx="184">
                  <c:v>170</c:v>
                </c:pt>
                <c:pt idx="185">
                  <c:v>170</c:v>
                </c:pt>
                <c:pt idx="186">
                  <c:v>170</c:v>
                </c:pt>
                <c:pt idx="187">
                  <c:v>170</c:v>
                </c:pt>
                <c:pt idx="188">
                  <c:v>170</c:v>
                </c:pt>
                <c:pt idx="189">
                  <c:v>170</c:v>
                </c:pt>
                <c:pt idx="190">
                  <c:v>170</c:v>
                </c:pt>
                <c:pt idx="191">
                  <c:v>170</c:v>
                </c:pt>
                <c:pt idx="192">
                  <c:v>170</c:v>
                </c:pt>
                <c:pt idx="193">
                  <c:v>170</c:v>
                </c:pt>
                <c:pt idx="194">
                  <c:v>170</c:v>
                </c:pt>
                <c:pt idx="195">
                  <c:v>170</c:v>
                </c:pt>
                <c:pt idx="196">
                  <c:v>170</c:v>
                </c:pt>
                <c:pt idx="197">
                  <c:v>170</c:v>
                </c:pt>
                <c:pt idx="198">
                  <c:v>170</c:v>
                </c:pt>
                <c:pt idx="199">
                  <c:v>170</c:v>
                </c:pt>
                <c:pt idx="200">
                  <c:v>170</c:v>
                </c:pt>
                <c:pt idx="201">
                  <c:v>170</c:v>
                </c:pt>
                <c:pt idx="202">
                  <c:v>170</c:v>
                </c:pt>
                <c:pt idx="203">
                  <c:v>170</c:v>
                </c:pt>
                <c:pt idx="204">
                  <c:v>170</c:v>
                </c:pt>
                <c:pt idx="205">
                  <c:v>170</c:v>
                </c:pt>
                <c:pt idx="206">
                  <c:v>170</c:v>
                </c:pt>
                <c:pt idx="207">
                  <c:v>170</c:v>
                </c:pt>
                <c:pt idx="208">
                  <c:v>170</c:v>
                </c:pt>
                <c:pt idx="209">
                  <c:v>170</c:v>
                </c:pt>
                <c:pt idx="210">
                  <c:v>170</c:v>
                </c:pt>
                <c:pt idx="211">
                  <c:v>170</c:v>
                </c:pt>
                <c:pt idx="212">
                  <c:v>170</c:v>
                </c:pt>
                <c:pt idx="213">
                  <c:v>170</c:v>
                </c:pt>
                <c:pt idx="214">
                  <c:v>170</c:v>
                </c:pt>
                <c:pt idx="215">
                  <c:v>170</c:v>
                </c:pt>
                <c:pt idx="216">
                  <c:v>170</c:v>
                </c:pt>
                <c:pt idx="217">
                  <c:v>170</c:v>
                </c:pt>
                <c:pt idx="218">
                  <c:v>170</c:v>
                </c:pt>
                <c:pt idx="219">
                  <c:v>170</c:v>
                </c:pt>
              </c:numCache>
            </c:numRef>
          </c:yVal>
          <c:smooth val="1"/>
          <c:extLst>
            <c:ext xmlns:c16="http://schemas.microsoft.com/office/drawing/2014/chart" uri="{C3380CC4-5D6E-409C-BE32-E72D297353CC}">
              <c16:uniqueId val="{00000003-6CD8-412F-B8ED-F4905E54D738}"/>
            </c:ext>
          </c:extLst>
        </c:ser>
        <c:dLbls>
          <c:showLegendKey val="0"/>
          <c:showVal val="0"/>
          <c:showCatName val="0"/>
          <c:showSerName val="0"/>
          <c:showPercent val="0"/>
          <c:showBubbleSize val="0"/>
        </c:dLbls>
        <c:axId val="83362560"/>
        <c:axId val="83364864"/>
      </c:scatterChart>
      <c:scatterChart>
        <c:scatterStyle val="smoothMarker"/>
        <c:varyColors val="0"/>
        <c:ser>
          <c:idx val="6"/>
          <c:order val="6"/>
          <c:tx>
            <c:v>ILOAD [A]</c:v>
          </c:tx>
          <c:spPr>
            <a:ln w="12700" cap="rnd">
              <a:solidFill>
                <a:schemeClr val="tx1"/>
              </a:solidFill>
              <a:round/>
            </a:ln>
            <a:effectLst/>
          </c:spPr>
          <c:marker>
            <c:symbol val="none"/>
          </c:marker>
          <c:xVal>
            <c:numRef>
              <c:f>Average!$A$2:$A$221</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Average!$D$2:$D$221</c:f>
              <c:numCache>
                <c:formatCode>0.00</c:formatCode>
                <c:ptCount val="220"/>
                <c:pt idx="0">
                  <c:v>21</c:v>
                </c:pt>
                <c:pt idx="1">
                  <c:v>21</c:v>
                </c:pt>
                <c:pt idx="2">
                  <c:v>21</c:v>
                </c:pt>
                <c:pt idx="3">
                  <c:v>21</c:v>
                </c:pt>
                <c:pt idx="4">
                  <c:v>21</c:v>
                </c:pt>
                <c:pt idx="5">
                  <c:v>21</c:v>
                </c:pt>
                <c:pt idx="6">
                  <c:v>21</c:v>
                </c:pt>
                <c:pt idx="7">
                  <c:v>21</c:v>
                </c:pt>
                <c:pt idx="8">
                  <c:v>21</c:v>
                </c:pt>
                <c:pt idx="9">
                  <c:v>21</c:v>
                </c:pt>
                <c:pt idx="10">
                  <c:v>21</c:v>
                </c:pt>
                <c:pt idx="11">
                  <c:v>21</c:v>
                </c:pt>
                <c:pt idx="12">
                  <c:v>21</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21</c:v>
                </c:pt>
                <c:pt idx="61">
                  <c:v>21</c:v>
                </c:pt>
                <c:pt idx="62">
                  <c:v>21</c:v>
                </c:pt>
                <c:pt idx="63">
                  <c:v>21</c:v>
                </c:pt>
                <c:pt idx="64">
                  <c:v>21</c:v>
                </c:pt>
                <c:pt idx="65">
                  <c:v>21</c:v>
                </c:pt>
                <c:pt idx="66">
                  <c:v>21</c:v>
                </c:pt>
                <c:pt idx="67">
                  <c:v>21</c:v>
                </c:pt>
                <c:pt idx="68">
                  <c:v>21</c:v>
                </c:pt>
                <c:pt idx="69">
                  <c:v>21</c:v>
                </c:pt>
                <c:pt idx="70">
                  <c:v>21</c:v>
                </c:pt>
                <c:pt idx="71">
                  <c:v>21</c:v>
                </c:pt>
                <c:pt idx="72">
                  <c:v>21</c:v>
                </c:pt>
                <c:pt idx="73">
                  <c:v>21</c:v>
                </c:pt>
                <c:pt idx="74">
                  <c:v>21</c:v>
                </c:pt>
                <c:pt idx="75">
                  <c:v>21</c:v>
                </c:pt>
                <c:pt idx="76">
                  <c:v>21</c:v>
                </c:pt>
                <c:pt idx="77">
                  <c:v>21</c:v>
                </c:pt>
                <c:pt idx="78">
                  <c:v>21</c:v>
                </c:pt>
                <c:pt idx="79">
                  <c:v>21</c:v>
                </c:pt>
                <c:pt idx="80">
                  <c:v>21</c:v>
                </c:pt>
                <c:pt idx="81">
                  <c:v>21</c:v>
                </c:pt>
                <c:pt idx="82">
                  <c:v>21</c:v>
                </c:pt>
                <c:pt idx="83">
                  <c:v>21</c:v>
                </c:pt>
                <c:pt idx="84">
                  <c:v>21</c:v>
                </c:pt>
                <c:pt idx="85">
                  <c:v>21</c:v>
                </c:pt>
                <c:pt idx="86">
                  <c:v>21</c:v>
                </c:pt>
                <c:pt idx="87">
                  <c:v>21</c:v>
                </c:pt>
                <c:pt idx="88">
                  <c:v>21</c:v>
                </c:pt>
                <c:pt idx="89">
                  <c:v>21</c:v>
                </c:pt>
                <c:pt idx="90">
                  <c:v>21</c:v>
                </c:pt>
                <c:pt idx="91">
                  <c:v>21</c:v>
                </c:pt>
                <c:pt idx="92">
                  <c:v>21</c:v>
                </c:pt>
                <c:pt idx="93">
                  <c:v>21</c:v>
                </c:pt>
                <c:pt idx="94">
                  <c:v>21</c:v>
                </c:pt>
                <c:pt idx="95">
                  <c:v>21</c:v>
                </c:pt>
                <c:pt idx="96">
                  <c:v>21</c:v>
                </c:pt>
                <c:pt idx="97">
                  <c:v>21</c:v>
                </c:pt>
                <c:pt idx="98">
                  <c:v>21</c:v>
                </c:pt>
                <c:pt idx="99">
                  <c:v>21</c:v>
                </c:pt>
                <c:pt idx="100">
                  <c:v>21</c:v>
                </c:pt>
                <c:pt idx="101">
                  <c:v>21</c:v>
                </c:pt>
                <c:pt idx="102">
                  <c:v>21</c:v>
                </c:pt>
                <c:pt idx="103">
                  <c:v>21</c:v>
                </c:pt>
                <c:pt idx="104">
                  <c:v>21</c:v>
                </c:pt>
                <c:pt idx="105">
                  <c:v>21</c:v>
                </c:pt>
                <c:pt idx="106">
                  <c:v>21</c:v>
                </c:pt>
                <c:pt idx="107">
                  <c:v>21</c:v>
                </c:pt>
                <c:pt idx="108">
                  <c:v>21</c:v>
                </c:pt>
                <c:pt idx="109">
                  <c:v>21</c:v>
                </c:pt>
                <c:pt idx="110">
                  <c:v>21</c:v>
                </c:pt>
                <c:pt idx="111">
                  <c:v>21</c:v>
                </c:pt>
                <c:pt idx="112">
                  <c:v>21</c:v>
                </c:pt>
                <c:pt idx="113">
                  <c:v>21</c:v>
                </c:pt>
                <c:pt idx="114">
                  <c:v>21</c:v>
                </c:pt>
                <c:pt idx="115">
                  <c:v>21</c:v>
                </c:pt>
                <c:pt idx="116">
                  <c:v>21</c:v>
                </c:pt>
                <c:pt idx="117">
                  <c:v>21</c:v>
                </c:pt>
                <c:pt idx="118">
                  <c:v>21</c:v>
                </c:pt>
                <c:pt idx="119">
                  <c:v>21</c:v>
                </c:pt>
                <c:pt idx="120">
                  <c:v>21</c:v>
                </c:pt>
                <c:pt idx="121">
                  <c:v>21</c:v>
                </c:pt>
                <c:pt idx="122">
                  <c:v>21</c:v>
                </c:pt>
                <c:pt idx="123">
                  <c:v>21</c:v>
                </c:pt>
                <c:pt idx="124">
                  <c:v>21</c:v>
                </c:pt>
                <c:pt idx="125">
                  <c:v>21</c:v>
                </c:pt>
                <c:pt idx="126">
                  <c:v>21</c:v>
                </c:pt>
                <c:pt idx="127">
                  <c:v>21</c:v>
                </c:pt>
                <c:pt idx="128">
                  <c:v>21</c:v>
                </c:pt>
                <c:pt idx="129">
                  <c:v>21</c:v>
                </c:pt>
                <c:pt idx="130">
                  <c:v>21</c:v>
                </c:pt>
                <c:pt idx="131">
                  <c:v>21</c:v>
                </c:pt>
                <c:pt idx="132">
                  <c:v>21</c:v>
                </c:pt>
                <c:pt idx="133">
                  <c:v>21</c:v>
                </c:pt>
                <c:pt idx="134">
                  <c:v>21</c:v>
                </c:pt>
                <c:pt idx="135">
                  <c:v>21</c:v>
                </c:pt>
                <c:pt idx="136">
                  <c:v>21</c:v>
                </c:pt>
                <c:pt idx="137">
                  <c:v>21</c:v>
                </c:pt>
                <c:pt idx="138">
                  <c:v>21</c:v>
                </c:pt>
                <c:pt idx="139">
                  <c:v>21</c:v>
                </c:pt>
                <c:pt idx="140">
                  <c:v>21</c:v>
                </c:pt>
                <c:pt idx="141">
                  <c:v>21</c:v>
                </c:pt>
                <c:pt idx="142">
                  <c:v>21</c:v>
                </c:pt>
                <c:pt idx="143">
                  <c:v>21</c:v>
                </c:pt>
                <c:pt idx="144">
                  <c:v>21</c:v>
                </c:pt>
                <c:pt idx="145">
                  <c:v>21</c:v>
                </c:pt>
                <c:pt idx="146">
                  <c:v>21</c:v>
                </c:pt>
                <c:pt idx="147">
                  <c:v>21</c:v>
                </c:pt>
                <c:pt idx="148">
                  <c:v>21</c:v>
                </c:pt>
                <c:pt idx="149">
                  <c:v>21</c:v>
                </c:pt>
                <c:pt idx="150">
                  <c:v>21</c:v>
                </c:pt>
                <c:pt idx="151">
                  <c:v>21</c:v>
                </c:pt>
                <c:pt idx="152">
                  <c:v>21</c:v>
                </c:pt>
                <c:pt idx="153">
                  <c:v>21</c:v>
                </c:pt>
                <c:pt idx="154">
                  <c:v>21</c:v>
                </c:pt>
                <c:pt idx="155">
                  <c:v>21</c:v>
                </c:pt>
                <c:pt idx="156">
                  <c:v>21</c:v>
                </c:pt>
                <c:pt idx="157">
                  <c:v>21</c:v>
                </c:pt>
                <c:pt idx="158">
                  <c:v>21</c:v>
                </c:pt>
                <c:pt idx="159">
                  <c:v>21</c:v>
                </c:pt>
                <c:pt idx="160">
                  <c:v>21</c:v>
                </c:pt>
                <c:pt idx="161">
                  <c:v>21</c:v>
                </c:pt>
                <c:pt idx="162">
                  <c:v>21</c:v>
                </c:pt>
                <c:pt idx="163">
                  <c:v>21</c:v>
                </c:pt>
                <c:pt idx="164">
                  <c:v>21</c:v>
                </c:pt>
                <c:pt idx="165">
                  <c:v>21</c:v>
                </c:pt>
                <c:pt idx="166">
                  <c:v>21</c:v>
                </c:pt>
                <c:pt idx="167">
                  <c:v>21</c:v>
                </c:pt>
                <c:pt idx="168">
                  <c:v>21</c:v>
                </c:pt>
                <c:pt idx="169">
                  <c:v>21</c:v>
                </c:pt>
                <c:pt idx="170">
                  <c:v>21</c:v>
                </c:pt>
                <c:pt idx="171">
                  <c:v>21</c:v>
                </c:pt>
                <c:pt idx="172">
                  <c:v>21</c:v>
                </c:pt>
                <c:pt idx="173">
                  <c:v>21</c:v>
                </c:pt>
                <c:pt idx="174">
                  <c:v>21</c:v>
                </c:pt>
                <c:pt idx="175">
                  <c:v>21</c:v>
                </c:pt>
                <c:pt idx="176">
                  <c:v>21</c:v>
                </c:pt>
                <c:pt idx="177">
                  <c:v>21</c:v>
                </c:pt>
                <c:pt idx="178">
                  <c:v>21</c:v>
                </c:pt>
                <c:pt idx="179">
                  <c:v>21</c:v>
                </c:pt>
                <c:pt idx="180">
                  <c:v>21</c:v>
                </c:pt>
                <c:pt idx="181">
                  <c:v>21</c:v>
                </c:pt>
                <c:pt idx="182">
                  <c:v>21</c:v>
                </c:pt>
                <c:pt idx="183">
                  <c:v>21</c:v>
                </c:pt>
                <c:pt idx="184">
                  <c:v>21</c:v>
                </c:pt>
                <c:pt idx="185">
                  <c:v>21</c:v>
                </c:pt>
                <c:pt idx="186">
                  <c:v>21</c:v>
                </c:pt>
                <c:pt idx="187">
                  <c:v>21</c:v>
                </c:pt>
                <c:pt idx="188">
                  <c:v>21</c:v>
                </c:pt>
                <c:pt idx="189">
                  <c:v>21</c:v>
                </c:pt>
                <c:pt idx="190">
                  <c:v>21</c:v>
                </c:pt>
                <c:pt idx="191">
                  <c:v>21</c:v>
                </c:pt>
                <c:pt idx="192">
                  <c:v>21</c:v>
                </c:pt>
                <c:pt idx="193">
                  <c:v>21</c:v>
                </c:pt>
                <c:pt idx="194">
                  <c:v>21</c:v>
                </c:pt>
                <c:pt idx="195">
                  <c:v>21</c:v>
                </c:pt>
                <c:pt idx="196">
                  <c:v>21</c:v>
                </c:pt>
                <c:pt idx="197">
                  <c:v>21</c:v>
                </c:pt>
                <c:pt idx="198">
                  <c:v>21</c:v>
                </c:pt>
                <c:pt idx="199">
                  <c:v>21</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numCache>
            </c:numRef>
          </c:yVal>
          <c:smooth val="1"/>
          <c:extLst>
            <c:ext xmlns:c16="http://schemas.microsoft.com/office/drawing/2014/chart" uri="{C3380CC4-5D6E-409C-BE32-E72D297353CC}">
              <c16:uniqueId val="{00000000-D1F6-44A8-9862-55572B1B128B}"/>
            </c:ext>
          </c:extLst>
        </c:ser>
        <c:dLbls>
          <c:showLegendKey val="0"/>
          <c:showVal val="0"/>
          <c:showCatName val="0"/>
          <c:showSerName val="0"/>
          <c:showPercent val="0"/>
          <c:showBubbleSize val="0"/>
        </c:dLbls>
        <c:axId val="88040992"/>
        <c:axId val="88046816"/>
      </c:scatterChart>
      <c:valAx>
        <c:axId val="833625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83364864"/>
        <c:crosses val="autoZero"/>
        <c:crossBetween val="midCat"/>
      </c:valAx>
      <c:valAx>
        <c:axId val="833648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Junction Temperature (°C)</a:t>
                </a:r>
              </a:p>
            </c:rich>
          </c:tx>
          <c:layout>
            <c:manualLayout>
              <c:xMode val="edge"/>
              <c:yMode val="edge"/>
              <c:x val="1.2553843963956958E-2"/>
              <c:y val="0.245833373708221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General"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83362560"/>
        <c:crosses val="autoZero"/>
        <c:crossBetween val="midCat"/>
      </c:valAx>
      <c:valAx>
        <c:axId val="8804681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ILOAD [A]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ko-KR"/>
            </a:p>
          </c:txPr>
        </c:title>
        <c:numFmt formatCode="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crossAx val="88040992"/>
        <c:crosses val="max"/>
        <c:crossBetween val="midCat"/>
      </c:valAx>
      <c:valAx>
        <c:axId val="88040992"/>
        <c:scaling>
          <c:orientation val="minMax"/>
        </c:scaling>
        <c:delete val="1"/>
        <c:axPos val="b"/>
        <c:numFmt formatCode="0.00E+00" sourceLinked="1"/>
        <c:majorTickMark val="out"/>
        <c:minorTickMark val="none"/>
        <c:tickLblPos val="nextTo"/>
        <c:crossAx val="88046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ko-K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ko-K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1'!$B$20:$B$239</c:f>
              <c:numCache>
                <c:formatCode>0.00</c:formatCode>
                <c:ptCount val="220"/>
                <c:pt idx="0">
                  <c:v>25</c:v>
                </c:pt>
                <c:pt idx="1">
                  <c:v>83.001480388372727</c:v>
                </c:pt>
                <c:pt idx="2">
                  <c:v>100.84533215633166</c:v>
                </c:pt>
                <c:pt idx="3">
                  <c:v>113.98306453029886</c:v>
                </c:pt>
                <c:pt idx="4">
                  <c:v>124.52426271096314</c:v>
                </c:pt>
                <c:pt idx="5">
                  <c:v>133.27748210192237</c:v>
                </c:pt>
                <c:pt idx="6">
                  <c:v>140.73286754045461</c:v>
                </c:pt>
                <c:pt idx="7">
                  <c:v>147.2160098275082</c:v>
                </c:pt>
                <c:pt idx="8">
                  <c:v>152.94881505780455</c:v>
                </c:pt>
                <c:pt idx="9">
                  <c:v>158.08564202719467</c:v>
                </c:pt>
                <c:pt idx="10">
                  <c:v>162.73635497038856</c:v>
                </c:pt>
                <c:pt idx="11">
                  <c:v>166.98120068236705</c:v>
                </c:pt>
                <c:pt idx="12">
                  <c:v>170.88045270753435</c:v>
                </c:pt>
                <c:pt idx="13">
                  <c:v>174.48069272467282</c:v>
                </c:pt>
                <c:pt idx="14">
                  <c:v>177.81892703392901</c:v>
                </c:pt>
                <c:pt idx="15">
                  <c:v>180.92530653497721</c:v>
                </c:pt>
                <c:pt idx="16">
                  <c:v>183.82494343541734</c:v>
                </c:pt>
                <c:pt idx="17">
                  <c:v>186.53914157535522</c:v>
                </c:pt>
                <c:pt idx="18">
                  <c:v>189.08624418738032</c:v>
                </c:pt>
                <c:pt idx="19">
                  <c:v>191.48223039250027</c:v>
                </c:pt>
                <c:pt idx="20">
                  <c:v>193.74114519747965</c:v>
                </c:pt>
                <c:pt idx="21">
                  <c:v>195.87541787745454</c:v>
                </c:pt>
                <c:pt idx="22">
                  <c:v>197.89610442229889</c:v>
                </c:pt>
                <c:pt idx="23">
                  <c:v>199.8130773661477</c:v>
                </c:pt>
                <c:pt idx="24">
                  <c:v>201.63517835253757</c:v>
                </c:pt>
                <c:pt idx="25">
                  <c:v>203.37034363988977</c:v>
                </c:pt>
                <c:pt idx="26">
                  <c:v>205.02570941524169</c:v>
                </c:pt>
                <c:pt idx="27">
                  <c:v>206.6077016117213</c:v>
                </c:pt>
                <c:pt idx="28">
                  <c:v>208.12211350257598</c:v>
                </c:pt>
                <c:pt idx="29">
                  <c:v>209.57417340552018</c:v>
                </c:pt>
                <c:pt idx="30">
                  <c:v>210.96860420490347</c:v>
                </c:pt>
                <c:pt idx="31">
                  <c:v>212.30967597593821</c:v>
                </c:pt>
                <c:pt idx="32">
                  <c:v>213.60125270433875</c:v>
                </c:pt>
                <c:pt idx="33">
                  <c:v>214.84683389071057</c:v>
                </c:pt>
                <c:pt idx="34">
                  <c:v>216.04959168252026</c:v>
                </c:pt>
                <c:pt idx="35">
                  <c:v>217.21240406845141</c:v>
                </c:pt>
                <c:pt idx="36">
                  <c:v>218.33788458805816</c:v>
                </c:pt>
                <c:pt idx="37">
                  <c:v>219.42840894578546</c:v>
                </c:pt>
                <c:pt idx="38">
                  <c:v>220.48613886733403</c:v>
                </c:pt>
                <c:pt idx="39">
                  <c:v>221.51304349447003</c:v>
                </c:pt>
                <c:pt idx="40">
                  <c:v>222.51091857935879</c:v>
                </c:pt>
                <c:pt idx="41">
                  <c:v>223.48140370971169</c:v>
                </c:pt>
                <c:pt idx="42">
                  <c:v>224.42599777036457</c:v>
                </c:pt>
                <c:pt idx="43">
                  <c:v>225.34607282454192</c:v>
                </c:pt>
                <c:pt idx="44">
                  <c:v>226.24288657843661</c:v>
                </c:pt>
                <c:pt idx="45">
                  <c:v>227.117593575406</c:v>
                </c:pt>
                <c:pt idx="46">
                  <c:v>227.97125525071499</c:v>
                </c:pt>
                <c:pt idx="47">
                  <c:v>228.80484896408831</c:v>
                </c:pt>
                <c:pt idx="48">
                  <c:v>229.6192761151417</c:v>
                </c:pt>
                <c:pt idx="49">
                  <c:v>230.41536943587397</c:v>
                </c:pt>
                <c:pt idx="50">
                  <c:v>231.19389954466436</c:v>
                </c:pt>
                <c:pt idx="51">
                  <c:v>231.95558083750427</c:v>
                </c:pt>
                <c:pt idx="52">
                  <c:v>232.70107678438552</c:v>
                </c:pt>
                <c:pt idx="53">
                  <c:v>233.43100469177389</c:v>
                </c:pt>
                <c:pt idx="54">
                  <c:v>234.14593998582575</c:v>
                </c:pt>
                <c:pt idx="55">
                  <c:v>234.8464200653853</c:v>
                </c:pt>
                <c:pt idx="56">
                  <c:v>235.53294776875873</c:v>
                </c:pt>
                <c:pt idx="57">
                  <c:v>236.20599449374046</c:v>
                </c:pt>
                <c:pt idx="58">
                  <c:v>236.86600300631312</c:v>
                </c:pt>
                <c:pt idx="59">
                  <c:v>237.51338996980357</c:v>
                </c:pt>
                <c:pt idx="60">
                  <c:v>238.14854822301587</c:v>
                </c:pt>
                <c:pt idx="61">
                  <c:v>238.77184883293563</c:v>
                </c:pt>
                <c:pt idx="62">
                  <c:v>239.38364294497137</c:v>
                </c:pt>
                <c:pt idx="63">
                  <c:v>239.98426345134627</c:v>
                </c:pt>
                <c:pt idx="64">
                  <c:v>240.57402649613627</c:v>
                </c:pt>
                <c:pt idx="65">
                  <c:v>241.15323283355735</c:v>
                </c:pt>
                <c:pt idx="66">
                  <c:v>241.72216905440115</c:v>
                </c:pt>
                <c:pt idx="67">
                  <c:v>242.28110869399143</c:v>
                </c:pt>
                <c:pt idx="68">
                  <c:v>242.83031323366558</c:v>
                </c:pt>
                <c:pt idx="69">
                  <c:v>243.37003300655411</c:v>
                </c:pt>
                <c:pt idx="70">
                  <c:v>243.90050801733059</c:v>
                </c:pt>
                <c:pt idx="71">
                  <c:v>244.4219686846119</c:v>
                </c:pt>
                <c:pt idx="72">
                  <c:v>244.93463651380358</c:v>
                </c:pt>
                <c:pt idx="73">
                  <c:v>245.4387247073862</c:v>
                </c:pt>
                <c:pt idx="74">
                  <c:v>245.93443871892379</c:v>
                </c:pt>
                <c:pt idx="75">
                  <c:v>246.42197675643499</c:v>
                </c:pt>
                <c:pt idx="76">
                  <c:v>246.9015302401902</c:v>
                </c:pt>
                <c:pt idx="77">
                  <c:v>247.37328421948141</c:v>
                </c:pt>
                <c:pt idx="78">
                  <c:v>247.83741775244823</c:v>
                </c:pt>
                <c:pt idx="79">
                  <c:v>248.29410425262796</c:v>
                </c:pt>
                <c:pt idx="80">
                  <c:v>248.74351180552122</c:v>
                </c:pt>
                <c:pt idx="81">
                  <c:v>249.18580345813317</c:v>
                </c:pt>
                <c:pt idx="82">
                  <c:v>249.621137484146</c:v>
                </c:pt>
                <c:pt idx="83">
                  <c:v>250.04966762711092</c:v>
                </c:pt>
                <c:pt idx="84">
                  <c:v>250.47154332380353</c:v>
                </c:pt>
                <c:pt idx="85">
                  <c:v>250.88690990967009</c:v>
                </c:pt>
                <c:pt idx="86">
                  <c:v>251.29590880809602</c:v>
                </c:pt>
                <c:pt idx="87">
                  <c:v>251.69867770505351</c:v>
                </c:pt>
                <c:pt idx="88">
                  <c:v>252.0953507105269</c:v>
                </c:pt>
                <c:pt idx="89">
                  <c:v>252.4860585079731</c:v>
                </c:pt>
                <c:pt idx="90">
                  <c:v>252.87092849294891</c:v>
                </c:pt>
                <c:pt idx="91">
                  <c:v>253.25008490192101</c:v>
                </c:pt>
                <c:pt idx="92">
                  <c:v>253.62364893217446</c:v>
                </c:pt>
                <c:pt idx="93">
                  <c:v>253.99173885364121</c:v>
                </c:pt>
                <c:pt idx="94">
                  <c:v>254.35447011339028</c:v>
                </c:pt>
                <c:pt idx="95">
                  <c:v>254.71195543344515</c:v>
                </c:pt>
                <c:pt idx="96">
                  <c:v>255.06430490252893</c:v>
                </c:pt>
                <c:pt idx="97">
                  <c:v>255.4116260622767</c:v>
                </c:pt>
                <c:pt idx="98">
                  <c:v>255.75402398840234</c:v>
                </c:pt>
                <c:pt idx="99">
                  <c:v>256.09160136725802</c:v>
                </c:pt>
                <c:pt idx="100">
                  <c:v>256.42445856818074</c:v>
                </c:pt>
                <c:pt idx="101">
                  <c:v>256.75269371198408</c:v>
                </c:pt>
                <c:pt idx="102">
                  <c:v>257.07640273591392</c:v>
                </c:pt>
                <c:pt idx="103">
                  <c:v>257.39567945536078</c:v>
                </c:pt>
                <c:pt idx="104">
                  <c:v>257.71061562258842</c:v>
                </c:pt>
                <c:pt idx="105">
                  <c:v>258.02130098271584</c:v>
                </c:pt>
                <c:pt idx="106">
                  <c:v>258.32782332716766</c:v>
                </c:pt>
                <c:pt idx="107">
                  <c:v>258.63026854478369</c:v>
                </c:pt>
                <c:pt idx="108">
                  <c:v>258.92872067076439</c:v>
                </c:pt>
                <c:pt idx="109">
                  <c:v>259.22326193360993</c:v>
                </c:pt>
                <c:pt idx="110">
                  <c:v>259.51397280019546</c:v>
                </c:pt>
                <c:pt idx="111">
                  <c:v>259.80093201911399</c:v>
                </c:pt>
                <c:pt idx="112">
                  <c:v>260.08421666240355</c:v>
                </c:pt>
                <c:pt idx="113">
                  <c:v>260.36390216576626</c:v>
                </c:pt>
                <c:pt idx="114">
                  <c:v>260.64006236737703</c:v>
                </c:pt>
                <c:pt idx="115">
                  <c:v>260.91276954536966</c:v>
                </c:pt>
                <c:pt idx="116">
                  <c:v>261.18209445408115</c:v>
                </c:pt>
                <c:pt idx="117">
                  <c:v>261.44810635912899</c:v>
                </c:pt>
                <c:pt idx="118">
                  <c:v>261.7108730713864</c:v>
                </c:pt>
                <c:pt idx="119">
                  <c:v>261.97046097991898</c:v>
                </c:pt>
                <c:pt idx="120">
                  <c:v>262.22693508393729</c:v>
                </c:pt>
                <c:pt idx="121">
                  <c:v>262.48035902381736</c:v>
                </c:pt>
                <c:pt idx="122">
                  <c:v>262.73079511123757</c:v>
                </c:pt>
                <c:pt idx="123">
                  <c:v>262.97830435847243</c:v>
                </c:pt>
                <c:pt idx="124">
                  <c:v>263.22294650688559</c:v>
                </c:pt>
                <c:pt idx="125">
                  <c:v>263.46478005465843</c:v>
                </c:pt>
                <c:pt idx="126">
                  <c:v>263.70386228378709</c:v>
                </c:pt>
                <c:pt idx="127">
                  <c:v>263.94024928638009</c:v>
                </c:pt>
                <c:pt idx="128">
                  <c:v>264.17399599028585</c:v>
                </c:pt>
                <c:pt idx="129">
                  <c:v>264.40515618407676</c:v>
                </c:pt>
                <c:pt idx="130">
                  <c:v>264.63378254141446</c:v>
                </c:pt>
                <c:pt idx="131">
                  <c:v>264.85992664482035</c:v>
                </c:pt>
                <c:pt idx="132">
                  <c:v>265.08363900887304</c:v>
                </c:pt>
                <c:pt idx="133">
                  <c:v>265.30496910285262</c:v>
                </c:pt>
                <c:pt idx="134">
                  <c:v>265.52396537285119</c:v>
                </c:pt>
                <c:pt idx="135">
                  <c:v>265.74067526336756</c:v>
                </c:pt>
                <c:pt idx="136">
                  <c:v>265.95514523840279</c:v>
                </c:pt>
                <c:pt idx="137">
                  <c:v>266.16742080207257</c:v>
                </c:pt>
                <c:pt idx="138">
                  <c:v>266.3775465187511</c:v>
                </c:pt>
                <c:pt idx="139">
                  <c:v>266.58556603276088</c:v>
                </c:pt>
                <c:pt idx="140">
                  <c:v>266.79152208762184</c:v>
                </c:pt>
                <c:pt idx="141">
                  <c:v>266.99545654487241</c:v>
                </c:pt>
                <c:pt idx="142">
                  <c:v>267.19741040247391</c:v>
                </c:pt>
                <c:pt idx="143">
                  <c:v>267.39742381281138</c:v>
                </c:pt>
                <c:pt idx="144">
                  <c:v>267.59553610030014</c:v>
                </c:pt>
                <c:pt idx="145">
                  <c:v>267.79178577860932</c:v>
                </c:pt>
                <c:pt idx="146">
                  <c:v>267.9862105675121</c:v>
                </c:pt>
                <c:pt idx="147">
                  <c:v>268.17884740937325</c:v>
                </c:pt>
                <c:pt idx="148">
                  <c:v>268.36973248528062</c:v>
                </c:pt>
                <c:pt idx="149">
                  <c:v>268.55890123083316</c:v>
                </c:pt>
                <c:pt idx="150">
                  <c:v>268.74638835158981</c:v>
                </c:pt>
                <c:pt idx="151">
                  <c:v>268.93222783819135</c:v>
                </c:pt>
                <c:pt idx="152">
                  <c:v>269.1164529811598</c:v>
                </c:pt>
                <c:pt idx="153">
                  <c:v>269.29909638538533</c:v>
                </c:pt>
                <c:pt idx="154">
                  <c:v>269.48018998430655</c:v>
                </c:pt>
                <c:pt idx="155">
                  <c:v>269.65976505379228</c:v>
                </c:pt>
                <c:pt idx="156">
                  <c:v>269.83785222573107</c:v>
                </c:pt>
                <c:pt idx="157">
                  <c:v>270.01448150133501</c:v>
                </c:pt>
                <c:pt idx="158">
                  <c:v>270.18968226416524</c:v>
                </c:pt>
                <c:pt idx="159">
                  <c:v>270.36348329288398</c:v>
                </c:pt>
                <c:pt idx="160">
                  <c:v>270.53591277374068</c:v>
                </c:pt>
                <c:pt idx="161">
                  <c:v>270.70699831279694</c:v>
                </c:pt>
                <c:pt idx="162">
                  <c:v>270.87676694789678</c:v>
                </c:pt>
                <c:pt idx="163">
                  <c:v>271.0452451603872</c:v>
                </c:pt>
                <c:pt idx="164">
                  <c:v>271.2124588865953</c:v>
                </c:pt>
                <c:pt idx="165">
                  <c:v>271.3784335290664</c:v>
                </c:pt>
                <c:pt idx="166">
                  <c:v>271.54319396756864</c:v>
                </c:pt>
                <c:pt idx="167">
                  <c:v>271.70676456986962</c:v>
                </c:pt>
                <c:pt idx="168">
                  <c:v>271.86916920228867</c:v>
                </c:pt>
                <c:pt idx="169">
                  <c:v>272.03043124003136</c:v>
                </c:pt>
                <c:pt idx="170">
                  <c:v>272.19057357730884</c:v>
                </c:pt>
                <c:pt idx="171">
                  <c:v>272.34961863724851</c:v>
                </c:pt>
                <c:pt idx="172">
                  <c:v>272.50758838159913</c:v>
                </c:pt>
                <c:pt idx="173">
                  <c:v>272.66450432023527</c:v>
                </c:pt>
                <c:pt idx="174">
                  <c:v>272.82038752046503</c:v>
                </c:pt>
                <c:pt idx="175">
                  <c:v>272.97525861614582</c:v>
                </c:pt>
                <c:pt idx="176">
                  <c:v>273.12913781661126</c:v>
                </c:pt>
                <c:pt idx="177">
                  <c:v>273.28204491541413</c:v>
                </c:pt>
                <c:pt idx="178">
                  <c:v>273.43399929888835</c:v>
                </c:pt>
                <c:pt idx="179">
                  <c:v>273.58501995453463</c:v>
                </c:pt>
                <c:pt idx="180">
                  <c:v>273.73512547923286</c:v>
                </c:pt>
                <c:pt idx="181">
                  <c:v>273.88433408728474</c:v>
                </c:pt>
                <c:pt idx="182">
                  <c:v>274.03266361829105</c:v>
                </c:pt>
                <c:pt idx="183">
                  <c:v>274.18013154486619</c:v>
                </c:pt>
                <c:pt idx="184">
                  <c:v>274.32675498019353</c:v>
                </c:pt>
                <c:pt idx="185">
                  <c:v>274.47255068542495</c:v>
                </c:pt>
                <c:pt idx="186">
                  <c:v>274.61753507692822</c:v>
                </c:pt>
                <c:pt idx="187">
                  <c:v>274.7617242333846</c:v>
                </c:pt>
                <c:pt idx="188">
                  <c:v>274.9051339027402</c:v>
                </c:pt>
                <c:pt idx="189">
                  <c:v>275.04777950901433</c:v>
                </c:pt>
                <c:pt idx="190">
                  <c:v>275.1896761589673</c:v>
                </c:pt>
                <c:pt idx="191">
                  <c:v>275.33083864863102</c:v>
                </c:pt>
                <c:pt idx="192">
                  <c:v>275.47128146970488</c:v>
                </c:pt>
                <c:pt idx="193">
                  <c:v>275.61101881582022</c:v>
                </c:pt>
                <c:pt idx="194">
                  <c:v>275.75006458867512</c:v>
                </c:pt>
                <c:pt idx="195">
                  <c:v>275.88843240404378</c:v>
                </c:pt>
                <c:pt idx="196">
                  <c:v>276.0261355976611</c:v>
                </c:pt>
                <c:pt idx="197">
                  <c:v>276.16318723098698</c:v>
                </c:pt>
                <c:pt idx="198">
                  <c:v>276.29960009685112</c:v>
                </c:pt>
                <c:pt idx="199">
                  <c:v>276.43538672498221</c:v>
                </c:pt>
                <c:pt idx="200">
                  <c:v>276.57055938742315</c:v>
                </c:pt>
                <c:pt idx="201">
                  <c:v>218.71032331765548</c:v>
                </c:pt>
                <c:pt idx="202">
                  <c:v>201.00284164258079</c:v>
                </c:pt>
                <c:pt idx="203">
                  <c:v>188.00029382354029</c:v>
                </c:pt>
                <c:pt idx="204">
                  <c:v>177.59336775479591</c:v>
                </c:pt>
                <c:pt idx="205">
                  <c:v>168.97362574490779</c:v>
                </c:pt>
                <c:pt idx="206">
                  <c:v>161.65099874414977</c:v>
                </c:pt>
                <c:pt idx="207">
                  <c:v>155.29994956860358</c:v>
                </c:pt>
                <c:pt idx="208">
                  <c:v>149.69861177294291</c:v>
                </c:pt>
                <c:pt idx="209">
                  <c:v>144.69265710133831</c:v>
                </c:pt>
                <c:pt idx="210">
                  <c:v>140.1722458221349</c:v>
                </c:pt>
                <c:pt idx="211">
                  <c:v>136.05715157353222</c:v>
                </c:pt>
                <c:pt idx="212">
                  <c:v>132.28711844121261</c:v>
                </c:pt>
                <c:pt idx="213">
                  <c:v>128.81558039439889</c:v>
                </c:pt>
                <c:pt idx="214">
                  <c:v>125.60554533544342</c:v>
                </c:pt>
                <c:pt idx="215">
                  <c:v>122.62687547624745</c:v>
                </c:pt>
                <c:pt idx="216">
                  <c:v>119.85447086758319</c:v>
                </c:pt>
                <c:pt idx="217">
                  <c:v>117.26703923683093</c:v>
                </c:pt>
                <c:pt idx="218">
                  <c:v>114.84624834135394</c:v>
                </c:pt>
                <c:pt idx="219">
                  <c:v>112.5761295538442</c:v>
                </c:pt>
              </c:numCache>
            </c:numRef>
          </c:yVal>
          <c:smooth val="1"/>
          <c:extLst>
            <c:ext xmlns:c16="http://schemas.microsoft.com/office/drawing/2014/chart" uri="{C3380CC4-5D6E-409C-BE32-E72D297353CC}">
              <c16:uniqueId val="{00000000-E8E7-4EF0-BBDA-803EE379422A}"/>
            </c:ext>
          </c:extLst>
        </c:ser>
        <c:dLbls>
          <c:showLegendKey val="0"/>
          <c:showVal val="0"/>
          <c:showCatName val="0"/>
          <c:showSerName val="0"/>
          <c:showPercent val="0"/>
          <c:showBubbleSize val="0"/>
        </c:dLbls>
        <c:axId val="83362560"/>
        <c:axId val="83364864"/>
      </c:scatterChart>
      <c:valAx>
        <c:axId val="833625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ko-KR"/>
          </a:p>
        </c:txPr>
        <c:crossAx val="83364864"/>
        <c:crosses val="autoZero"/>
        <c:crossBetween val="midCat"/>
      </c:valAx>
      <c:valAx>
        <c:axId val="83364864"/>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ko-KR"/>
          </a:p>
        </c:txPr>
        <c:crossAx val="833625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'HSFET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'HSFET 2'!$B$20:$B$239</c:f>
              <c:numCache>
                <c:formatCode>0.00</c:formatCode>
                <c:ptCount val="220"/>
                <c:pt idx="0">
                  <c:v>25</c:v>
                </c:pt>
                <c:pt idx="1">
                  <c:v>58.145451315472663</c:v>
                </c:pt>
                <c:pt idx="2">
                  <c:v>75.233254737014718</c:v>
                </c:pt>
                <c:pt idx="3">
                  <c:v>87.942926469832202</c:v>
                </c:pt>
                <c:pt idx="4">
                  <c:v>98.162117180717303</c:v>
                </c:pt>
                <c:pt idx="5">
                  <c:v>106.67702817235758</c:v>
                </c:pt>
                <c:pt idx="6">
                  <c:v>113.95855919318069</c:v>
                </c:pt>
                <c:pt idx="7">
                  <c:v>120.31432383248682</c:v>
                </c:pt>
                <c:pt idx="8">
                  <c:v>125.95206004492454</c:v>
                </c:pt>
                <c:pt idx="9">
                  <c:v>131.01579038189757</c:v>
                </c:pt>
                <c:pt idx="10">
                  <c:v>135.60813242017528</c:v>
                </c:pt>
                <c:pt idx="11">
                  <c:v>139.80438429265712</c:v>
                </c:pt>
                <c:pt idx="12">
                  <c:v>143.66151202437106</c:v>
                </c:pt>
                <c:pt idx="13">
                  <c:v>147.22393104352625</c:v>
                </c:pt>
                <c:pt idx="14">
                  <c:v>150.52725850006431</c:v>
                </c:pt>
                <c:pt idx="15">
                  <c:v>153.60077527724687</c:v>
                </c:pt>
                <c:pt idx="16">
                  <c:v>156.46906378531065</c:v>
                </c:pt>
                <c:pt idx="17">
                  <c:v>159.15311638558958</c:v>
                </c:pt>
                <c:pt idx="18">
                  <c:v>161.67110144383699</c:v>
                </c:pt>
                <c:pt idx="19">
                  <c:v>164.03890594912923</c:v>
                </c:pt>
                <c:pt idx="20">
                  <c:v>166.27053060986071</c:v>
                </c:pt>
                <c:pt idx="21">
                  <c:v>168.37838609419924</c:v>
                </c:pt>
                <c:pt idx="22">
                  <c:v>170.37352179724365</c:v>
                </c:pt>
                <c:pt idx="23">
                  <c:v>172.26580752469488</c:v>
                </c:pt>
                <c:pt idx="24">
                  <c:v>174.06408147167929</c:v>
                </c:pt>
                <c:pt idx="25">
                  <c:v>175.77627338670172</c:v>
                </c:pt>
                <c:pt idx="26">
                  <c:v>177.40950892300418</c:v>
                </c:pt>
                <c:pt idx="27">
                  <c:v>178.97019931004607</c:v>
                </c:pt>
                <c:pt idx="28">
                  <c:v>180.46411925737914</c:v>
                </c:pt>
                <c:pt idx="29">
                  <c:v>181.89647519791777</c:v>
                </c:pt>
                <c:pt idx="30">
                  <c:v>183.27196543894382</c:v>
                </c:pt>
                <c:pt idx="31">
                  <c:v>184.59483342265781</c:v>
                </c:pt>
                <c:pt idx="32">
                  <c:v>185.86891504346198</c:v>
                </c:pt>
                <c:pt idx="33">
                  <c:v>187.09768078793974</c:v>
                </c:pt>
                <c:pt idx="34">
                  <c:v>188.28427333099211</c:v>
                </c:pt>
                <c:pt idx="35">
                  <c:v>189.43154112190157</c:v>
                </c:pt>
                <c:pt idx="36">
                  <c:v>190.54206841690399</c:v>
                </c:pt>
                <c:pt idx="37">
                  <c:v>191.61820215344659</c:v>
                </c:pt>
                <c:pt idx="38">
                  <c:v>192.66207601123767</c:v>
                </c:pt>
                <c:pt idx="39">
                  <c:v>193.67563196351091</c:v>
                </c:pt>
                <c:pt idx="40">
                  <c:v>194.66063958661113</c:v>
                </c:pt>
                <c:pt idx="41">
                  <c:v>195.61871336567239</c:v>
                </c:pt>
                <c:pt idx="42">
                  <c:v>196.551328207827</c:v>
                </c:pt>
                <c:pt idx="43">
                  <c:v>197.4598333513303</c:v>
                </c:pt>
                <c:pt idx="44">
                  <c:v>198.34546483869121</c:v>
                </c:pt>
                <c:pt idx="45">
                  <c:v>199.20935670393908</c:v>
                </c:pt>
                <c:pt idx="46">
                  <c:v>200.05255100822467</c:v>
                </c:pt>
                <c:pt idx="47">
                  <c:v>200.87600684377446</c:v>
                </c:pt>
                <c:pt idx="48">
                  <c:v>201.68060841358127</c:v>
                </c:pt>
                <c:pt idx="49">
                  <c:v>202.46717228294091</c:v>
                </c:pt>
                <c:pt idx="50">
                  <c:v>203.23645388887212</c:v>
                </c:pt>
                <c:pt idx="51">
                  <c:v>203.98915338445502</c:v>
                </c:pt>
                <c:pt idx="52">
                  <c:v>204.72592088707478</c:v>
                </c:pt>
                <c:pt idx="53">
                  <c:v>205.44736119235364</c:v>
                </c:pt>
                <c:pt idx="54">
                  <c:v>206.1540380091121</c:v>
                </c:pt>
                <c:pt idx="55">
                  <c:v>206.84647776493017</c:v>
                </c:pt>
                <c:pt idx="56">
                  <c:v>207.52517302671754</c:v>
                </c:pt>
                <c:pt idx="57">
                  <c:v>208.19058557607752</c:v>
                </c:pt>
                <c:pt idx="58">
                  <c:v>208.84314917511074</c:v>
                </c:pt>
                <c:pt idx="59">
                  <c:v>209.48327205459736</c:v>
                </c:pt>
                <c:pt idx="60">
                  <c:v>210.11133915317706</c:v>
                </c:pt>
                <c:pt idx="61">
                  <c:v>210.72771413317201</c:v>
                </c:pt>
                <c:pt idx="62">
                  <c:v>211.33274119603709</c:v>
                </c:pt>
                <c:pt idx="63">
                  <c:v>211.92674671803309</c:v>
                </c:pt>
                <c:pt idx="64">
                  <c:v>212.51004072458505</c:v>
                </c:pt>
                <c:pt idx="65">
                  <c:v>213.08291821987154</c:v>
                </c:pt>
                <c:pt idx="66">
                  <c:v>213.64566038647675</c:v>
                </c:pt>
                <c:pt idx="67">
                  <c:v>214.19853566840121</c:v>
                </c:pt>
                <c:pt idx="68">
                  <c:v>214.74180074934972</c:v>
                </c:pt>
                <c:pt idx="69">
                  <c:v>215.27570143698267</c:v>
                </c:pt>
                <c:pt idx="70">
                  <c:v>215.80047346271084</c:v>
                </c:pt>
                <c:pt idx="71">
                  <c:v>216.316343205625</c:v>
                </c:pt>
                <c:pt idx="72">
                  <c:v>216.82352834826258</c:v>
                </c:pt>
                <c:pt idx="73">
                  <c:v>217.32223847112002</c:v>
                </c:pt>
                <c:pt idx="74">
                  <c:v>217.81267559210576</c:v>
                </c:pt>
                <c:pt idx="75">
                  <c:v>218.29503465649066</c:v>
                </c:pt>
                <c:pt idx="76">
                  <c:v>218.76950398233953</c:v>
                </c:pt>
                <c:pt idx="77">
                  <c:v>219.23626566589593</c:v>
                </c:pt>
                <c:pt idx="78">
                  <c:v>219.69549595092985</c:v>
                </c:pt>
                <c:pt idx="79">
                  <c:v>220.14736556564867</c:v>
                </c:pt>
                <c:pt idx="80">
                  <c:v>220.59204003039929</c:v>
                </c:pt>
                <c:pt idx="81">
                  <c:v>221.0296799390602</c:v>
                </c:pt>
                <c:pt idx="82">
                  <c:v>221.4604412167246</c:v>
                </c:pt>
                <c:pt idx="83">
                  <c:v>221.88447535600778</c:v>
                </c:pt>
                <c:pt idx="84">
                  <c:v>222.3019296340762</c:v>
                </c:pt>
                <c:pt idx="85">
                  <c:v>222.71294731227835</c:v>
                </c:pt>
                <c:pt idx="86">
                  <c:v>223.11766782006833</c:v>
                </c:pt>
                <c:pt idx="87">
                  <c:v>223.51622692473813</c:v>
                </c:pt>
                <c:pt idx="88">
                  <c:v>223.9087568883229</c:v>
                </c:pt>
                <c:pt idx="89">
                  <c:v>224.29538661290243</c:v>
                </c:pt>
                <c:pt idx="90">
                  <c:v>224.67624177540011</c:v>
                </c:pt>
                <c:pt idx="91">
                  <c:v>225.05144495286714</c:v>
                </c:pt>
                <c:pt idx="92">
                  <c:v>225.42111573914113</c:v>
                </c:pt>
                <c:pt idx="93">
                  <c:v>225.78537085367907</c:v>
                </c:pt>
                <c:pt idx="94">
                  <c:v>226.14432424328103</c:v>
                </c:pt>
                <c:pt idx="95">
                  <c:v>226.4980871773538</c:v>
                </c:pt>
                <c:pt idx="96">
                  <c:v>226.84676833729347</c:v>
                </c:pt>
                <c:pt idx="97">
                  <c:v>227.19047390051273</c:v>
                </c:pt>
                <c:pt idx="98">
                  <c:v>227.52930761958206</c:v>
                </c:pt>
                <c:pt idx="99">
                  <c:v>227.86337089691085</c:v>
                </c:pt>
                <c:pt idx="100">
                  <c:v>228.19276285535022</c:v>
                </c:pt>
                <c:pt idx="101">
                  <c:v>228.51758040506212</c:v>
                </c:pt>
                <c:pt idx="102">
                  <c:v>228.83791830696555</c:v>
                </c:pt>
                <c:pt idx="103">
                  <c:v>229.15386923304041</c:v>
                </c:pt>
                <c:pt idx="104">
                  <c:v>229.46552382374171</c:v>
                </c:pt>
                <c:pt idx="105">
                  <c:v>229.77297074275293</c:v>
                </c:pt>
                <c:pt idx="106">
                  <c:v>230.07629672928476</c:v>
                </c:pt>
                <c:pt idx="107">
                  <c:v>230.37558664810496</c:v>
                </c:pt>
                <c:pt idx="108">
                  <c:v>230.67092353747037</c:v>
                </c:pt>
                <c:pt idx="109">
                  <c:v>230.96238865511123</c:v>
                </c:pt>
                <c:pt idx="110">
                  <c:v>231.25006152240763</c:v>
                </c:pt>
                <c:pt idx="111">
                  <c:v>231.53401996688405</c:v>
                </c:pt>
                <c:pt idx="112">
                  <c:v>231.81434016313364</c:v>
                </c:pt>
                <c:pt idx="113">
                  <c:v>232.09109667227864</c:v>
                </c:pt>
                <c:pt idx="114">
                  <c:v>232.36436248005813</c:v>
                </c:pt>
                <c:pt idx="115">
                  <c:v>232.63420903363027</c:v>
                </c:pt>
                <c:pt idx="116">
                  <c:v>232.90070627716636</c:v>
                </c:pt>
                <c:pt idx="117">
                  <c:v>233.16392268630779</c:v>
                </c:pt>
                <c:pt idx="118">
                  <c:v>233.42392530155027</c:v>
                </c:pt>
                <c:pt idx="119">
                  <c:v>233.68077976061556</c:v>
                </c:pt>
                <c:pt idx="120">
                  <c:v>233.93455032986378</c:v>
                </c:pt>
                <c:pt idx="121">
                  <c:v>234.18529993479683</c:v>
                </c:pt>
                <c:pt idx="122">
                  <c:v>234.43309018969808</c:v>
                </c:pt>
                <c:pt idx="123">
                  <c:v>234.6779814264504</c:v>
                </c:pt>
                <c:pt idx="124">
                  <c:v>234.92003272257085</c:v>
                </c:pt>
                <c:pt idx="125">
                  <c:v>235.15930192849831</c:v>
                </c:pt>
                <c:pt idx="126">
                  <c:v>235.39584569416607</c:v>
                </c:pt>
                <c:pt idx="127">
                  <c:v>235.62971949488971</c:v>
                </c:pt>
                <c:pt idx="128">
                  <c:v>235.86097765659986</c:v>
                </c:pt>
                <c:pt idx="129">
                  <c:v>236.08967338044386</c:v>
                </c:pt>
                <c:pt idx="130">
                  <c:v>236.3158587667823</c:v>
                </c:pt>
                <c:pt idx="131">
                  <c:v>236.53958483860242</c:v>
                </c:pt>
                <c:pt idx="132">
                  <c:v>236.76090156436959</c:v>
                </c:pt>
                <c:pt idx="133">
                  <c:v>236.97985788033623</c:v>
                </c:pt>
                <c:pt idx="134">
                  <c:v>237.19650171232803</c:v>
                </c:pt>
                <c:pt idx="135">
                  <c:v>237.41087999702302</c:v>
                </c:pt>
                <c:pt idx="136">
                  <c:v>237.62303870274133</c:v>
                </c:pt>
                <c:pt idx="137">
                  <c:v>237.83302284976025</c:v>
                </c:pt>
                <c:pt idx="138">
                  <c:v>238.0408765301699</c:v>
                </c:pt>
                <c:pt idx="139">
                  <c:v>238.24664292728175</c:v>
                </c:pt>
                <c:pt idx="140">
                  <c:v>238.45036433460541</c:v>
                </c:pt>
                <c:pt idx="141">
                  <c:v>238.65208217440366</c:v>
                </c:pt>
                <c:pt idx="142">
                  <c:v>238.85183701583901</c:v>
                </c:pt>
                <c:pt idx="143">
                  <c:v>239.0496685927227</c:v>
                </c:pt>
                <c:pt idx="144">
                  <c:v>239.24561582087634</c:v>
                </c:pt>
                <c:pt idx="145">
                  <c:v>239.43971681511681</c:v>
                </c:pt>
                <c:pt idx="146">
                  <c:v>239.63200890587467</c:v>
                </c:pt>
                <c:pt idx="147">
                  <c:v>239.82252865545411</c:v>
                </c:pt>
                <c:pt idx="148">
                  <c:v>240.01131187394463</c:v>
                </c:pt>
                <c:pt idx="149">
                  <c:v>240.19839363479338</c:v>
                </c:pt>
                <c:pt idx="150">
                  <c:v>240.38380829004421</c:v>
                </c:pt>
                <c:pt idx="151">
                  <c:v>240.56758948525487</c:v>
                </c:pt>
                <c:pt idx="152">
                  <c:v>240.74977017409674</c:v>
                </c:pt>
                <c:pt idx="153">
                  <c:v>240.930382632647</c:v>
                </c:pt>
                <c:pt idx="154">
                  <c:v>241.10945847337899</c:v>
                </c:pt>
                <c:pt idx="155">
                  <c:v>241.2870286588585</c:v>
                </c:pt>
                <c:pt idx="156">
                  <c:v>241.46312351515223</c:v>
                </c:pt>
                <c:pt idx="157">
                  <c:v>241.63777274495533</c:v>
                </c:pt>
                <c:pt idx="158">
                  <c:v>241.81100544044432</c:v>
                </c:pt>
                <c:pt idx="159">
                  <c:v>241.98285009586095</c:v>
                </c:pt>
                <c:pt idx="160">
                  <c:v>242.1533346198344</c:v>
                </c:pt>
                <c:pt idx="161">
                  <c:v>242.32248634744536</c:v>
                </c:pt>
                <c:pt idx="162">
                  <c:v>242.49033205204026</c:v>
                </c:pt>
                <c:pt idx="163">
                  <c:v>242.6568979567989</c:v>
                </c:pt>
                <c:pt idx="164">
                  <c:v>242.82220974606241</c:v>
                </c:pt>
                <c:pt idx="165">
                  <c:v>242.98629257642563</c:v>
                </c:pt>
                <c:pt idx="166">
                  <c:v>243.14917108759957</c:v>
                </c:pt>
                <c:pt idx="167">
                  <c:v>243.31086941304881</c:v>
                </c:pt>
                <c:pt idx="168">
                  <c:v>243.47141119040884</c:v>
                </c:pt>
                <c:pt idx="169">
                  <c:v>243.63081957168728</c:v>
                </c:pt>
                <c:pt idx="170">
                  <c:v>243.78911723325461</c:v>
                </c:pt>
                <c:pt idx="171">
                  <c:v>243.94632638562814</c:v>
                </c:pt>
                <c:pt idx="172">
                  <c:v>244.10246878305367</c:v>
                </c:pt>
                <c:pt idx="173">
                  <c:v>244.25756573288984</c:v>
                </c:pt>
                <c:pt idx="174">
                  <c:v>244.41163810479787</c:v>
                </c:pt>
                <c:pt idx="175">
                  <c:v>244.56470633974266</c:v>
                </c:pt>
                <c:pt idx="176">
                  <c:v>244.71679045880725</c:v>
                </c:pt>
                <c:pt idx="177">
                  <c:v>244.86791007182637</c:v>
                </c:pt>
                <c:pt idx="178">
                  <c:v>245.01808438584112</c:v>
                </c:pt>
                <c:pt idx="179">
                  <c:v>245.1673322133804</c:v>
                </c:pt>
                <c:pt idx="180">
                  <c:v>245.3156719805709</c:v>
                </c:pt>
                <c:pt idx="181">
                  <c:v>245.46312173508019</c:v>
                </c:pt>
                <c:pt idx="182">
                  <c:v>245.60969915389663</c:v>
                </c:pt>
                <c:pt idx="183">
                  <c:v>245.75542155094843</c:v>
                </c:pt>
                <c:pt idx="184">
                  <c:v>245.90030588456654</c:v>
                </c:pt>
                <c:pt idx="185">
                  <c:v>246.04436876479329</c:v>
                </c:pt>
                <c:pt idx="186">
                  <c:v>246.18762646054097</c:v>
                </c:pt>
                <c:pt idx="187">
                  <c:v>246.33009490660305</c:v>
                </c:pt>
                <c:pt idx="188">
                  <c:v>246.47178971052102</c:v>
                </c:pt>
                <c:pt idx="189">
                  <c:v>246.61272615931017</c:v>
                </c:pt>
                <c:pt idx="190">
                  <c:v>246.75291922604652</c:v>
                </c:pt>
                <c:pt idx="191">
                  <c:v>246.89238357631893</c:v>
                </c:pt>
                <c:pt idx="192">
                  <c:v>247.03113357454822</c:v>
                </c:pt>
                <c:pt idx="193">
                  <c:v>247.16918329017588</c:v>
                </c:pt>
                <c:pt idx="194">
                  <c:v>247.30654650372631</c:v>
                </c:pt>
                <c:pt idx="195">
                  <c:v>247.44323671274384</c:v>
                </c:pt>
                <c:pt idx="196">
                  <c:v>247.57926713760779</c:v>
                </c:pt>
                <c:pt idx="197">
                  <c:v>247.71465072722816</c:v>
                </c:pt>
                <c:pt idx="198">
                  <c:v>247.84940016462394</c:v>
                </c:pt>
                <c:pt idx="199">
                  <c:v>247.98352787238701</c:v>
                </c:pt>
                <c:pt idx="200">
                  <c:v>248.11704601803336</c:v>
                </c:pt>
                <c:pt idx="201">
                  <c:v>215.10851622088666</c:v>
                </c:pt>
                <c:pt idx="202">
                  <c:v>198.15532406383093</c:v>
                </c:pt>
                <c:pt idx="203">
                  <c:v>185.57914376057499</c:v>
                </c:pt>
                <c:pt idx="204">
                  <c:v>175.49255299287279</c:v>
                </c:pt>
                <c:pt idx="205">
                  <c:v>167.10946091186557</c:v>
                </c:pt>
                <c:pt idx="206">
                  <c:v>159.95904005429867</c:v>
                </c:pt>
                <c:pt idx="207">
                  <c:v>153.73372815772143</c:v>
                </c:pt>
                <c:pt idx="208">
                  <c:v>148.22582542448708</c:v>
                </c:pt>
                <c:pt idx="209">
                  <c:v>143.29133887837284</c:v>
                </c:pt>
                <c:pt idx="210">
                  <c:v>138.82767481382848</c:v>
                </c:pt>
                <c:pt idx="211">
                  <c:v>134.75955510462433</c:v>
                </c:pt>
                <c:pt idx="212">
                  <c:v>131.03003105483788</c:v>
                </c:pt>
                <c:pt idx="213">
                  <c:v>127.5947026600914</c:v>
                </c:pt>
                <c:pt idx="214">
                  <c:v>124.41796679620283</c:v>
                </c:pt>
                <c:pt idx="215">
                  <c:v>121.4705555446163</c:v>
                </c:pt>
                <c:pt idx="216">
                  <c:v>118.7278986260182</c:v>
                </c:pt>
                <c:pt idx="217">
                  <c:v>116.16901513232844</c:v>
                </c:pt>
                <c:pt idx="218">
                  <c:v>113.77574758303405</c:v>
                </c:pt>
                <c:pt idx="219">
                  <c:v>111.5322193853377</c:v>
                </c:pt>
              </c:numCache>
            </c:numRef>
          </c:yVal>
          <c:smooth val="1"/>
          <c:extLst>
            <c:ext xmlns:c16="http://schemas.microsoft.com/office/drawing/2014/chart" uri="{C3380CC4-5D6E-409C-BE32-E72D297353CC}">
              <c16:uniqueId val="{00000000-31BA-41CE-B027-B42EC080A3D4}"/>
            </c:ext>
          </c:extLst>
        </c:ser>
        <c:dLbls>
          <c:showLegendKey val="0"/>
          <c:showVal val="0"/>
          <c:showCatName val="0"/>
          <c:showSerName val="0"/>
          <c:showPercent val="0"/>
          <c:showBubbleSize val="0"/>
        </c:dLbls>
        <c:axId val="83719296"/>
        <c:axId val="102181120"/>
      </c:scatterChart>
      <c:valAx>
        <c:axId val="83719296"/>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ko-KR"/>
          </a:p>
        </c:txPr>
        <c:crossAx val="102181120"/>
        <c:crosses val="autoZero"/>
        <c:crossBetween val="midCat"/>
      </c:valAx>
      <c:valAx>
        <c:axId val="10218112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ko-KR"/>
          </a:p>
        </c:txPr>
        <c:crossAx val="83719296"/>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1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1'!$A$20:$A$239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1'!$B$20:$B$239</c:f>
              <c:numCache>
                <c:formatCode>0.00</c:formatCode>
                <c:ptCount val="220"/>
                <c:pt idx="0">
                  <c:v>25</c:v>
                </c:pt>
                <c:pt idx="1">
                  <c:v>60.998754457596689</c:v>
                </c:pt>
                <c:pt idx="2">
                  <c:v>78.841342269435899</c:v>
                </c:pt>
                <c:pt idx="3">
                  <c:v>91.587240751730832</c:v>
                </c:pt>
                <c:pt idx="4">
                  <c:v>101.63981515022721</c:v>
                </c:pt>
                <c:pt idx="5">
                  <c:v>109.90583955224456</c:v>
                </c:pt>
                <c:pt idx="6">
                  <c:v>116.90239957983235</c:v>
                </c:pt>
                <c:pt idx="7">
                  <c:v>122.9614220117154</c:v>
                </c:pt>
                <c:pt idx="8">
                  <c:v>128.30415663080868</c:v>
                </c:pt>
                <c:pt idx="9">
                  <c:v>133.08190085499439</c:v>
                </c:pt>
                <c:pt idx="10">
                  <c:v>137.40093111684305</c:v>
                </c:pt>
                <c:pt idx="11">
                  <c:v>141.33815269850501</c:v>
                </c:pt>
                <c:pt idx="12">
                  <c:v>144.95100368331862</c:v>
                </c:pt>
                <c:pt idx="13">
                  <c:v>148.28376242562751</c:v>
                </c:pt>
                <c:pt idx="14">
                  <c:v>151.37159587505676</c:v>
                </c:pt>
                <c:pt idx="15">
                  <c:v>154.24318485729344</c:v>
                </c:pt>
                <c:pt idx="16">
                  <c:v>156.92244985335077</c:v>
                </c:pt>
                <c:pt idx="17">
                  <c:v>159.42970549833311</c:v>
                </c:pt>
                <c:pt idx="18">
                  <c:v>161.78244987921127</c:v>
                </c:pt>
                <c:pt idx="19">
                  <c:v>163.99591829090872</c:v>
                </c:pt>
                <c:pt idx="20">
                  <c:v>166.08348326486538</c:v>
                </c:pt>
                <c:pt idx="21">
                  <c:v>168.0569527025124</c:v>
                </c:pt>
                <c:pt idx="22">
                  <c:v>169.92679913481692</c:v>
                </c:pt>
                <c:pt idx="23">
                  <c:v>171.70234130575508</c:v>
                </c:pt>
                <c:pt idx="24">
                  <c:v>173.39189182817012</c:v>
                </c:pt>
                <c:pt idx="25">
                  <c:v>175.00287995085404</c:v>
                </c:pt>
                <c:pt idx="26">
                  <c:v>176.5419554840656</c:v>
                </c:pt>
                <c:pt idx="27">
                  <c:v>178.01507801793775</c:v>
                </c:pt>
                <c:pt idx="28">
                  <c:v>179.42759433437982</c:v>
                </c:pt>
                <c:pt idx="29">
                  <c:v>180.78430610769203</c:v>
                </c:pt>
                <c:pt idx="30">
                  <c:v>182.08952945521264</c:v>
                </c:pt>
                <c:pt idx="31">
                  <c:v>183.34714753841226</c:v>
                </c:pt>
                <c:pt idx="32">
                  <c:v>184.56065716500581</c:v>
                </c:pt>
                <c:pt idx="33">
                  <c:v>185.73321016485875</c:v>
                </c:pt>
                <c:pt idx="34">
                  <c:v>186.86765018203698</c:v>
                </c:pt>
                <c:pt idx="35">
                  <c:v>187.96654542662156</c:v>
                </c:pt>
                <c:pt idx="36">
                  <c:v>189.03221785285064</c:v>
                </c:pt>
                <c:pt idx="37">
                  <c:v>190.06676916829807</c:v>
                </c:pt>
                <c:pt idx="38">
                  <c:v>191.07210402792725</c:v>
                </c:pt>
                <c:pt idx="39">
                  <c:v>192.0499507241712</c:v>
                </c:pt>
                <c:pt idx="40">
                  <c:v>193.0018796477957</c:v>
                </c:pt>
                <c:pt idx="41">
                  <c:v>193.929319762886</c:v>
                </c:pt>
                <c:pt idx="42">
                  <c:v>194.83357331193747</c:v>
                </c:pt>
                <c:pt idx="43">
                  <c:v>195.71582894302708</c:v>
                </c:pt>
                <c:pt idx="44">
                  <c:v>196.57717342989667</c:v>
                </c:pt>
                <c:pt idx="45">
                  <c:v>197.41860213706957</c:v>
                </c:pt>
                <c:pt idx="46">
                  <c:v>198.24102836553845</c:v>
                </c:pt>
                <c:pt idx="47">
                  <c:v>199.04529169982783</c:v>
                </c:pt>
                <c:pt idx="48">
                  <c:v>199.83216546413337</c:v>
                </c:pt>
                <c:pt idx="49">
                  <c:v>200.60236338357521</c:v>
                </c:pt>
                <c:pt idx="50">
                  <c:v>201.35654553621447</c:v>
                </c:pt>
                <c:pt idx="51">
                  <c:v>202.09532367222269</c:v>
                </c:pt>
                <c:pt idx="52">
                  <c:v>202.81926596834239</c:v>
                </c:pt>
                <c:pt idx="53">
                  <c:v>203.52890127841886</c:v>
                </c:pt>
                <c:pt idx="54">
                  <c:v>204.22472293422055</c:v>
                </c:pt>
                <c:pt idx="55">
                  <c:v>204.90719214491509</c:v>
                </c:pt>
                <c:pt idx="56">
                  <c:v>205.57674103834893</c:v>
                </c:pt>
                <c:pt idx="57">
                  <c:v>206.23377538262179</c:v>
                </c:pt>
                <c:pt idx="58">
                  <c:v>206.8786770222965</c:v>
                </c:pt>
                <c:pt idx="59">
                  <c:v>207.51180605987992</c:v>
                </c:pt>
                <c:pt idx="60">
                  <c:v>208.13350280990682</c:v>
                </c:pt>
                <c:pt idx="61">
                  <c:v>208.74408955001144</c:v>
                </c:pt>
                <c:pt idx="62">
                  <c:v>209.3438720907418</c:v>
                </c:pt>
                <c:pt idx="63">
                  <c:v>209.93314118352697</c:v>
                </c:pt>
                <c:pt idx="64">
                  <c:v>210.51217378411559</c:v>
                </c:pt>
                <c:pt idx="65">
                  <c:v>211.08123418693606</c:v>
                </c:pt>
                <c:pt idx="66">
                  <c:v>211.64057504416584</c:v>
                </c:pt>
                <c:pt idx="67">
                  <c:v>212.19043828181015</c:v>
                </c:pt>
                <c:pt idx="68">
                  <c:v>212.73105592376697</c:v>
                </c:pt>
                <c:pt idx="69">
                  <c:v>213.26265083367184</c:v>
                </c:pt>
                <c:pt idx="70">
                  <c:v>213.78543738326238</c:v>
                </c:pt>
                <c:pt idx="71">
                  <c:v>214.29962205506143</c:v>
                </c:pt>
                <c:pt idx="72">
                  <c:v>214.80540398633843</c:v>
                </c:pt>
                <c:pt idx="73">
                  <c:v>215.30297546055982</c:v>
                </c:pt>
                <c:pt idx="74">
                  <c:v>215.79252235187263</c:v>
                </c:pt>
                <c:pt idx="75">
                  <c:v>216.27422452756693</c:v>
                </c:pt>
                <c:pt idx="76">
                  <c:v>216.74825621293428</c:v>
                </c:pt>
                <c:pt idx="77">
                  <c:v>217.21478632246277</c:v>
                </c:pt>
                <c:pt idx="78">
                  <c:v>217.67397876088765</c:v>
                </c:pt>
                <c:pt idx="79">
                  <c:v>218.12599269723779</c:v>
                </c:pt>
                <c:pt idx="80">
                  <c:v>218.57098281468231</c:v>
                </c:pt>
                <c:pt idx="81">
                  <c:v>219.00909953868171</c:v>
                </c:pt>
                <c:pt idx="82">
                  <c:v>219.44048924567772</c:v>
                </c:pt>
                <c:pt idx="83">
                  <c:v>219.8652944543195</c:v>
                </c:pt>
                <c:pt idx="84">
                  <c:v>220.28365400100873</c:v>
                </c:pt>
                <c:pt idx="85">
                  <c:v>220.69570320135594</c:v>
                </c:pt>
                <c:pt idx="86">
                  <c:v>221.10157399897125</c:v>
                </c:pt>
                <c:pt idx="87">
                  <c:v>221.50139510286004</c:v>
                </c:pt>
                <c:pt idx="88">
                  <c:v>221.89529211456016</c:v>
                </c:pt>
                <c:pt idx="89">
                  <c:v>222.28338764603507</c:v>
                </c:pt>
                <c:pt idx="90">
                  <c:v>222.6658014292303</c:v>
                </c:pt>
                <c:pt idx="91">
                  <c:v>223.04265041810569</c:v>
                </c:pt>
                <c:pt idx="92">
                  <c:v>223.41404888386705</c:v>
                </c:pt>
                <c:pt idx="93">
                  <c:v>223.78010850404758</c:v>
                </c:pt>
                <c:pt idx="94">
                  <c:v>224.14093844601899</c:v>
                </c:pt>
                <c:pt idx="95">
                  <c:v>224.49664544545263</c:v>
                </c:pt>
                <c:pt idx="96">
                  <c:v>224.84733388019453</c:v>
                </c:pt>
                <c:pt idx="97">
                  <c:v>225.19310583997225</c:v>
                </c:pt>
                <c:pt idx="98">
                  <c:v>225.53406119230576</c:v>
                </c:pt>
                <c:pt idx="99">
                  <c:v>225.87029764495747</c:v>
                </c:pt>
                <c:pt idx="100">
                  <c:v>226.20191080522113</c:v>
                </c:pt>
                <c:pt idx="101">
                  <c:v>226.52899423631754</c:v>
                </c:pt>
                <c:pt idx="102">
                  <c:v>226.85163951114072</c:v>
                </c:pt>
                <c:pt idx="103">
                  <c:v>227.16993626356907</c:v>
                </c:pt>
                <c:pt idx="104">
                  <c:v>227.4839722375373</c:v>
                </c:pt>
                <c:pt idx="105">
                  <c:v>227.79383333404456</c:v>
                </c:pt>
                <c:pt idx="106">
                  <c:v>228.0996036562556</c:v>
                </c:pt>
                <c:pt idx="107">
                  <c:v>228.40136555283732</c:v>
                </c:pt>
                <c:pt idx="108">
                  <c:v>228.6991996596586</c:v>
                </c:pt>
                <c:pt idx="109">
                  <c:v>228.99318493996788</c:v>
                </c:pt>
                <c:pt idx="110">
                  <c:v>229.28339872315433</c:v>
                </c:pt>
                <c:pt idx="111">
                  <c:v>229.56991674218477</c:v>
                </c:pt>
                <c:pt idx="112">
                  <c:v>229.85281316980257</c:v>
                </c:pt>
                <c:pt idx="113">
                  <c:v>230.13216065356551</c:v>
                </c:pt>
                <c:pt idx="114">
                  <c:v>230.40803034979228</c:v>
                </c:pt>
                <c:pt idx="115">
                  <c:v>230.68049195648121</c:v>
                </c:pt>
                <c:pt idx="116">
                  <c:v>230.94961374525883</c:v>
                </c:pt>
                <c:pt idx="117">
                  <c:v>231.21546259241148</c:v>
                </c:pt>
                <c:pt idx="118">
                  <c:v>231.47810400904649</c:v>
                </c:pt>
                <c:pt idx="119">
                  <c:v>231.7376021704286</c:v>
                </c:pt>
                <c:pt idx="120">
                  <c:v>231.99401994453007</c:v>
                </c:pt>
                <c:pt idx="121">
                  <c:v>232.24741891983246</c:v>
                </c:pt>
                <c:pt idx="122">
                  <c:v>232.49785943241255</c:v>
                </c:pt>
                <c:pt idx="123">
                  <c:v>232.74540059234528</c:v>
                </c:pt>
                <c:pt idx="124">
                  <c:v>232.99010030945018</c:v>
                </c:pt>
                <c:pt idx="125">
                  <c:v>233.23201531840954</c:v>
                </c:pt>
                <c:pt idx="126">
                  <c:v>233.47120120328185</c:v>
                </c:pt>
                <c:pt idx="127">
                  <c:v>233.70771242143343</c:v>
                </c:pt>
                <c:pt idx="128">
                  <c:v>233.94160232691004</c:v>
                </c:pt>
                <c:pt idx="129">
                  <c:v>234.17292319326671</c:v>
                </c:pt>
                <c:pt idx="130">
                  <c:v>234.40172623587557</c:v>
                </c:pt>
                <c:pt idx="131">
                  <c:v>234.62806163372863</c:v>
                </c:pt>
                <c:pt idx="132">
                  <c:v>234.85197855075086</c:v>
                </c:pt>
                <c:pt idx="133">
                  <c:v>235.0735251566395</c:v>
                </c:pt>
                <c:pt idx="134">
                  <c:v>235.29274864724403</c:v>
                </c:pt>
                <c:pt idx="135">
                  <c:v>235.50969526449956</c:v>
                </c:pt>
                <c:pt idx="136">
                  <c:v>235.72441031592683</c:v>
                </c:pt>
                <c:pt idx="137">
                  <c:v>235.93693819371151</c:v>
                </c:pt>
                <c:pt idx="138">
                  <c:v>236.1473223933728</c:v>
                </c:pt>
                <c:pt idx="139">
                  <c:v>236.35560553203405</c:v>
                </c:pt>
                <c:pt idx="140">
                  <c:v>236.56182936630438</c:v>
                </c:pt>
                <c:pt idx="141">
                  <c:v>236.76603480978235</c:v>
                </c:pt>
                <c:pt idx="142">
                  <c:v>236.9682619501902</c:v>
                </c:pt>
                <c:pt idx="143">
                  <c:v>237.16855006614884</c:v>
                </c:pt>
                <c:pt idx="144">
                  <c:v>237.3669376436016</c:v>
                </c:pt>
                <c:pt idx="145">
                  <c:v>237.56346239189548</c:v>
                </c:pt>
                <c:pt idx="146">
                  <c:v>237.75816125952787</c:v>
                </c:pt>
                <c:pt idx="147">
                  <c:v>237.95107044956691</c:v>
                </c:pt>
                <c:pt idx="148">
                  <c:v>238.14222543475239</c:v>
                </c:pt>
                <c:pt idx="149">
                  <c:v>238.33166097228548</c:v>
                </c:pt>
                <c:pt idx="150">
                  <c:v>238.51941111831303</c:v>
                </c:pt>
                <c:pt idx="151">
                  <c:v>238.70550924211452</c:v>
                </c:pt>
                <c:pt idx="152">
                  <c:v>238.8899880399976</c:v>
                </c:pt>
                <c:pt idx="153">
                  <c:v>239.0728795489087</c:v>
                </c:pt>
                <c:pt idx="154">
                  <c:v>239.25421515976507</c:v>
                </c:pt>
                <c:pt idx="155">
                  <c:v>239.43402563051427</c:v>
                </c:pt>
                <c:pt idx="156">
                  <c:v>239.61234109892706</c:v>
                </c:pt>
                <c:pt idx="157">
                  <c:v>239.78919109512913</c:v>
                </c:pt>
                <c:pt idx="158">
                  <c:v>239.96460455387773</c:v>
                </c:pt>
                <c:pt idx="159">
                  <c:v>240.13860982658827</c:v>
                </c:pt>
                <c:pt idx="160">
                  <c:v>240.31123469311572</c:v>
                </c:pt>
                <c:pt idx="161">
                  <c:v>240.48250637329772</c:v>
                </c:pt>
                <c:pt idx="162">
                  <c:v>240.65245153826186</c:v>
                </c:pt>
                <c:pt idx="163">
                  <c:v>240.82109632150429</c:v>
                </c:pt>
                <c:pt idx="164">
                  <c:v>240.98846632974315</c:v>
                </c:pt>
                <c:pt idx="165">
                  <c:v>241.15458665355192</c:v>
                </c:pt>
                <c:pt idx="166">
                  <c:v>241.31948187777749</c:v>
                </c:pt>
                <c:pt idx="167">
                  <c:v>241.48317609174671</c:v>
                </c:pt>
                <c:pt idx="168">
                  <c:v>241.64569289926652</c:v>
                </c:pt>
                <c:pt idx="169">
                  <c:v>241.80705542842168</c:v>
                </c:pt>
                <c:pt idx="170">
                  <c:v>241.96728634117363</c:v>
                </c:pt>
                <c:pt idx="171">
                  <c:v>242.1264078427659</c:v>
                </c:pt>
                <c:pt idx="172">
                  <c:v>242.28444169093876</c:v>
                </c:pt>
                <c:pt idx="173">
                  <c:v>242.44140920495761</c:v>
                </c:pt>
                <c:pt idx="174">
                  <c:v>242.5973312744589</c:v>
                </c:pt>
                <c:pt idx="175">
                  <c:v>242.75222836811699</c:v>
                </c:pt>
                <c:pt idx="176">
                  <c:v>242.90612054213631</c:v>
                </c:pt>
                <c:pt idx="177">
                  <c:v>243.05902744857138</c:v>
                </c:pt>
                <c:pt idx="178">
                  <c:v>243.21096834347918</c:v>
                </c:pt>
                <c:pt idx="179">
                  <c:v>243.36196209490635</c:v>
                </c:pt>
                <c:pt idx="180">
                  <c:v>243.51202719071568</c:v>
                </c:pt>
                <c:pt idx="181">
                  <c:v>243.66118174625379</c:v>
                </c:pt>
                <c:pt idx="182">
                  <c:v>243.80944351186457</c:v>
                </c:pt>
                <c:pt idx="183">
                  <c:v>243.95682988025089</c:v>
                </c:pt>
                <c:pt idx="184">
                  <c:v>244.10335789368679</c:v>
                </c:pt>
                <c:pt idx="185">
                  <c:v>244.24904425108565</c:v>
                </c:pt>
                <c:pt idx="186">
                  <c:v>244.39390531492393</c:v>
                </c:pt>
                <c:pt idx="187">
                  <c:v>244.53795711802664</c:v>
                </c:pt>
                <c:pt idx="188">
                  <c:v>244.68121537021472</c:v>
                </c:pt>
                <c:pt idx="189">
                  <c:v>244.82369546481914</c:v>
                </c:pt>
                <c:pt idx="190">
                  <c:v>244.96541248506276</c:v>
                </c:pt>
                <c:pt idx="191">
                  <c:v>245.10638121031383</c:v>
                </c:pt>
                <c:pt idx="192">
                  <c:v>245.24661612221365</c:v>
                </c:pt>
                <c:pt idx="193">
                  <c:v>245.38613141067958</c:v>
                </c:pt>
                <c:pt idx="194">
                  <c:v>245.52494097978783</c:v>
                </c:pt>
                <c:pt idx="195">
                  <c:v>245.6630584535371</c:v>
                </c:pt>
                <c:pt idx="196">
                  <c:v>245.80049718149613</c:v>
                </c:pt>
                <c:pt idx="197">
                  <c:v>245.93727024433718</c:v>
                </c:pt>
                <c:pt idx="198">
                  <c:v>246.07339045925789</c:v>
                </c:pt>
                <c:pt idx="199">
                  <c:v>246.20887038529384</c:v>
                </c:pt>
                <c:pt idx="200">
                  <c:v>246.34372232852377</c:v>
                </c:pt>
                <c:pt idx="201">
                  <c:v>210.48770138879354</c:v>
                </c:pt>
                <c:pt idx="202">
                  <c:v>192.78162450569113</c:v>
                </c:pt>
                <c:pt idx="203">
                  <c:v>180.17076256044061</c:v>
                </c:pt>
                <c:pt idx="204">
                  <c:v>170.25219679799648</c:v>
                </c:pt>
                <c:pt idx="205">
                  <c:v>162.11932036776386</c:v>
                </c:pt>
                <c:pt idx="206">
                  <c:v>155.25514648539877</c:v>
                </c:pt>
                <c:pt idx="207">
                  <c:v>149.32781454962756</c:v>
                </c:pt>
                <c:pt idx="208">
                  <c:v>144.11612152170963</c:v>
                </c:pt>
                <c:pt idx="209">
                  <c:v>139.46880458024177</c:v>
                </c:pt>
                <c:pt idx="210">
                  <c:v>135.27961414721091</c:v>
                </c:pt>
                <c:pt idx="211">
                  <c:v>131.47166676994388</c:v>
                </c:pt>
                <c:pt idx="212">
                  <c:v>127.98754285751099</c:v>
                </c:pt>
                <c:pt idx="213">
                  <c:v>124.78298026710982</c:v>
                </c:pt>
                <c:pt idx="214">
                  <c:v>121.82282664669728</c:v>
                </c:pt>
                <c:pt idx="215">
                  <c:v>119.07841458049575</c:v>
                </c:pt>
                <c:pt idx="216">
                  <c:v>116.52583608668954</c:v>
                </c:pt>
                <c:pt idx="217">
                  <c:v>114.14478830244116</c:v>
                </c:pt>
                <c:pt idx="218">
                  <c:v>111.91778431131834</c:v>
                </c:pt>
                <c:pt idx="219">
                  <c:v>109.82959947520902</c:v>
                </c:pt>
              </c:numCache>
            </c:numRef>
          </c:yVal>
          <c:smooth val="1"/>
          <c:extLst>
            <c:ext xmlns:c16="http://schemas.microsoft.com/office/drawing/2014/chart" uri="{C3380CC4-5D6E-409C-BE32-E72D297353CC}">
              <c16:uniqueId val="{00000000-EACB-439E-A1DB-649846EE943E}"/>
            </c:ext>
          </c:extLst>
        </c:ser>
        <c:dLbls>
          <c:showLegendKey val="0"/>
          <c:showVal val="0"/>
          <c:showCatName val="0"/>
          <c:showSerName val="0"/>
          <c:showPercent val="0"/>
          <c:showBubbleSize val="0"/>
        </c:dLbls>
        <c:axId val="116683520"/>
        <c:axId val="116685440"/>
      </c:scatterChart>
      <c:valAx>
        <c:axId val="11668352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ko-KR"/>
          </a:p>
        </c:txPr>
        <c:crossAx val="116685440"/>
        <c:crosses val="autoZero"/>
        <c:crossBetween val="midCat"/>
      </c:valAx>
      <c:valAx>
        <c:axId val="116685440"/>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ko-KR"/>
          </a:p>
        </c:txPr>
        <c:crossAx val="11668352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LSFET 2 Temperature</a:t>
            </a:r>
          </a:p>
        </c:rich>
      </c:tx>
      <c:overlay val="1"/>
    </c:title>
    <c:autoTitleDeleted val="0"/>
    <c:plotArea>
      <c:layout>
        <c:manualLayout>
          <c:layoutTarget val="inner"/>
          <c:xMode val="edge"/>
          <c:yMode val="edge"/>
          <c:x val="0.15344014231900321"/>
          <c:y val="0.14143009823025568"/>
          <c:w val="0.74764665052407508"/>
          <c:h val="0.69010109291486588"/>
        </c:manualLayout>
      </c:layout>
      <c:scatterChart>
        <c:scatterStyle val="smoothMarker"/>
        <c:varyColors val="0"/>
        <c:ser>
          <c:idx val="0"/>
          <c:order val="0"/>
          <c:tx>
            <c:v>Junction</c:v>
          </c:tx>
          <c:marker>
            <c:symbol val="none"/>
          </c:marker>
          <c:xVal>
            <c:numRef>
              <c:f>'LSFET 2'!$A$20:$A$239</c:f>
              <c:numCache>
                <c:formatCode>0.00E+00</c:formatCode>
                <c:ptCount val="220"/>
                <c:pt idx="0">
                  <c:v>0</c:v>
                </c:pt>
                <c:pt idx="1">
                  <c:v>2.5000000000000001E-2</c:v>
                </c:pt>
                <c:pt idx="2">
                  <c:v>0.05</c:v>
                </c:pt>
                <c:pt idx="3">
                  <c:v>7.5000000000000011E-2</c:v>
                </c:pt>
                <c:pt idx="4">
                  <c:v>0.1</c:v>
                </c:pt>
                <c:pt idx="5">
                  <c:v>0.125</c:v>
                </c:pt>
                <c:pt idx="6">
                  <c:v>0.15</c:v>
                </c:pt>
                <c:pt idx="7">
                  <c:v>0.17499999999999999</c:v>
                </c:pt>
                <c:pt idx="8">
                  <c:v>0.19999999999999998</c:v>
                </c:pt>
                <c:pt idx="9">
                  <c:v>0.22499999999999998</c:v>
                </c:pt>
                <c:pt idx="10">
                  <c:v>0.24999999999999997</c:v>
                </c:pt>
                <c:pt idx="11">
                  <c:v>0.27499999999999997</c:v>
                </c:pt>
                <c:pt idx="12">
                  <c:v>0.3</c:v>
                </c:pt>
                <c:pt idx="13">
                  <c:v>0.32500000000000001</c:v>
                </c:pt>
                <c:pt idx="14">
                  <c:v>0.35000000000000003</c:v>
                </c:pt>
                <c:pt idx="15">
                  <c:v>0.37500000000000006</c:v>
                </c:pt>
                <c:pt idx="16">
                  <c:v>0.40000000000000008</c:v>
                </c:pt>
                <c:pt idx="17">
                  <c:v>0.4250000000000001</c:v>
                </c:pt>
                <c:pt idx="18">
                  <c:v>0.45000000000000012</c:v>
                </c:pt>
                <c:pt idx="19">
                  <c:v>0.47500000000000014</c:v>
                </c:pt>
                <c:pt idx="20">
                  <c:v>0.50000000000000011</c:v>
                </c:pt>
                <c:pt idx="21">
                  <c:v>0.52500000000000013</c:v>
                </c:pt>
                <c:pt idx="22">
                  <c:v>0.55000000000000016</c:v>
                </c:pt>
                <c:pt idx="23">
                  <c:v>0.57500000000000018</c:v>
                </c:pt>
                <c:pt idx="24">
                  <c:v>0.6000000000000002</c:v>
                </c:pt>
                <c:pt idx="25">
                  <c:v>0.62500000000000022</c:v>
                </c:pt>
                <c:pt idx="26">
                  <c:v>0.65000000000000024</c:v>
                </c:pt>
                <c:pt idx="27">
                  <c:v>0.67500000000000027</c:v>
                </c:pt>
                <c:pt idx="28">
                  <c:v>0.70000000000000029</c:v>
                </c:pt>
                <c:pt idx="29">
                  <c:v>0.72500000000000031</c:v>
                </c:pt>
                <c:pt idx="30">
                  <c:v>0.75000000000000033</c:v>
                </c:pt>
                <c:pt idx="31">
                  <c:v>0.77500000000000036</c:v>
                </c:pt>
                <c:pt idx="32">
                  <c:v>0.80000000000000038</c:v>
                </c:pt>
                <c:pt idx="33">
                  <c:v>0.8250000000000004</c:v>
                </c:pt>
                <c:pt idx="34">
                  <c:v>0.85000000000000042</c:v>
                </c:pt>
                <c:pt idx="35">
                  <c:v>0.87500000000000044</c:v>
                </c:pt>
                <c:pt idx="36">
                  <c:v>0.90000000000000047</c:v>
                </c:pt>
                <c:pt idx="37">
                  <c:v>0.92500000000000049</c:v>
                </c:pt>
                <c:pt idx="38">
                  <c:v>0.95000000000000051</c:v>
                </c:pt>
                <c:pt idx="39">
                  <c:v>0.97500000000000053</c:v>
                </c:pt>
                <c:pt idx="40">
                  <c:v>1.0000000000000004</c:v>
                </c:pt>
                <c:pt idx="41">
                  <c:v>1.0250000000000004</c:v>
                </c:pt>
                <c:pt idx="42">
                  <c:v>1.0500000000000003</c:v>
                </c:pt>
                <c:pt idx="43">
                  <c:v>1.0750000000000002</c:v>
                </c:pt>
                <c:pt idx="44">
                  <c:v>1.1000000000000001</c:v>
                </c:pt>
                <c:pt idx="45">
                  <c:v>1.125</c:v>
                </c:pt>
                <c:pt idx="46">
                  <c:v>1.1499999999999999</c:v>
                </c:pt>
                <c:pt idx="47">
                  <c:v>1.1749999999999998</c:v>
                </c:pt>
                <c:pt idx="48">
                  <c:v>1.1999999999999997</c:v>
                </c:pt>
                <c:pt idx="49">
                  <c:v>1.2249999999999996</c:v>
                </c:pt>
                <c:pt idx="50">
                  <c:v>1.2499999999999996</c:v>
                </c:pt>
                <c:pt idx="51">
                  <c:v>1.2749999999999995</c:v>
                </c:pt>
                <c:pt idx="52">
                  <c:v>1.2999999999999994</c:v>
                </c:pt>
                <c:pt idx="53">
                  <c:v>1.3249999999999993</c:v>
                </c:pt>
                <c:pt idx="54">
                  <c:v>1.3499999999999992</c:v>
                </c:pt>
                <c:pt idx="55">
                  <c:v>1.3749999999999991</c:v>
                </c:pt>
                <c:pt idx="56">
                  <c:v>1.399999999999999</c:v>
                </c:pt>
                <c:pt idx="57">
                  <c:v>1.4249999999999989</c:v>
                </c:pt>
                <c:pt idx="58">
                  <c:v>1.4499999999999988</c:v>
                </c:pt>
                <c:pt idx="59">
                  <c:v>1.4749999999999988</c:v>
                </c:pt>
                <c:pt idx="60">
                  <c:v>1.4999999999999987</c:v>
                </c:pt>
                <c:pt idx="61">
                  <c:v>1.5249999999999986</c:v>
                </c:pt>
                <c:pt idx="62">
                  <c:v>1.5499999999999985</c:v>
                </c:pt>
                <c:pt idx="63">
                  <c:v>1.5749999999999984</c:v>
                </c:pt>
                <c:pt idx="64">
                  <c:v>1.5999999999999983</c:v>
                </c:pt>
                <c:pt idx="65">
                  <c:v>1.6249999999999982</c:v>
                </c:pt>
                <c:pt idx="66">
                  <c:v>1.6499999999999981</c:v>
                </c:pt>
                <c:pt idx="67">
                  <c:v>1.674999999999998</c:v>
                </c:pt>
                <c:pt idx="68">
                  <c:v>1.699999999999998</c:v>
                </c:pt>
                <c:pt idx="69">
                  <c:v>1.7249999999999979</c:v>
                </c:pt>
                <c:pt idx="70">
                  <c:v>1.7499999999999978</c:v>
                </c:pt>
                <c:pt idx="71">
                  <c:v>1.7749999999999977</c:v>
                </c:pt>
                <c:pt idx="72">
                  <c:v>1.7999999999999976</c:v>
                </c:pt>
                <c:pt idx="73">
                  <c:v>1.8249999999999975</c:v>
                </c:pt>
                <c:pt idx="74">
                  <c:v>1.8499999999999974</c:v>
                </c:pt>
                <c:pt idx="75">
                  <c:v>1.8749999999999973</c:v>
                </c:pt>
                <c:pt idx="76">
                  <c:v>1.8999999999999972</c:v>
                </c:pt>
                <c:pt idx="77">
                  <c:v>1.9249999999999972</c:v>
                </c:pt>
                <c:pt idx="78">
                  <c:v>1.9499999999999971</c:v>
                </c:pt>
                <c:pt idx="79">
                  <c:v>1.974999999999997</c:v>
                </c:pt>
                <c:pt idx="80">
                  <c:v>1.9999999999999969</c:v>
                </c:pt>
                <c:pt idx="81">
                  <c:v>2.0249999999999968</c:v>
                </c:pt>
                <c:pt idx="82">
                  <c:v>2.0499999999999967</c:v>
                </c:pt>
                <c:pt idx="83">
                  <c:v>2.0749999999999966</c:v>
                </c:pt>
                <c:pt idx="84">
                  <c:v>2.0999999999999965</c:v>
                </c:pt>
                <c:pt idx="85">
                  <c:v>2.1249999999999964</c:v>
                </c:pt>
                <c:pt idx="86">
                  <c:v>2.1499999999999964</c:v>
                </c:pt>
                <c:pt idx="87">
                  <c:v>2.1749999999999963</c:v>
                </c:pt>
                <c:pt idx="88">
                  <c:v>2.1999999999999962</c:v>
                </c:pt>
                <c:pt idx="89">
                  <c:v>2.2249999999999961</c:v>
                </c:pt>
                <c:pt idx="90">
                  <c:v>2.249999999999996</c:v>
                </c:pt>
                <c:pt idx="91">
                  <c:v>2.2749999999999959</c:v>
                </c:pt>
                <c:pt idx="92">
                  <c:v>2.2999999999999958</c:v>
                </c:pt>
                <c:pt idx="93">
                  <c:v>2.3249999999999957</c:v>
                </c:pt>
                <c:pt idx="94">
                  <c:v>2.3499999999999956</c:v>
                </c:pt>
                <c:pt idx="95">
                  <c:v>2.3749999999999956</c:v>
                </c:pt>
                <c:pt idx="96">
                  <c:v>2.3999999999999955</c:v>
                </c:pt>
                <c:pt idx="97">
                  <c:v>2.4249999999999954</c:v>
                </c:pt>
                <c:pt idx="98">
                  <c:v>2.4499999999999953</c:v>
                </c:pt>
                <c:pt idx="99">
                  <c:v>2.4749999999999952</c:v>
                </c:pt>
                <c:pt idx="100">
                  <c:v>2.4999999999999951</c:v>
                </c:pt>
                <c:pt idx="101">
                  <c:v>2.524999999999995</c:v>
                </c:pt>
                <c:pt idx="102">
                  <c:v>2.5499999999999949</c:v>
                </c:pt>
                <c:pt idx="103">
                  <c:v>2.5749999999999948</c:v>
                </c:pt>
                <c:pt idx="104">
                  <c:v>2.5999999999999948</c:v>
                </c:pt>
                <c:pt idx="105">
                  <c:v>2.6249999999999947</c:v>
                </c:pt>
                <c:pt idx="106">
                  <c:v>2.6499999999999946</c:v>
                </c:pt>
                <c:pt idx="107">
                  <c:v>2.6749999999999945</c:v>
                </c:pt>
                <c:pt idx="108">
                  <c:v>2.6999999999999944</c:v>
                </c:pt>
                <c:pt idx="109">
                  <c:v>2.7249999999999943</c:v>
                </c:pt>
                <c:pt idx="110">
                  <c:v>2.7499999999999942</c:v>
                </c:pt>
                <c:pt idx="111">
                  <c:v>2.7749999999999941</c:v>
                </c:pt>
                <c:pt idx="112">
                  <c:v>2.799999999999994</c:v>
                </c:pt>
                <c:pt idx="113">
                  <c:v>2.824999999999994</c:v>
                </c:pt>
                <c:pt idx="114">
                  <c:v>2.8499999999999939</c:v>
                </c:pt>
                <c:pt idx="115">
                  <c:v>2.8749999999999938</c:v>
                </c:pt>
                <c:pt idx="116">
                  <c:v>2.8999999999999937</c:v>
                </c:pt>
                <c:pt idx="117">
                  <c:v>2.9249999999999936</c:v>
                </c:pt>
                <c:pt idx="118">
                  <c:v>2.9499999999999935</c:v>
                </c:pt>
                <c:pt idx="119">
                  <c:v>2.9749999999999934</c:v>
                </c:pt>
                <c:pt idx="120">
                  <c:v>2.9999999999999933</c:v>
                </c:pt>
                <c:pt idx="121">
                  <c:v>3.0249999999999932</c:v>
                </c:pt>
                <c:pt idx="122">
                  <c:v>3.0499999999999932</c:v>
                </c:pt>
                <c:pt idx="123">
                  <c:v>3.0749999999999931</c:v>
                </c:pt>
                <c:pt idx="124">
                  <c:v>3.099999999999993</c:v>
                </c:pt>
                <c:pt idx="125">
                  <c:v>3.1249999999999929</c:v>
                </c:pt>
                <c:pt idx="126">
                  <c:v>3.1499999999999928</c:v>
                </c:pt>
                <c:pt idx="127">
                  <c:v>3.1749999999999927</c:v>
                </c:pt>
                <c:pt idx="128">
                  <c:v>3.1999999999999926</c:v>
                </c:pt>
                <c:pt idx="129">
                  <c:v>3.2249999999999925</c:v>
                </c:pt>
                <c:pt idx="130">
                  <c:v>3.2499999999999925</c:v>
                </c:pt>
                <c:pt idx="131">
                  <c:v>3.2749999999999924</c:v>
                </c:pt>
                <c:pt idx="132">
                  <c:v>3.2999999999999923</c:v>
                </c:pt>
                <c:pt idx="133">
                  <c:v>3.3249999999999922</c:v>
                </c:pt>
                <c:pt idx="134">
                  <c:v>3.3499999999999921</c:v>
                </c:pt>
                <c:pt idx="135">
                  <c:v>3.374999999999992</c:v>
                </c:pt>
                <c:pt idx="136">
                  <c:v>3.3999999999999919</c:v>
                </c:pt>
                <c:pt idx="137">
                  <c:v>3.4249999999999918</c:v>
                </c:pt>
                <c:pt idx="138">
                  <c:v>3.4499999999999917</c:v>
                </c:pt>
                <c:pt idx="139">
                  <c:v>3.4749999999999917</c:v>
                </c:pt>
                <c:pt idx="140">
                  <c:v>3.4999999999999916</c:v>
                </c:pt>
                <c:pt idx="141">
                  <c:v>3.5249999999999915</c:v>
                </c:pt>
                <c:pt idx="142">
                  <c:v>3.5499999999999914</c:v>
                </c:pt>
                <c:pt idx="143">
                  <c:v>3.5749999999999913</c:v>
                </c:pt>
                <c:pt idx="144">
                  <c:v>3.5999999999999912</c:v>
                </c:pt>
                <c:pt idx="145">
                  <c:v>3.6249999999999911</c:v>
                </c:pt>
                <c:pt idx="146">
                  <c:v>3.649999999999991</c:v>
                </c:pt>
                <c:pt idx="147">
                  <c:v>3.6749999999999909</c:v>
                </c:pt>
                <c:pt idx="148">
                  <c:v>3.6999999999999909</c:v>
                </c:pt>
                <c:pt idx="149">
                  <c:v>3.7249999999999908</c:v>
                </c:pt>
                <c:pt idx="150">
                  <c:v>3.7499999999999907</c:v>
                </c:pt>
                <c:pt idx="151">
                  <c:v>3.7749999999999906</c:v>
                </c:pt>
                <c:pt idx="152">
                  <c:v>3.7999999999999905</c:v>
                </c:pt>
                <c:pt idx="153">
                  <c:v>3.8249999999999904</c:v>
                </c:pt>
                <c:pt idx="154">
                  <c:v>3.8499999999999903</c:v>
                </c:pt>
                <c:pt idx="155">
                  <c:v>3.8749999999999902</c:v>
                </c:pt>
                <c:pt idx="156">
                  <c:v>3.8999999999999901</c:v>
                </c:pt>
                <c:pt idx="157">
                  <c:v>3.9249999999999901</c:v>
                </c:pt>
                <c:pt idx="158">
                  <c:v>3.94999999999999</c:v>
                </c:pt>
                <c:pt idx="159">
                  <c:v>3.9749999999999899</c:v>
                </c:pt>
                <c:pt idx="160">
                  <c:v>3.9999999999999898</c:v>
                </c:pt>
                <c:pt idx="161">
                  <c:v>4.0249999999999897</c:v>
                </c:pt>
                <c:pt idx="162">
                  <c:v>4.0499999999999901</c:v>
                </c:pt>
                <c:pt idx="163">
                  <c:v>4.0749999999999904</c:v>
                </c:pt>
                <c:pt idx="164">
                  <c:v>4.0999999999999908</c:v>
                </c:pt>
                <c:pt idx="165">
                  <c:v>4.1249999999999911</c:v>
                </c:pt>
                <c:pt idx="166">
                  <c:v>4.1499999999999915</c:v>
                </c:pt>
                <c:pt idx="167">
                  <c:v>4.1749999999999918</c:v>
                </c:pt>
                <c:pt idx="168">
                  <c:v>4.1999999999999922</c:v>
                </c:pt>
                <c:pt idx="169">
                  <c:v>4.2249999999999925</c:v>
                </c:pt>
                <c:pt idx="170">
                  <c:v>4.2499999999999929</c:v>
                </c:pt>
                <c:pt idx="171">
                  <c:v>4.2749999999999932</c:v>
                </c:pt>
                <c:pt idx="172">
                  <c:v>4.2999999999999936</c:v>
                </c:pt>
                <c:pt idx="173">
                  <c:v>4.324999999999994</c:v>
                </c:pt>
                <c:pt idx="174">
                  <c:v>4.3499999999999943</c:v>
                </c:pt>
                <c:pt idx="175">
                  <c:v>4.3749999999999947</c:v>
                </c:pt>
                <c:pt idx="176">
                  <c:v>4.399999999999995</c:v>
                </c:pt>
                <c:pt idx="177">
                  <c:v>4.4249999999999954</c:v>
                </c:pt>
                <c:pt idx="178">
                  <c:v>4.4499999999999957</c:v>
                </c:pt>
                <c:pt idx="179">
                  <c:v>4.4749999999999961</c:v>
                </c:pt>
                <c:pt idx="180">
                  <c:v>4.4999999999999964</c:v>
                </c:pt>
                <c:pt idx="181">
                  <c:v>4.5249999999999968</c:v>
                </c:pt>
                <c:pt idx="182">
                  <c:v>4.5499999999999972</c:v>
                </c:pt>
                <c:pt idx="183">
                  <c:v>4.5749999999999975</c:v>
                </c:pt>
                <c:pt idx="184">
                  <c:v>4.5999999999999979</c:v>
                </c:pt>
                <c:pt idx="185">
                  <c:v>4.6249999999999982</c:v>
                </c:pt>
                <c:pt idx="186">
                  <c:v>4.6499999999999986</c:v>
                </c:pt>
                <c:pt idx="187">
                  <c:v>4.6749999999999989</c:v>
                </c:pt>
                <c:pt idx="188">
                  <c:v>4.6999999999999993</c:v>
                </c:pt>
                <c:pt idx="189">
                  <c:v>4.7249999999999996</c:v>
                </c:pt>
                <c:pt idx="190">
                  <c:v>4.75</c:v>
                </c:pt>
                <c:pt idx="191">
                  <c:v>4.7750000000000004</c:v>
                </c:pt>
                <c:pt idx="192">
                  <c:v>4.8000000000000007</c:v>
                </c:pt>
                <c:pt idx="193">
                  <c:v>4.8250000000000011</c:v>
                </c:pt>
                <c:pt idx="194">
                  <c:v>4.8500000000000014</c:v>
                </c:pt>
                <c:pt idx="195">
                  <c:v>4.8750000000000018</c:v>
                </c:pt>
                <c:pt idx="196">
                  <c:v>4.9000000000000021</c:v>
                </c:pt>
                <c:pt idx="197">
                  <c:v>4.9250000000000025</c:v>
                </c:pt>
                <c:pt idx="198">
                  <c:v>4.9500000000000028</c:v>
                </c:pt>
                <c:pt idx="199">
                  <c:v>4.9750000000000032</c:v>
                </c:pt>
                <c:pt idx="200">
                  <c:v>5.0000000000000036</c:v>
                </c:pt>
                <c:pt idx="201">
                  <c:v>5.0250000000000039</c:v>
                </c:pt>
                <c:pt idx="202">
                  <c:v>5.0500000000000043</c:v>
                </c:pt>
                <c:pt idx="203">
                  <c:v>5.0750000000000046</c:v>
                </c:pt>
                <c:pt idx="204">
                  <c:v>5.100000000000005</c:v>
                </c:pt>
                <c:pt idx="205">
                  <c:v>5.1250000000000053</c:v>
                </c:pt>
                <c:pt idx="206">
                  <c:v>5.1500000000000057</c:v>
                </c:pt>
                <c:pt idx="207">
                  <c:v>5.175000000000006</c:v>
                </c:pt>
                <c:pt idx="208">
                  <c:v>5.2000000000000064</c:v>
                </c:pt>
                <c:pt idx="209">
                  <c:v>5.2250000000000068</c:v>
                </c:pt>
                <c:pt idx="210">
                  <c:v>5.2500000000000071</c:v>
                </c:pt>
                <c:pt idx="211">
                  <c:v>5.2750000000000075</c:v>
                </c:pt>
                <c:pt idx="212">
                  <c:v>5.3000000000000078</c:v>
                </c:pt>
                <c:pt idx="213">
                  <c:v>5.3250000000000082</c:v>
                </c:pt>
                <c:pt idx="214">
                  <c:v>5.3500000000000085</c:v>
                </c:pt>
                <c:pt idx="215">
                  <c:v>5.3750000000000089</c:v>
                </c:pt>
                <c:pt idx="216">
                  <c:v>5.4000000000000092</c:v>
                </c:pt>
                <c:pt idx="217">
                  <c:v>5.4250000000000096</c:v>
                </c:pt>
                <c:pt idx="218">
                  <c:v>5.4500000000000099</c:v>
                </c:pt>
                <c:pt idx="219">
                  <c:v>5.4750000000000103</c:v>
                </c:pt>
              </c:numCache>
            </c:numRef>
          </c:xVal>
          <c:yVal>
            <c:numRef>
              <c:f>'LSFET 2'!$B$20:$B$239</c:f>
              <c:numCache>
                <c:formatCode>0.00</c:formatCode>
                <c:ptCount val="220"/>
                <c:pt idx="0">
                  <c:v>25</c:v>
                </c:pt>
                <c:pt idx="1">
                  <c:v>85.435972807141582</c:v>
                </c:pt>
                <c:pt idx="2">
                  <c:v>103.9303151357516</c:v>
                </c:pt>
                <c:pt idx="3">
                  <c:v>117.26148430247065</c:v>
                </c:pt>
                <c:pt idx="4">
                  <c:v>127.63967776302675</c:v>
                </c:pt>
                <c:pt idx="5">
                  <c:v>136.07764209889055</c:v>
                </c:pt>
                <c:pt idx="6">
                  <c:v>143.17970289504785</c:v>
                </c:pt>
                <c:pt idx="7">
                  <c:v>149.31965664455078</c:v>
                </c:pt>
                <c:pt idx="8">
                  <c:v>154.73527738460464</c:v>
                </c:pt>
                <c:pt idx="9">
                  <c:v>159.58293461364863</c:v>
                </c:pt>
                <c:pt idx="10">
                  <c:v>163.96949148783781</c:v>
                </c:pt>
                <c:pt idx="11">
                  <c:v>167.9710821789167</c:v>
                </c:pt>
                <c:pt idx="12">
                  <c:v>171.64427249733023</c:v>
                </c:pt>
                <c:pt idx="13">
                  <c:v>175.03277444883821</c:v>
                </c:pt>
                <c:pt idx="14">
                  <c:v>178.17154845488164</c:v>
                </c:pt>
                <c:pt idx="15">
                  <c:v>181.08935849514302</c:v>
                </c:pt>
                <c:pt idx="16">
                  <c:v>183.81040217288657</c:v>
                </c:pt>
                <c:pt idx="17">
                  <c:v>186.35538103079463</c:v>
                </c:pt>
                <c:pt idx="18">
                  <c:v>188.74222716376789</c:v>
                </c:pt>
                <c:pt idx="19">
                  <c:v>190.98661492535001</c:v>
                </c:pt>
                <c:pt idx="20">
                  <c:v>193.10233524748426</c:v>
                </c:pt>
                <c:pt idx="21">
                  <c:v>195.10157976932649</c:v>
                </c:pt>
                <c:pt idx="22">
                  <c:v>196.99516391063312</c:v>
                </c:pt>
                <c:pt idx="23">
                  <c:v>198.79270718151611</c:v>
                </c:pt>
                <c:pt idx="24">
                  <c:v>200.50278244820703</c:v>
                </c:pt>
                <c:pt idx="25">
                  <c:v>202.13304184724967</c:v>
                </c:pt>
                <c:pt idx="26">
                  <c:v>203.69032454052169</c:v>
                </c:pt>
                <c:pt idx="27">
                  <c:v>205.1807499273493</c:v>
                </c:pt>
                <c:pt idx="28">
                  <c:v>206.60979891784663</c:v>
                </c:pt>
                <c:pt idx="29">
                  <c:v>207.98238520738141</c:v>
                </c:pt>
                <c:pt idx="30">
                  <c:v>209.3029180450265</c:v>
                </c:pt>
                <c:pt idx="31">
                  <c:v>210.57535767932004</c:v>
                </c:pt>
                <c:pt idx="32">
                  <c:v>211.8032644436133</c:v>
                </c:pt>
                <c:pt idx="33">
                  <c:v>212.9898422803156</c:v>
                </c:pt>
                <c:pt idx="34">
                  <c:v>214.13797737933868</c:v>
                </c:pt>
                <c:pt idx="35">
                  <c:v>215.25027250886248</c:v>
                </c:pt>
                <c:pt idx="36">
                  <c:v>216.32907753835585</c:v>
                </c:pt>
                <c:pt idx="37">
                  <c:v>217.37651658944949</c:v>
                </c:pt>
                <c:pt idx="38">
                  <c:v>218.39451219633733</c:v>
                </c:pt>
                <c:pt idx="39">
                  <c:v>219.38480681152504</c:v>
                </c:pt>
                <c:pt idx="40">
                  <c:v>220.34898195329464</c:v>
                </c:pt>
                <c:pt idx="41">
                  <c:v>221.28847525702386</c:v>
                </c:pt>
                <c:pt idx="42">
                  <c:v>222.20459566259944</c:v>
                </c:pt>
                <c:pt idx="43">
                  <c:v>223.09853694392481</c:v>
                </c:pt>
                <c:pt idx="44">
                  <c:v>223.97138976340486</c:v>
                </c:pt>
                <c:pt idx="45">
                  <c:v>224.82415241387611</c:v>
                </c:pt>
                <c:pt idx="46">
                  <c:v>225.65774039238266</c:v>
                </c:pt>
                <c:pt idx="47">
                  <c:v>226.47299493418723</c:v>
                </c:pt>
                <c:pt idx="48">
                  <c:v>227.27069062119989</c:v>
                </c:pt>
                <c:pt idx="49">
                  <c:v>228.05154216639482</c:v>
                </c:pt>
                <c:pt idx="50">
                  <c:v>228.81621046457997</c:v>
                </c:pt>
                <c:pt idx="51">
                  <c:v>229.5653079899248</c:v>
                </c:pt>
                <c:pt idx="52">
                  <c:v>230.29940361179783</c:v>
                </c:pt>
                <c:pt idx="53">
                  <c:v>231.01902689258884</c:v>
                </c:pt>
                <c:pt idx="54">
                  <c:v>231.72467192419134</c:v>
                </c:pt>
                <c:pt idx="55">
                  <c:v>232.41680075358479</c:v>
                </c:pt>
                <c:pt idx="56">
                  <c:v>233.09584644241778</c:v>
                </c:pt>
                <c:pt idx="57">
                  <c:v>233.76221580055784</c:v>
                </c:pt>
                <c:pt idx="58">
                  <c:v>234.41629182918678</c:v>
                </c:pt>
                <c:pt idx="59">
                  <c:v>235.05843590511395</c:v>
                </c:pt>
                <c:pt idx="60">
                  <c:v>235.68898973450501</c:v>
                </c:pt>
                <c:pt idx="61">
                  <c:v>236.30827710112959</c:v>
                </c:pt>
                <c:pt idx="62">
                  <c:v>236.91660543147992</c:v>
                </c:pt>
                <c:pt idx="63">
                  <c:v>237.51426719666043</c:v>
                </c:pt>
                <c:pt idx="64">
                  <c:v>238.10154116876902</c:v>
                </c:pt>
                <c:pt idx="65">
                  <c:v>238.67869354754924</c:v>
                </c:pt>
                <c:pt idx="66">
                  <c:v>239.24597897136346</c:v>
                </c:pt>
                <c:pt idx="67">
                  <c:v>239.80364142500179</c:v>
                </c:pt>
                <c:pt idx="68">
                  <c:v>240.35191505546925</c:v>
                </c:pt>
                <c:pt idx="69">
                  <c:v>240.89102490567745</c:v>
                </c:pt>
                <c:pt idx="70">
                  <c:v>241.42118757488004</c:v>
                </c:pt>
                <c:pt idx="71">
                  <c:v>241.94261181372741</c:v>
                </c:pt>
                <c:pt idx="72">
                  <c:v>242.45549906095346</c:v>
                </c:pt>
                <c:pt idx="73">
                  <c:v>242.96004392794424</c:v>
                </c:pt>
                <c:pt idx="74">
                  <c:v>243.45643463675475</c:v>
                </c:pt>
                <c:pt idx="75">
                  <c:v>243.94485341653404</c:v>
                </c:pt>
                <c:pt idx="76">
                  <c:v>244.4254768627784</c:v>
                </c:pt>
                <c:pt idx="77">
                  <c:v>244.89847626335069</c:v>
                </c:pt>
                <c:pt idx="78">
                  <c:v>245.36401789477537</c:v>
                </c:pt>
                <c:pt idx="79">
                  <c:v>245.82226329193833</c:v>
                </c:pt>
                <c:pt idx="80">
                  <c:v>246.27336949397881</c:v>
                </c:pt>
                <c:pt idx="81">
                  <c:v>246.71748926886011</c:v>
                </c:pt>
                <c:pt idx="82">
                  <c:v>247.15477131883517</c:v>
                </c:pt>
                <c:pt idx="83">
                  <c:v>247.58536046878214</c:v>
                </c:pt>
                <c:pt idx="84">
                  <c:v>248.00939783917411</c:v>
                </c:pt>
                <c:pt idx="85">
                  <c:v>248.42702100525378</c:v>
                </c:pt>
                <c:pt idx="86">
                  <c:v>248.83836414381545</c:v>
                </c:pt>
                <c:pt idx="87">
                  <c:v>249.24355816884565</c:v>
                </c:pt>
                <c:pt idx="88">
                  <c:v>249.64273085713975</c:v>
                </c:pt>
                <c:pt idx="89">
                  <c:v>250.03600696488942</c:v>
                </c:pt>
                <c:pt idx="90">
                  <c:v>250.42350833613239</c:v>
                </c:pt>
                <c:pt idx="91">
                  <c:v>250.80535400385855</c:v>
                </c:pt>
                <c:pt idx="92">
                  <c:v>251.1816602844815</c:v>
                </c:pt>
                <c:pt idx="93">
                  <c:v>251.55254086631055</c:v>
                </c:pt>
                <c:pt idx="94">
                  <c:v>251.91810689258909</c:v>
                </c:pt>
                <c:pt idx="95">
                  <c:v>252.27846703960694</c:v>
                </c:pt>
                <c:pt idx="96">
                  <c:v>252.63372759033882</c:v>
                </c:pt>
                <c:pt idx="97">
                  <c:v>252.98399250401502</c:v>
                </c:pt>
                <c:pt idx="98">
                  <c:v>253.329363481987</c:v>
                </c:pt>
                <c:pt idx="99">
                  <c:v>253.66994003021273</c:v>
                </c:pt>
                <c:pt idx="100">
                  <c:v>254.0058195186532</c:v>
                </c:pt>
                <c:pt idx="101">
                  <c:v>254.33709723784091</c:v>
                </c:pt>
                <c:pt idx="102">
                  <c:v>254.66386645285394</c:v>
                </c:pt>
                <c:pt idx="103">
                  <c:v>254.98621845490686</c:v>
                </c:pt>
                <c:pt idx="104">
                  <c:v>255.30424261074575</c:v>
                </c:pt>
                <c:pt idx="105">
                  <c:v>255.61802641001793</c:v>
                </c:pt>
                <c:pt idx="106">
                  <c:v>255.92765551076837</c:v>
                </c:pt>
                <c:pt idx="107">
                  <c:v>256.23321378320003</c:v>
                </c:pt>
                <c:pt idx="108">
                  <c:v>256.53478335182234</c:v>
                </c:pt>
                <c:pt idx="109">
                  <c:v>256.83244463609856</c:v>
                </c:pt>
                <c:pt idx="110">
                  <c:v>257.12627638969354</c:v>
                </c:pt>
                <c:pt idx="111">
                  <c:v>257.41635573841216</c:v>
                </c:pt>
                <c:pt idx="112">
                  <c:v>257.7027582169116</c:v>
                </c:pt>
                <c:pt idx="113">
                  <c:v>257.98555780426108</c:v>
                </c:pt>
                <c:pt idx="114">
                  <c:v>258.26482695841781</c:v>
                </c:pt>
                <c:pt idx="115">
                  <c:v>258.54063664968004</c:v>
                </c:pt>
                <c:pt idx="116">
                  <c:v>258.81305639317293</c:v>
                </c:pt>
                <c:pt idx="117">
                  <c:v>259.0821542804191</c:v>
                </c:pt>
                <c:pt idx="118">
                  <c:v>259.34799701003948</c:v>
                </c:pt>
                <c:pt idx="119">
                  <c:v>259.61064991762794</c:v>
                </c:pt>
                <c:pt idx="120">
                  <c:v>259.87017700483784</c:v>
                </c:pt>
                <c:pt idx="121">
                  <c:v>260.12664096771641</c:v>
                </c:pt>
                <c:pt idx="122">
                  <c:v>260.38010322432115</c:v>
                </c:pt>
                <c:pt idx="123">
                  <c:v>260.63062394164626</c:v>
                </c:pt>
                <c:pt idx="124">
                  <c:v>260.87826206188919</c:v>
                </c:pt>
                <c:pt idx="125">
                  <c:v>261.12307532808256</c:v>
                </c:pt>
                <c:pt idx="126">
                  <c:v>261.36512030911433</c:v>
                </c:pt>
                <c:pt idx="127">
                  <c:v>261.60445242416114</c:v>
                </c:pt>
                <c:pt idx="128">
                  <c:v>261.84112596655223</c:v>
                </c:pt>
                <c:pt idx="129">
                  <c:v>262.07519412708655</c:v>
                </c:pt>
                <c:pt idx="130">
                  <c:v>262.3067090168193</c:v>
                </c:pt>
                <c:pt idx="131">
                  <c:v>262.53572168933522</c:v>
                </c:pt>
                <c:pt idx="132">
                  <c:v>262.76228216252514</c:v>
                </c:pt>
                <c:pt idx="133">
                  <c:v>262.98643943988088</c:v>
                </c:pt>
                <c:pt idx="134">
                  <c:v>263.20824153132145</c:v>
                </c:pt>
                <c:pt idx="135">
                  <c:v>263.42773547356592</c:v>
                </c:pt>
                <c:pt idx="136">
                  <c:v>263.64496735006452</c:v>
                </c:pt>
                <c:pt idx="137">
                  <c:v>263.85998231049973</c:v>
                </c:pt>
                <c:pt idx="138">
                  <c:v>264.07282458987009</c:v>
                </c:pt>
                <c:pt idx="139">
                  <c:v>264.28353752716731</c:v>
                </c:pt>
                <c:pt idx="140">
                  <c:v>264.4921635836555</c:v>
                </c:pt>
                <c:pt idx="141">
                  <c:v>264.69874436076577</c:v>
                </c:pt>
                <c:pt idx="142">
                  <c:v>264.90332061761279</c:v>
                </c:pt>
                <c:pt idx="143">
                  <c:v>265.10593228814429</c:v>
                </c:pt>
                <c:pt idx="144">
                  <c:v>265.30661849793114</c:v>
                </c:pt>
                <c:pt idx="145">
                  <c:v>265.50541758060842</c:v>
                </c:pt>
                <c:pt idx="146">
                  <c:v>265.70236709397329</c:v>
                </c:pt>
                <c:pt idx="147">
                  <c:v>265.89750383574949</c:v>
                </c:pt>
                <c:pt idx="148">
                  <c:v>266.09086385902481</c:v>
                </c:pt>
                <c:pt idx="149">
                  <c:v>266.2824824873706</c:v>
                </c:pt>
                <c:pt idx="150">
                  <c:v>266.4723943296483</c:v>
                </c:pt>
                <c:pt idx="151">
                  <c:v>266.66063329451168</c:v>
                </c:pt>
                <c:pt idx="152">
                  <c:v>266.84723260461112</c:v>
                </c:pt>
                <c:pt idx="153">
                  <c:v>267.03222481050568</c:v>
                </c:pt>
                <c:pt idx="154">
                  <c:v>267.21564180429067</c:v>
                </c:pt>
                <c:pt idx="155">
                  <c:v>267.39751483294515</c:v>
                </c:pt>
                <c:pt idx="156">
                  <c:v>267.57787451140763</c:v>
                </c:pt>
                <c:pt idx="157">
                  <c:v>267.75675083538351</c:v>
                </c:pt>
                <c:pt idx="158">
                  <c:v>267.93417319389152</c:v>
                </c:pt>
                <c:pt idx="159">
                  <c:v>268.1101703815541</c:v>
                </c:pt>
                <c:pt idx="160">
                  <c:v>268.28477061063705</c:v>
                </c:pt>
                <c:pt idx="161">
                  <c:v>268.45800152284431</c:v>
                </c:pt>
                <c:pt idx="162">
                  <c:v>268.6298902008719</c:v>
                </c:pt>
                <c:pt idx="163">
                  <c:v>268.80046317972756</c:v>
                </c:pt>
                <c:pt idx="164">
                  <c:v>268.96974645781972</c:v>
                </c:pt>
                <c:pt idx="165">
                  <c:v>269.13776550782075</c:v>
                </c:pt>
                <c:pt idx="166">
                  <c:v>269.30454528731036</c:v>
                </c:pt>
                <c:pt idx="167">
                  <c:v>269.47011024920198</c:v>
                </c:pt>
                <c:pt idx="168">
                  <c:v>269.63448435195744</c:v>
                </c:pt>
                <c:pt idx="169">
                  <c:v>269.79769106959532</c:v>
                </c:pt>
                <c:pt idx="170">
                  <c:v>269.95975340149477</c:v>
                </c:pt>
                <c:pt idx="171">
                  <c:v>270.12069388200143</c:v>
                </c:pt>
                <c:pt idx="172">
                  <c:v>270.28053458983857</c:v>
                </c:pt>
                <c:pt idx="173">
                  <c:v>270.43929715732639</c:v>
                </c:pt>
                <c:pt idx="174">
                  <c:v>270.59700277941545</c:v>
                </c:pt>
                <c:pt idx="175">
                  <c:v>270.75367222253692</c:v>
                </c:pt>
                <c:pt idx="176">
                  <c:v>270.90932583327265</c:v>
                </c:pt>
                <c:pt idx="177">
                  <c:v>271.06398354685052</c:v>
                </c:pt>
                <c:pt idx="178">
                  <c:v>271.21766489546701</c:v>
                </c:pt>
                <c:pt idx="179">
                  <c:v>271.37038901644155</c:v>
                </c:pt>
                <c:pt idx="180">
                  <c:v>271.52217466020556</c:v>
                </c:pt>
                <c:pt idx="181">
                  <c:v>271.6730401981298</c:v>
                </c:pt>
                <c:pt idx="182">
                  <c:v>271.82300363019272</c:v>
                </c:pt>
                <c:pt idx="183">
                  <c:v>271.97208259249447</c:v>
                </c:pt>
                <c:pt idx="184">
                  <c:v>272.12029436461796</c:v>
                </c:pt>
                <c:pt idx="185">
                  <c:v>272.26765587684127</c:v>
                </c:pt>
                <c:pt idx="186">
                  <c:v>272.4141837172038</c:v>
                </c:pt>
                <c:pt idx="187">
                  <c:v>272.55989413842946</c:v>
                </c:pt>
                <c:pt idx="188">
                  <c:v>272.70480306471029</c:v>
                </c:pt>
                <c:pt idx="189">
                  <c:v>272.84892609835168</c:v>
                </c:pt>
                <c:pt idx="190">
                  <c:v>272.99227852628411</c:v>
                </c:pt>
                <c:pt idx="191">
                  <c:v>273.13487532644228</c:v>
                </c:pt>
                <c:pt idx="192">
                  <c:v>273.27673117401605</c:v>
                </c:pt>
                <c:pt idx="193">
                  <c:v>273.41786044757384</c:v>
                </c:pt>
                <c:pt idx="194">
                  <c:v>273.55827723506303</c:v>
                </c:pt>
                <c:pt idx="195">
                  <c:v>273.69799533968842</c:v>
                </c:pt>
                <c:pt idx="196">
                  <c:v>273.83702828567164</c:v>
                </c:pt>
                <c:pt idx="197">
                  <c:v>273.9753893238946</c:v>
                </c:pt>
                <c:pt idx="198">
                  <c:v>274.11309143742835</c:v>
                </c:pt>
                <c:pt idx="199">
                  <c:v>274.25014734694975</c:v>
                </c:pt>
                <c:pt idx="200">
                  <c:v>274.38656951604929</c:v>
                </c:pt>
                <c:pt idx="201">
                  <c:v>214.09461268580586</c:v>
                </c:pt>
                <c:pt idx="202">
                  <c:v>195.73830018442351</c:v>
                </c:pt>
                <c:pt idx="203">
                  <c:v>182.54372276510256</c:v>
                </c:pt>
                <c:pt idx="204">
                  <c:v>172.30108253926244</c:v>
                </c:pt>
                <c:pt idx="205">
                  <c:v>163.99780336323269</c:v>
                </c:pt>
                <c:pt idx="206">
                  <c:v>157.02966205002207</c:v>
                </c:pt>
                <c:pt idx="207">
                  <c:v>151.02292924275832</c:v>
                </c:pt>
                <c:pt idx="208">
                  <c:v>145.73987745785107</c:v>
                </c:pt>
                <c:pt idx="209">
                  <c:v>141.02417133083878</c:v>
                </c:pt>
                <c:pt idx="210">
                  <c:v>136.7689741701677</c:v>
                </c:pt>
                <c:pt idx="211">
                  <c:v>132.89817340522669</c:v>
                </c:pt>
                <c:pt idx="212">
                  <c:v>129.35522163988674</c:v>
                </c:pt>
                <c:pt idx="213">
                  <c:v>126.09642311142665</c:v>
                </c:pt>
                <c:pt idx="214">
                  <c:v>123.08683209593076</c:v>
                </c:pt>
                <c:pt idx="215">
                  <c:v>120.29769815976201</c:v>
                </c:pt>
                <c:pt idx="216">
                  <c:v>117.7048363490444</c:v>
                </c:pt>
                <c:pt idx="217">
                  <c:v>115.2875570439121</c:v>
                </c:pt>
                <c:pt idx="218">
                  <c:v>113.0279394633597</c:v>
                </c:pt>
                <c:pt idx="219">
                  <c:v>110.91032004335167</c:v>
                </c:pt>
              </c:numCache>
            </c:numRef>
          </c:yVal>
          <c:smooth val="1"/>
          <c:extLst>
            <c:ext xmlns:c16="http://schemas.microsoft.com/office/drawing/2014/chart" uri="{C3380CC4-5D6E-409C-BE32-E72D297353CC}">
              <c16:uniqueId val="{00000000-BA87-4693-869E-61A26A3CC462}"/>
            </c:ext>
          </c:extLst>
        </c:ser>
        <c:dLbls>
          <c:showLegendKey val="0"/>
          <c:showVal val="0"/>
          <c:showCatName val="0"/>
          <c:showSerName val="0"/>
          <c:showPercent val="0"/>
          <c:showBubbleSize val="0"/>
        </c:dLbls>
        <c:axId val="160367360"/>
        <c:axId val="184885248"/>
      </c:scatterChart>
      <c:valAx>
        <c:axId val="160367360"/>
        <c:scaling>
          <c:orientation val="minMax"/>
        </c:scaling>
        <c:delete val="0"/>
        <c:axPos val="b"/>
        <c:majorGridlines/>
        <c:minorGridlines>
          <c:spPr>
            <a:ln>
              <a:noFill/>
            </a:ln>
          </c:spPr>
        </c:minorGridlines>
        <c:title>
          <c:tx>
            <c:rich>
              <a:bodyPr/>
              <a:lstStyle/>
              <a:p>
                <a:pPr>
                  <a:defRPr sz="1200"/>
                </a:pPr>
                <a:r>
                  <a:rPr lang="en-US" sz="1200"/>
                  <a:t>Time (s)</a:t>
                </a:r>
              </a:p>
            </c:rich>
          </c:tx>
          <c:overlay val="0"/>
        </c:title>
        <c:numFmt formatCode="0.E+00" sourceLinked="0"/>
        <c:majorTickMark val="out"/>
        <c:minorTickMark val="none"/>
        <c:tickLblPos val="low"/>
        <c:txPr>
          <a:bodyPr/>
          <a:lstStyle/>
          <a:p>
            <a:pPr>
              <a:defRPr sz="1200"/>
            </a:pPr>
            <a:endParaRPr lang="ko-KR"/>
          </a:p>
        </c:txPr>
        <c:crossAx val="184885248"/>
        <c:crosses val="autoZero"/>
        <c:crossBetween val="midCat"/>
      </c:valAx>
      <c:valAx>
        <c:axId val="184885248"/>
        <c:scaling>
          <c:orientation val="minMax"/>
        </c:scaling>
        <c:delete val="0"/>
        <c:axPos val="l"/>
        <c:majorGridlines/>
        <c:title>
          <c:tx>
            <c:rich>
              <a:bodyPr rot="-5400000" vert="horz"/>
              <a:lstStyle/>
              <a:p>
                <a:pPr>
                  <a:defRPr sz="1200"/>
                </a:pPr>
                <a:r>
                  <a:rPr lang="en-US" sz="1200"/>
                  <a:t>Junction Temperature (</a:t>
                </a:r>
                <a:r>
                  <a:rPr lang="en-US" sz="1200">
                    <a:latin typeface="Calibri"/>
                  </a:rPr>
                  <a:t>°C)</a:t>
                </a:r>
                <a:endParaRPr lang="en-US" sz="1200"/>
              </a:p>
            </c:rich>
          </c:tx>
          <c:layout>
            <c:manualLayout>
              <c:xMode val="edge"/>
              <c:yMode val="edge"/>
              <c:x val="1.2553843963956958E-2"/>
              <c:y val="0.24583337370822103"/>
            </c:manualLayout>
          </c:layout>
          <c:overlay val="0"/>
        </c:title>
        <c:numFmt formatCode="General" sourceLinked="0"/>
        <c:majorTickMark val="out"/>
        <c:minorTickMark val="none"/>
        <c:tickLblPos val="low"/>
        <c:txPr>
          <a:bodyPr/>
          <a:lstStyle/>
          <a:p>
            <a:pPr>
              <a:defRPr sz="1200"/>
            </a:pPr>
            <a:endParaRPr lang="ko-KR"/>
          </a:p>
        </c:txPr>
        <c:crossAx val="160367360"/>
        <c:crossesAt val="1.0000000000000004E-6"/>
        <c:crossBetween val="midCat"/>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4</xdr:col>
      <xdr:colOff>16565</xdr:colOff>
      <xdr:row>10</xdr:row>
      <xdr:rowOff>133350</xdr:rowOff>
    </xdr:from>
    <xdr:to>
      <xdr:col>19</xdr:col>
      <xdr:colOff>180975</xdr:colOff>
      <xdr:row>32</xdr:row>
      <xdr:rowOff>57150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a:stretch>
          <a:fillRect/>
        </a:stretch>
      </xdr:blipFill>
      <xdr:spPr>
        <a:xfrm>
          <a:off x="12801600" y="3619500"/>
          <a:ext cx="6096528" cy="34292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528</xdr:colOff>
      <xdr:row>19</xdr:row>
      <xdr:rowOff>297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190500"/>
          <a:ext cx="6096528" cy="3429297"/>
        </a:xfrm>
        <a:prstGeom prst="rect">
          <a:avLst/>
        </a:prstGeom>
      </xdr:spPr>
    </xdr:pic>
    <xdr:clientData/>
  </xdr:twoCellAnchor>
  <xdr:twoCellAnchor editAs="oneCell">
    <xdr:from>
      <xdr:col>11</xdr:col>
      <xdr:colOff>0</xdr:colOff>
      <xdr:row>1</xdr:row>
      <xdr:rowOff>0</xdr:rowOff>
    </xdr:from>
    <xdr:to>
      <xdr:col>21</xdr:col>
      <xdr:colOff>528</xdr:colOff>
      <xdr:row>19</xdr:row>
      <xdr:rowOff>297</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6705600" y="190500"/>
          <a:ext cx="6096528" cy="3429297"/>
        </a:xfrm>
        <a:prstGeom prst="rect">
          <a:avLst/>
        </a:prstGeom>
      </xdr:spPr>
    </xdr:pic>
    <xdr:clientData/>
  </xdr:twoCellAnchor>
  <xdr:twoCellAnchor editAs="oneCell">
    <xdr:from>
      <xdr:col>21</xdr:col>
      <xdr:colOff>0</xdr:colOff>
      <xdr:row>1</xdr:row>
      <xdr:rowOff>0</xdr:rowOff>
    </xdr:from>
    <xdr:to>
      <xdr:col>31</xdr:col>
      <xdr:colOff>528</xdr:colOff>
      <xdr:row>19</xdr:row>
      <xdr:rowOff>297</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a:stretch>
          <a:fillRect/>
        </a:stretch>
      </xdr:blipFill>
      <xdr:spPr>
        <a:xfrm>
          <a:off x="12801600" y="190500"/>
          <a:ext cx="6096528" cy="3429297"/>
        </a:xfrm>
        <a:prstGeom prst="rect">
          <a:avLst/>
        </a:prstGeom>
      </xdr:spPr>
    </xdr:pic>
    <xdr:clientData/>
  </xdr:twoCellAnchor>
  <xdr:twoCellAnchor editAs="oneCell">
    <xdr:from>
      <xdr:col>1</xdr:col>
      <xdr:colOff>0</xdr:colOff>
      <xdr:row>19</xdr:row>
      <xdr:rowOff>0</xdr:rowOff>
    </xdr:from>
    <xdr:to>
      <xdr:col>11</xdr:col>
      <xdr:colOff>528</xdr:colOff>
      <xdr:row>37</xdr:row>
      <xdr:rowOff>297</xdr:rowOff>
    </xdr:to>
    <xdr:pic>
      <xdr:nvPicPr>
        <xdr:cNvPr id="6" name="Picture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a:stretch>
          <a:fillRect/>
        </a:stretch>
      </xdr:blipFill>
      <xdr:spPr>
        <a:xfrm>
          <a:off x="609600" y="3619500"/>
          <a:ext cx="6096528" cy="3429297"/>
        </a:xfrm>
        <a:prstGeom prst="rect">
          <a:avLst/>
        </a:prstGeom>
      </xdr:spPr>
    </xdr:pic>
    <xdr:clientData/>
  </xdr:twoCellAnchor>
  <xdr:twoCellAnchor editAs="oneCell">
    <xdr:from>
      <xdr:col>11</xdr:col>
      <xdr:colOff>0</xdr:colOff>
      <xdr:row>19</xdr:row>
      <xdr:rowOff>0</xdr:rowOff>
    </xdr:from>
    <xdr:to>
      <xdr:col>21</xdr:col>
      <xdr:colOff>528</xdr:colOff>
      <xdr:row>37</xdr:row>
      <xdr:rowOff>297</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a:stretch>
          <a:fillRect/>
        </a:stretch>
      </xdr:blipFill>
      <xdr:spPr>
        <a:xfrm>
          <a:off x="6705600" y="3619500"/>
          <a:ext cx="6096528" cy="3429297"/>
        </a:xfrm>
        <a:prstGeom prst="rect">
          <a:avLst/>
        </a:prstGeom>
      </xdr:spPr>
    </xdr:pic>
    <xdr:clientData/>
  </xdr:twoCellAnchor>
  <xdr:twoCellAnchor editAs="oneCell">
    <xdr:from>
      <xdr:col>21</xdr:col>
      <xdr:colOff>0</xdr:colOff>
      <xdr:row>19</xdr:row>
      <xdr:rowOff>0</xdr:rowOff>
    </xdr:from>
    <xdr:to>
      <xdr:col>31</xdr:col>
      <xdr:colOff>528</xdr:colOff>
      <xdr:row>37</xdr:row>
      <xdr:rowOff>297</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6"/>
        <a:stretch>
          <a:fillRect/>
        </a:stretch>
      </xdr:blipFill>
      <xdr:spPr>
        <a:xfrm>
          <a:off x="12801600" y="3619500"/>
          <a:ext cx="6096528" cy="34292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437160</xdr:colOff>
      <xdr:row>32</xdr:row>
      <xdr:rowOff>26967</xdr:rowOff>
    </xdr:from>
    <xdr:to>
      <xdr:col>2</xdr:col>
      <xdr:colOff>5940136</xdr:colOff>
      <xdr:row>51</xdr:row>
      <xdr:rowOff>86591</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2263719" y="6638438"/>
          <a:ext cx="5502976" cy="4060124"/>
          <a:chOff x="1406979" y="8270422"/>
          <a:chExt cx="4439555" cy="2658811"/>
        </a:xfrm>
      </xdr:grpSpPr>
      <xdr:pic>
        <xdr:nvPicPr>
          <xdr:cNvPr id="191" name="Picture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1"/>
          <a:stretch>
            <a:fillRect/>
          </a:stretch>
        </xdr:blipFill>
        <xdr:spPr>
          <a:xfrm>
            <a:off x="1426028" y="8489496"/>
            <a:ext cx="4420506" cy="1880235"/>
          </a:xfrm>
          <a:prstGeom prst="rect">
            <a:avLst/>
          </a:prstGeom>
          <a:solidFill>
            <a:schemeClr val="accent1">
              <a:lumMod val="20000"/>
              <a:lumOff val="80000"/>
            </a:schemeClr>
          </a:solidFill>
        </xdr:spPr>
      </xdr:pic>
      <xdr:pic>
        <xdr:nvPicPr>
          <xdr:cNvPr id="193" name="Picture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
          <a:stretch>
            <a:fillRect/>
          </a:stretch>
        </xdr:blipFill>
        <xdr:spPr>
          <a:xfrm>
            <a:off x="1406979" y="10266862"/>
            <a:ext cx="4393623" cy="662371"/>
          </a:xfrm>
          <a:prstGeom prst="rect">
            <a:avLst/>
          </a:prstGeom>
          <a:solidFill>
            <a:schemeClr val="accent1">
              <a:lumMod val="20000"/>
              <a:lumOff val="80000"/>
            </a:schemeClr>
          </a:solidFill>
        </xdr:spPr>
      </xdr:pic>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530804" y="8270422"/>
            <a:ext cx="37815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T</a:t>
            </a:r>
            <a:r>
              <a:rPr lang="en-US" sz="1600" b="1" baseline="-25000"/>
              <a:t>j</a:t>
            </a:r>
          </a:p>
        </xdr:txBody>
      </xdr:sp>
    </xdr:grpSp>
    <xdr:clientData/>
  </xdr:twoCellAnchor>
  <mc:AlternateContent xmlns:mc="http://schemas.openxmlformats.org/markup-compatibility/2006">
    <mc:Choice xmlns:a14="http://schemas.microsoft.com/office/drawing/2010/main" Requires="a14">
      <xdr:twoCellAnchor editAs="oneCell">
        <xdr:from>
          <xdr:col>0</xdr:col>
          <xdr:colOff>28575</xdr:colOff>
          <xdr:row>7</xdr:row>
          <xdr:rowOff>171450</xdr:rowOff>
        </xdr:from>
        <xdr:to>
          <xdr:col>2</xdr:col>
          <xdr:colOff>6296025</xdr:colOff>
          <xdr:row>30</xdr:row>
          <xdr:rowOff>114300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7" name="Chart 6">
          <a:extLst>
            <a:ext uri="{FF2B5EF4-FFF2-40B4-BE49-F238E27FC236}">
              <a16:creationId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18677</xdr:colOff>
      <xdr:row>19</xdr:row>
      <xdr:rowOff>37353</xdr:rowOff>
    </xdr:from>
    <xdr:to>
      <xdr:col>10</xdr:col>
      <xdr:colOff>588309</xdr:colOff>
      <xdr:row>36</xdr:row>
      <xdr:rowOff>28015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18.emf"/><Relationship Id="rId4" Type="http://schemas.openxmlformats.org/officeDocument/2006/relationships/package" Target="../embeddings/Microsoft_Visio_Drawing.vsd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9022A-F9FE-4095-A712-644491BAC834}">
  <dimension ref="A1:D8"/>
  <sheetViews>
    <sheetView workbookViewId="0">
      <selection activeCell="D8" sqref="D8"/>
    </sheetView>
  </sheetViews>
  <sheetFormatPr defaultColWidth="9.125" defaultRowHeight="16.5" x14ac:dyDescent="0.3"/>
  <cols>
    <col min="1" max="1" width="9.125" style="62"/>
    <col min="2" max="2" width="13" style="62" customWidth="1"/>
    <col min="3" max="3" width="26.125" style="62" customWidth="1"/>
    <col min="4" max="4" width="70.875" style="62" customWidth="1"/>
  </cols>
  <sheetData>
    <row r="1" spans="1:4" ht="31.5" x14ac:dyDescent="0.55000000000000004">
      <c r="A1" s="96" t="s">
        <v>71</v>
      </c>
      <c r="B1" s="96"/>
      <c r="C1" s="96"/>
      <c r="D1" s="96"/>
    </row>
    <row r="2" spans="1:4" x14ac:dyDescent="0.3">
      <c r="A2" s="62" t="s">
        <v>0</v>
      </c>
      <c r="B2" s="62" t="s">
        <v>1</v>
      </c>
      <c r="C2" s="62" t="s">
        <v>2</v>
      </c>
      <c r="D2" s="62" t="s">
        <v>3</v>
      </c>
    </row>
    <row r="3" spans="1:4" x14ac:dyDescent="0.3">
      <c r="A3" s="62">
        <v>0.1</v>
      </c>
      <c r="B3" s="68">
        <v>44281</v>
      </c>
      <c r="C3" s="62" t="s">
        <v>4</v>
      </c>
      <c r="D3" s="62" t="s">
        <v>5</v>
      </c>
    </row>
    <row r="4" spans="1:4" ht="49.5" x14ac:dyDescent="0.3">
      <c r="A4" s="62">
        <v>0.2</v>
      </c>
      <c r="B4" s="68">
        <v>44293</v>
      </c>
      <c r="C4" s="62" t="s">
        <v>4</v>
      </c>
      <c r="D4" s="70" t="s">
        <v>75</v>
      </c>
    </row>
    <row r="5" spans="1:4" ht="33" x14ac:dyDescent="0.3">
      <c r="A5" s="62">
        <v>0.3</v>
      </c>
      <c r="B5" s="68">
        <v>44308</v>
      </c>
      <c r="C5" s="62" t="s">
        <v>4</v>
      </c>
      <c r="D5" s="70" t="s">
        <v>84</v>
      </c>
    </row>
    <row r="6" spans="1:4" x14ac:dyDescent="0.3">
      <c r="A6" s="62">
        <v>0.4</v>
      </c>
      <c r="B6" s="68">
        <v>44421</v>
      </c>
      <c r="C6" s="62" t="s">
        <v>4</v>
      </c>
      <c r="D6" s="62" t="s">
        <v>92</v>
      </c>
    </row>
    <row r="7" spans="1:4" ht="49.5" x14ac:dyDescent="0.3">
      <c r="A7" s="62">
        <v>1</v>
      </c>
      <c r="B7" s="68">
        <v>44681</v>
      </c>
      <c r="C7" s="62" t="s">
        <v>4</v>
      </c>
      <c r="D7" s="70" t="s">
        <v>121</v>
      </c>
    </row>
    <row r="8" spans="1:4" x14ac:dyDescent="0.3">
      <c r="A8" s="62">
        <v>1.1000000000000001</v>
      </c>
      <c r="B8" s="68">
        <v>44869</v>
      </c>
      <c r="C8" s="62" t="s">
        <v>4</v>
      </c>
      <c r="D8" s="62" t="s">
        <v>154</v>
      </c>
    </row>
  </sheetData>
  <mergeCells count="1">
    <mergeCell ref="A1:D1"/>
  </mergeCells>
  <phoneticPr fontId="18"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239"/>
  <sheetViews>
    <sheetView zoomScaleNormal="100" workbookViewId="0">
      <selection activeCell="C3" sqref="C3:W3"/>
    </sheetView>
  </sheetViews>
  <sheetFormatPr defaultColWidth="9.125" defaultRowHeight="13.5" x14ac:dyDescent="0.25"/>
  <cols>
    <col min="1" max="1" width="17.25" style="2" customWidth="1"/>
    <col min="2" max="3" width="12.25" style="2" customWidth="1"/>
    <col min="4" max="11" width="9.25" style="2" customWidth="1"/>
    <col min="12" max="20" width="9.25" style="4" customWidth="1"/>
    <col min="21" max="22" width="10.375" style="4" bestFit="1" customWidth="1"/>
    <col min="23" max="23" width="11.375" style="4" bestFit="1" customWidth="1"/>
    <col min="24" max="31" width="15.75" style="4" customWidth="1"/>
    <col min="32" max="44" width="8.375" style="4" customWidth="1"/>
    <col min="45" max="16384" width="9.125" style="4"/>
  </cols>
  <sheetData>
    <row r="1" spans="1:24" ht="18" customHeight="1" x14ac:dyDescent="0.25">
      <c r="A1" s="13" t="s">
        <v>49</v>
      </c>
      <c r="B1" s="6">
        <f>Calculator!C2</f>
        <v>25</v>
      </c>
      <c r="L1" s="5"/>
      <c r="M1" s="5"/>
      <c r="N1" s="5"/>
      <c r="O1" s="5"/>
    </row>
    <row r="2" spans="1:24" ht="18" customHeight="1" x14ac:dyDescent="0.25">
      <c r="L2" s="5"/>
      <c r="M2" s="5"/>
      <c r="N2" s="5"/>
      <c r="O2" s="5"/>
    </row>
    <row r="3" spans="1:24" ht="18" customHeight="1" x14ac:dyDescent="0.25">
      <c r="A3" s="22" t="s">
        <v>12</v>
      </c>
      <c r="B3" s="65">
        <f>Calculator!G2</f>
        <v>0</v>
      </c>
      <c r="C3" s="65">
        <f>MAX(Calculator!H2,B3+1E-64)</f>
        <v>5</v>
      </c>
      <c r="D3" s="65">
        <f>MAX(Calculator!I2,C3+1E-64)</f>
        <v>5</v>
      </c>
      <c r="E3" s="65">
        <f>MAX(Calculator!J2,D3+1E-64)</f>
        <v>5</v>
      </c>
      <c r="F3" s="65">
        <f>MAX(Calculator!K2,E3+1E-64)</f>
        <v>5</v>
      </c>
      <c r="G3" s="65">
        <f>MAX(Calculator!L2,F3+1E-64)</f>
        <v>5</v>
      </c>
      <c r="H3" s="65">
        <f>MAX(Calculator!M2,G3+1E-64)</f>
        <v>5</v>
      </c>
      <c r="I3" s="65">
        <f>MAX(Calculator!N2,H3+1E-64)</f>
        <v>5</v>
      </c>
      <c r="J3" s="65">
        <f>MAX(Calculator!O2,I3+1E-64)</f>
        <v>5</v>
      </c>
      <c r="K3" s="65">
        <f>MAX(Calculator!P2,J3+1E-64)</f>
        <v>5</v>
      </c>
      <c r="L3" s="65">
        <f>MAX(Calculator!Q2,K3+1E-64)</f>
        <v>5</v>
      </c>
      <c r="M3" s="65">
        <f>MAX(Calculator!R2,L3+1E-64)</f>
        <v>5</v>
      </c>
      <c r="N3" s="65">
        <f>MAX(Calculator!S2,M3+1E-64)</f>
        <v>5</v>
      </c>
      <c r="O3" s="65">
        <f>MAX(Calculator!T2,N3+1E-64)</f>
        <v>5</v>
      </c>
      <c r="P3" s="65">
        <f>MAX(Calculator!U2,O3+1E-64)</f>
        <v>5</v>
      </c>
      <c r="Q3" s="65">
        <f>MAX(Calculator!V2,P3+1E-64)</f>
        <v>5</v>
      </c>
      <c r="R3" s="65">
        <f>MAX(Calculator!W2,Q3+1E-64)</f>
        <v>5</v>
      </c>
      <c r="S3" s="65">
        <f>MAX(Calculator!X2,R3+1E-64)</f>
        <v>5</v>
      </c>
      <c r="T3" s="65">
        <f>MAX(Calculator!Y2,S3+1E-64)</f>
        <v>5</v>
      </c>
      <c r="U3" s="65">
        <f>MAX(Calculator!Z2,T3+1E-64)</f>
        <v>5</v>
      </c>
      <c r="V3" s="65">
        <f>MAX(Calculator!AA2,U3+1E-64)</f>
        <v>5</v>
      </c>
      <c r="W3" s="65">
        <f>MAX(Calculator!AB2,V3+1E-64)</f>
        <v>5</v>
      </c>
    </row>
    <row r="4" spans="1:24" ht="18" customHeight="1" x14ac:dyDescent="0.25">
      <c r="A4" s="22" t="s">
        <v>15</v>
      </c>
      <c r="B4" s="65">
        <f>Calculator!G7</f>
        <v>10.3635</v>
      </c>
      <c r="C4" s="65">
        <f>Calculator!H7</f>
        <v>1E-3</v>
      </c>
      <c r="D4" s="65">
        <f>Calculator!I7</f>
        <v>1E-3</v>
      </c>
      <c r="E4" s="65">
        <f>Calculator!J7</f>
        <v>1E-3</v>
      </c>
      <c r="F4" s="65">
        <f>Calculator!K7</f>
        <v>1E-3</v>
      </c>
      <c r="G4" s="65">
        <f>Calculator!L7</f>
        <v>1E-3</v>
      </c>
      <c r="H4" s="65">
        <f>Calculator!M7</f>
        <v>1E-3</v>
      </c>
      <c r="I4" s="65">
        <f>Calculator!N7</f>
        <v>1E-3</v>
      </c>
      <c r="J4" s="65">
        <f>Calculator!O7</f>
        <v>1E-3</v>
      </c>
      <c r="K4" s="65">
        <f>Calculator!P7</f>
        <v>1E-3</v>
      </c>
      <c r="L4" s="65">
        <f>Calculator!Q7</f>
        <v>1E-3</v>
      </c>
      <c r="M4" s="65">
        <f>Calculator!R7</f>
        <v>1E-3</v>
      </c>
      <c r="N4" s="65">
        <f>Calculator!S7</f>
        <v>1E-3</v>
      </c>
      <c r="O4" s="65">
        <f>Calculator!T7</f>
        <v>1E-3</v>
      </c>
      <c r="P4" s="65">
        <f>Calculator!U7</f>
        <v>1E-3</v>
      </c>
      <c r="Q4" s="65">
        <f>Calculator!V7</f>
        <v>1E-3</v>
      </c>
      <c r="R4" s="65">
        <f>Calculator!W7</f>
        <v>1E-3</v>
      </c>
      <c r="S4" s="65">
        <f>Calculator!X7</f>
        <v>1E-3</v>
      </c>
      <c r="T4" s="65">
        <f>Calculator!Y7</f>
        <v>1E-3</v>
      </c>
      <c r="U4" s="65">
        <f>Calculator!Z7</f>
        <v>1E-3</v>
      </c>
      <c r="V4" s="65">
        <f>Calculator!AA7</f>
        <v>1E-3</v>
      </c>
      <c r="W4" s="65">
        <f>Calculator!AB7</f>
        <v>1E-3</v>
      </c>
    </row>
    <row r="5" spans="1:24" ht="18" customHeight="1" x14ac:dyDescent="0.25">
      <c r="A5" s="22" t="s">
        <v>16</v>
      </c>
      <c r="B5" s="65">
        <f>Calculator!G8</f>
        <v>1E-3</v>
      </c>
      <c r="C5" s="65">
        <f>Calculator!H8</f>
        <v>0</v>
      </c>
      <c r="D5" s="65">
        <f>Calculator!I8</f>
        <v>0</v>
      </c>
      <c r="E5" s="65">
        <f>Calculator!J8</f>
        <v>0</v>
      </c>
      <c r="F5" s="65">
        <f>Calculator!K8</f>
        <v>0</v>
      </c>
      <c r="G5" s="65">
        <f>Calculator!L8</f>
        <v>0</v>
      </c>
      <c r="H5" s="65">
        <f>Calculator!M8</f>
        <v>0</v>
      </c>
      <c r="I5" s="65">
        <f>Calculator!N8</f>
        <v>0</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5">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5">
      <c r="A7" s="22" t="s">
        <v>19</v>
      </c>
      <c r="B7" s="65">
        <f>Calculator!G10</f>
        <v>10.3645</v>
      </c>
      <c r="C7" s="65">
        <f>Calculator!H10</f>
        <v>1E-3</v>
      </c>
      <c r="D7" s="65">
        <f>Calculator!I10</f>
        <v>1E-3</v>
      </c>
      <c r="E7" s="65">
        <f>Calculator!J10</f>
        <v>1E-3</v>
      </c>
      <c r="F7" s="65">
        <f>Calculator!K10</f>
        <v>1E-3</v>
      </c>
      <c r="G7" s="65">
        <f>Calculator!L10</f>
        <v>1E-3</v>
      </c>
      <c r="H7" s="65">
        <f>Calculator!M10</f>
        <v>1E-3</v>
      </c>
      <c r="I7" s="65">
        <f>Calculator!N10</f>
        <v>1E-3</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5">
      <c r="A8" s="44"/>
      <c r="B8" s="47">
        <f t="shared" ref="B8:V8" si="0">C3-B3</f>
        <v>5</v>
      </c>
      <c r="C8" s="47">
        <f t="shared" si="0"/>
        <v>0</v>
      </c>
      <c r="D8" s="47">
        <f t="shared" si="0"/>
        <v>0</v>
      </c>
      <c r="E8" s="47">
        <f t="shared" si="0"/>
        <v>0</v>
      </c>
      <c r="F8" s="47">
        <f t="shared" si="0"/>
        <v>0</v>
      </c>
      <c r="G8" s="47">
        <f t="shared" si="0"/>
        <v>0</v>
      </c>
      <c r="H8" s="47">
        <f t="shared" si="0"/>
        <v>0</v>
      </c>
      <c r="I8" s="47">
        <f t="shared" si="0"/>
        <v>0</v>
      </c>
      <c r="J8" s="47">
        <f t="shared" si="0"/>
        <v>0</v>
      </c>
      <c r="K8" s="47">
        <f t="shared" si="0"/>
        <v>0</v>
      </c>
      <c r="L8" s="47">
        <f t="shared" si="0"/>
        <v>0</v>
      </c>
      <c r="M8" s="47">
        <f t="shared" si="0"/>
        <v>0</v>
      </c>
      <c r="N8" s="47">
        <f t="shared" si="0"/>
        <v>0</v>
      </c>
      <c r="O8" s="47">
        <f t="shared" si="0"/>
        <v>0</v>
      </c>
      <c r="P8" s="47">
        <f t="shared" si="0"/>
        <v>0</v>
      </c>
      <c r="Q8" s="47">
        <f t="shared" si="0"/>
        <v>0</v>
      </c>
      <c r="R8" s="47">
        <f t="shared" si="0"/>
        <v>0</v>
      </c>
      <c r="S8" s="47">
        <f t="shared" si="0"/>
        <v>0</v>
      </c>
      <c r="T8" s="47">
        <f t="shared" si="0"/>
        <v>0</v>
      </c>
      <c r="U8" s="47">
        <f t="shared" si="0"/>
        <v>0</v>
      </c>
      <c r="V8" s="47">
        <f t="shared" si="0"/>
        <v>0</v>
      </c>
      <c r="W8" s="46"/>
    </row>
    <row r="9" spans="1:24" ht="18" hidden="1" customHeight="1" x14ac:dyDescent="0.25">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5">
      <c r="A10" s="8" t="s">
        <v>50</v>
      </c>
      <c r="B10" s="54">
        <f>B4</f>
        <v>10.3635</v>
      </c>
      <c r="C10" s="54">
        <f t="shared" ref="C10:W10" si="1">C4-B4</f>
        <v>-10.362500000000001</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5">
      <c r="A11" s="8" t="s">
        <v>51</v>
      </c>
      <c r="B11" s="54">
        <f>B5</f>
        <v>1E-3</v>
      </c>
      <c r="C11" s="54">
        <f t="shared" ref="C11:W11" si="2">C5-B5</f>
        <v>-1E-3</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5">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5">
      <c r="A13" s="8" t="s">
        <v>53</v>
      </c>
      <c r="B13" s="54">
        <f>B7</f>
        <v>10.3645</v>
      </c>
      <c r="C13" s="54">
        <f t="shared" ref="C13:W13" si="4">C7-B7</f>
        <v>-10.3635</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5">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5">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5">
      <c r="A16" s="9" t="s">
        <v>56</v>
      </c>
      <c r="B16" s="49">
        <f t="array" ref="B16">B$10*SUM(amp_LSP_LPSN*(1-EXP(-B$15/tau_LSP_LPSN)))+B$11*SUM(amp_LSP_LPSP*(1-EXP(-B$15/tau_LSP_LPSP)))+B$12*SUM(amp_LSP_HPSN*(1-EXP(-B$15/tau_LSP_HPSN)))+B$13*SUM(amp_LSP_HPSP*(1-EXP(-B$15/tau_LSP_HPSP)))</f>
        <v>169.66063958661113</v>
      </c>
      <c r="C16" s="49">
        <f t="array" ref="C16">C$10*SUM(amp_LSP_LPSN*(1-EXP(-C$15/tau_LSP_LPSN)))+C$11*SUM(amp_LSP_LPSP*(1-EXP(-C$15/tau_LSP_LPSP)))+C$12*SUM(amp_LSP_HPSN*(1-EXP(-C$15/tau_LSP_HPSN)))+C$13*SUM(amp_LSP_HPSP*(1-EXP(-C$15/tau_LSP_HPSP)))</f>
        <v>0</v>
      </c>
      <c r="D16" s="49">
        <f t="array" ref="D16">D$10*SUM(amp_LSP_LPSN*(1-EXP(-D$15/tau_LSP_LPSN)))+D$11*SUM(amp_LSP_LPSP*(1-EXP(-D$15/tau_LSP_LPSP)))+D$12*SUM(amp_LSP_HPSN*(1-EXP(-D$15/tau_LSP_HPSN)))+D$13*SUM(amp_LSP_HPSP*(1-EXP(-D$15/tau_LSP_HPSP)))</f>
        <v>0</v>
      </c>
      <c r="E16" s="49">
        <f t="array" ref="E16">E$10*SUM(amp_LSP_LPSN*(1-EXP(-E$15/tau_LSP_LPSN)))+E$11*SUM(amp_LSP_LPSP*(1-EXP(-E$15/tau_LSP_LPSP)))+E$12*SUM(amp_LSP_HPSN*(1-EXP(-E$15/tau_LSP_HPSN)))+E$13*SUM(amp_LSP_HPSP*(1-EXP(-E$15/tau_LSP_HPSP)))</f>
        <v>0</v>
      </c>
      <c r="F16" s="49">
        <f t="array" ref="F16">F$10*SUM(amp_LSP_LPSN*(1-EXP(-F$15/tau_LSP_LPSN)))+F$11*SUM(amp_LSP_LPSP*(1-EXP(-F$15/tau_LSP_LPSP)))+F$12*SUM(amp_LSP_HPSN*(1-EXP(-F$15/tau_LSP_HPSN)))+F$13*SUM(amp_LSP_HPSP*(1-EXP(-F$15/tau_LSP_HPSP)))</f>
        <v>0</v>
      </c>
      <c r="G16" s="49">
        <f t="array" ref="G16">G$10*SUM(amp_LSP_LPSN*(1-EXP(-G$15/tau_LSP_LPSN)))+G$11*SUM(amp_LSP_LPSP*(1-EXP(-G$15/tau_LSP_LPSP)))+G$12*SUM(amp_LSP_HPSN*(1-EXP(-G$15/tau_LSP_HPSN)))+G$13*SUM(amp_LSP_HPSP*(1-EXP(-G$15/tau_LSP_HPSP)))</f>
        <v>0</v>
      </c>
      <c r="H16" s="49">
        <f t="array" ref="H16">H$10*SUM(amp_LSP_LPSN*(1-EXP(-H$15/tau_LSP_LPSN)))+H$11*SUM(amp_LSP_LPSP*(1-EXP(-H$15/tau_LSP_LPSP)))+H$12*SUM(amp_LSP_HPSN*(1-EXP(-H$15/tau_LSP_HPSN)))+H$13*SUM(amp_LSP_HPSP*(1-EXP(-H$15/tau_LSP_HPSP)))</f>
        <v>0</v>
      </c>
      <c r="I16" s="49">
        <f t="array" ref="I16">I$10*SUM(amp_LSP_LPSN*(1-EXP(-I$15/tau_LSP_LPSN)))+I$11*SUM(amp_LSP_LPSP*(1-EXP(-I$15/tau_LSP_LPSP)))+I$12*SUM(amp_LSP_HPSN*(1-EXP(-I$15/tau_LSP_HPSN)))+I$13*SUM(amp_LSP_HPSP*(1-EXP(-I$15/tau_LSP_HPSP)))</f>
        <v>0</v>
      </c>
      <c r="J16" s="49">
        <f t="array" ref="J16">J$10*SUM(amp_LSP_LPSN*(1-EXP(-J$15/tau_LSP_LPSN)))+J$11*SUM(amp_LSP_LPSP*(1-EXP(-J$15/tau_LSP_LPSP)))+J$12*SUM(amp_LSP_HPSN*(1-EXP(-J$15/tau_LSP_HPSN)))+J$13*SUM(amp_LSP_HPSP*(1-EXP(-J$15/tau_LSP_HPSP)))</f>
        <v>0</v>
      </c>
      <c r="K16" s="49">
        <f t="array" ref="K16">K$10*SUM(amp_LSP_LPSN*(1-EXP(-K$15/tau_LSP_LPSN)))+K$11*SUM(amp_LSP_LPSP*(1-EXP(-K$15/tau_LSP_LPSP)))+K$12*SUM(amp_LSP_HPSN*(1-EXP(-K$15/tau_LSP_HPSN)))+K$13*SUM(amp_LSP_HPSP*(1-EXP(-K$15/tau_LSP_HPSP)))</f>
        <v>0</v>
      </c>
      <c r="L16" s="49">
        <f t="array" ref="L16">L$10*SUM(amp_LSP_LPSN*(1-EXP(-L$15/tau_LSP_LPSN)))+L$11*SUM(amp_LSP_LPSP*(1-EXP(-L$15/tau_LSP_LPSP)))+L$12*SUM(amp_LSP_HPSN*(1-EXP(-L$15/tau_LSP_HPSN)))+L$13*SUM(amp_LSP_HPSP*(1-EXP(-L$15/tau_LSP_HPSP)))</f>
        <v>0</v>
      </c>
      <c r="M16" s="49">
        <f t="array" ref="M16">M$10*SUM(amp_LSP_LPSN*(1-EXP(-M$15/tau_LSP_LPSN)))+M$11*SUM(amp_LSP_LPSP*(1-EXP(-M$15/tau_LSP_LPSP)))+M$12*SUM(amp_LSP_HPSN*(1-EXP(-M$15/tau_LSP_HPSN)))+M$13*SUM(amp_LSP_HPSP*(1-EXP(-M$15/tau_LSP_HPSP)))</f>
        <v>0</v>
      </c>
      <c r="N16" s="49">
        <f t="array" ref="N16">N$10*SUM(amp_LSP_LPSN*(1-EXP(-N$15/tau_LSP_LPSN)))+N$11*SUM(amp_LSP_LPSP*(1-EXP(-N$15/tau_LSP_LPSP)))+N$12*SUM(amp_LSP_HPSN*(1-EXP(-N$15/tau_LSP_HPSN)))+N$13*SUM(amp_LSP_HPSP*(1-EXP(-N$15/tau_LSP_HPSP)))</f>
        <v>0</v>
      </c>
      <c r="O16" s="49">
        <f t="array" ref="O16">O$10*SUM(amp_LSP_LPSN*(1-EXP(-O$15/tau_LSP_LPSN)))+O$11*SUM(amp_LSP_LPSP*(1-EXP(-O$15/tau_LSP_LPSP)))+O$12*SUM(amp_LSP_HPSN*(1-EXP(-O$15/tau_LSP_HPSN)))+O$13*SUM(amp_LSP_HPSP*(1-EXP(-O$15/tau_LSP_HPSP)))</f>
        <v>0</v>
      </c>
      <c r="P16" s="49">
        <f t="array" ref="P16">P$10*SUM(amp_LSP_LPSN*(1-EXP(-P$15/tau_LSP_LPSN)))+P$11*SUM(amp_LSP_LPSP*(1-EXP(-P$15/tau_LSP_LPSP)))+P$12*SUM(amp_LSP_HPSN*(1-EXP(-P$15/tau_LSP_HPSN)))+P$13*SUM(amp_LSP_HPSP*(1-EXP(-P$15/tau_LSP_HPSP)))</f>
        <v>0</v>
      </c>
      <c r="Q16" s="49">
        <f t="array" ref="Q16">Q$10*SUM(amp_LSP_LPSN*(1-EXP(-Q$15/tau_LSP_LPSN)))+Q$11*SUM(amp_LSP_LPSP*(1-EXP(-Q$15/tau_LSP_LPSP)))+Q$12*SUM(amp_LSP_HPSN*(1-EXP(-Q$15/tau_LSP_HPSN)))+Q$13*SUM(amp_LSP_HPSP*(1-EXP(-Q$15/tau_LSP_HPSP)))</f>
        <v>0</v>
      </c>
      <c r="R16" s="49">
        <f t="array" ref="R16">R$10*SUM(amp_LSP_LPSN*(1-EXP(-R$15/tau_LSP_LPSN)))+R$11*SUM(amp_LSP_LPSP*(1-EXP(-R$15/tau_LSP_LPSP)))+R$12*SUM(amp_LSP_HPSN*(1-EXP(-R$15/tau_LSP_HPSN)))+R$13*SUM(amp_LSP_HPSP*(1-EXP(-R$15/tau_LSP_HPSP)))</f>
        <v>0</v>
      </c>
      <c r="S16" s="49">
        <f t="array" ref="S16">S$10*SUM(amp_LSP_LPSN*(1-EXP(-S$15/tau_LSP_LPSN)))+S$11*SUM(amp_LSP_LPSP*(1-EXP(-S$15/tau_LSP_LPSP)))+S$12*SUM(amp_LSP_HPSN*(1-EXP(-S$15/tau_LSP_HPSN)))+S$13*SUM(amp_LSP_HPSP*(1-EXP(-S$15/tau_LSP_HPSP)))</f>
        <v>0</v>
      </c>
      <c r="T16" s="49">
        <f t="array" ref="T16">T$10*SUM(amp_LSP_LPSN*(1-EXP(-T$15/tau_LSP_LPSN)))+T$11*SUM(amp_LSP_LPSP*(1-EXP(-T$15/tau_LSP_LPSP)))+T$12*SUM(amp_LSP_HPSN*(1-EXP(-T$15/tau_LSP_HPSN)))+T$13*SUM(amp_LSP_HPSP*(1-EXP(-T$15/tau_LSP_HPSP)))</f>
        <v>0</v>
      </c>
      <c r="U16" s="49">
        <f t="array" ref="U16">U$10*SUM(amp_LSP_LPSN*(1-EXP(-U$15/tau_LSP_LPSN)))+U$11*SUM(amp_LSP_LPSP*(1-EXP(-U$15/tau_LSP_LPSP)))+U$12*SUM(amp_LSP_HPSN*(1-EXP(-U$15/tau_LSP_HPSN)))+U$13*SUM(amp_LSP_HPSP*(1-EXP(-U$15/tau_LSP_HPSP)))</f>
        <v>0</v>
      </c>
      <c r="V16" s="49">
        <f t="array" ref="V16">V$10*SUM(amp_LSP_LPSN*(1-EXP(-V$15/tau_LSP_LPSN)))+V$11*SUM(amp_LSP_LPSP*(1-EXP(-V$15/tau_LSP_LPSP)))+V$12*SUM(amp_LSP_HPSN*(1-EXP(-V$15/tau_LSP_HPSN)))+V$13*SUM(amp_LSP_HPSP*(1-EXP(-V$15/tau_LSP_HPSP)))</f>
        <v>0</v>
      </c>
      <c r="W16" s="49">
        <f t="array" ref="W16">W$10*SUM(amp_LSP_LPSN*(1-EXP(-W$15/tau_LSP_LPSN)))+W$11*SUM(amp_LSP_LPSP*(1-EXP(-W$15/tau_LSP_LPSP)))+W$12*SUM(amp_LSP_HPSN*(1-EXP(-W$15/tau_LSP_HPSN)))+W$13*SUM(amp_LSP_HPSP*(1-EXP(-W$15/tau_LSP_HPSP)))</f>
        <v>0</v>
      </c>
    </row>
    <row r="17" spans="1:30" ht="18" customHeight="1" x14ac:dyDescent="0.25">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5">
      <c r="A18" s="21" t="s">
        <v>12</v>
      </c>
      <c r="B18" s="41" t="s">
        <v>57</v>
      </c>
      <c r="C18" s="25"/>
      <c r="D18" s="25"/>
      <c r="E18" s="23"/>
      <c r="F18" s="23"/>
      <c r="G18" s="23"/>
      <c r="H18" s="24"/>
      <c r="I18" s="24"/>
      <c r="J18" s="24"/>
    </row>
    <row r="19" spans="1:30" ht="18" hidden="1" customHeight="1" x14ac:dyDescent="0.25">
      <c r="A19" s="42"/>
      <c r="B19" s="7">
        <f>$B$1+SUM(B16:W16)</f>
        <v>194.66063958661113</v>
      </c>
      <c r="C19" s="26"/>
      <c r="D19" s="26"/>
    </row>
    <row r="20" spans="1:30" ht="18" customHeight="1" x14ac:dyDescent="0.25">
      <c r="A20" s="51">
        <v>0</v>
      </c>
      <c r="B20" s="43">
        <f t="dataTable" ref="B20:B239" dt2D="0" dtr="0" r1="A15"/>
        <v>25</v>
      </c>
      <c r="C20" s="27"/>
      <c r="G20" s="3"/>
      <c r="H20" s="3"/>
      <c r="I20" s="3"/>
      <c r="K20" s="4"/>
      <c r="R20" s="17"/>
      <c r="S20" s="17"/>
      <c r="T20" s="17"/>
      <c r="U20" s="14"/>
    </row>
    <row r="21" spans="1:30" ht="18" customHeight="1" x14ac:dyDescent="0.25">
      <c r="A21" s="51">
        <f>A20+Calculator!$P$34/200</f>
        <v>2.5000000000000001E-2</v>
      </c>
      <c r="B21" s="43">
        <v>58.145451315472663</v>
      </c>
      <c r="C21" s="27"/>
      <c r="E21" s="10"/>
      <c r="G21" s="3"/>
      <c r="H21" s="3"/>
      <c r="I21" s="3"/>
      <c r="K21" s="4"/>
      <c r="R21" s="18"/>
      <c r="S21" s="15"/>
      <c r="T21" s="15"/>
      <c r="U21" s="3"/>
    </row>
    <row r="22" spans="1:30" ht="18" customHeight="1" x14ac:dyDescent="0.25">
      <c r="A22" s="51">
        <f>A21+Calculator!$P$34/200</f>
        <v>0.05</v>
      </c>
      <c r="B22" s="43">
        <v>75.233254737014718</v>
      </c>
      <c r="C22" s="48"/>
      <c r="D22" s="27"/>
      <c r="H22" s="3"/>
      <c r="I22" s="3"/>
      <c r="J22" s="3"/>
      <c r="S22" s="18"/>
      <c r="T22" s="15"/>
      <c r="U22" s="15"/>
      <c r="V22" s="3"/>
    </row>
    <row r="23" spans="1:30" ht="18" customHeight="1" x14ac:dyDescent="0.25">
      <c r="A23" s="51">
        <f>A22+Calculator!$P$34/200</f>
        <v>7.5000000000000011E-2</v>
      </c>
      <c r="B23" s="43">
        <v>87.942926469832202</v>
      </c>
      <c r="C23" s="48"/>
      <c r="D23" s="27"/>
      <c r="H23" s="3"/>
      <c r="I23" s="3"/>
      <c r="J23" s="3"/>
      <c r="S23" s="18"/>
      <c r="T23" s="15"/>
      <c r="U23" s="15"/>
      <c r="V23" s="3"/>
      <c r="X23" s="16"/>
      <c r="Y23" s="16"/>
      <c r="Z23" s="16"/>
      <c r="AA23" s="16"/>
      <c r="AB23" s="16"/>
      <c r="AC23" s="16"/>
      <c r="AD23" s="16"/>
    </row>
    <row r="24" spans="1:30" ht="18" customHeight="1" x14ac:dyDescent="0.25">
      <c r="A24" s="51">
        <f>A23+Calculator!$P$34/200</f>
        <v>0.1</v>
      </c>
      <c r="B24" s="43">
        <v>98.162117180717303</v>
      </c>
      <c r="C24" s="48"/>
      <c r="D24" s="27"/>
      <c r="H24" s="3"/>
      <c r="I24" s="3"/>
      <c r="J24" s="3"/>
      <c r="S24" s="18"/>
      <c r="T24" s="15"/>
      <c r="U24" s="15"/>
      <c r="V24" s="3"/>
      <c r="X24" s="16"/>
      <c r="Y24" s="16"/>
      <c r="Z24" s="16"/>
      <c r="AA24" s="16"/>
      <c r="AB24" s="16"/>
      <c r="AC24" s="16"/>
      <c r="AD24" s="16"/>
    </row>
    <row r="25" spans="1:30" ht="18" customHeight="1" x14ac:dyDescent="0.25">
      <c r="A25" s="51">
        <f>A24+Calculator!$P$34/200</f>
        <v>0.125</v>
      </c>
      <c r="B25" s="43">
        <v>106.67702817235758</v>
      </c>
      <c r="C25" s="48"/>
      <c r="D25" s="27"/>
      <c r="H25" s="3"/>
      <c r="I25" s="3"/>
      <c r="J25" s="3"/>
      <c r="S25" s="18"/>
      <c r="T25" s="15"/>
      <c r="U25" s="15"/>
      <c r="V25" s="3"/>
      <c r="X25" s="16"/>
      <c r="Y25" s="16"/>
      <c r="Z25" s="16"/>
      <c r="AA25" s="16"/>
      <c r="AB25" s="16"/>
      <c r="AC25" s="16"/>
      <c r="AD25" s="16"/>
    </row>
    <row r="26" spans="1:30" ht="18" customHeight="1" x14ac:dyDescent="0.25">
      <c r="A26" s="51">
        <f>A25+Calculator!$P$34/200</f>
        <v>0.15</v>
      </c>
      <c r="B26" s="43">
        <v>113.95855919318069</v>
      </c>
      <c r="C26" s="48"/>
      <c r="D26" s="27"/>
      <c r="H26" s="3"/>
      <c r="I26" s="3"/>
      <c r="J26" s="3"/>
      <c r="S26" s="18"/>
      <c r="T26" s="15"/>
      <c r="U26" s="15"/>
      <c r="V26" s="3"/>
      <c r="X26" s="16"/>
      <c r="Y26" s="16"/>
      <c r="Z26" s="16"/>
      <c r="AA26" s="16"/>
      <c r="AB26" s="16"/>
      <c r="AC26" s="16"/>
      <c r="AD26" s="16"/>
    </row>
    <row r="27" spans="1:30" ht="18" customHeight="1" x14ac:dyDescent="0.25">
      <c r="A27" s="51">
        <f>A26+Calculator!$P$34/200</f>
        <v>0.17499999999999999</v>
      </c>
      <c r="B27" s="43">
        <v>120.31432383248682</v>
      </c>
      <c r="C27" s="48"/>
      <c r="D27" s="27"/>
      <c r="H27" s="3"/>
      <c r="I27" s="3"/>
      <c r="J27" s="3"/>
      <c r="S27" s="18"/>
      <c r="T27" s="15"/>
      <c r="U27" s="15"/>
      <c r="V27" s="3"/>
      <c r="X27" s="16"/>
      <c r="Y27" s="16"/>
      <c r="Z27" s="16"/>
      <c r="AA27" s="16"/>
      <c r="AB27" s="16"/>
      <c r="AC27" s="16"/>
      <c r="AD27" s="16"/>
    </row>
    <row r="28" spans="1:30" ht="18" customHeight="1" x14ac:dyDescent="0.25">
      <c r="A28" s="51">
        <f>A27+Calculator!$P$34/200</f>
        <v>0.19999999999999998</v>
      </c>
      <c r="B28" s="43">
        <v>125.95206004492454</v>
      </c>
      <c r="C28" s="48"/>
      <c r="D28" s="27"/>
      <c r="H28" s="3"/>
      <c r="I28" s="3"/>
      <c r="J28" s="3"/>
      <c r="S28" s="18"/>
      <c r="T28" s="15"/>
      <c r="U28" s="15"/>
      <c r="V28" s="3"/>
      <c r="X28" s="16"/>
      <c r="Y28" s="16"/>
      <c r="Z28" s="16"/>
      <c r="AA28" s="16"/>
      <c r="AB28" s="16"/>
      <c r="AC28" s="16"/>
      <c r="AD28" s="16"/>
    </row>
    <row r="29" spans="1:30" ht="18" customHeight="1" x14ac:dyDescent="0.25">
      <c r="A29" s="51">
        <f>A28+Calculator!$P$34/200</f>
        <v>0.22499999999999998</v>
      </c>
      <c r="B29" s="43">
        <v>131.01579038189757</v>
      </c>
      <c r="C29" s="48"/>
      <c r="D29" s="27"/>
      <c r="H29" s="3"/>
      <c r="I29" s="3"/>
      <c r="J29" s="3"/>
      <c r="S29" s="18"/>
      <c r="T29" s="15"/>
      <c r="U29" s="15"/>
      <c r="V29" s="3"/>
      <c r="X29" s="16"/>
      <c r="Y29" s="16"/>
      <c r="Z29" s="16"/>
      <c r="AA29" s="16"/>
      <c r="AB29" s="16"/>
      <c r="AC29" s="16"/>
      <c r="AD29" s="16"/>
    </row>
    <row r="30" spans="1:30" ht="18" customHeight="1" x14ac:dyDescent="0.25">
      <c r="A30" s="51">
        <f>A29+Calculator!$P$34/200</f>
        <v>0.24999999999999997</v>
      </c>
      <c r="B30" s="43">
        <v>135.60813242017528</v>
      </c>
      <c r="C30" s="48"/>
      <c r="D30" s="27"/>
      <c r="H30" s="3"/>
      <c r="I30" s="3"/>
      <c r="J30" s="3"/>
      <c r="S30" s="18"/>
      <c r="T30" s="15"/>
      <c r="U30" s="15"/>
      <c r="V30" s="3"/>
      <c r="X30" s="16"/>
      <c r="Y30" s="16"/>
      <c r="Z30" s="16"/>
      <c r="AA30" s="16"/>
      <c r="AB30" s="16"/>
      <c r="AC30" s="16"/>
      <c r="AD30" s="16"/>
    </row>
    <row r="31" spans="1:30" ht="18" customHeight="1" x14ac:dyDescent="0.25">
      <c r="A31" s="51">
        <f>A30+Calculator!$P$34/200</f>
        <v>0.27499999999999997</v>
      </c>
      <c r="B31" s="43">
        <v>139.80438429265712</v>
      </c>
      <c r="C31" s="48"/>
      <c r="D31" s="27"/>
      <c r="H31" s="3"/>
      <c r="I31" s="3"/>
      <c r="J31" s="3"/>
      <c r="S31" s="18"/>
      <c r="T31" s="15"/>
      <c r="U31" s="15"/>
      <c r="V31" s="3"/>
      <c r="X31" s="16"/>
      <c r="Y31" s="16"/>
      <c r="Z31" s="16"/>
      <c r="AA31" s="16"/>
      <c r="AB31" s="16"/>
      <c r="AC31" s="16"/>
      <c r="AD31" s="16"/>
    </row>
    <row r="32" spans="1:30" ht="18" customHeight="1" x14ac:dyDescent="0.25">
      <c r="A32" s="51">
        <f>A31+Calculator!$P$34/200</f>
        <v>0.3</v>
      </c>
      <c r="B32" s="43">
        <v>143.66151202437106</v>
      </c>
      <c r="C32" s="48"/>
      <c r="D32" s="27"/>
      <c r="H32" s="3"/>
      <c r="I32" s="3"/>
      <c r="J32" s="3"/>
      <c r="S32" s="18"/>
      <c r="T32" s="15"/>
      <c r="U32" s="15"/>
      <c r="V32" s="3"/>
      <c r="X32" s="16"/>
      <c r="Y32" s="16"/>
      <c r="Z32" s="16"/>
      <c r="AA32" s="16"/>
      <c r="AB32" s="16"/>
      <c r="AC32" s="16"/>
      <c r="AD32" s="16"/>
    </row>
    <row r="33" spans="1:30" ht="18" customHeight="1" x14ac:dyDescent="0.25">
      <c r="A33" s="51">
        <f>A32+Calculator!$P$34/200</f>
        <v>0.32500000000000001</v>
      </c>
      <c r="B33" s="43">
        <v>147.22393104352625</v>
      </c>
      <c r="C33" s="48"/>
      <c r="D33" s="27"/>
      <c r="H33" s="3"/>
      <c r="I33" s="3"/>
      <c r="J33" s="3"/>
      <c r="S33" s="18"/>
      <c r="T33" s="15"/>
      <c r="U33" s="15"/>
      <c r="V33" s="3"/>
      <c r="X33" s="16"/>
      <c r="Y33" s="16"/>
      <c r="Z33" s="16"/>
      <c r="AA33" s="16"/>
      <c r="AB33" s="16"/>
      <c r="AC33" s="16"/>
      <c r="AD33" s="16"/>
    </row>
    <row r="34" spans="1:30" ht="18" customHeight="1" x14ac:dyDescent="0.25">
      <c r="A34" s="51">
        <f>A33+Calculator!$P$34/200</f>
        <v>0.35000000000000003</v>
      </c>
      <c r="B34" s="43">
        <v>150.52725850006431</v>
      </c>
      <c r="C34" s="48"/>
      <c r="D34" s="27"/>
      <c r="H34" s="3"/>
      <c r="I34" s="3"/>
      <c r="J34" s="3"/>
      <c r="S34" s="18"/>
      <c r="T34" s="15"/>
      <c r="U34" s="15"/>
      <c r="V34" s="3"/>
      <c r="X34" s="16"/>
      <c r="Y34" s="16"/>
      <c r="Z34" s="16"/>
      <c r="AA34" s="16"/>
      <c r="AB34" s="16"/>
      <c r="AC34" s="16"/>
      <c r="AD34" s="16"/>
    </row>
    <row r="35" spans="1:30" ht="18" customHeight="1" x14ac:dyDescent="0.25">
      <c r="A35" s="51">
        <f>A34+Calculator!$P$34/200</f>
        <v>0.37500000000000006</v>
      </c>
      <c r="B35" s="43">
        <v>153.60077527724687</v>
      </c>
      <c r="C35" s="48"/>
      <c r="D35" s="27"/>
      <c r="H35" s="3"/>
      <c r="I35" s="3"/>
      <c r="J35" s="3"/>
      <c r="S35" s="18"/>
      <c r="T35" s="15"/>
      <c r="U35" s="15"/>
      <c r="V35" s="3"/>
      <c r="X35" s="16"/>
      <c r="Y35" s="16"/>
      <c r="Z35" s="16"/>
      <c r="AA35" s="16"/>
      <c r="AB35" s="16"/>
      <c r="AC35" s="16"/>
      <c r="AD35" s="16"/>
    </row>
    <row r="36" spans="1:30" ht="18" customHeight="1" x14ac:dyDescent="0.25">
      <c r="A36" s="51">
        <f>A35+Calculator!$P$34/200</f>
        <v>0.40000000000000008</v>
      </c>
      <c r="B36" s="43">
        <v>156.46906378531065</v>
      </c>
      <c r="C36" s="48"/>
      <c r="D36" s="27"/>
      <c r="E36" s="125" t="s">
        <v>58</v>
      </c>
      <c r="F36" s="125"/>
      <c r="G36" s="125"/>
      <c r="H36" s="125"/>
      <c r="I36" s="125"/>
      <c r="J36" s="125"/>
      <c r="K36" s="125"/>
      <c r="L36" s="125"/>
      <c r="O36" s="125"/>
      <c r="P36" s="125"/>
      <c r="Q36" s="125"/>
      <c r="R36" s="125"/>
      <c r="S36" s="125"/>
      <c r="T36" s="125"/>
      <c r="U36" s="125"/>
      <c r="V36" s="125"/>
      <c r="X36" s="16"/>
      <c r="Y36" s="16"/>
      <c r="Z36" s="16"/>
      <c r="AA36" s="16"/>
      <c r="AB36" s="16"/>
      <c r="AC36" s="16"/>
      <c r="AD36" s="16"/>
    </row>
    <row r="37" spans="1:30" ht="18" customHeight="1" thickBot="1" x14ac:dyDescent="0.3">
      <c r="A37" s="51">
        <f>A36+Calculator!$P$34/200</f>
        <v>0.4250000000000001</v>
      </c>
      <c r="B37" s="43">
        <v>159.15311638558958</v>
      </c>
      <c r="C37" s="48"/>
      <c r="D37" s="27"/>
      <c r="H37" s="3"/>
      <c r="I37" s="3"/>
      <c r="J37" s="3"/>
      <c r="S37" s="18"/>
      <c r="T37" s="15"/>
      <c r="U37" s="15"/>
      <c r="V37" s="3"/>
      <c r="X37" s="16"/>
      <c r="Y37" s="16"/>
      <c r="Z37" s="16"/>
      <c r="AA37" s="16"/>
      <c r="AB37" s="16"/>
      <c r="AC37" s="16"/>
      <c r="AD37" s="16"/>
    </row>
    <row r="38" spans="1:30" ht="18" customHeight="1" x14ac:dyDescent="0.25">
      <c r="A38" s="51">
        <f>A37+Calculator!$P$34/200</f>
        <v>0.45000000000000012</v>
      </c>
      <c r="B38" s="43">
        <v>161.67110144383699</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5">
      <c r="A39" s="51">
        <f>A38+Calculator!$P$34/200</f>
        <v>0.47500000000000014</v>
      </c>
      <c r="B39" s="43">
        <v>164.03890594912923</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5">
      <c r="A40" s="51">
        <f>A39+Calculator!$P$34/200</f>
        <v>0.50000000000000011</v>
      </c>
      <c r="B40" s="43">
        <v>166.27053060986071</v>
      </c>
      <c r="C40" s="48"/>
      <c r="D40" s="27"/>
      <c r="E40" s="33"/>
      <c r="F40" s="127" t="s">
        <v>60</v>
      </c>
      <c r="G40" s="127"/>
      <c r="H40" s="127"/>
      <c r="I40" s="127"/>
      <c r="J40" s="127"/>
      <c r="K40" s="127"/>
      <c r="L40" s="127"/>
      <c r="M40" s="127"/>
      <c r="N40" s="127"/>
      <c r="O40" s="127"/>
      <c r="P40" s="127"/>
      <c r="Q40" s="127"/>
      <c r="R40" s="127"/>
      <c r="S40" s="34"/>
      <c r="T40" s="15"/>
      <c r="U40" s="15"/>
      <c r="V40" s="3"/>
      <c r="X40" s="16"/>
      <c r="Y40" s="16"/>
      <c r="Z40" s="16"/>
      <c r="AA40" s="16"/>
      <c r="AB40" s="16"/>
      <c r="AC40" s="16"/>
      <c r="AD40" s="16"/>
    </row>
    <row r="41" spans="1:30" ht="18" customHeight="1" x14ac:dyDescent="0.25">
      <c r="A41" s="51">
        <f>A40+Calculator!$P$34/200</f>
        <v>0.52500000000000013</v>
      </c>
      <c r="B41" s="43">
        <v>168.37838609419924</v>
      </c>
      <c r="C41" s="48"/>
      <c r="D41" s="27"/>
      <c r="E41" s="33"/>
      <c r="F41" s="126" t="s">
        <v>61</v>
      </c>
      <c r="G41" s="126"/>
      <c r="H41" s="126"/>
      <c r="I41" s="126"/>
      <c r="J41" s="126"/>
      <c r="K41" s="126"/>
      <c r="L41" s="126"/>
      <c r="M41" s="126"/>
      <c r="N41" s="126"/>
      <c r="O41" s="126"/>
      <c r="P41" s="126"/>
      <c r="Q41" s="126"/>
      <c r="R41" s="126"/>
      <c r="S41" s="34"/>
      <c r="T41" s="15"/>
      <c r="U41" s="15"/>
      <c r="V41" s="3"/>
      <c r="X41" s="16"/>
      <c r="Y41" s="16"/>
      <c r="Z41" s="16"/>
      <c r="AA41" s="16"/>
      <c r="AB41" s="16"/>
      <c r="AC41" s="16"/>
      <c r="AD41" s="16"/>
    </row>
    <row r="42" spans="1:30" ht="18" customHeight="1" x14ac:dyDescent="0.25">
      <c r="A42" s="51">
        <f>A41+Calculator!$P$34/200</f>
        <v>0.55000000000000016</v>
      </c>
      <c r="B42" s="43">
        <v>170.37352179724365</v>
      </c>
      <c r="C42" s="48"/>
      <c r="D42" s="27"/>
      <c r="E42" s="33"/>
      <c r="F42" s="126"/>
      <c r="G42" s="126"/>
      <c r="H42" s="126"/>
      <c r="I42" s="126"/>
      <c r="J42" s="126"/>
      <c r="K42" s="126"/>
      <c r="L42" s="126"/>
      <c r="M42" s="126"/>
      <c r="N42" s="126"/>
      <c r="O42" s="126"/>
      <c r="P42" s="126"/>
      <c r="Q42" s="126"/>
      <c r="R42" s="126"/>
      <c r="S42" s="34"/>
      <c r="T42" s="15"/>
      <c r="U42" s="15"/>
      <c r="V42" s="3"/>
      <c r="X42" s="16"/>
      <c r="Y42" s="16"/>
      <c r="Z42" s="16"/>
      <c r="AA42" s="16"/>
      <c r="AB42" s="16"/>
      <c r="AC42" s="16"/>
      <c r="AD42" s="16"/>
    </row>
    <row r="43" spans="1:30" ht="18" customHeight="1" x14ac:dyDescent="0.25">
      <c r="A43" s="51">
        <f>A42+Calculator!$P$34/200</f>
        <v>0.57500000000000018</v>
      </c>
      <c r="B43" s="43">
        <v>172.26580752469488</v>
      </c>
      <c r="C43" s="48"/>
      <c r="D43" s="27"/>
      <c r="E43" s="33"/>
      <c r="F43" s="124" t="s">
        <v>62</v>
      </c>
      <c r="G43" s="124"/>
      <c r="H43" s="124"/>
      <c r="I43" s="124"/>
      <c r="J43" s="124"/>
      <c r="K43" s="124"/>
      <c r="L43" s="124"/>
      <c r="M43" s="124"/>
      <c r="N43" s="124"/>
      <c r="O43" s="124"/>
      <c r="P43" s="124"/>
      <c r="Q43" s="124"/>
      <c r="R43" s="124"/>
      <c r="S43" s="34"/>
      <c r="T43" s="15"/>
      <c r="U43" s="15"/>
      <c r="V43" s="3"/>
    </row>
    <row r="44" spans="1:30" ht="18" customHeight="1" x14ac:dyDescent="0.25">
      <c r="A44" s="51">
        <f>A43+Calculator!$P$34/200</f>
        <v>0.6000000000000002</v>
      </c>
      <c r="B44" s="43">
        <v>174.06408147167929</v>
      </c>
      <c r="C44" s="48"/>
      <c r="D44" s="27"/>
      <c r="E44" s="33"/>
      <c r="G44" s="126" t="s">
        <v>63</v>
      </c>
      <c r="H44" s="126"/>
      <c r="I44" s="126"/>
      <c r="J44" s="126"/>
      <c r="K44" s="126"/>
      <c r="L44" s="126"/>
      <c r="M44" s="126"/>
      <c r="N44" s="126"/>
      <c r="O44" s="126"/>
      <c r="P44" s="126"/>
      <c r="Q44" s="126"/>
      <c r="R44" s="126"/>
      <c r="S44" s="34"/>
      <c r="T44" s="15"/>
      <c r="U44" s="15"/>
      <c r="V44" s="3"/>
    </row>
    <row r="45" spans="1:30" ht="18" customHeight="1" x14ac:dyDescent="0.25">
      <c r="A45" s="51">
        <f>A44+Calculator!$P$34/200</f>
        <v>0.62500000000000022</v>
      </c>
      <c r="B45" s="43">
        <v>175.77627338670172</v>
      </c>
      <c r="C45" s="48"/>
      <c r="D45" s="27"/>
      <c r="E45" s="33"/>
      <c r="G45" s="126"/>
      <c r="H45" s="126"/>
      <c r="I45" s="126"/>
      <c r="J45" s="126"/>
      <c r="K45" s="126"/>
      <c r="L45" s="126"/>
      <c r="M45" s="126"/>
      <c r="N45" s="126"/>
      <c r="O45" s="126"/>
      <c r="P45" s="126"/>
      <c r="Q45" s="126"/>
      <c r="R45" s="126"/>
      <c r="S45" s="34"/>
      <c r="T45" s="15"/>
      <c r="U45" s="15"/>
      <c r="V45" s="3"/>
    </row>
    <row r="46" spans="1:30" ht="18" customHeight="1" x14ac:dyDescent="0.25">
      <c r="A46" s="51">
        <f>A45+Calculator!$P$34/200</f>
        <v>0.65000000000000024</v>
      </c>
      <c r="B46" s="43">
        <v>177.40950892300418</v>
      </c>
      <c r="C46" s="48"/>
      <c r="D46" s="27"/>
      <c r="E46" s="33"/>
      <c r="G46" s="126"/>
      <c r="H46" s="126"/>
      <c r="I46" s="126"/>
      <c r="J46" s="126"/>
      <c r="K46" s="126"/>
      <c r="L46" s="126"/>
      <c r="M46" s="126"/>
      <c r="N46" s="126"/>
      <c r="O46" s="126"/>
      <c r="P46" s="126"/>
      <c r="Q46" s="126"/>
      <c r="R46" s="126"/>
      <c r="S46" s="34"/>
      <c r="T46" s="15"/>
      <c r="U46" s="15"/>
      <c r="V46" s="3"/>
    </row>
    <row r="47" spans="1:30" ht="18" customHeight="1" x14ac:dyDescent="0.25">
      <c r="A47" s="51">
        <f>A46+Calculator!$P$34/200</f>
        <v>0.67500000000000027</v>
      </c>
      <c r="B47" s="43">
        <v>178.97019931004607</v>
      </c>
      <c r="C47" s="48"/>
      <c r="D47" s="27"/>
      <c r="E47" s="33"/>
      <c r="G47" s="126" t="s">
        <v>64</v>
      </c>
      <c r="H47" s="126"/>
      <c r="I47" s="126"/>
      <c r="J47" s="126"/>
      <c r="K47" s="126"/>
      <c r="L47" s="126"/>
      <c r="M47" s="126"/>
      <c r="N47" s="126"/>
      <c r="O47" s="126"/>
      <c r="P47" s="126"/>
      <c r="Q47" s="126"/>
      <c r="R47" s="126"/>
      <c r="S47" s="34"/>
      <c r="T47" s="15"/>
      <c r="U47" s="15"/>
      <c r="V47" s="3"/>
    </row>
    <row r="48" spans="1:30" ht="18" customHeight="1" x14ac:dyDescent="0.25">
      <c r="A48" s="51">
        <f>A47+Calculator!$P$34/200</f>
        <v>0.70000000000000029</v>
      </c>
      <c r="B48" s="43">
        <v>180.46411925737914</v>
      </c>
      <c r="C48" s="48"/>
      <c r="D48" s="27"/>
      <c r="E48" s="33"/>
      <c r="F48" s="124" t="s">
        <v>65</v>
      </c>
      <c r="G48" s="124"/>
      <c r="H48" s="124"/>
      <c r="I48" s="124"/>
      <c r="J48" s="124"/>
      <c r="K48" s="124"/>
      <c r="L48" s="124"/>
      <c r="M48" s="124"/>
      <c r="N48" s="124"/>
      <c r="O48" s="124"/>
      <c r="P48" s="124"/>
      <c r="Q48" s="124"/>
      <c r="R48" s="124"/>
      <c r="S48" s="34"/>
      <c r="T48" s="15"/>
      <c r="U48" s="15"/>
      <c r="V48" s="3"/>
    </row>
    <row r="49" spans="1:22" ht="18" customHeight="1" x14ac:dyDescent="0.25">
      <c r="A49" s="51">
        <f>A48+Calculator!$P$34/200</f>
        <v>0.72500000000000031</v>
      </c>
      <c r="B49" s="43">
        <v>181.89647519791777</v>
      </c>
      <c r="C49" s="48"/>
      <c r="D49" s="27"/>
      <c r="E49" s="33"/>
      <c r="F49" s="10"/>
      <c r="G49" s="10"/>
      <c r="H49" s="10"/>
      <c r="I49" s="10"/>
      <c r="J49" s="10"/>
      <c r="K49" s="10"/>
      <c r="L49" s="10"/>
      <c r="M49" s="10"/>
      <c r="N49" s="10"/>
      <c r="O49" s="10"/>
      <c r="P49" s="10"/>
      <c r="Q49" s="10"/>
      <c r="R49" s="10"/>
      <c r="S49" s="35"/>
      <c r="U49" s="15"/>
      <c r="V49" s="3"/>
    </row>
    <row r="50" spans="1:22" ht="18" customHeight="1" x14ac:dyDescent="0.25">
      <c r="A50" s="51">
        <f>A49+Calculator!$P$34/200</f>
        <v>0.75000000000000033</v>
      </c>
      <c r="B50" s="43">
        <v>183.27196543894382</v>
      </c>
      <c r="C50" s="48"/>
      <c r="D50" s="27"/>
      <c r="E50" s="33"/>
      <c r="G50" s="10"/>
      <c r="H50" s="12"/>
      <c r="I50" s="12"/>
      <c r="J50" s="12"/>
      <c r="K50" s="10"/>
      <c r="S50" s="35"/>
    </row>
    <row r="51" spans="1:22" ht="18" customHeight="1" x14ac:dyDescent="0.25">
      <c r="A51" s="51">
        <f>A50+Calculator!$P$34/200</f>
        <v>0.77500000000000036</v>
      </c>
      <c r="B51" s="43">
        <v>184.59483342265781</v>
      </c>
      <c r="C51" s="48"/>
      <c r="D51" s="27"/>
      <c r="E51" s="33"/>
      <c r="F51" s="11" t="s">
        <v>66</v>
      </c>
      <c r="G51" s="10"/>
      <c r="H51" s="12"/>
      <c r="I51" s="12"/>
      <c r="J51" s="12"/>
      <c r="K51" s="10"/>
      <c r="S51" s="35"/>
    </row>
    <row r="52" spans="1:22" ht="18" customHeight="1" x14ac:dyDescent="0.25">
      <c r="A52" s="51">
        <f>A51+Calculator!$P$34/200</f>
        <v>0.80000000000000038</v>
      </c>
      <c r="B52" s="43">
        <v>185.86891504346198</v>
      </c>
      <c r="C52" s="48"/>
      <c r="D52" s="27"/>
      <c r="E52" s="33"/>
      <c r="F52" s="124" t="s">
        <v>67</v>
      </c>
      <c r="G52" s="124"/>
      <c r="H52" s="124"/>
      <c r="I52" s="124"/>
      <c r="J52" s="124"/>
      <c r="K52" s="124"/>
      <c r="L52" s="124"/>
      <c r="M52" s="124"/>
      <c r="N52" s="124"/>
      <c r="O52" s="124"/>
      <c r="P52" s="124"/>
      <c r="Q52" s="124"/>
      <c r="R52" s="124"/>
      <c r="S52" s="35"/>
    </row>
    <row r="53" spans="1:22" ht="18" customHeight="1" x14ac:dyDescent="0.25">
      <c r="A53" s="51">
        <f>A52+Calculator!$P$34/200</f>
        <v>0.8250000000000004</v>
      </c>
      <c r="B53" s="43">
        <v>187.09768078793974</v>
      </c>
      <c r="C53" s="48"/>
      <c r="D53" s="27"/>
      <c r="E53" s="33"/>
      <c r="F53" s="23" t="s">
        <v>36</v>
      </c>
      <c r="G53" s="23"/>
      <c r="H53" s="23"/>
      <c r="I53" s="23"/>
      <c r="J53" s="23"/>
      <c r="K53" s="23"/>
      <c r="L53" s="23"/>
      <c r="M53" s="23"/>
      <c r="N53" s="23"/>
      <c r="O53" s="23"/>
      <c r="P53" s="23"/>
      <c r="Q53" s="23"/>
      <c r="R53" s="23"/>
      <c r="S53" s="35"/>
    </row>
    <row r="54" spans="1:22" ht="18" customHeight="1" x14ac:dyDescent="0.25">
      <c r="A54" s="51">
        <f>A53+Calculator!$P$34/200</f>
        <v>0.85000000000000042</v>
      </c>
      <c r="B54" s="43">
        <v>188.28427333099211</v>
      </c>
      <c r="C54" s="48"/>
      <c r="D54" s="27"/>
      <c r="E54" s="33"/>
      <c r="F54" s="23"/>
      <c r="G54" s="23"/>
      <c r="H54" s="23"/>
      <c r="I54" s="23"/>
      <c r="J54" s="23"/>
      <c r="K54" s="23"/>
      <c r="L54" s="23"/>
      <c r="M54" s="23"/>
      <c r="N54" s="23"/>
      <c r="O54" s="23"/>
      <c r="P54" s="23"/>
      <c r="Q54" s="23"/>
      <c r="R54" s="23"/>
      <c r="S54" s="35"/>
    </row>
    <row r="55" spans="1:22" ht="18" customHeight="1" x14ac:dyDescent="0.25">
      <c r="A55" s="51">
        <f>A54+Calculator!$P$34/200</f>
        <v>0.87500000000000044</v>
      </c>
      <c r="B55" s="43">
        <v>189.43154112190157</v>
      </c>
      <c r="C55" s="48"/>
      <c r="D55" s="27"/>
      <c r="E55" s="33"/>
      <c r="F55" s="23"/>
      <c r="G55" s="23"/>
      <c r="H55" s="23"/>
      <c r="I55" s="23"/>
      <c r="J55" s="23"/>
      <c r="K55" s="23"/>
      <c r="L55" s="23"/>
      <c r="M55" s="23"/>
      <c r="N55" s="23"/>
      <c r="O55" s="23"/>
      <c r="P55" s="23"/>
      <c r="Q55" s="23"/>
      <c r="R55" s="23"/>
      <c r="S55" s="35"/>
    </row>
    <row r="56" spans="1:22" ht="18" customHeight="1" thickBot="1" x14ac:dyDescent="0.3">
      <c r="A56" s="51">
        <f>A55+Calculator!$P$34/200</f>
        <v>0.90000000000000047</v>
      </c>
      <c r="B56" s="43">
        <v>190.54206841690399</v>
      </c>
      <c r="C56" s="48"/>
      <c r="D56" s="27"/>
      <c r="E56" s="36"/>
      <c r="F56" s="37"/>
      <c r="G56" s="37"/>
      <c r="H56" s="38"/>
      <c r="I56" s="38"/>
      <c r="J56" s="38"/>
      <c r="K56" s="37"/>
      <c r="L56" s="39"/>
      <c r="M56" s="39"/>
      <c r="N56" s="39"/>
      <c r="O56" s="39"/>
      <c r="P56" s="39"/>
      <c r="Q56" s="39"/>
      <c r="R56" s="39"/>
      <c r="S56" s="40"/>
    </row>
    <row r="57" spans="1:22" ht="18" customHeight="1" x14ac:dyDescent="0.25">
      <c r="A57" s="51">
        <f>A56+Calculator!$P$34/200</f>
        <v>0.92500000000000049</v>
      </c>
      <c r="B57" s="43">
        <v>191.61820215344659</v>
      </c>
      <c r="C57" s="48"/>
      <c r="D57" s="27"/>
      <c r="H57" s="3"/>
      <c r="I57" s="3"/>
      <c r="J57" s="3"/>
    </row>
    <row r="58" spans="1:22" ht="18" customHeight="1" x14ac:dyDescent="0.25">
      <c r="A58" s="51">
        <f>A57+Calculator!$P$34/200</f>
        <v>0.95000000000000051</v>
      </c>
      <c r="B58" s="43">
        <v>192.66207601123767</v>
      </c>
      <c r="C58" s="48"/>
      <c r="D58" s="27"/>
      <c r="H58" s="3"/>
      <c r="I58" s="3"/>
      <c r="J58" s="3"/>
    </row>
    <row r="59" spans="1:22" ht="18" customHeight="1" x14ac:dyDescent="0.25">
      <c r="A59" s="51">
        <f>A58+Calculator!$P$34/200</f>
        <v>0.97500000000000053</v>
      </c>
      <c r="B59" s="43">
        <v>193.67563196351091</v>
      </c>
      <c r="C59" s="48"/>
      <c r="D59" s="27"/>
      <c r="H59" s="3"/>
      <c r="I59" s="3"/>
      <c r="J59" s="3"/>
    </row>
    <row r="60" spans="1:22" ht="18" customHeight="1" x14ac:dyDescent="0.25">
      <c r="A60" s="51">
        <f>A59+Calculator!$P$34/200</f>
        <v>1.0000000000000004</v>
      </c>
      <c r="B60" s="43">
        <v>194.66063958661113</v>
      </c>
      <c r="C60" s="48"/>
      <c r="D60" s="27"/>
      <c r="H60" s="3"/>
      <c r="I60" s="3"/>
      <c r="J60" s="3"/>
    </row>
    <row r="61" spans="1:22" ht="18" customHeight="1" x14ac:dyDescent="0.25">
      <c r="A61" s="51">
        <f>A60+Calculator!$P$34/200</f>
        <v>1.0250000000000004</v>
      </c>
      <c r="B61" s="43">
        <v>195.61871336567239</v>
      </c>
      <c r="C61" s="48"/>
      <c r="D61" s="27"/>
      <c r="H61" s="3"/>
      <c r="I61" s="3"/>
      <c r="J61" s="3"/>
    </row>
    <row r="62" spans="1:22" ht="18" customHeight="1" x14ac:dyDescent="0.25">
      <c r="A62" s="51">
        <f>A61+Calculator!$P$34/200</f>
        <v>1.0500000000000003</v>
      </c>
      <c r="B62" s="43">
        <v>196.551328207827</v>
      </c>
      <c r="C62" s="48"/>
      <c r="D62" s="27"/>
      <c r="H62" s="3"/>
      <c r="I62" s="3"/>
      <c r="J62" s="3"/>
    </row>
    <row r="63" spans="1:22" ht="18" customHeight="1" x14ac:dyDescent="0.25">
      <c r="A63" s="51">
        <f>A62+Calculator!$P$34/200</f>
        <v>1.0750000000000002</v>
      </c>
      <c r="B63" s="43">
        <v>197.4598333513303</v>
      </c>
      <c r="C63" s="48"/>
      <c r="D63" s="27"/>
      <c r="H63" s="3"/>
      <c r="I63" s="3"/>
      <c r="J63" s="3"/>
    </row>
    <row r="64" spans="1:22" ht="18" customHeight="1" x14ac:dyDescent="0.25">
      <c r="A64" s="51">
        <f>A63+Calculator!$P$34/200</f>
        <v>1.1000000000000001</v>
      </c>
      <c r="B64" s="43">
        <v>198.34546483869121</v>
      </c>
      <c r="C64" s="48"/>
      <c r="D64" s="27"/>
      <c r="H64" s="3"/>
      <c r="I64" s="3"/>
      <c r="J64" s="3"/>
    </row>
    <row r="65" spans="1:10" ht="18" customHeight="1" x14ac:dyDescent="0.25">
      <c r="A65" s="51">
        <f>A64+Calculator!$P$34/200</f>
        <v>1.125</v>
      </c>
      <c r="B65" s="43">
        <v>199.20935670393908</v>
      </c>
      <c r="C65" s="48"/>
      <c r="D65" s="27"/>
      <c r="H65" s="3"/>
      <c r="I65" s="3"/>
      <c r="J65" s="3"/>
    </row>
    <row r="66" spans="1:10" ht="18" customHeight="1" x14ac:dyDescent="0.25">
      <c r="A66" s="51">
        <f>A65+Calculator!$P$34/200</f>
        <v>1.1499999999999999</v>
      </c>
      <c r="B66" s="43">
        <v>200.05255100822467</v>
      </c>
      <c r="C66" s="48"/>
      <c r="D66" s="27"/>
      <c r="H66" s="3"/>
      <c r="I66" s="3"/>
      <c r="J66" s="3"/>
    </row>
    <row r="67" spans="1:10" ht="18" customHeight="1" x14ac:dyDescent="0.25">
      <c r="A67" s="51">
        <f>A66+Calculator!$P$34/200</f>
        <v>1.1749999999999998</v>
      </c>
      <c r="B67" s="43">
        <v>200.87600684377446</v>
      </c>
      <c r="C67" s="48"/>
      <c r="D67" s="27"/>
      <c r="H67" s="3"/>
      <c r="I67" s="3"/>
      <c r="J67" s="3"/>
    </row>
    <row r="68" spans="1:10" ht="18" customHeight="1" x14ac:dyDescent="0.25">
      <c r="A68" s="51">
        <f>A67+Calculator!$P$34/200</f>
        <v>1.1999999999999997</v>
      </c>
      <c r="B68" s="43">
        <v>201.68060841358127</v>
      </c>
      <c r="C68" s="48"/>
      <c r="D68" s="27"/>
      <c r="H68" s="3"/>
      <c r="I68" s="3"/>
      <c r="J68" s="3"/>
    </row>
    <row r="69" spans="1:10" ht="18" customHeight="1" x14ac:dyDescent="0.25">
      <c r="A69" s="51">
        <f>A68+Calculator!$P$34/200</f>
        <v>1.2249999999999996</v>
      </c>
      <c r="B69" s="43">
        <v>202.46717228294091</v>
      </c>
      <c r="C69" s="48"/>
      <c r="D69" s="27"/>
      <c r="H69" s="3"/>
      <c r="I69" s="3"/>
      <c r="J69" s="3"/>
    </row>
    <row r="70" spans="1:10" ht="18" customHeight="1" x14ac:dyDescent="0.25">
      <c r="A70" s="51">
        <f>A69+Calculator!$P$34/200</f>
        <v>1.2499999999999996</v>
      </c>
      <c r="B70" s="43">
        <v>203.23645388887212</v>
      </c>
      <c r="C70" s="48"/>
      <c r="D70" s="27"/>
      <c r="H70" s="3"/>
      <c r="I70" s="3"/>
      <c r="J70" s="3"/>
    </row>
    <row r="71" spans="1:10" ht="18" customHeight="1" x14ac:dyDescent="0.25">
      <c r="A71" s="51">
        <f>A70+Calculator!$P$34/200</f>
        <v>1.2749999999999995</v>
      </c>
      <c r="B71" s="43">
        <v>203.98915338445502</v>
      </c>
      <c r="C71" s="48"/>
      <c r="D71" s="27"/>
    </row>
    <row r="72" spans="1:10" ht="18" customHeight="1" x14ac:dyDescent="0.25">
      <c r="A72" s="51">
        <f>A71+Calculator!$P$34/200</f>
        <v>1.2999999999999994</v>
      </c>
      <c r="B72" s="43">
        <v>204.72592088707478</v>
      </c>
      <c r="C72" s="48"/>
      <c r="D72" s="27"/>
    </row>
    <row r="73" spans="1:10" ht="18" customHeight="1" x14ac:dyDescent="0.25">
      <c r="A73" s="51">
        <f>A72+Calculator!$P$34/200</f>
        <v>1.3249999999999993</v>
      </c>
      <c r="B73" s="43">
        <v>205.44736119235364</v>
      </c>
      <c r="C73" s="48"/>
      <c r="D73" s="27"/>
    </row>
    <row r="74" spans="1:10" ht="18" customHeight="1" x14ac:dyDescent="0.25">
      <c r="A74" s="51">
        <f>A73+Calculator!$P$34/200</f>
        <v>1.3499999999999992</v>
      </c>
      <c r="B74" s="43">
        <v>206.1540380091121</v>
      </c>
      <c r="C74" s="48"/>
      <c r="D74" s="27"/>
    </row>
    <row r="75" spans="1:10" ht="18" customHeight="1" x14ac:dyDescent="0.25">
      <c r="A75" s="51">
        <f>A74+Calculator!$P$34/200</f>
        <v>1.3749999999999991</v>
      </c>
      <c r="B75" s="43">
        <v>206.84647776493017</v>
      </c>
      <c r="C75" s="48"/>
      <c r="D75" s="27"/>
    </row>
    <row r="76" spans="1:10" ht="18" customHeight="1" x14ac:dyDescent="0.25">
      <c r="A76" s="51">
        <f>A75+Calculator!$P$34/200</f>
        <v>1.399999999999999</v>
      </c>
      <c r="B76" s="43">
        <v>207.52517302671754</v>
      </c>
      <c r="C76" s="48"/>
      <c r="D76" s="27"/>
    </row>
    <row r="77" spans="1:10" ht="18" customHeight="1" x14ac:dyDescent="0.25">
      <c r="A77" s="51">
        <f>A76+Calculator!$P$34/200</f>
        <v>1.4249999999999989</v>
      </c>
      <c r="B77" s="43">
        <v>208.19058557607752</v>
      </c>
      <c r="C77" s="48"/>
      <c r="D77" s="27"/>
    </row>
    <row r="78" spans="1:10" ht="18" customHeight="1" x14ac:dyDescent="0.25">
      <c r="A78" s="51">
        <f>A77+Calculator!$P$34/200</f>
        <v>1.4499999999999988</v>
      </c>
      <c r="B78" s="43">
        <v>208.84314917511074</v>
      </c>
      <c r="C78" s="48"/>
      <c r="D78" s="27"/>
    </row>
    <row r="79" spans="1:10" ht="18" customHeight="1" x14ac:dyDescent="0.25">
      <c r="A79" s="51">
        <f>A78+Calculator!$P$34/200</f>
        <v>1.4749999999999988</v>
      </c>
      <c r="B79" s="43">
        <v>209.48327205459736</v>
      </c>
      <c r="C79" s="48"/>
      <c r="D79" s="27"/>
    </row>
    <row r="80" spans="1:10" ht="18" customHeight="1" x14ac:dyDescent="0.25">
      <c r="A80" s="51">
        <f>A79+Calculator!$P$34/200</f>
        <v>1.4999999999999987</v>
      </c>
      <c r="B80" s="43">
        <v>210.11133915317706</v>
      </c>
      <c r="C80" s="48"/>
      <c r="D80" s="27"/>
    </row>
    <row r="81" spans="1:4" ht="18" customHeight="1" x14ac:dyDescent="0.25">
      <c r="A81" s="51">
        <f>A80+Calculator!$P$34/200</f>
        <v>1.5249999999999986</v>
      </c>
      <c r="B81" s="43">
        <v>210.72771413317201</v>
      </c>
      <c r="C81" s="48"/>
      <c r="D81" s="27"/>
    </row>
    <row r="82" spans="1:4" ht="18" customHeight="1" x14ac:dyDescent="0.25">
      <c r="A82" s="51">
        <f>A81+Calculator!$P$34/200</f>
        <v>1.5499999999999985</v>
      </c>
      <c r="B82" s="43">
        <v>211.33274119603709</v>
      </c>
      <c r="C82" s="48"/>
      <c r="D82" s="27"/>
    </row>
    <row r="83" spans="1:4" ht="18" customHeight="1" x14ac:dyDescent="0.25">
      <c r="A83" s="51">
        <f>A82+Calculator!$P$34/200</f>
        <v>1.5749999999999984</v>
      </c>
      <c r="B83" s="43">
        <v>211.92674671803309</v>
      </c>
      <c r="C83" s="48"/>
      <c r="D83" s="27"/>
    </row>
    <row r="84" spans="1:4" ht="18" customHeight="1" x14ac:dyDescent="0.25">
      <c r="A84" s="51">
        <f>A83+Calculator!$P$34/200</f>
        <v>1.5999999999999983</v>
      </c>
      <c r="B84" s="43">
        <v>212.51004072458505</v>
      </c>
      <c r="C84" s="48"/>
      <c r="D84" s="27"/>
    </row>
    <row r="85" spans="1:4" ht="18" customHeight="1" x14ac:dyDescent="0.25">
      <c r="A85" s="51">
        <f>A84+Calculator!$P$34/200</f>
        <v>1.6249999999999982</v>
      </c>
      <c r="B85" s="43">
        <v>213.08291821987154</v>
      </c>
      <c r="C85" s="48"/>
      <c r="D85" s="27"/>
    </row>
    <row r="86" spans="1:4" ht="18" customHeight="1" x14ac:dyDescent="0.25">
      <c r="A86" s="51">
        <f>A85+Calculator!$P$34/200</f>
        <v>1.6499999999999981</v>
      </c>
      <c r="B86" s="43">
        <v>213.64566038647675</v>
      </c>
      <c r="C86" s="48"/>
      <c r="D86" s="27"/>
    </row>
    <row r="87" spans="1:4" ht="18" customHeight="1" x14ac:dyDescent="0.25">
      <c r="A87" s="51">
        <f>A86+Calculator!$P$34/200</f>
        <v>1.674999999999998</v>
      </c>
      <c r="B87" s="43">
        <v>214.19853566840121</v>
      </c>
      <c r="C87" s="48"/>
      <c r="D87" s="27"/>
    </row>
    <row r="88" spans="1:4" ht="18" customHeight="1" x14ac:dyDescent="0.25">
      <c r="A88" s="51">
        <f>A87+Calculator!$P$34/200</f>
        <v>1.699999999999998</v>
      </c>
      <c r="B88" s="43">
        <v>214.74180074934972</v>
      </c>
      <c r="C88" s="48"/>
      <c r="D88" s="27"/>
    </row>
    <row r="89" spans="1:4" ht="18" customHeight="1" x14ac:dyDescent="0.25">
      <c r="A89" s="51">
        <f>A88+Calculator!$P$34/200</f>
        <v>1.7249999999999979</v>
      </c>
      <c r="B89" s="43">
        <v>215.27570143698267</v>
      </c>
      <c r="C89" s="48"/>
      <c r="D89" s="27"/>
    </row>
    <row r="90" spans="1:4" ht="18" customHeight="1" x14ac:dyDescent="0.25">
      <c r="A90" s="51">
        <f>A89+Calculator!$P$34/200</f>
        <v>1.7499999999999978</v>
      </c>
      <c r="B90" s="43">
        <v>215.80047346271084</v>
      </c>
      <c r="C90" s="48"/>
      <c r="D90" s="27"/>
    </row>
    <row r="91" spans="1:4" ht="18" customHeight="1" x14ac:dyDescent="0.25">
      <c r="A91" s="51">
        <f>A90+Calculator!$P$34/200</f>
        <v>1.7749999999999977</v>
      </c>
      <c r="B91" s="43">
        <v>216.316343205625</v>
      </c>
      <c r="C91" s="48"/>
      <c r="D91" s="27"/>
    </row>
    <row r="92" spans="1:4" ht="18" customHeight="1" x14ac:dyDescent="0.25">
      <c r="A92" s="51">
        <f>A91+Calculator!$P$34/200</f>
        <v>1.7999999999999976</v>
      </c>
      <c r="B92" s="43">
        <v>216.82352834826258</v>
      </c>
      <c r="C92" s="48"/>
      <c r="D92" s="27"/>
    </row>
    <row r="93" spans="1:4" ht="18" customHeight="1" x14ac:dyDescent="0.25">
      <c r="A93" s="51">
        <f>A92+Calculator!$P$34/200</f>
        <v>1.8249999999999975</v>
      </c>
      <c r="B93" s="43">
        <v>217.32223847112002</v>
      </c>
      <c r="C93" s="48"/>
      <c r="D93" s="27"/>
    </row>
    <row r="94" spans="1:4" ht="18" customHeight="1" x14ac:dyDescent="0.25">
      <c r="A94" s="51">
        <f>A93+Calculator!$P$34/200</f>
        <v>1.8499999999999974</v>
      </c>
      <c r="B94" s="43">
        <v>217.81267559210576</v>
      </c>
      <c r="C94" s="48"/>
      <c r="D94" s="27"/>
    </row>
    <row r="95" spans="1:4" ht="18" customHeight="1" x14ac:dyDescent="0.25">
      <c r="A95" s="51">
        <f>A94+Calculator!$P$34/200</f>
        <v>1.8749999999999973</v>
      </c>
      <c r="B95" s="43">
        <v>218.29503465649066</v>
      </c>
      <c r="C95" s="48"/>
      <c r="D95" s="27"/>
    </row>
    <row r="96" spans="1:4" ht="18" customHeight="1" x14ac:dyDescent="0.25">
      <c r="A96" s="51">
        <f>A95+Calculator!$P$34/200</f>
        <v>1.8999999999999972</v>
      </c>
      <c r="B96" s="43">
        <v>218.76950398233953</v>
      </c>
      <c r="C96" s="48"/>
      <c r="D96" s="27"/>
    </row>
    <row r="97" spans="1:4" ht="18" customHeight="1" x14ac:dyDescent="0.25">
      <c r="A97" s="51">
        <f>A96+Calculator!$P$34/200</f>
        <v>1.9249999999999972</v>
      </c>
      <c r="B97" s="43">
        <v>219.23626566589593</v>
      </c>
      <c r="C97" s="48"/>
      <c r="D97" s="27"/>
    </row>
    <row r="98" spans="1:4" ht="18" customHeight="1" x14ac:dyDescent="0.25">
      <c r="A98" s="51">
        <f>A97+Calculator!$P$34/200</f>
        <v>1.9499999999999971</v>
      </c>
      <c r="B98" s="43">
        <v>219.69549595092985</v>
      </c>
      <c r="C98" s="48"/>
      <c r="D98" s="27"/>
    </row>
    <row r="99" spans="1:4" ht="18" customHeight="1" x14ac:dyDescent="0.25">
      <c r="A99" s="51">
        <f>A98+Calculator!$P$34/200</f>
        <v>1.974999999999997</v>
      </c>
      <c r="B99" s="43">
        <v>220.14736556564867</v>
      </c>
      <c r="C99" s="48"/>
      <c r="D99" s="27"/>
    </row>
    <row r="100" spans="1:4" ht="18" customHeight="1" x14ac:dyDescent="0.25">
      <c r="A100" s="51">
        <f>A99+Calculator!$P$34/200</f>
        <v>1.9999999999999969</v>
      </c>
      <c r="B100" s="43">
        <v>220.59204003039929</v>
      </c>
      <c r="C100" s="48"/>
      <c r="D100" s="27"/>
    </row>
    <row r="101" spans="1:4" ht="18" customHeight="1" x14ac:dyDescent="0.25">
      <c r="A101" s="51">
        <f>A100+Calculator!$P$34/200</f>
        <v>2.0249999999999968</v>
      </c>
      <c r="B101" s="43">
        <v>221.0296799390602</v>
      </c>
      <c r="C101" s="48"/>
      <c r="D101" s="27"/>
    </row>
    <row r="102" spans="1:4" ht="18" customHeight="1" x14ac:dyDescent="0.25">
      <c r="A102" s="51">
        <f>A101+Calculator!$P$34/200</f>
        <v>2.0499999999999967</v>
      </c>
      <c r="B102" s="43">
        <v>221.4604412167246</v>
      </c>
      <c r="C102" s="48"/>
      <c r="D102" s="27"/>
    </row>
    <row r="103" spans="1:4" ht="18" customHeight="1" x14ac:dyDescent="0.25">
      <c r="A103" s="51">
        <f>A102+Calculator!$P$34/200</f>
        <v>2.0749999999999966</v>
      </c>
      <c r="B103" s="43">
        <v>221.88447535600778</v>
      </c>
      <c r="C103" s="48"/>
      <c r="D103" s="27"/>
    </row>
    <row r="104" spans="1:4" ht="18" customHeight="1" x14ac:dyDescent="0.25">
      <c r="A104" s="51">
        <f>A103+Calculator!$P$34/200</f>
        <v>2.0999999999999965</v>
      </c>
      <c r="B104" s="43">
        <v>222.3019296340762</v>
      </c>
      <c r="C104" s="48"/>
      <c r="D104" s="27"/>
    </row>
    <row r="105" spans="1:4" ht="18" customHeight="1" x14ac:dyDescent="0.25">
      <c r="A105" s="51">
        <f>A104+Calculator!$P$34/200</f>
        <v>2.1249999999999964</v>
      </c>
      <c r="B105" s="43">
        <v>222.71294731227835</v>
      </c>
      <c r="C105" s="48"/>
      <c r="D105" s="27"/>
    </row>
    <row r="106" spans="1:4" ht="18" customHeight="1" x14ac:dyDescent="0.25">
      <c r="A106" s="51">
        <f>A105+Calculator!$P$34/200</f>
        <v>2.1499999999999964</v>
      </c>
      <c r="B106" s="43">
        <v>223.11766782006833</v>
      </c>
      <c r="C106" s="48"/>
      <c r="D106" s="27"/>
    </row>
    <row r="107" spans="1:4" ht="18" customHeight="1" x14ac:dyDescent="0.25">
      <c r="A107" s="51">
        <f>A106+Calculator!$P$34/200</f>
        <v>2.1749999999999963</v>
      </c>
      <c r="B107" s="43">
        <v>223.51622692473813</v>
      </c>
      <c r="C107" s="48"/>
      <c r="D107" s="27"/>
    </row>
    <row r="108" spans="1:4" ht="18" customHeight="1" x14ac:dyDescent="0.25">
      <c r="A108" s="51">
        <f>A107+Calculator!$P$34/200</f>
        <v>2.1999999999999962</v>
      </c>
      <c r="B108" s="43">
        <v>223.9087568883229</v>
      </c>
      <c r="C108" s="48"/>
      <c r="D108" s="27"/>
    </row>
    <row r="109" spans="1:4" ht="18" customHeight="1" x14ac:dyDescent="0.25">
      <c r="A109" s="51">
        <f>A108+Calculator!$P$34/200</f>
        <v>2.2249999999999961</v>
      </c>
      <c r="B109" s="43">
        <v>224.29538661290243</v>
      </c>
      <c r="C109" s="48"/>
      <c r="D109" s="27"/>
    </row>
    <row r="110" spans="1:4" ht="18" customHeight="1" x14ac:dyDescent="0.25">
      <c r="A110" s="51">
        <f>A109+Calculator!$P$34/200</f>
        <v>2.249999999999996</v>
      </c>
      <c r="B110" s="43">
        <v>224.67624177540011</v>
      </c>
      <c r="C110" s="48"/>
      <c r="D110" s="27"/>
    </row>
    <row r="111" spans="1:4" ht="18" customHeight="1" x14ac:dyDescent="0.25">
      <c r="A111" s="51">
        <f>A110+Calculator!$P$34/200</f>
        <v>2.2749999999999959</v>
      </c>
      <c r="B111" s="43">
        <v>225.05144495286714</v>
      </c>
      <c r="C111" s="48"/>
      <c r="D111" s="27"/>
    </row>
    <row r="112" spans="1:4" ht="18" customHeight="1" x14ac:dyDescent="0.25">
      <c r="A112" s="51">
        <f>A111+Calculator!$P$34/200</f>
        <v>2.2999999999999958</v>
      </c>
      <c r="B112" s="43">
        <v>225.42111573914113</v>
      </c>
      <c r="C112" s="48"/>
      <c r="D112" s="27"/>
    </row>
    <row r="113" spans="1:4" ht="18" customHeight="1" x14ac:dyDescent="0.25">
      <c r="A113" s="51">
        <f>A112+Calculator!$P$34/200</f>
        <v>2.3249999999999957</v>
      </c>
      <c r="B113" s="43">
        <v>225.78537085367907</v>
      </c>
      <c r="C113" s="48"/>
      <c r="D113" s="27"/>
    </row>
    <row r="114" spans="1:4" ht="18" customHeight="1" x14ac:dyDescent="0.25">
      <c r="A114" s="51">
        <f>A113+Calculator!$P$34/200</f>
        <v>2.3499999999999956</v>
      </c>
      <c r="B114" s="43">
        <v>226.14432424328103</v>
      </c>
      <c r="C114" s="48"/>
      <c r="D114" s="27"/>
    </row>
    <row r="115" spans="1:4" ht="18" customHeight="1" x14ac:dyDescent="0.25">
      <c r="A115" s="51">
        <f>A114+Calculator!$P$34/200</f>
        <v>2.3749999999999956</v>
      </c>
      <c r="B115" s="43">
        <v>226.4980871773538</v>
      </c>
      <c r="C115" s="48"/>
      <c r="D115" s="27"/>
    </row>
    <row r="116" spans="1:4" ht="18" customHeight="1" x14ac:dyDescent="0.25">
      <c r="A116" s="51">
        <f>A115+Calculator!$P$34/200</f>
        <v>2.3999999999999955</v>
      </c>
      <c r="B116" s="43">
        <v>226.84676833729347</v>
      </c>
      <c r="C116" s="48"/>
      <c r="D116" s="27"/>
    </row>
    <row r="117" spans="1:4" ht="18" customHeight="1" x14ac:dyDescent="0.25">
      <c r="A117" s="51">
        <f>A116+Calculator!$P$34/200</f>
        <v>2.4249999999999954</v>
      </c>
      <c r="B117" s="43">
        <v>227.19047390051273</v>
      </c>
      <c r="C117" s="48"/>
      <c r="D117" s="27"/>
    </row>
    <row r="118" spans="1:4" ht="18" customHeight="1" x14ac:dyDescent="0.25">
      <c r="A118" s="51">
        <f>A117+Calculator!$P$34/200</f>
        <v>2.4499999999999953</v>
      </c>
      <c r="B118" s="43">
        <v>227.52930761958206</v>
      </c>
      <c r="C118" s="48"/>
      <c r="D118" s="27"/>
    </row>
    <row r="119" spans="1:4" ht="18" customHeight="1" x14ac:dyDescent="0.25">
      <c r="A119" s="51">
        <f>A118+Calculator!$P$34/200</f>
        <v>2.4749999999999952</v>
      </c>
      <c r="B119" s="43">
        <v>227.86337089691085</v>
      </c>
      <c r="C119" s="48"/>
      <c r="D119" s="27"/>
    </row>
    <row r="120" spans="1:4" ht="18" customHeight="1" x14ac:dyDescent="0.25">
      <c r="A120" s="51">
        <f>A119+Calculator!$P$34/200</f>
        <v>2.4999999999999951</v>
      </c>
      <c r="B120" s="43">
        <v>228.19276285535022</v>
      </c>
      <c r="C120" s="48"/>
      <c r="D120" s="27"/>
    </row>
    <row r="121" spans="1:4" ht="18" customHeight="1" x14ac:dyDescent="0.25">
      <c r="A121" s="51">
        <f>A120+Calculator!$P$34/200</f>
        <v>2.524999999999995</v>
      </c>
      <c r="B121" s="43">
        <v>228.51758040506212</v>
      </c>
      <c r="C121" s="48"/>
      <c r="D121" s="27"/>
    </row>
    <row r="122" spans="1:4" ht="18" customHeight="1" x14ac:dyDescent="0.25">
      <c r="A122" s="51">
        <f>A121+Calculator!$P$34/200</f>
        <v>2.5499999999999949</v>
      </c>
      <c r="B122" s="43">
        <v>228.83791830696555</v>
      </c>
      <c r="C122" s="48"/>
      <c r="D122" s="27"/>
    </row>
    <row r="123" spans="1:4" ht="18" customHeight="1" x14ac:dyDescent="0.25">
      <c r="A123" s="51">
        <f>A122+Calculator!$P$34/200</f>
        <v>2.5749999999999948</v>
      </c>
      <c r="B123" s="43">
        <v>229.15386923304041</v>
      </c>
      <c r="C123" s="48"/>
      <c r="D123" s="27"/>
    </row>
    <row r="124" spans="1:4" ht="18" customHeight="1" x14ac:dyDescent="0.25">
      <c r="A124" s="51">
        <f>A123+Calculator!$P$34/200</f>
        <v>2.5999999999999948</v>
      </c>
      <c r="B124" s="43">
        <v>229.46552382374171</v>
      </c>
      <c r="C124" s="48"/>
      <c r="D124" s="27"/>
    </row>
    <row r="125" spans="1:4" ht="18" customHeight="1" x14ac:dyDescent="0.25">
      <c r="A125" s="51">
        <f>A124+Calculator!$P$34/200</f>
        <v>2.6249999999999947</v>
      </c>
      <c r="B125" s="43">
        <v>229.77297074275293</v>
      </c>
      <c r="C125" s="48"/>
      <c r="D125" s="27"/>
    </row>
    <row r="126" spans="1:4" ht="18" customHeight="1" x14ac:dyDescent="0.25">
      <c r="A126" s="51">
        <f>A125+Calculator!$P$34/200</f>
        <v>2.6499999999999946</v>
      </c>
      <c r="B126" s="43">
        <v>230.07629672928476</v>
      </c>
      <c r="C126" s="48"/>
      <c r="D126" s="27"/>
    </row>
    <row r="127" spans="1:4" ht="18" customHeight="1" x14ac:dyDescent="0.25">
      <c r="A127" s="51">
        <f>A126+Calculator!$P$34/200</f>
        <v>2.6749999999999945</v>
      </c>
      <c r="B127" s="43">
        <v>230.37558664810496</v>
      </c>
      <c r="C127" s="48"/>
      <c r="D127" s="27"/>
    </row>
    <row r="128" spans="1:4" ht="18" customHeight="1" x14ac:dyDescent="0.25">
      <c r="A128" s="51">
        <f>A127+Calculator!$P$34/200</f>
        <v>2.6999999999999944</v>
      </c>
      <c r="B128" s="43">
        <v>230.67092353747037</v>
      </c>
      <c r="C128" s="48"/>
      <c r="D128" s="27"/>
    </row>
    <row r="129" spans="1:4" ht="18" customHeight="1" x14ac:dyDescent="0.25">
      <c r="A129" s="51">
        <f>A128+Calculator!$P$34/200</f>
        <v>2.7249999999999943</v>
      </c>
      <c r="B129" s="43">
        <v>230.96238865511123</v>
      </c>
      <c r="C129" s="48"/>
      <c r="D129" s="27"/>
    </row>
    <row r="130" spans="1:4" ht="18" customHeight="1" x14ac:dyDescent="0.25">
      <c r="A130" s="51">
        <f>A129+Calculator!$P$34/200</f>
        <v>2.7499999999999942</v>
      </c>
      <c r="B130" s="43">
        <v>231.25006152240763</v>
      </c>
      <c r="C130" s="48"/>
      <c r="D130" s="27"/>
    </row>
    <row r="131" spans="1:4" ht="18" customHeight="1" x14ac:dyDescent="0.25">
      <c r="A131" s="51">
        <f>A130+Calculator!$P$34/200</f>
        <v>2.7749999999999941</v>
      </c>
      <c r="B131" s="43">
        <v>231.53401996688405</v>
      </c>
      <c r="C131" s="48"/>
      <c r="D131" s="27"/>
    </row>
    <row r="132" spans="1:4" ht="18" customHeight="1" x14ac:dyDescent="0.25">
      <c r="A132" s="51">
        <f>A131+Calculator!$P$34/200</f>
        <v>2.799999999999994</v>
      </c>
      <c r="B132" s="43">
        <v>231.81434016313364</v>
      </c>
      <c r="C132" s="48"/>
      <c r="D132" s="27"/>
    </row>
    <row r="133" spans="1:4" ht="18" customHeight="1" x14ac:dyDescent="0.25">
      <c r="A133" s="51">
        <f>A132+Calculator!$P$34/200</f>
        <v>2.824999999999994</v>
      </c>
      <c r="B133" s="43">
        <v>232.09109667227864</v>
      </c>
      <c r="C133" s="48"/>
      <c r="D133" s="27"/>
    </row>
    <row r="134" spans="1:4" ht="18" customHeight="1" x14ac:dyDescent="0.25">
      <c r="A134" s="51">
        <f>A133+Calculator!$P$34/200</f>
        <v>2.8499999999999939</v>
      </c>
      <c r="B134" s="43">
        <v>232.36436248005813</v>
      </c>
      <c r="C134" s="48"/>
      <c r="D134" s="27"/>
    </row>
    <row r="135" spans="1:4" ht="18" customHeight="1" x14ac:dyDescent="0.25">
      <c r="A135" s="51">
        <f>A134+Calculator!$P$34/200</f>
        <v>2.8749999999999938</v>
      </c>
      <c r="B135" s="43">
        <v>232.63420903363027</v>
      </c>
      <c r="C135" s="48"/>
      <c r="D135" s="27"/>
    </row>
    <row r="136" spans="1:4" ht="18" customHeight="1" x14ac:dyDescent="0.25">
      <c r="A136" s="51">
        <f>A135+Calculator!$P$34/200</f>
        <v>2.8999999999999937</v>
      </c>
      <c r="B136" s="43">
        <v>232.90070627716636</v>
      </c>
      <c r="C136" s="48"/>
      <c r="D136" s="27"/>
    </row>
    <row r="137" spans="1:4" ht="18" customHeight="1" x14ac:dyDescent="0.25">
      <c r="A137" s="51">
        <f>A136+Calculator!$P$34/200</f>
        <v>2.9249999999999936</v>
      </c>
      <c r="B137" s="43">
        <v>233.16392268630779</v>
      </c>
      <c r="C137" s="48"/>
      <c r="D137" s="27"/>
    </row>
    <row r="138" spans="1:4" ht="18" customHeight="1" x14ac:dyDescent="0.25">
      <c r="A138" s="51">
        <f>A137+Calculator!$P$34/200</f>
        <v>2.9499999999999935</v>
      </c>
      <c r="B138" s="43">
        <v>233.42392530155027</v>
      </c>
      <c r="C138" s="48"/>
      <c r="D138" s="27"/>
    </row>
    <row r="139" spans="1:4" ht="18" customHeight="1" x14ac:dyDescent="0.25">
      <c r="A139" s="51">
        <f>A138+Calculator!$P$34/200</f>
        <v>2.9749999999999934</v>
      </c>
      <c r="B139" s="43">
        <v>233.68077976061556</v>
      </c>
      <c r="C139" s="48"/>
      <c r="D139" s="27"/>
    </row>
    <row r="140" spans="1:4" ht="18" customHeight="1" x14ac:dyDescent="0.25">
      <c r="A140" s="51">
        <f>A139+Calculator!$P$34/200</f>
        <v>2.9999999999999933</v>
      </c>
      <c r="B140" s="43">
        <v>233.93455032986378</v>
      </c>
      <c r="C140" s="48"/>
      <c r="D140" s="27"/>
    </row>
    <row r="141" spans="1:4" ht="18" customHeight="1" x14ac:dyDescent="0.25">
      <c r="A141" s="51">
        <f>A140+Calculator!$P$34/200</f>
        <v>3.0249999999999932</v>
      </c>
      <c r="B141" s="43">
        <v>234.18529993479683</v>
      </c>
      <c r="C141" s="48"/>
      <c r="D141" s="27"/>
    </row>
    <row r="142" spans="1:4" ht="18" customHeight="1" x14ac:dyDescent="0.25">
      <c r="A142" s="51">
        <f>A141+Calculator!$P$34/200</f>
        <v>3.0499999999999932</v>
      </c>
      <c r="B142" s="43">
        <v>234.43309018969808</v>
      </c>
      <c r="C142" s="48"/>
      <c r="D142" s="27"/>
    </row>
    <row r="143" spans="1:4" ht="18" customHeight="1" x14ac:dyDescent="0.25">
      <c r="A143" s="51">
        <f>A142+Calculator!$P$34/200</f>
        <v>3.0749999999999931</v>
      </c>
      <c r="B143" s="43">
        <v>234.6779814264504</v>
      </c>
      <c r="C143" s="48"/>
      <c r="D143" s="27"/>
    </row>
    <row r="144" spans="1:4" ht="18" customHeight="1" x14ac:dyDescent="0.25">
      <c r="A144" s="51">
        <f>A143+Calculator!$P$34/200</f>
        <v>3.099999999999993</v>
      </c>
      <c r="B144" s="43">
        <v>234.92003272257085</v>
      </c>
      <c r="C144" s="48"/>
      <c r="D144" s="27"/>
    </row>
    <row r="145" spans="1:4" ht="18" customHeight="1" x14ac:dyDescent="0.25">
      <c r="A145" s="51">
        <f>A144+Calculator!$P$34/200</f>
        <v>3.1249999999999929</v>
      </c>
      <c r="B145" s="43">
        <v>235.15930192849831</v>
      </c>
      <c r="C145" s="48"/>
      <c r="D145" s="27"/>
    </row>
    <row r="146" spans="1:4" ht="18" customHeight="1" x14ac:dyDescent="0.25">
      <c r="A146" s="51">
        <f>A145+Calculator!$P$34/200</f>
        <v>3.1499999999999928</v>
      </c>
      <c r="B146" s="43">
        <v>235.39584569416607</v>
      </c>
      <c r="C146" s="48"/>
      <c r="D146" s="27"/>
    </row>
    <row r="147" spans="1:4" ht="18" customHeight="1" x14ac:dyDescent="0.25">
      <c r="A147" s="51">
        <f>A146+Calculator!$P$34/200</f>
        <v>3.1749999999999927</v>
      </c>
      <c r="B147" s="43">
        <v>235.62971949488971</v>
      </c>
      <c r="C147" s="48"/>
      <c r="D147" s="27"/>
    </row>
    <row r="148" spans="1:4" ht="18" customHeight="1" x14ac:dyDescent="0.25">
      <c r="A148" s="51">
        <f>A147+Calculator!$P$34/200</f>
        <v>3.1999999999999926</v>
      </c>
      <c r="B148" s="43">
        <v>235.86097765659986</v>
      </c>
      <c r="C148" s="48"/>
      <c r="D148" s="27"/>
    </row>
    <row r="149" spans="1:4" ht="18" customHeight="1" x14ac:dyDescent="0.25">
      <c r="A149" s="51">
        <f>A148+Calculator!$P$34/200</f>
        <v>3.2249999999999925</v>
      </c>
      <c r="B149" s="43">
        <v>236.08967338044386</v>
      </c>
      <c r="C149" s="48"/>
      <c r="D149" s="27"/>
    </row>
    <row r="150" spans="1:4" ht="18" customHeight="1" x14ac:dyDescent="0.25">
      <c r="A150" s="51">
        <f>A149+Calculator!$P$34/200</f>
        <v>3.2499999999999925</v>
      </c>
      <c r="B150" s="43">
        <v>236.3158587667823</v>
      </c>
      <c r="C150" s="48"/>
      <c r="D150" s="27"/>
    </row>
    <row r="151" spans="1:4" ht="18" customHeight="1" x14ac:dyDescent="0.25">
      <c r="A151" s="51">
        <f>A150+Calculator!$P$34/200</f>
        <v>3.2749999999999924</v>
      </c>
      <c r="B151" s="43">
        <v>236.53958483860242</v>
      </c>
      <c r="C151" s="48"/>
      <c r="D151" s="27"/>
    </row>
    <row r="152" spans="1:4" ht="18" customHeight="1" x14ac:dyDescent="0.25">
      <c r="A152" s="51">
        <f>A151+Calculator!$P$34/200</f>
        <v>3.2999999999999923</v>
      </c>
      <c r="B152" s="43">
        <v>236.76090156436959</v>
      </c>
      <c r="C152" s="48"/>
      <c r="D152" s="27"/>
    </row>
    <row r="153" spans="1:4" ht="18" customHeight="1" x14ac:dyDescent="0.25">
      <c r="A153" s="51">
        <f>A152+Calculator!$P$34/200</f>
        <v>3.3249999999999922</v>
      </c>
      <c r="B153" s="43">
        <v>236.97985788033623</v>
      </c>
      <c r="C153" s="48"/>
      <c r="D153" s="27"/>
    </row>
    <row r="154" spans="1:4" ht="18" customHeight="1" x14ac:dyDescent="0.25">
      <c r="A154" s="51">
        <f>A153+Calculator!$P$34/200</f>
        <v>3.3499999999999921</v>
      </c>
      <c r="B154" s="43">
        <v>237.19650171232803</v>
      </c>
      <c r="C154" s="48"/>
      <c r="D154" s="27"/>
    </row>
    <row r="155" spans="1:4" ht="18" customHeight="1" x14ac:dyDescent="0.25">
      <c r="A155" s="51">
        <f>A154+Calculator!$P$34/200</f>
        <v>3.374999999999992</v>
      </c>
      <c r="B155" s="43">
        <v>237.41087999702302</v>
      </c>
      <c r="C155" s="48"/>
      <c r="D155" s="27"/>
    </row>
    <row r="156" spans="1:4" ht="18" customHeight="1" x14ac:dyDescent="0.25">
      <c r="A156" s="51">
        <f>A155+Calculator!$P$34/200</f>
        <v>3.3999999999999919</v>
      </c>
      <c r="B156" s="43">
        <v>237.62303870274133</v>
      </c>
      <c r="C156" s="48"/>
      <c r="D156" s="27"/>
    </row>
    <row r="157" spans="1:4" ht="18" customHeight="1" x14ac:dyDescent="0.25">
      <c r="A157" s="51">
        <f>A156+Calculator!$P$34/200</f>
        <v>3.4249999999999918</v>
      </c>
      <c r="B157" s="43">
        <v>237.83302284976025</v>
      </c>
      <c r="C157" s="48"/>
      <c r="D157" s="27"/>
    </row>
    <row r="158" spans="1:4" ht="18" customHeight="1" x14ac:dyDescent="0.25">
      <c r="A158" s="51">
        <f>A157+Calculator!$P$34/200</f>
        <v>3.4499999999999917</v>
      </c>
      <c r="B158" s="43">
        <v>238.0408765301699</v>
      </c>
      <c r="C158" s="48"/>
      <c r="D158" s="27"/>
    </row>
    <row r="159" spans="1:4" ht="18" customHeight="1" x14ac:dyDescent="0.25">
      <c r="A159" s="51">
        <f>A158+Calculator!$P$34/200</f>
        <v>3.4749999999999917</v>
      </c>
      <c r="B159" s="43">
        <v>238.24664292728175</v>
      </c>
      <c r="C159" s="48"/>
      <c r="D159" s="27"/>
    </row>
    <row r="160" spans="1:4" ht="18" customHeight="1" x14ac:dyDescent="0.25">
      <c r="A160" s="51">
        <f>A159+Calculator!$P$34/200</f>
        <v>3.4999999999999916</v>
      </c>
      <c r="B160" s="43">
        <v>238.45036433460541</v>
      </c>
      <c r="C160" s="48"/>
      <c r="D160" s="27"/>
    </row>
    <row r="161" spans="1:4" ht="18" customHeight="1" x14ac:dyDescent="0.25">
      <c r="A161" s="51">
        <f>A160+Calculator!$P$34/200</f>
        <v>3.5249999999999915</v>
      </c>
      <c r="B161" s="43">
        <v>238.65208217440366</v>
      </c>
      <c r="C161" s="48"/>
      <c r="D161" s="27"/>
    </row>
    <row r="162" spans="1:4" ht="18" customHeight="1" x14ac:dyDescent="0.25">
      <c r="A162" s="51">
        <f>A161+Calculator!$P$34/200</f>
        <v>3.5499999999999914</v>
      </c>
      <c r="B162" s="43">
        <v>238.85183701583901</v>
      </c>
      <c r="C162" s="48"/>
      <c r="D162" s="27"/>
    </row>
    <row r="163" spans="1:4" ht="18" customHeight="1" x14ac:dyDescent="0.25">
      <c r="A163" s="51">
        <f>A162+Calculator!$P$34/200</f>
        <v>3.5749999999999913</v>
      </c>
      <c r="B163" s="43">
        <v>239.0496685927227</v>
      </c>
      <c r="C163" s="48"/>
      <c r="D163" s="27"/>
    </row>
    <row r="164" spans="1:4" ht="18" customHeight="1" x14ac:dyDescent="0.25">
      <c r="A164" s="51">
        <f>A163+Calculator!$P$34/200</f>
        <v>3.5999999999999912</v>
      </c>
      <c r="B164" s="43">
        <v>239.24561582087634</v>
      </c>
      <c r="C164" s="48"/>
      <c r="D164" s="27"/>
    </row>
    <row r="165" spans="1:4" ht="18" customHeight="1" x14ac:dyDescent="0.25">
      <c r="A165" s="51">
        <f>A164+Calculator!$P$34/200</f>
        <v>3.6249999999999911</v>
      </c>
      <c r="B165" s="43">
        <v>239.43971681511681</v>
      </c>
      <c r="C165" s="48"/>
      <c r="D165" s="27"/>
    </row>
    <row r="166" spans="1:4" ht="18" customHeight="1" x14ac:dyDescent="0.25">
      <c r="A166" s="51">
        <f>A165+Calculator!$P$34/200</f>
        <v>3.649999999999991</v>
      </c>
      <c r="B166" s="43">
        <v>239.63200890587467</v>
      </c>
      <c r="C166" s="48"/>
      <c r="D166" s="27"/>
    </row>
    <row r="167" spans="1:4" ht="18" customHeight="1" x14ac:dyDescent="0.25">
      <c r="A167" s="51">
        <f>A166+Calculator!$P$34/200</f>
        <v>3.6749999999999909</v>
      </c>
      <c r="B167" s="43">
        <v>239.82252865545411</v>
      </c>
      <c r="C167" s="48"/>
      <c r="D167" s="27"/>
    </row>
    <row r="168" spans="1:4" ht="18" customHeight="1" x14ac:dyDescent="0.25">
      <c r="A168" s="51">
        <f>A167+Calculator!$P$34/200</f>
        <v>3.6999999999999909</v>
      </c>
      <c r="B168" s="43">
        <v>240.01131187394463</v>
      </c>
      <c r="C168" s="48"/>
      <c r="D168" s="27"/>
    </row>
    <row r="169" spans="1:4" ht="18" customHeight="1" x14ac:dyDescent="0.25">
      <c r="A169" s="51">
        <f>A168+Calculator!$P$34/200</f>
        <v>3.7249999999999908</v>
      </c>
      <c r="B169" s="43">
        <v>240.19839363479338</v>
      </c>
      <c r="C169" s="48"/>
      <c r="D169" s="27"/>
    </row>
    <row r="170" spans="1:4" ht="18" customHeight="1" x14ac:dyDescent="0.25">
      <c r="A170" s="51">
        <f>A169+Calculator!$P$34/200</f>
        <v>3.7499999999999907</v>
      </c>
      <c r="B170" s="43">
        <v>240.38380829004421</v>
      </c>
      <c r="C170" s="48"/>
      <c r="D170" s="27"/>
    </row>
    <row r="171" spans="1:4" ht="18" customHeight="1" x14ac:dyDescent="0.25">
      <c r="A171" s="51">
        <f>A170+Calculator!$P$34/200</f>
        <v>3.7749999999999906</v>
      </c>
      <c r="B171" s="43">
        <v>240.56758948525487</v>
      </c>
      <c r="C171" s="48"/>
      <c r="D171" s="27"/>
    </row>
    <row r="172" spans="1:4" ht="18" customHeight="1" x14ac:dyDescent="0.25">
      <c r="A172" s="51">
        <f>A171+Calculator!$P$34/200</f>
        <v>3.7999999999999905</v>
      </c>
      <c r="B172" s="43">
        <v>240.74977017409674</v>
      </c>
      <c r="C172" s="48"/>
      <c r="D172" s="27"/>
    </row>
    <row r="173" spans="1:4" ht="18" customHeight="1" x14ac:dyDescent="0.25">
      <c r="A173" s="51">
        <f>A172+Calculator!$P$34/200</f>
        <v>3.8249999999999904</v>
      </c>
      <c r="B173" s="43">
        <v>240.930382632647</v>
      </c>
      <c r="C173" s="48"/>
      <c r="D173" s="27"/>
    </row>
    <row r="174" spans="1:4" ht="18" customHeight="1" x14ac:dyDescent="0.25">
      <c r="A174" s="51">
        <f>A173+Calculator!$P$34/200</f>
        <v>3.8499999999999903</v>
      </c>
      <c r="B174" s="43">
        <v>241.10945847337899</v>
      </c>
      <c r="C174" s="48"/>
      <c r="D174" s="27"/>
    </row>
    <row r="175" spans="1:4" ht="18" customHeight="1" x14ac:dyDescent="0.25">
      <c r="A175" s="51">
        <f>A174+Calculator!$P$34/200</f>
        <v>3.8749999999999902</v>
      </c>
      <c r="B175" s="43">
        <v>241.2870286588585</v>
      </c>
      <c r="C175" s="48"/>
      <c r="D175" s="27"/>
    </row>
    <row r="176" spans="1:4" ht="18" customHeight="1" x14ac:dyDescent="0.25">
      <c r="A176" s="51">
        <f>A175+Calculator!$P$34/200</f>
        <v>3.8999999999999901</v>
      </c>
      <c r="B176" s="43">
        <v>241.46312351515223</v>
      </c>
      <c r="C176" s="48"/>
      <c r="D176" s="27"/>
    </row>
    <row r="177" spans="1:4" ht="18" customHeight="1" x14ac:dyDescent="0.25">
      <c r="A177" s="51">
        <f>A176+Calculator!$P$34/200</f>
        <v>3.9249999999999901</v>
      </c>
      <c r="B177" s="43">
        <v>241.63777274495533</v>
      </c>
      <c r="C177" s="48"/>
      <c r="D177" s="27"/>
    </row>
    <row r="178" spans="1:4" ht="18" customHeight="1" x14ac:dyDescent="0.25">
      <c r="A178" s="51">
        <f>A177+Calculator!$P$34/200</f>
        <v>3.94999999999999</v>
      </c>
      <c r="B178" s="43">
        <v>241.81100544044432</v>
      </c>
      <c r="C178" s="48"/>
      <c r="D178" s="27"/>
    </row>
    <row r="179" spans="1:4" ht="18" customHeight="1" x14ac:dyDescent="0.25">
      <c r="A179" s="51">
        <f>A178+Calculator!$P$34/200</f>
        <v>3.9749999999999899</v>
      </c>
      <c r="B179" s="43">
        <v>241.98285009586095</v>
      </c>
      <c r="C179" s="48"/>
      <c r="D179" s="27"/>
    </row>
    <row r="180" spans="1:4" ht="18" customHeight="1" x14ac:dyDescent="0.25">
      <c r="A180" s="51">
        <f>A179+Calculator!$P$34/200</f>
        <v>3.9999999999999898</v>
      </c>
      <c r="B180" s="43">
        <v>242.1533346198344</v>
      </c>
      <c r="C180" s="48"/>
      <c r="D180" s="27"/>
    </row>
    <row r="181" spans="1:4" ht="18" customHeight="1" x14ac:dyDescent="0.25">
      <c r="A181" s="51">
        <f>A180+Calculator!$P$34/200</f>
        <v>4.0249999999999897</v>
      </c>
      <c r="B181" s="43">
        <v>242.32248634744536</v>
      </c>
      <c r="C181" s="48"/>
      <c r="D181" s="27"/>
    </row>
    <row r="182" spans="1:4" ht="18" customHeight="1" x14ac:dyDescent="0.25">
      <c r="A182" s="51">
        <f>A181+Calculator!$P$34/200</f>
        <v>4.0499999999999901</v>
      </c>
      <c r="B182" s="43">
        <v>242.49033205204026</v>
      </c>
      <c r="C182" s="48"/>
      <c r="D182" s="27"/>
    </row>
    <row r="183" spans="1:4" ht="18" customHeight="1" x14ac:dyDescent="0.25">
      <c r="A183" s="51">
        <f>A182+Calculator!$P$34/200</f>
        <v>4.0749999999999904</v>
      </c>
      <c r="B183" s="43">
        <v>242.6568979567989</v>
      </c>
      <c r="C183" s="48"/>
      <c r="D183" s="27"/>
    </row>
    <row r="184" spans="1:4" ht="18" customHeight="1" x14ac:dyDescent="0.25">
      <c r="A184" s="51">
        <f>A183+Calculator!$P$34/200</f>
        <v>4.0999999999999908</v>
      </c>
      <c r="B184" s="43">
        <v>242.82220974606241</v>
      </c>
      <c r="C184" s="48"/>
      <c r="D184" s="27"/>
    </row>
    <row r="185" spans="1:4" ht="18" customHeight="1" x14ac:dyDescent="0.25">
      <c r="A185" s="51">
        <f>A184+Calculator!$P$34/200</f>
        <v>4.1249999999999911</v>
      </c>
      <c r="B185" s="43">
        <v>242.98629257642563</v>
      </c>
      <c r="C185" s="48"/>
      <c r="D185" s="27"/>
    </row>
    <row r="186" spans="1:4" ht="18" customHeight="1" x14ac:dyDescent="0.25">
      <c r="A186" s="51">
        <f>A185+Calculator!$P$34/200</f>
        <v>4.1499999999999915</v>
      </c>
      <c r="B186" s="43">
        <v>243.14917108759957</v>
      </c>
      <c r="C186" s="48"/>
      <c r="D186" s="27"/>
    </row>
    <row r="187" spans="1:4" ht="18" customHeight="1" x14ac:dyDescent="0.25">
      <c r="A187" s="51">
        <f>A186+Calculator!$P$34/200</f>
        <v>4.1749999999999918</v>
      </c>
      <c r="B187" s="43">
        <v>243.31086941304881</v>
      </c>
      <c r="C187" s="48"/>
      <c r="D187" s="27"/>
    </row>
    <row r="188" spans="1:4" ht="18" customHeight="1" x14ac:dyDescent="0.25">
      <c r="A188" s="51">
        <f>A187+Calculator!$P$34/200</f>
        <v>4.1999999999999922</v>
      </c>
      <c r="B188" s="43">
        <v>243.47141119040884</v>
      </c>
      <c r="C188" s="48"/>
      <c r="D188" s="27"/>
    </row>
    <row r="189" spans="1:4" ht="18" customHeight="1" x14ac:dyDescent="0.25">
      <c r="A189" s="51">
        <f>A188+Calculator!$P$34/200</f>
        <v>4.2249999999999925</v>
      </c>
      <c r="B189" s="43">
        <v>243.63081957168728</v>
      </c>
      <c r="C189" s="48"/>
      <c r="D189" s="27"/>
    </row>
    <row r="190" spans="1:4" ht="18" customHeight="1" x14ac:dyDescent="0.25">
      <c r="A190" s="51">
        <f>A189+Calculator!$P$34/200</f>
        <v>4.2499999999999929</v>
      </c>
      <c r="B190" s="43">
        <v>243.78911723325461</v>
      </c>
      <c r="C190" s="48"/>
      <c r="D190" s="27"/>
    </row>
    <row r="191" spans="1:4" ht="18" customHeight="1" x14ac:dyDescent="0.25">
      <c r="A191" s="51">
        <f>A190+Calculator!$P$34/200</f>
        <v>4.2749999999999932</v>
      </c>
      <c r="B191" s="43">
        <v>243.94632638562814</v>
      </c>
      <c r="C191" s="48"/>
      <c r="D191" s="27"/>
    </row>
    <row r="192" spans="1:4" ht="18" customHeight="1" x14ac:dyDescent="0.25">
      <c r="A192" s="51">
        <f>A191+Calculator!$P$34/200</f>
        <v>4.2999999999999936</v>
      </c>
      <c r="B192" s="43">
        <v>244.10246878305367</v>
      </c>
      <c r="C192" s="48"/>
      <c r="D192" s="27"/>
    </row>
    <row r="193" spans="1:4" ht="18" customHeight="1" x14ac:dyDescent="0.25">
      <c r="A193" s="51">
        <f>A192+Calculator!$P$34/200</f>
        <v>4.324999999999994</v>
      </c>
      <c r="B193" s="43">
        <v>244.25756573288984</v>
      </c>
      <c r="C193" s="48"/>
      <c r="D193" s="27"/>
    </row>
    <row r="194" spans="1:4" ht="18" customHeight="1" x14ac:dyDescent="0.25">
      <c r="A194" s="51">
        <f>A193+Calculator!$P$34/200</f>
        <v>4.3499999999999943</v>
      </c>
      <c r="B194" s="43">
        <v>244.41163810479787</v>
      </c>
      <c r="C194" s="48"/>
      <c r="D194" s="27"/>
    </row>
    <row r="195" spans="1:4" ht="18" customHeight="1" x14ac:dyDescent="0.25">
      <c r="A195" s="51">
        <f>A194+Calculator!$P$34/200</f>
        <v>4.3749999999999947</v>
      </c>
      <c r="B195" s="43">
        <v>244.56470633974266</v>
      </c>
      <c r="C195" s="48"/>
      <c r="D195" s="27"/>
    </row>
    <row r="196" spans="1:4" ht="18" customHeight="1" x14ac:dyDescent="0.25">
      <c r="A196" s="51">
        <f>A195+Calculator!$P$34/200</f>
        <v>4.399999999999995</v>
      </c>
      <c r="B196" s="43">
        <v>244.71679045880725</v>
      </c>
      <c r="C196" s="48"/>
      <c r="D196" s="27"/>
    </row>
    <row r="197" spans="1:4" ht="18" customHeight="1" x14ac:dyDescent="0.25">
      <c r="A197" s="51">
        <f>A196+Calculator!$P$34/200</f>
        <v>4.4249999999999954</v>
      </c>
      <c r="B197" s="43">
        <v>244.86791007182637</v>
      </c>
      <c r="C197" s="48"/>
      <c r="D197" s="27"/>
    </row>
    <row r="198" spans="1:4" ht="18" customHeight="1" x14ac:dyDescent="0.25">
      <c r="A198" s="51">
        <f>A197+Calculator!$P$34/200</f>
        <v>4.4499999999999957</v>
      </c>
      <c r="B198" s="43">
        <v>245.01808438584112</v>
      </c>
      <c r="C198" s="48"/>
      <c r="D198" s="27"/>
    </row>
    <row r="199" spans="1:4" ht="18" customHeight="1" x14ac:dyDescent="0.25">
      <c r="A199" s="51">
        <f>A198+Calculator!$P$34/200</f>
        <v>4.4749999999999961</v>
      </c>
      <c r="B199" s="43">
        <v>245.1673322133804</v>
      </c>
      <c r="C199" s="48"/>
      <c r="D199" s="27"/>
    </row>
    <row r="200" spans="1:4" ht="18" customHeight="1" x14ac:dyDescent="0.25">
      <c r="A200" s="51">
        <f>A199+Calculator!$P$34/200</f>
        <v>4.4999999999999964</v>
      </c>
      <c r="B200" s="43">
        <v>245.3156719805709</v>
      </c>
      <c r="C200" s="48"/>
      <c r="D200" s="27"/>
    </row>
    <row r="201" spans="1:4" ht="18" customHeight="1" x14ac:dyDescent="0.25">
      <c r="A201" s="51">
        <f>A200+Calculator!$P$34/200</f>
        <v>4.5249999999999968</v>
      </c>
      <c r="B201" s="43">
        <v>245.46312173508019</v>
      </c>
      <c r="C201" s="48"/>
      <c r="D201" s="27"/>
    </row>
    <row r="202" spans="1:4" ht="18" customHeight="1" x14ac:dyDescent="0.25">
      <c r="A202" s="51">
        <f>A201+Calculator!$P$34/200</f>
        <v>4.5499999999999972</v>
      </c>
      <c r="B202" s="43">
        <v>245.60969915389663</v>
      </c>
      <c r="C202" s="48"/>
      <c r="D202" s="27"/>
    </row>
    <row r="203" spans="1:4" ht="18" customHeight="1" x14ac:dyDescent="0.25">
      <c r="A203" s="51">
        <f>A202+Calculator!$P$34/200</f>
        <v>4.5749999999999975</v>
      </c>
      <c r="B203" s="43">
        <v>245.75542155094843</v>
      </c>
      <c r="C203" s="48"/>
      <c r="D203" s="27"/>
    </row>
    <row r="204" spans="1:4" ht="18" customHeight="1" x14ac:dyDescent="0.25">
      <c r="A204" s="51">
        <f>A203+Calculator!$P$34/200</f>
        <v>4.5999999999999979</v>
      </c>
      <c r="B204" s="43">
        <v>245.90030588456654</v>
      </c>
      <c r="C204" s="48"/>
      <c r="D204" s="27"/>
    </row>
    <row r="205" spans="1:4" ht="18" customHeight="1" x14ac:dyDescent="0.25">
      <c r="A205" s="51">
        <f>A204+Calculator!$P$34/200</f>
        <v>4.6249999999999982</v>
      </c>
      <c r="B205" s="43">
        <v>246.04436876479329</v>
      </c>
      <c r="C205" s="48"/>
      <c r="D205" s="27"/>
    </row>
    <row r="206" spans="1:4" ht="18" customHeight="1" x14ac:dyDescent="0.25">
      <c r="A206" s="51">
        <f>A205+Calculator!$P$34/200</f>
        <v>4.6499999999999986</v>
      </c>
      <c r="B206" s="43">
        <v>246.18762646054097</v>
      </c>
      <c r="C206" s="48"/>
      <c r="D206" s="27"/>
    </row>
    <row r="207" spans="1:4" ht="18" customHeight="1" x14ac:dyDescent="0.25">
      <c r="A207" s="51">
        <f>A206+Calculator!$P$34/200</f>
        <v>4.6749999999999989</v>
      </c>
      <c r="B207" s="43">
        <v>246.33009490660305</v>
      </c>
      <c r="C207" s="48"/>
      <c r="D207" s="27"/>
    </row>
    <row r="208" spans="1:4" ht="18" customHeight="1" x14ac:dyDescent="0.25">
      <c r="A208" s="51">
        <f>A207+Calculator!$P$34/200</f>
        <v>4.6999999999999993</v>
      </c>
      <c r="B208" s="43">
        <v>246.47178971052102</v>
      </c>
      <c r="C208" s="48"/>
      <c r="D208" s="27"/>
    </row>
    <row r="209" spans="1:4" ht="18" customHeight="1" x14ac:dyDescent="0.25">
      <c r="A209" s="51">
        <f>A208+Calculator!$P$34/200</f>
        <v>4.7249999999999996</v>
      </c>
      <c r="B209" s="43">
        <v>246.61272615931017</v>
      </c>
      <c r="C209" s="48"/>
      <c r="D209" s="27"/>
    </row>
    <row r="210" spans="1:4" ht="18" customHeight="1" x14ac:dyDescent="0.25">
      <c r="A210" s="51">
        <f>A209+Calculator!$P$34/200</f>
        <v>4.75</v>
      </c>
      <c r="B210" s="43">
        <v>246.75291922604652</v>
      </c>
      <c r="C210" s="48"/>
      <c r="D210" s="27"/>
    </row>
    <row r="211" spans="1:4" ht="18" customHeight="1" x14ac:dyDescent="0.25">
      <c r="A211" s="51">
        <f>A210+Calculator!$P$34/200</f>
        <v>4.7750000000000004</v>
      </c>
      <c r="B211" s="43">
        <v>246.89238357631893</v>
      </c>
      <c r="C211" s="48"/>
      <c r="D211" s="27"/>
    </row>
    <row r="212" spans="1:4" ht="18" customHeight="1" x14ac:dyDescent="0.25">
      <c r="A212" s="51">
        <f>A211+Calculator!$P$34/200</f>
        <v>4.8000000000000007</v>
      </c>
      <c r="B212" s="43">
        <v>247.03113357454822</v>
      </c>
      <c r="C212" s="48"/>
      <c r="D212" s="27"/>
    </row>
    <row r="213" spans="1:4" ht="18" customHeight="1" x14ac:dyDescent="0.25">
      <c r="A213" s="51">
        <f>A212+Calculator!$P$34/200</f>
        <v>4.8250000000000011</v>
      </c>
      <c r="B213" s="43">
        <v>247.16918329017588</v>
      </c>
      <c r="C213" s="48"/>
      <c r="D213" s="27"/>
    </row>
    <row r="214" spans="1:4" ht="18" customHeight="1" x14ac:dyDescent="0.25">
      <c r="A214" s="51">
        <f>A213+Calculator!$P$34/200</f>
        <v>4.8500000000000014</v>
      </c>
      <c r="B214" s="43">
        <v>247.30654650372631</v>
      </c>
      <c r="C214" s="48"/>
      <c r="D214" s="27"/>
    </row>
    <row r="215" spans="1:4" ht="18" customHeight="1" x14ac:dyDescent="0.25">
      <c r="A215" s="51">
        <f>A214+Calculator!$P$34/200</f>
        <v>4.8750000000000018</v>
      </c>
      <c r="B215" s="43">
        <v>247.44323671274384</v>
      </c>
      <c r="C215" s="48"/>
      <c r="D215" s="27"/>
    </row>
    <row r="216" spans="1:4" ht="18" customHeight="1" x14ac:dyDescent="0.25">
      <c r="A216" s="51">
        <f>A215+Calculator!$P$34/200</f>
        <v>4.9000000000000021</v>
      </c>
      <c r="B216" s="43">
        <v>247.57926713760779</v>
      </c>
      <c r="C216" s="48"/>
      <c r="D216" s="27"/>
    </row>
    <row r="217" spans="1:4" ht="18" customHeight="1" x14ac:dyDescent="0.25">
      <c r="A217" s="51">
        <f>A216+Calculator!$P$34/200</f>
        <v>4.9250000000000025</v>
      </c>
      <c r="B217" s="43">
        <v>247.71465072722816</v>
      </c>
      <c r="C217" s="48"/>
      <c r="D217" s="27"/>
    </row>
    <row r="218" spans="1:4" ht="18" customHeight="1" x14ac:dyDescent="0.25">
      <c r="A218" s="51">
        <f>A217+Calculator!$P$34/200</f>
        <v>4.9500000000000028</v>
      </c>
      <c r="B218" s="43">
        <v>247.84940016462394</v>
      </c>
      <c r="C218" s="48"/>
      <c r="D218" s="27"/>
    </row>
    <row r="219" spans="1:4" ht="18" customHeight="1" x14ac:dyDescent="0.25">
      <c r="A219" s="51">
        <f>A218+Calculator!$P$34/200</f>
        <v>4.9750000000000032</v>
      </c>
      <c r="B219" s="43">
        <v>247.98352787238701</v>
      </c>
      <c r="C219" s="48"/>
      <c r="D219" s="27"/>
    </row>
    <row r="220" spans="1:4" ht="18" customHeight="1" x14ac:dyDescent="0.25">
      <c r="A220" s="51">
        <f>A219+Calculator!$P$34/200</f>
        <v>5.0000000000000036</v>
      </c>
      <c r="B220" s="43">
        <v>248.11704601803336</v>
      </c>
      <c r="C220" s="48"/>
      <c r="D220" s="27"/>
    </row>
    <row r="221" spans="1:4" ht="18" customHeight="1" x14ac:dyDescent="0.25">
      <c r="A221" s="51">
        <f>A220+Calculator!$P$34/200</f>
        <v>5.0250000000000039</v>
      </c>
      <c r="B221" s="43">
        <v>215.10851622088666</v>
      </c>
      <c r="C221" s="48"/>
      <c r="D221" s="27"/>
    </row>
    <row r="222" spans="1:4" ht="18" customHeight="1" x14ac:dyDescent="0.25">
      <c r="A222" s="51">
        <f>A221+Calculator!$P$34/200</f>
        <v>5.0500000000000043</v>
      </c>
      <c r="B222" s="43">
        <v>198.15532406383093</v>
      </c>
      <c r="C222" s="48"/>
      <c r="D222" s="27"/>
    </row>
    <row r="223" spans="1:4" ht="18" customHeight="1" x14ac:dyDescent="0.25">
      <c r="A223" s="51">
        <f>A222+Calculator!$P$34/200</f>
        <v>5.0750000000000046</v>
      </c>
      <c r="B223" s="43">
        <v>185.57914376057499</v>
      </c>
      <c r="C223" s="48"/>
      <c r="D223" s="27"/>
    </row>
    <row r="224" spans="1:4" ht="18" customHeight="1" x14ac:dyDescent="0.25">
      <c r="A224" s="51">
        <f>A223+Calculator!$P$34/200</f>
        <v>5.100000000000005</v>
      </c>
      <c r="B224" s="43">
        <v>175.49255299287279</v>
      </c>
      <c r="C224" s="48"/>
      <c r="D224" s="27"/>
    </row>
    <row r="225" spans="1:4" ht="18" customHeight="1" x14ac:dyDescent="0.25">
      <c r="A225" s="51">
        <f>A224+Calculator!$P$34/200</f>
        <v>5.1250000000000053</v>
      </c>
      <c r="B225" s="43">
        <v>167.10946091186557</v>
      </c>
      <c r="C225" s="48"/>
      <c r="D225" s="27"/>
    </row>
    <row r="226" spans="1:4" ht="18" customHeight="1" x14ac:dyDescent="0.25">
      <c r="A226" s="51">
        <f>A225+Calculator!$P$34/200</f>
        <v>5.1500000000000057</v>
      </c>
      <c r="B226" s="43">
        <v>159.95904005429867</v>
      </c>
      <c r="C226" s="48"/>
      <c r="D226" s="27"/>
    </row>
    <row r="227" spans="1:4" ht="18" customHeight="1" x14ac:dyDescent="0.25">
      <c r="A227" s="51">
        <f>A226+Calculator!$P$34/200</f>
        <v>5.175000000000006</v>
      </c>
      <c r="B227" s="43">
        <v>153.73372815772143</v>
      </c>
      <c r="C227" s="48"/>
      <c r="D227" s="27"/>
    </row>
    <row r="228" spans="1:4" ht="18" customHeight="1" x14ac:dyDescent="0.25">
      <c r="A228" s="51">
        <f>A227+Calculator!$P$34/200</f>
        <v>5.2000000000000064</v>
      </c>
      <c r="B228" s="43">
        <v>148.22582542448708</v>
      </c>
      <c r="C228" s="48"/>
      <c r="D228" s="27"/>
    </row>
    <row r="229" spans="1:4" ht="18" customHeight="1" x14ac:dyDescent="0.25">
      <c r="A229" s="51">
        <f>A228+Calculator!$P$34/200</f>
        <v>5.2250000000000068</v>
      </c>
      <c r="B229" s="43">
        <v>143.29133887837284</v>
      </c>
      <c r="C229" s="48"/>
      <c r="D229" s="27"/>
    </row>
    <row r="230" spans="1:4" ht="18" customHeight="1" x14ac:dyDescent="0.25">
      <c r="A230" s="51">
        <f>A229+Calculator!$P$34/200</f>
        <v>5.2500000000000071</v>
      </c>
      <c r="B230" s="43">
        <v>138.82767481382848</v>
      </c>
      <c r="C230" s="48"/>
      <c r="D230" s="27"/>
    </row>
    <row r="231" spans="1:4" ht="18" customHeight="1" x14ac:dyDescent="0.25">
      <c r="A231" s="51">
        <f>A230+Calculator!$P$34/200</f>
        <v>5.2750000000000075</v>
      </c>
      <c r="B231" s="43">
        <v>134.75955510462433</v>
      </c>
      <c r="C231" s="48"/>
      <c r="D231" s="27"/>
    </row>
    <row r="232" spans="1:4" ht="18" customHeight="1" x14ac:dyDescent="0.25">
      <c r="A232" s="51">
        <f>A231+Calculator!$P$34/200</f>
        <v>5.3000000000000078</v>
      </c>
      <c r="B232" s="43">
        <v>131.03003105483788</v>
      </c>
      <c r="C232" s="48"/>
      <c r="D232" s="27"/>
    </row>
    <row r="233" spans="1:4" ht="18" customHeight="1" x14ac:dyDescent="0.25">
      <c r="A233" s="51">
        <f>A232+Calculator!$P$34/200</f>
        <v>5.3250000000000082</v>
      </c>
      <c r="B233" s="43">
        <v>127.5947026600914</v>
      </c>
      <c r="C233" s="48"/>
      <c r="D233" s="27"/>
    </row>
    <row r="234" spans="1:4" ht="18" customHeight="1" x14ac:dyDescent="0.25">
      <c r="A234" s="51">
        <f>A233+Calculator!$P$34/200</f>
        <v>5.3500000000000085</v>
      </c>
      <c r="B234" s="43">
        <v>124.41796679620283</v>
      </c>
      <c r="C234" s="48"/>
      <c r="D234" s="27"/>
    </row>
    <row r="235" spans="1:4" ht="18" customHeight="1" x14ac:dyDescent="0.25">
      <c r="A235" s="51">
        <f>A234+Calculator!$P$34/200</f>
        <v>5.3750000000000089</v>
      </c>
      <c r="B235" s="43">
        <v>121.4705555446163</v>
      </c>
      <c r="C235" s="48"/>
      <c r="D235" s="27"/>
    </row>
    <row r="236" spans="1:4" ht="18" customHeight="1" x14ac:dyDescent="0.25">
      <c r="A236" s="51">
        <f>A235+Calculator!$P$34/200</f>
        <v>5.4000000000000092</v>
      </c>
      <c r="B236" s="43">
        <v>118.7278986260182</v>
      </c>
      <c r="C236" s="48"/>
      <c r="D236" s="27"/>
    </row>
    <row r="237" spans="1:4" ht="18" customHeight="1" x14ac:dyDescent="0.25">
      <c r="A237" s="51">
        <f>A236+Calculator!$P$34/200</f>
        <v>5.4250000000000096</v>
      </c>
      <c r="B237" s="43">
        <v>116.16901513232844</v>
      </c>
      <c r="C237" s="48"/>
      <c r="D237" s="27"/>
    </row>
    <row r="238" spans="1:4" ht="18" customHeight="1" x14ac:dyDescent="0.25">
      <c r="A238" s="51">
        <f>A237+Calculator!$P$34/200</f>
        <v>5.4500000000000099</v>
      </c>
      <c r="B238" s="43">
        <v>113.77574758303405</v>
      </c>
      <c r="C238" s="48"/>
      <c r="D238" s="27"/>
    </row>
    <row r="239" spans="1:4" ht="18" customHeight="1" x14ac:dyDescent="0.25">
      <c r="A239" s="51">
        <f>A238+Calculator!$P$34/200</f>
        <v>5.4750000000000103</v>
      </c>
      <c r="B239" s="43">
        <v>111.5322193853377</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honeticPr fontId="18" type="noConversion"/>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239"/>
  <sheetViews>
    <sheetView zoomScaleNormal="100" workbookViewId="0">
      <selection activeCell="C3" sqref="C3:W3"/>
    </sheetView>
  </sheetViews>
  <sheetFormatPr defaultColWidth="9.125" defaultRowHeight="13.5" x14ac:dyDescent="0.25"/>
  <cols>
    <col min="1" max="1" width="17.25" style="2" customWidth="1"/>
    <col min="2" max="3" width="12.25" style="2" customWidth="1"/>
    <col min="4" max="11" width="9.25" style="2" customWidth="1"/>
    <col min="12" max="20" width="9.25" style="4" customWidth="1"/>
    <col min="21" max="22" width="10.375" style="4" bestFit="1" customWidth="1"/>
    <col min="23" max="23" width="11.375" style="4" bestFit="1" customWidth="1"/>
    <col min="24" max="31" width="15.75" style="4" customWidth="1"/>
    <col min="32" max="44" width="8.375" style="4" customWidth="1"/>
    <col min="45" max="16384" width="9.125" style="4"/>
  </cols>
  <sheetData>
    <row r="1" spans="1:24" ht="18" customHeight="1" x14ac:dyDescent="0.25">
      <c r="A1" s="13" t="s">
        <v>49</v>
      </c>
      <c r="B1" s="6">
        <f>Calculator!C2</f>
        <v>25</v>
      </c>
      <c r="L1" s="5"/>
      <c r="M1" s="5"/>
      <c r="N1" s="5"/>
      <c r="O1" s="5"/>
    </row>
    <row r="2" spans="1:24" ht="18" customHeight="1" x14ac:dyDescent="0.25">
      <c r="L2" s="5"/>
      <c r="M2" s="5"/>
      <c r="N2" s="5"/>
      <c r="O2" s="5"/>
    </row>
    <row r="3" spans="1:24" ht="18" customHeight="1" x14ac:dyDescent="0.25">
      <c r="A3" s="22" t="s">
        <v>12</v>
      </c>
      <c r="B3" s="65">
        <f>Calculator!G2</f>
        <v>0</v>
      </c>
      <c r="C3" s="65">
        <f>MAX(Calculator!H2,B3+1E-64)</f>
        <v>5</v>
      </c>
      <c r="D3" s="65">
        <f>MAX(Calculator!I2,C3+1E-64)</f>
        <v>5</v>
      </c>
      <c r="E3" s="65">
        <f>MAX(Calculator!J2,D3+1E-64)</f>
        <v>5</v>
      </c>
      <c r="F3" s="65">
        <f>MAX(Calculator!K2,E3+1E-64)</f>
        <v>5</v>
      </c>
      <c r="G3" s="65">
        <f>MAX(Calculator!L2,F3+1E-64)</f>
        <v>5</v>
      </c>
      <c r="H3" s="65">
        <f>MAX(Calculator!M2,G3+1E-64)</f>
        <v>5</v>
      </c>
      <c r="I3" s="65">
        <f>MAX(Calculator!N2,H3+1E-64)</f>
        <v>5</v>
      </c>
      <c r="J3" s="65">
        <f>MAX(Calculator!O2,I3+1E-64)</f>
        <v>5</v>
      </c>
      <c r="K3" s="65">
        <f>MAX(Calculator!P2,J3+1E-64)</f>
        <v>5</v>
      </c>
      <c r="L3" s="65">
        <f>MAX(Calculator!Q2,K3+1E-64)</f>
        <v>5</v>
      </c>
      <c r="M3" s="65">
        <f>MAX(Calculator!R2,L3+1E-64)</f>
        <v>5</v>
      </c>
      <c r="N3" s="65">
        <f>MAX(Calculator!S2,M3+1E-64)</f>
        <v>5</v>
      </c>
      <c r="O3" s="65">
        <f>MAX(Calculator!T2,N3+1E-64)</f>
        <v>5</v>
      </c>
      <c r="P3" s="65">
        <f>MAX(Calculator!U2,O3+1E-64)</f>
        <v>5</v>
      </c>
      <c r="Q3" s="65">
        <f>MAX(Calculator!V2,P3+1E-64)</f>
        <v>5</v>
      </c>
      <c r="R3" s="65">
        <f>MAX(Calculator!W2,Q3+1E-64)</f>
        <v>5</v>
      </c>
      <c r="S3" s="65">
        <f>MAX(Calculator!X2,R3+1E-64)</f>
        <v>5</v>
      </c>
      <c r="T3" s="65">
        <f>MAX(Calculator!Y2,S3+1E-64)</f>
        <v>5</v>
      </c>
      <c r="U3" s="65">
        <f>MAX(Calculator!Z2,T3+1E-64)</f>
        <v>5</v>
      </c>
      <c r="V3" s="65">
        <f>MAX(Calculator!AA2,U3+1E-64)</f>
        <v>5</v>
      </c>
      <c r="W3" s="65">
        <f>MAX(Calculator!AB2,V3+1E-64)</f>
        <v>5</v>
      </c>
    </row>
    <row r="4" spans="1:24" ht="18" customHeight="1" x14ac:dyDescent="0.25">
      <c r="A4" s="22" t="s">
        <v>15</v>
      </c>
      <c r="B4" s="65">
        <f>Calculator!G7</f>
        <v>10.3635</v>
      </c>
      <c r="C4" s="65">
        <f>Calculator!H7</f>
        <v>1E-3</v>
      </c>
      <c r="D4" s="65">
        <f>Calculator!I7</f>
        <v>1E-3</v>
      </c>
      <c r="E4" s="65">
        <f>Calculator!J7</f>
        <v>1E-3</v>
      </c>
      <c r="F4" s="65">
        <f>Calculator!K7</f>
        <v>1E-3</v>
      </c>
      <c r="G4" s="65">
        <f>Calculator!L7</f>
        <v>1E-3</v>
      </c>
      <c r="H4" s="65">
        <f>Calculator!M7</f>
        <v>1E-3</v>
      </c>
      <c r="I4" s="65">
        <f>Calculator!N7</f>
        <v>1E-3</v>
      </c>
      <c r="J4" s="65">
        <f>Calculator!O7</f>
        <v>1E-3</v>
      </c>
      <c r="K4" s="65">
        <f>Calculator!P7</f>
        <v>1E-3</v>
      </c>
      <c r="L4" s="65">
        <f>Calculator!Q7</f>
        <v>1E-3</v>
      </c>
      <c r="M4" s="65">
        <f>Calculator!R7</f>
        <v>1E-3</v>
      </c>
      <c r="N4" s="65">
        <f>Calculator!S7</f>
        <v>1E-3</v>
      </c>
      <c r="O4" s="65">
        <f>Calculator!T7</f>
        <v>1E-3</v>
      </c>
      <c r="P4" s="65">
        <f>Calculator!U7</f>
        <v>1E-3</v>
      </c>
      <c r="Q4" s="65">
        <f>Calculator!V7</f>
        <v>1E-3</v>
      </c>
      <c r="R4" s="65">
        <f>Calculator!W7</f>
        <v>1E-3</v>
      </c>
      <c r="S4" s="65">
        <f>Calculator!X7</f>
        <v>1E-3</v>
      </c>
      <c r="T4" s="65">
        <f>Calculator!Y7</f>
        <v>1E-3</v>
      </c>
      <c r="U4" s="65">
        <f>Calculator!Z7</f>
        <v>1E-3</v>
      </c>
      <c r="V4" s="65">
        <f>Calculator!AA7</f>
        <v>1E-3</v>
      </c>
      <c r="W4" s="65">
        <f>Calculator!AB7</f>
        <v>1E-3</v>
      </c>
    </row>
    <row r="5" spans="1:24" ht="18" customHeight="1" x14ac:dyDescent="0.25">
      <c r="A5" s="22" t="s">
        <v>16</v>
      </c>
      <c r="B5" s="65">
        <f>Calculator!G8</f>
        <v>1E-3</v>
      </c>
      <c r="C5" s="65">
        <f>Calculator!H8</f>
        <v>0</v>
      </c>
      <c r="D5" s="65">
        <f>Calculator!I8</f>
        <v>0</v>
      </c>
      <c r="E5" s="65">
        <f>Calculator!J8</f>
        <v>0</v>
      </c>
      <c r="F5" s="65">
        <f>Calculator!K8</f>
        <v>0</v>
      </c>
      <c r="G5" s="65">
        <f>Calculator!L8</f>
        <v>0</v>
      </c>
      <c r="H5" s="65">
        <f>Calculator!M8</f>
        <v>0</v>
      </c>
      <c r="I5" s="65">
        <f>Calculator!N8</f>
        <v>0</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5">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5">
      <c r="A7" s="22" t="s">
        <v>19</v>
      </c>
      <c r="B7" s="65">
        <f>Calculator!G10</f>
        <v>10.3645</v>
      </c>
      <c r="C7" s="65">
        <f>Calculator!H10</f>
        <v>1E-3</v>
      </c>
      <c r="D7" s="65">
        <f>Calculator!I10</f>
        <v>1E-3</v>
      </c>
      <c r="E7" s="65">
        <f>Calculator!J10</f>
        <v>1E-3</v>
      </c>
      <c r="F7" s="65">
        <f>Calculator!K10</f>
        <v>1E-3</v>
      </c>
      <c r="G7" s="65">
        <f>Calculator!L10</f>
        <v>1E-3</v>
      </c>
      <c r="H7" s="65">
        <f>Calculator!M10</f>
        <v>1E-3</v>
      </c>
      <c r="I7" s="65">
        <f>Calculator!N10</f>
        <v>1E-3</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5">
      <c r="A8" s="44"/>
      <c r="B8" s="47">
        <f t="shared" ref="B8:V8" si="0">C3-B3</f>
        <v>5</v>
      </c>
      <c r="C8" s="47">
        <f t="shared" si="0"/>
        <v>0</v>
      </c>
      <c r="D8" s="47">
        <f t="shared" si="0"/>
        <v>0</v>
      </c>
      <c r="E8" s="47">
        <f t="shared" si="0"/>
        <v>0</v>
      </c>
      <c r="F8" s="47">
        <f t="shared" si="0"/>
        <v>0</v>
      </c>
      <c r="G8" s="47">
        <f t="shared" si="0"/>
        <v>0</v>
      </c>
      <c r="H8" s="47">
        <f t="shared" si="0"/>
        <v>0</v>
      </c>
      <c r="I8" s="47">
        <f t="shared" si="0"/>
        <v>0</v>
      </c>
      <c r="J8" s="47">
        <f t="shared" si="0"/>
        <v>0</v>
      </c>
      <c r="K8" s="47">
        <f t="shared" si="0"/>
        <v>0</v>
      </c>
      <c r="L8" s="47">
        <f t="shared" si="0"/>
        <v>0</v>
      </c>
      <c r="M8" s="47">
        <f t="shared" si="0"/>
        <v>0</v>
      </c>
      <c r="N8" s="47">
        <f t="shared" si="0"/>
        <v>0</v>
      </c>
      <c r="O8" s="47">
        <f t="shared" si="0"/>
        <v>0</v>
      </c>
      <c r="P8" s="47">
        <f t="shared" si="0"/>
        <v>0</v>
      </c>
      <c r="Q8" s="47">
        <f t="shared" si="0"/>
        <v>0</v>
      </c>
      <c r="R8" s="47">
        <f t="shared" si="0"/>
        <v>0</v>
      </c>
      <c r="S8" s="47">
        <f t="shared" si="0"/>
        <v>0</v>
      </c>
      <c r="T8" s="47">
        <f t="shared" si="0"/>
        <v>0</v>
      </c>
      <c r="U8" s="47">
        <f t="shared" si="0"/>
        <v>0</v>
      </c>
      <c r="V8" s="47">
        <f t="shared" si="0"/>
        <v>0</v>
      </c>
      <c r="W8" s="46"/>
    </row>
    <row r="9" spans="1:24" ht="18" hidden="1" customHeight="1" x14ac:dyDescent="0.25">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5">
      <c r="A10" s="8" t="s">
        <v>50</v>
      </c>
      <c r="B10" s="54">
        <f>B4</f>
        <v>10.3635</v>
      </c>
      <c r="C10" s="54">
        <f t="shared" ref="C10:W10" si="1">C4-B4</f>
        <v>-10.362500000000001</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5">
      <c r="A11" s="8" t="s">
        <v>51</v>
      </c>
      <c r="B11" s="54">
        <f>B5</f>
        <v>1E-3</v>
      </c>
      <c r="C11" s="54">
        <f t="shared" ref="C11:W11" si="2">C5-B5</f>
        <v>-1E-3</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5">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5">
      <c r="A13" s="8" t="s">
        <v>53</v>
      </c>
      <c r="B13" s="54">
        <f>B7</f>
        <v>10.3645</v>
      </c>
      <c r="C13" s="54">
        <f t="shared" ref="C13:W13" si="4">C7-B7</f>
        <v>-10.3635</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5">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5">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5">
      <c r="A16" s="9" t="s">
        <v>56</v>
      </c>
      <c r="B16" s="49">
        <f t="array" ref="B16">B$10*SUM(amp_HSN_LPSN*(1-EXP(-B$15/tau_HSN_LPSN)))+B$11*SUM(amp_HSN_LPSP*(1-EXP(-B$15/tau_HSN_LPSP)))+B$12*SUM(amp_HSN_HPSN*(1-EXP(-B$15/tau_HSN_HPSN)))+B$13*SUM(amp_HSN_HPSP*(1-EXP(-B$15/tau_HSN_HPSP)))</f>
        <v>168.00187964779565</v>
      </c>
      <c r="C16" s="49">
        <f t="array" ref="C16">C$10*SUM(amp_HSN_LPSN*(1-EXP(-C$15/tau_HSN_LPSN)))+C$11*SUM(amp_HSN_LPSP*(1-EXP(-C$15/tau_HSN_LPSP)))+C$12*SUM(amp_HSN_HPSN*(1-EXP(-C$15/tau_HSN_HPSN)))+C$13*SUM(amp_HSN_HPSP*(1-EXP(-C$15/tau_HSN_HPSP)))</f>
        <v>0</v>
      </c>
      <c r="D16" s="49">
        <f t="array" ref="D16">D$10*SUM(amp_HSN_LPSN*(1-EXP(-D$15/tau_HSN_LPSN)))+D$11*SUM(amp_HSN_LPSP*(1-EXP(-D$15/tau_HSN_LPSP)))+D$12*SUM(amp_HSN_HPSN*(1-EXP(-D$15/tau_HSN_HPSN)))+D$13*SUM(amp_HSN_HPSP*(1-EXP(-D$15/tau_HSN_HPSP)))</f>
        <v>0</v>
      </c>
      <c r="E16" s="49">
        <f t="array" ref="E16">E$10*SUM(amp_HSN_LPSN*(1-EXP(-E$15/tau_HSN_LPSN)))+E$11*SUM(amp_HSN_LPSP*(1-EXP(-E$15/tau_HSN_LPSP)))+E$12*SUM(amp_HSN_HPSN*(1-EXP(-E$15/tau_HSN_HPSN)))+E$13*SUM(amp_HSN_HPSP*(1-EXP(-E$15/tau_HSN_HPSP)))</f>
        <v>0</v>
      </c>
      <c r="F16" s="49">
        <f t="array" ref="F16">F$10*SUM(amp_HSN_LPSN*(1-EXP(-F$15/tau_HSN_LPSN)))+F$11*SUM(amp_HSN_LPSP*(1-EXP(-F$15/tau_HSN_LPSP)))+F$12*SUM(amp_HSN_HPSN*(1-EXP(-F$15/tau_HSN_HPSN)))+F$13*SUM(amp_HSN_HPSP*(1-EXP(-F$15/tau_HSN_HPSP)))</f>
        <v>0</v>
      </c>
      <c r="G16" s="49">
        <f t="array" ref="G16">G$10*SUM(amp_HSN_LPSN*(1-EXP(-G$15/tau_HSN_LPSN)))+G$11*SUM(amp_HSN_LPSP*(1-EXP(-G$15/tau_HSN_LPSP)))+G$12*SUM(amp_HSN_HPSN*(1-EXP(-G$15/tau_HSN_HPSN)))+G$13*SUM(amp_HSN_HPSP*(1-EXP(-G$15/tau_HSN_HPSP)))</f>
        <v>0</v>
      </c>
      <c r="H16" s="49">
        <f t="array" ref="H16">H$10*SUM(amp_HSN_LPSN*(1-EXP(-H$15/tau_HSN_LPSN)))+H$11*SUM(amp_HSN_LPSP*(1-EXP(-H$15/tau_HSN_LPSP)))+H$12*SUM(amp_HSN_HPSN*(1-EXP(-H$15/tau_HSN_HPSN)))+H$13*SUM(amp_HSN_HPSP*(1-EXP(-H$15/tau_HSN_HPSP)))</f>
        <v>0</v>
      </c>
      <c r="I16" s="49">
        <f t="array" ref="I16">I$10*SUM(amp_HSN_LPSN*(1-EXP(-I$15/tau_HSN_LPSN)))+I$11*SUM(amp_HSN_LPSP*(1-EXP(-I$15/tau_HSN_LPSP)))+I$12*SUM(amp_HSN_HPSN*(1-EXP(-I$15/tau_HSN_HPSN)))+I$13*SUM(amp_HSN_HPSP*(1-EXP(-I$15/tau_HSN_HPSP)))</f>
        <v>0</v>
      </c>
      <c r="J16" s="49">
        <f t="array" ref="J16">J$10*SUM(amp_HSN_LPSN*(1-EXP(-J$15/tau_HSN_LPSN)))+J$11*SUM(amp_HSN_LPSP*(1-EXP(-J$15/tau_HSN_LPSP)))+J$12*SUM(amp_HSN_HPSN*(1-EXP(-J$15/tau_HSN_HPSN)))+J$13*SUM(amp_HSN_HPSP*(1-EXP(-J$15/tau_HSN_HPSP)))</f>
        <v>0</v>
      </c>
      <c r="K16" s="49">
        <f t="array" ref="K16">K$10*SUM(amp_HSN_LPSN*(1-EXP(-K$15/tau_HSN_LPSN)))+K$11*SUM(amp_HSN_LPSP*(1-EXP(-K$15/tau_HSN_LPSP)))+K$12*SUM(amp_HSN_HPSN*(1-EXP(-K$15/tau_HSN_HPSN)))+K$13*SUM(amp_HSN_HPSP*(1-EXP(-K$15/tau_HSN_HPSP)))</f>
        <v>0</v>
      </c>
      <c r="L16" s="49">
        <f t="array" ref="L16">L$10*SUM(amp_HSN_LPSN*(1-EXP(-L$15/tau_HSN_LPSN)))+L$11*SUM(amp_HSN_LPSP*(1-EXP(-L$15/tau_HSN_LPSP)))+L$12*SUM(amp_HSN_HPSN*(1-EXP(-L$15/tau_HSN_HPSN)))+L$13*SUM(amp_HSN_HPSP*(1-EXP(-L$15/tau_HSN_HPSP)))</f>
        <v>0</v>
      </c>
      <c r="M16" s="49">
        <f t="array" ref="M16">M$10*SUM(amp_HSN_LPSN*(1-EXP(-M$15/tau_HSN_LPSN)))+M$11*SUM(amp_HSN_LPSP*(1-EXP(-M$15/tau_HSN_LPSP)))+M$12*SUM(amp_HSN_HPSN*(1-EXP(-M$15/tau_HSN_HPSN)))+M$13*SUM(amp_HSN_HPSP*(1-EXP(-M$15/tau_HSN_HPSP)))</f>
        <v>0</v>
      </c>
      <c r="N16" s="49">
        <f t="array" ref="N16">N$10*SUM(amp_HSN_LPSN*(1-EXP(-N$15/tau_HSN_LPSN)))+N$11*SUM(amp_HSN_LPSP*(1-EXP(-N$15/tau_HSN_LPSP)))+N$12*SUM(amp_HSN_HPSN*(1-EXP(-N$15/tau_HSN_HPSN)))+N$13*SUM(amp_HSN_HPSP*(1-EXP(-N$15/tau_HSN_HPSP)))</f>
        <v>0</v>
      </c>
      <c r="O16" s="49">
        <f t="array" ref="O16">O$10*SUM(amp_HSN_LPSN*(1-EXP(-O$15/tau_HSN_LPSN)))+O$11*SUM(amp_HSN_LPSP*(1-EXP(-O$15/tau_HSN_LPSP)))+O$12*SUM(amp_HSN_HPSN*(1-EXP(-O$15/tau_HSN_HPSN)))+O$13*SUM(amp_HSN_HPSP*(1-EXP(-O$15/tau_HSN_HPSP)))</f>
        <v>0</v>
      </c>
      <c r="P16" s="49">
        <f t="array" ref="P16">P$10*SUM(amp_HSN_LPSN*(1-EXP(-P$15/tau_HSN_LPSN)))+P$11*SUM(amp_HSN_LPSP*(1-EXP(-P$15/tau_HSN_LPSP)))+P$12*SUM(amp_HSN_HPSN*(1-EXP(-P$15/tau_HSN_HPSN)))+P$13*SUM(amp_HSN_HPSP*(1-EXP(-P$15/tau_HSN_HPSP)))</f>
        <v>0</v>
      </c>
      <c r="Q16" s="49">
        <f t="array" ref="Q16">Q$10*SUM(amp_HSN_LPSN*(1-EXP(-Q$15/tau_HSN_LPSN)))+Q$11*SUM(amp_HSN_LPSP*(1-EXP(-Q$15/tau_HSN_LPSP)))+Q$12*SUM(amp_HSN_HPSN*(1-EXP(-Q$15/tau_HSN_HPSN)))+Q$13*SUM(amp_HSN_HPSP*(1-EXP(-Q$15/tau_HSN_HPSP)))</f>
        <v>0</v>
      </c>
      <c r="R16" s="49">
        <f t="array" ref="R16">R$10*SUM(amp_HSN_LPSN*(1-EXP(-R$15/tau_HSN_LPSN)))+R$11*SUM(amp_HSN_LPSP*(1-EXP(-R$15/tau_HSN_LPSP)))+R$12*SUM(amp_HSN_HPSN*(1-EXP(-R$15/tau_HSN_HPSN)))+R$13*SUM(amp_HSN_HPSP*(1-EXP(-R$15/tau_HSN_HPSP)))</f>
        <v>0</v>
      </c>
      <c r="S16" s="49">
        <f t="array" ref="S16">S$10*SUM(amp_HSN_LPSN*(1-EXP(-S$15/tau_HSN_LPSN)))+S$11*SUM(amp_HSN_LPSP*(1-EXP(-S$15/tau_HSN_LPSP)))+S$12*SUM(amp_HSN_HPSN*(1-EXP(-S$15/tau_HSN_HPSN)))+S$13*SUM(amp_HSN_HPSP*(1-EXP(-S$15/tau_HSN_HPSP)))</f>
        <v>0</v>
      </c>
      <c r="T16" s="49">
        <f t="array" ref="T16">T$10*SUM(amp_HSN_LPSN*(1-EXP(-T$15/tau_HSN_LPSN)))+T$11*SUM(amp_HSN_LPSP*(1-EXP(-T$15/tau_HSN_LPSP)))+T$12*SUM(amp_HSN_HPSN*(1-EXP(-T$15/tau_HSN_HPSN)))+T$13*SUM(amp_HSN_HPSP*(1-EXP(-T$15/tau_HSN_HPSP)))</f>
        <v>0</v>
      </c>
      <c r="U16" s="49">
        <f t="array" ref="U16">U$10*SUM(amp_HSN_LPSN*(1-EXP(-U$15/tau_HSN_LPSN)))+U$11*SUM(amp_HSN_LPSP*(1-EXP(-U$15/tau_HSN_LPSP)))+U$12*SUM(amp_HSN_HPSN*(1-EXP(-U$15/tau_HSN_HPSN)))+U$13*SUM(amp_HSN_HPSP*(1-EXP(-U$15/tau_HSN_HPSP)))</f>
        <v>0</v>
      </c>
      <c r="V16" s="49">
        <f t="array" ref="V16">V$10*SUM(amp_HSN_LPSN*(1-EXP(-V$15/tau_HSN_LPSN)))+V$11*SUM(amp_HSN_LPSP*(1-EXP(-V$15/tau_HSN_LPSP)))+V$12*SUM(amp_HSN_HPSN*(1-EXP(-V$15/tau_HSN_HPSN)))+V$13*SUM(amp_HSN_HPSP*(1-EXP(-V$15/tau_HSN_HPSP)))</f>
        <v>0</v>
      </c>
      <c r="W16" s="49">
        <f t="array" ref="W16">W$10*SUM(amp_HSN_LPSN*(1-EXP(-W$15/tau_HSN_LPSN)))+W$11*SUM(amp_HSN_LPSP*(1-EXP(-W$15/tau_HSN_LPSP)))+W$12*SUM(amp_HSN_HPSN*(1-EXP(-W$15/tau_HSN_HPSN)))+W$13*SUM(amp_HSN_HPSP*(1-EXP(-W$15/tau_HSN_HPSP)))</f>
        <v>0</v>
      </c>
    </row>
    <row r="17" spans="1:30" ht="18" customHeight="1" x14ac:dyDescent="0.25">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5">
      <c r="A18" s="21" t="s">
        <v>12</v>
      </c>
      <c r="B18" s="41" t="s">
        <v>57</v>
      </c>
      <c r="C18" s="25"/>
      <c r="D18" s="25"/>
      <c r="E18" s="23"/>
      <c r="F18" s="23"/>
      <c r="G18" s="23"/>
      <c r="H18" s="24"/>
      <c r="I18" s="24"/>
      <c r="J18" s="24"/>
    </row>
    <row r="19" spans="1:30" ht="18" hidden="1" customHeight="1" x14ac:dyDescent="0.25">
      <c r="A19" s="42"/>
      <c r="B19" s="7">
        <f>$B$1+SUM(B16:W16)</f>
        <v>193.00187964779565</v>
      </c>
      <c r="C19" s="26"/>
      <c r="D19" s="26"/>
    </row>
    <row r="20" spans="1:30" ht="18" customHeight="1" x14ac:dyDescent="0.25">
      <c r="A20" s="51">
        <v>0</v>
      </c>
      <c r="B20" s="43">
        <f t="dataTable" ref="B20:B239" dt2D="0" dtr="0" r1="A15"/>
        <v>25</v>
      </c>
      <c r="C20" s="27"/>
      <c r="G20" s="3"/>
      <c r="H20" s="3"/>
      <c r="I20" s="3"/>
      <c r="K20" s="4"/>
      <c r="R20" s="17"/>
      <c r="S20" s="17"/>
      <c r="T20" s="17"/>
      <c r="U20" s="14"/>
    </row>
    <row r="21" spans="1:30" ht="18" customHeight="1" x14ac:dyDescent="0.25">
      <c r="A21" s="51">
        <f>A20+Calculator!$P$34/200</f>
        <v>2.5000000000000001E-2</v>
      </c>
      <c r="B21" s="43">
        <v>60.998754457596689</v>
      </c>
      <c r="C21" s="27"/>
      <c r="E21" s="10"/>
      <c r="G21" s="3"/>
      <c r="H21" s="3"/>
      <c r="I21" s="3"/>
      <c r="K21" s="4"/>
      <c r="R21" s="18"/>
      <c r="S21" s="15"/>
      <c r="T21" s="15"/>
      <c r="U21" s="3"/>
    </row>
    <row r="22" spans="1:30" ht="18" customHeight="1" x14ac:dyDescent="0.25">
      <c r="A22" s="51">
        <f>A21+Calculator!$P$34/200</f>
        <v>0.05</v>
      </c>
      <c r="B22" s="43">
        <v>78.841342269435899</v>
      </c>
      <c r="C22" s="48"/>
      <c r="D22" s="27"/>
      <c r="H22" s="3"/>
      <c r="I22" s="3"/>
      <c r="J22" s="3"/>
      <c r="S22" s="18"/>
      <c r="T22" s="15"/>
      <c r="U22" s="15"/>
      <c r="V22" s="3"/>
    </row>
    <row r="23" spans="1:30" ht="18" customHeight="1" x14ac:dyDescent="0.25">
      <c r="A23" s="51">
        <f>A22+Calculator!$P$34/200</f>
        <v>7.5000000000000011E-2</v>
      </c>
      <c r="B23" s="43">
        <v>91.587240751730832</v>
      </c>
      <c r="C23" s="48"/>
      <c r="D23" s="27"/>
      <c r="H23" s="3"/>
      <c r="I23" s="3"/>
      <c r="J23" s="3"/>
      <c r="S23" s="18"/>
      <c r="T23" s="15"/>
      <c r="U23" s="15"/>
      <c r="V23" s="3"/>
      <c r="X23" s="16"/>
      <c r="Y23" s="16"/>
      <c r="Z23" s="16"/>
      <c r="AA23" s="16"/>
      <c r="AB23" s="16"/>
      <c r="AC23" s="16"/>
      <c r="AD23" s="16"/>
    </row>
    <row r="24" spans="1:30" ht="18" customHeight="1" x14ac:dyDescent="0.25">
      <c r="A24" s="51">
        <f>A23+Calculator!$P$34/200</f>
        <v>0.1</v>
      </c>
      <c r="B24" s="43">
        <v>101.63981515022721</v>
      </c>
      <c r="C24" s="48"/>
      <c r="D24" s="27"/>
      <c r="H24" s="3"/>
      <c r="I24" s="3"/>
      <c r="J24" s="3"/>
      <c r="S24" s="18"/>
      <c r="T24" s="15"/>
      <c r="U24" s="15"/>
      <c r="V24" s="3"/>
      <c r="X24" s="16"/>
      <c r="Y24" s="16"/>
      <c r="Z24" s="16"/>
      <c r="AA24" s="16"/>
      <c r="AB24" s="16"/>
      <c r="AC24" s="16"/>
      <c r="AD24" s="16"/>
    </row>
    <row r="25" spans="1:30" ht="18" customHeight="1" x14ac:dyDescent="0.25">
      <c r="A25" s="51">
        <f>A24+Calculator!$P$34/200</f>
        <v>0.125</v>
      </c>
      <c r="B25" s="43">
        <v>109.90583955224456</v>
      </c>
      <c r="C25" s="48"/>
      <c r="D25" s="27"/>
      <c r="H25" s="3"/>
      <c r="I25" s="3"/>
      <c r="J25" s="3"/>
      <c r="S25" s="18"/>
      <c r="T25" s="15"/>
      <c r="U25" s="15"/>
      <c r="V25" s="3"/>
      <c r="X25" s="16"/>
      <c r="Y25" s="16"/>
      <c r="Z25" s="16"/>
      <c r="AA25" s="16"/>
      <c r="AB25" s="16"/>
      <c r="AC25" s="16"/>
      <c r="AD25" s="16"/>
    </row>
    <row r="26" spans="1:30" ht="18" customHeight="1" x14ac:dyDescent="0.25">
      <c r="A26" s="51">
        <f>A25+Calculator!$P$34/200</f>
        <v>0.15</v>
      </c>
      <c r="B26" s="43">
        <v>116.90239957983235</v>
      </c>
      <c r="C26" s="48"/>
      <c r="D26" s="27"/>
      <c r="H26" s="3"/>
      <c r="I26" s="3"/>
      <c r="J26" s="3"/>
      <c r="S26" s="18"/>
      <c r="T26" s="15"/>
      <c r="U26" s="15"/>
      <c r="V26" s="3"/>
      <c r="X26" s="16"/>
      <c r="Y26" s="16"/>
      <c r="Z26" s="16"/>
      <c r="AA26" s="16"/>
      <c r="AB26" s="16"/>
      <c r="AC26" s="16"/>
      <c r="AD26" s="16"/>
    </row>
    <row r="27" spans="1:30" ht="18" customHeight="1" x14ac:dyDescent="0.25">
      <c r="A27" s="51">
        <f>A26+Calculator!$P$34/200</f>
        <v>0.17499999999999999</v>
      </c>
      <c r="B27" s="43">
        <v>122.9614220117154</v>
      </c>
      <c r="C27" s="48"/>
      <c r="D27" s="27"/>
      <c r="H27" s="3"/>
      <c r="I27" s="3"/>
      <c r="J27" s="3"/>
      <c r="S27" s="18"/>
      <c r="T27" s="15"/>
      <c r="U27" s="15"/>
      <c r="V27" s="3"/>
      <c r="X27" s="16"/>
      <c r="Y27" s="16"/>
      <c r="Z27" s="16"/>
      <c r="AA27" s="16"/>
      <c r="AB27" s="16"/>
      <c r="AC27" s="16"/>
      <c r="AD27" s="16"/>
    </row>
    <row r="28" spans="1:30" ht="18" customHeight="1" x14ac:dyDescent="0.25">
      <c r="A28" s="51">
        <f>A27+Calculator!$P$34/200</f>
        <v>0.19999999999999998</v>
      </c>
      <c r="B28" s="43">
        <v>128.30415663080868</v>
      </c>
      <c r="C28" s="48"/>
      <c r="D28" s="27"/>
      <c r="H28" s="3"/>
      <c r="I28" s="3"/>
      <c r="J28" s="3"/>
      <c r="S28" s="18"/>
      <c r="T28" s="15"/>
      <c r="U28" s="15"/>
      <c r="V28" s="3"/>
      <c r="X28" s="16"/>
      <c r="Y28" s="16"/>
      <c r="Z28" s="16"/>
      <c r="AA28" s="16"/>
      <c r="AB28" s="16"/>
      <c r="AC28" s="16"/>
      <c r="AD28" s="16"/>
    </row>
    <row r="29" spans="1:30" ht="18" customHeight="1" x14ac:dyDescent="0.25">
      <c r="A29" s="51">
        <f>A28+Calculator!$P$34/200</f>
        <v>0.22499999999999998</v>
      </c>
      <c r="B29" s="43">
        <v>133.08190085499439</v>
      </c>
      <c r="C29" s="48"/>
      <c r="D29" s="27"/>
      <c r="H29" s="3"/>
      <c r="I29" s="3"/>
      <c r="J29" s="3"/>
      <c r="S29" s="18"/>
      <c r="T29" s="15"/>
      <c r="U29" s="15"/>
      <c r="V29" s="3"/>
      <c r="X29" s="16"/>
      <c r="Y29" s="16"/>
      <c r="Z29" s="16"/>
      <c r="AA29" s="16"/>
      <c r="AB29" s="16"/>
      <c r="AC29" s="16"/>
      <c r="AD29" s="16"/>
    </row>
    <row r="30" spans="1:30" ht="18" customHeight="1" x14ac:dyDescent="0.25">
      <c r="A30" s="51">
        <f>A29+Calculator!$P$34/200</f>
        <v>0.24999999999999997</v>
      </c>
      <c r="B30" s="43">
        <v>137.40093111684305</v>
      </c>
      <c r="C30" s="48"/>
      <c r="D30" s="27"/>
      <c r="H30" s="3"/>
      <c r="I30" s="3"/>
      <c r="J30" s="3"/>
      <c r="S30" s="18"/>
      <c r="T30" s="15"/>
      <c r="U30" s="15"/>
      <c r="V30" s="3"/>
      <c r="X30" s="16"/>
      <c r="Y30" s="16"/>
      <c r="Z30" s="16"/>
      <c r="AA30" s="16"/>
      <c r="AB30" s="16"/>
      <c r="AC30" s="16"/>
      <c r="AD30" s="16"/>
    </row>
    <row r="31" spans="1:30" ht="18" customHeight="1" x14ac:dyDescent="0.25">
      <c r="A31" s="51">
        <f>A30+Calculator!$P$34/200</f>
        <v>0.27499999999999997</v>
      </c>
      <c r="B31" s="43">
        <v>141.33815269850501</v>
      </c>
      <c r="C31" s="48"/>
      <c r="D31" s="27"/>
      <c r="H31" s="3"/>
      <c r="I31" s="3"/>
      <c r="J31" s="3"/>
      <c r="S31" s="18"/>
      <c r="T31" s="15"/>
      <c r="U31" s="15"/>
      <c r="V31" s="3"/>
      <c r="X31" s="16"/>
      <c r="Y31" s="16"/>
      <c r="Z31" s="16"/>
      <c r="AA31" s="16"/>
      <c r="AB31" s="16"/>
      <c r="AC31" s="16"/>
      <c r="AD31" s="16"/>
    </row>
    <row r="32" spans="1:30" ht="18" customHeight="1" x14ac:dyDescent="0.25">
      <c r="A32" s="51">
        <f>A31+Calculator!$P$34/200</f>
        <v>0.3</v>
      </c>
      <c r="B32" s="43">
        <v>144.95100368331862</v>
      </c>
      <c r="C32" s="48"/>
      <c r="D32" s="27"/>
      <c r="H32" s="3"/>
      <c r="I32" s="3"/>
      <c r="J32" s="3"/>
      <c r="S32" s="18"/>
      <c r="T32" s="15"/>
      <c r="U32" s="15"/>
      <c r="V32" s="3"/>
      <c r="X32" s="16"/>
      <c r="Y32" s="16"/>
      <c r="Z32" s="16"/>
      <c r="AA32" s="16"/>
      <c r="AB32" s="16"/>
      <c r="AC32" s="16"/>
      <c r="AD32" s="16"/>
    </row>
    <row r="33" spans="1:30" ht="18" customHeight="1" x14ac:dyDescent="0.25">
      <c r="A33" s="51">
        <f>A32+Calculator!$P$34/200</f>
        <v>0.32500000000000001</v>
      </c>
      <c r="B33" s="43">
        <v>148.28376242562751</v>
      </c>
      <c r="C33" s="48"/>
      <c r="D33" s="27"/>
      <c r="H33" s="3"/>
      <c r="I33" s="3"/>
      <c r="J33" s="3"/>
      <c r="S33" s="18"/>
      <c r="T33" s="15"/>
      <c r="U33" s="15"/>
      <c r="V33" s="3"/>
      <c r="X33" s="16"/>
      <c r="Y33" s="16"/>
      <c r="Z33" s="16"/>
      <c r="AA33" s="16"/>
      <c r="AB33" s="16"/>
      <c r="AC33" s="16"/>
      <c r="AD33" s="16"/>
    </row>
    <row r="34" spans="1:30" ht="18" customHeight="1" x14ac:dyDescent="0.25">
      <c r="A34" s="51">
        <f>A33+Calculator!$P$34/200</f>
        <v>0.35000000000000003</v>
      </c>
      <c r="B34" s="43">
        <v>151.37159587505676</v>
      </c>
      <c r="C34" s="48"/>
      <c r="D34" s="27"/>
      <c r="H34" s="3"/>
      <c r="I34" s="3"/>
      <c r="J34" s="3"/>
      <c r="S34" s="18"/>
      <c r="T34" s="15"/>
      <c r="U34" s="15"/>
      <c r="V34" s="3"/>
      <c r="X34" s="16"/>
      <c r="Y34" s="16"/>
      <c r="Z34" s="16"/>
      <c r="AA34" s="16"/>
      <c r="AB34" s="16"/>
      <c r="AC34" s="16"/>
      <c r="AD34" s="16"/>
    </row>
    <row r="35" spans="1:30" ht="18" customHeight="1" x14ac:dyDescent="0.25">
      <c r="A35" s="51">
        <f>A34+Calculator!$P$34/200</f>
        <v>0.37500000000000006</v>
      </c>
      <c r="B35" s="43">
        <v>154.24318485729344</v>
      </c>
      <c r="C35" s="48"/>
      <c r="D35" s="27"/>
      <c r="H35" s="3"/>
      <c r="I35" s="3"/>
      <c r="J35" s="3"/>
      <c r="S35" s="18"/>
      <c r="T35" s="15"/>
      <c r="U35" s="15"/>
      <c r="V35" s="3"/>
      <c r="X35" s="16"/>
      <c r="Y35" s="16"/>
      <c r="Z35" s="16"/>
      <c r="AA35" s="16"/>
      <c r="AB35" s="16"/>
      <c r="AC35" s="16"/>
      <c r="AD35" s="16"/>
    </row>
    <row r="36" spans="1:30" ht="18" customHeight="1" x14ac:dyDescent="0.25">
      <c r="A36" s="51">
        <f>A35+Calculator!$P$34/200</f>
        <v>0.40000000000000008</v>
      </c>
      <c r="B36" s="43">
        <v>156.92244985335077</v>
      </c>
      <c r="C36" s="48"/>
      <c r="D36" s="27"/>
      <c r="E36" s="125" t="s">
        <v>58</v>
      </c>
      <c r="F36" s="125"/>
      <c r="G36" s="125"/>
      <c r="H36" s="125"/>
      <c r="I36" s="125"/>
      <c r="J36" s="125"/>
      <c r="K36" s="125"/>
      <c r="L36" s="125"/>
      <c r="O36" s="125"/>
      <c r="P36" s="125"/>
      <c r="Q36" s="125"/>
      <c r="R36" s="125"/>
      <c r="S36" s="125"/>
      <c r="T36" s="125"/>
      <c r="U36" s="125"/>
      <c r="V36" s="125"/>
      <c r="X36" s="16"/>
      <c r="Y36" s="16"/>
      <c r="Z36" s="16"/>
      <c r="AA36" s="16"/>
      <c r="AB36" s="16"/>
      <c r="AC36" s="16"/>
      <c r="AD36" s="16"/>
    </row>
    <row r="37" spans="1:30" ht="18" customHeight="1" thickBot="1" x14ac:dyDescent="0.3">
      <c r="A37" s="51">
        <f>A36+Calculator!$P$34/200</f>
        <v>0.4250000000000001</v>
      </c>
      <c r="B37" s="43">
        <v>159.42970549833311</v>
      </c>
      <c r="C37" s="48"/>
      <c r="D37" s="27"/>
      <c r="H37" s="3"/>
      <c r="I37" s="3"/>
      <c r="J37" s="3"/>
      <c r="S37" s="18"/>
      <c r="T37" s="15"/>
      <c r="U37" s="15"/>
      <c r="V37" s="3"/>
      <c r="X37" s="16"/>
      <c r="Y37" s="16"/>
      <c r="Z37" s="16"/>
      <c r="AA37" s="16"/>
      <c r="AB37" s="16"/>
      <c r="AC37" s="16"/>
      <c r="AD37" s="16"/>
    </row>
    <row r="38" spans="1:30" ht="18" customHeight="1" x14ac:dyDescent="0.25">
      <c r="A38" s="51">
        <f>A37+Calculator!$P$34/200</f>
        <v>0.45000000000000012</v>
      </c>
      <c r="B38" s="43">
        <v>161.78244987921127</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5">
      <c r="A39" s="51">
        <f>A38+Calculator!$P$34/200</f>
        <v>0.47500000000000014</v>
      </c>
      <c r="B39" s="43">
        <v>163.99591829090872</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5">
      <c r="A40" s="51">
        <f>A39+Calculator!$P$34/200</f>
        <v>0.50000000000000011</v>
      </c>
      <c r="B40" s="43">
        <v>166.08348326486538</v>
      </c>
      <c r="C40" s="48"/>
      <c r="D40" s="27"/>
      <c r="E40" s="33"/>
      <c r="F40" s="127" t="s">
        <v>60</v>
      </c>
      <c r="G40" s="127"/>
      <c r="H40" s="127"/>
      <c r="I40" s="127"/>
      <c r="J40" s="127"/>
      <c r="K40" s="127"/>
      <c r="L40" s="127"/>
      <c r="M40" s="127"/>
      <c r="N40" s="127"/>
      <c r="O40" s="127"/>
      <c r="P40" s="127"/>
      <c r="Q40" s="127"/>
      <c r="R40" s="127"/>
      <c r="S40" s="34"/>
      <c r="T40" s="15"/>
      <c r="U40" s="15"/>
      <c r="V40" s="3"/>
      <c r="X40" s="16"/>
      <c r="Y40" s="16"/>
      <c r="Z40" s="16"/>
      <c r="AA40" s="16"/>
      <c r="AB40" s="16"/>
      <c r="AC40" s="16"/>
      <c r="AD40" s="16"/>
    </row>
    <row r="41" spans="1:30" ht="18" customHeight="1" x14ac:dyDescent="0.25">
      <c r="A41" s="51">
        <f>A40+Calculator!$P$34/200</f>
        <v>0.52500000000000013</v>
      </c>
      <c r="B41" s="43">
        <v>168.0569527025124</v>
      </c>
      <c r="C41" s="48"/>
      <c r="D41" s="27"/>
      <c r="E41" s="33"/>
      <c r="F41" s="126" t="s">
        <v>61</v>
      </c>
      <c r="G41" s="126"/>
      <c r="H41" s="126"/>
      <c r="I41" s="126"/>
      <c r="J41" s="126"/>
      <c r="K41" s="126"/>
      <c r="L41" s="126"/>
      <c r="M41" s="126"/>
      <c r="N41" s="126"/>
      <c r="O41" s="126"/>
      <c r="P41" s="126"/>
      <c r="Q41" s="126"/>
      <c r="R41" s="126"/>
      <c r="S41" s="34"/>
      <c r="T41" s="15"/>
      <c r="U41" s="15"/>
      <c r="V41" s="3"/>
      <c r="X41" s="16"/>
      <c r="Y41" s="16"/>
      <c r="Z41" s="16"/>
      <c r="AA41" s="16"/>
      <c r="AB41" s="16"/>
      <c r="AC41" s="16"/>
      <c r="AD41" s="16"/>
    </row>
    <row r="42" spans="1:30" ht="18" customHeight="1" x14ac:dyDescent="0.25">
      <c r="A42" s="51">
        <f>A41+Calculator!$P$34/200</f>
        <v>0.55000000000000016</v>
      </c>
      <c r="B42" s="43">
        <v>169.92679913481692</v>
      </c>
      <c r="C42" s="48"/>
      <c r="D42" s="27"/>
      <c r="E42" s="33"/>
      <c r="F42" s="126"/>
      <c r="G42" s="126"/>
      <c r="H42" s="126"/>
      <c r="I42" s="126"/>
      <c r="J42" s="126"/>
      <c r="K42" s="126"/>
      <c r="L42" s="126"/>
      <c r="M42" s="126"/>
      <c r="N42" s="126"/>
      <c r="O42" s="126"/>
      <c r="P42" s="126"/>
      <c r="Q42" s="126"/>
      <c r="R42" s="126"/>
      <c r="S42" s="34"/>
      <c r="T42" s="15"/>
      <c r="U42" s="15"/>
      <c r="V42" s="3"/>
      <c r="X42" s="16"/>
      <c r="Y42" s="16"/>
      <c r="Z42" s="16"/>
      <c r="AA42" s="16"/>
      <c r="AB42" s="16"/>
      <c r="AC42" s="16"/>
      <c r="AD42" s="16"/>
    </row>
    <row r="43" spans="1:30" ht="18" customHeight="1" x14ac:dyDescent="0.25">
      <c r="A43" s="51">
        <f>A42+Calculator!$P$34/200</f>
        <v>0.57500000000000018</v>
      </c>
      <c r="B43" s="43">
        <v>171.70234130575508</v>
      </c>
      <c r="C43" s="48"/>
      <c r="D43" s="27"/>
      <c r="E43" s="33"/>
      <c r="F43" s="124" t="s">
        <v>62</v>
      </c>
      <c r="G43" s="124"/>
      <c r="H43" s="124"/>
      <c r="I43" s="124"/>
      <c r="J43" s="124"/>
      <c r="K43" s="124"/>
      <c r="L43" s="124"/>
      <c r="M43" s="124"/>
      <c r="N43" s="124"/>
      <c r="O43" s="124"/>
      <c r="P43" s="124"/>
      <c r="Q43" s="124"/>
      <c r="R43" s="124"/>
      <c r="S43" s="34"/>
      <c r="T43" s="15"/>
      <c r="U43" s="15"/>
      <c r="V43" s="3"/>
    </row>
    <row r="44" spans="1:30" ht="18" customHeight="1" x14ac:dyDescent="0.25">
      <c r="A44" s="51">
        <f>A43+Calculator!$P$34/200</f>
        <v>0.6000000000000002</v>
      </c>
      <c r="B44" s="43">
        <v>173.39189182817012</v>
      </c>
      <c r="C44" s="48"/>
      <c r="D44" s="27"/>
      <c r="E44" s="33"/>
      <c r="G44" s="126" t="s">
        <v>63</v>
      </c>
      <c r="H44" s="126"/>
      <c r="I44" s="126"/>
      <c r="J44" s="126"/>
      <c r="K44" s="126"/>
      <c r="L44" s="126"/>
      <c r="M44" s="126"/>
      <c r="N44" s="126"/>
      <c r="O44" s="126"/>
      <c r="P44" s="126"/>
      <c r="Q44" s="126"/>
      <c r="R44" s="126"/>
      <c r="S44" s="34"/>
      <c r="T44" s="15"/>
      <c r="U44" s="15"/>
      <c r="V44" s="3"/>
    </row>
    <row r="45" spans="1:30" ht="18" customHeight="1" x14ac:dyDescent="0.25">
      <c r="A45" s="51">
        <f>A44+Calculator!$P$34/200</f>
        <v>0.62500000000000022</v>
      </c>
      <c r="B45" s="43">
        <v>175.00287995085404</v>
      </c>
      <c r="C45" s="48"/>
      <c r="D45" s="27"/>
      <c r="E45" s="33"/>
      <c r="G45" s="126"/>
      <c r="H45" s="126"/>
      <c r="I45" s="126"/>
      <c r="J45" s="126"/>
      <c r="K45" s="126"/>
      <c r="L45" s="126"/>
      <c r="M45" s="126"/>
      <c r="N45" s="126"/>
      <c r="O45" s="126"/>
      <c r="P45" s="126"/>
      <c r="Q45" s="126"/>
      <c r="R45" s="126"/>
      <c r="S45" s="34"/>
      <c r="T45" s="15"/>
      <c r="U45" s="15"/>
      <c r="V45" s="3"/>
    </row>
    <row r="46" spans="1:30" ht="18" customHeight="1" x14ac:dyDescent="0.25">
      <c r="A46" s="51">
        <f>A45+Calculator!$P$34/200</f>
        <v>0.65000000000000024</v>
      </c>
      <c r="B46" s="43">
        <v>176.5419554840656</v>
      </c>
      <c r="C46" s="48"/>
      <c r="D46" s="27"/>
      <c r="E46" s="33"/>
      <c r="G46" s="126"/>
      <c r="H46" s="126"/>
      <c r="I46" s="126"/>
      <c r="J46" s="126"/>
      <c r="K46" s="126"/>
      <c r="L46" s="126"/>
      <c r="M46" s="126"/>
      <c r="N46" s="126"/>
      <c r="O46" s="126"/>
      <c r="P46" s="126"/>
      <c r="Q46" s="126"/>
      <c r="R46" s="126"/>
      <c r="S46" s="34"/>
      <c r="T46" s="15"/>
      <c r="U46" s="15"/>
      <c r="V46" s="3"/>
    </row>
    <row r="47" spans="1:30" ht="18" customHeight="1" x14ac:dyDescent="0.25">
      <c r="A47" s="51">
        <f>A46+Calculator!$P$34/200</f>
        <v>0.67500000000000027</v>
      </c>
      <c r="B47" s="43">
        <v>178.01507801793775</v>
      </c>
      <c r="C47" s="48"/>
      <c r="D47" s="27"/>
      <c r="E47" s="33"/>
      <c r="G47" s="126" t="s">
        <v>64</v>
      </c>
      <c r="H47" s="126"/>
      <c r="I47" s="126"/>
      <c r="J47" s="126"/>
      <c r="K47" s="126"/>
      <c r="L47" s="126"/>
      <c r="M47" s="126"/>
      <c r="N47" s="126"/>
      <c r="O47" s="126"/>
      <c r="P47" s="126"/>
      <c r="Q47" s="126"/>
      <c r="R47" s="126"/>
      <c r="S47" s="34"/>
      <c r="T47" s="15"/>
      <c r="U47" s="15"/>
      <c r="V47" s="3"/>
    </row>
    <row r="48" spans="1:30" ht="18" customHeight="1" x14ac:dyDescent="0.25">
      <c r="A48" s="51">
        <f>A47+Calculator!$P$34/200</f>
        <v>0.70000000000000029</v>
      </c>
      <c r="B48" s="43">
        <v>179.42759433437982</v>
      </c>
      <c r="C48" s="48"/>
      <c r="D48" s="27"/>
      <c r="E48" s="33"/>
      <c r="F48" s="124" t="s">
        <v>65</v>
      </c>
      <c r="G48" s="124"/>
      <c r="H48" s="124"/>
      <c r="I48" s="124"/>
      <c r="J48" s="124"/>
      <c r="K48" s="124"/>
      <c r="L48" s="124"/>
      <c r="M48" s="124"/>
      <c r="N48" s="124"/>
      <c r="O48" s="124"/>
      <c r="P48" s="124"/>
      <c r="Q48" s="124"/>
      <c r="R48" s="124"/>
      <c r="S48" s="34"/>
      <c r="T48" s="15"/>
      <c r="U48" s="15"/>
      <c r="V48" s="3"/>
    </row>
    <row r="49" spans="1:22" ht="18" customHeight="1" x14ac:dyDescent="0.25">
      <c r="A49" s="51">
        <f>A48+Calculator!$P$34/200</f>
        <v>0.72500000000000031</v>
      </c>
      <c r="B49" s="43">
        <v>180.78430610769203</v>
      </c>
      <c r="C49" s="48"/>
      <c r="D49" s="27"/>
      <c r="E49" s="33"/>
      <c r="F49" s="10"/>
      <c r="G49" s="10"/>
      <c r="H49" s="10"/>
      <c r="I49" s="10"/>
      <c r="J49" s="10"/>
      <c r="K49" s="10"/>
      <c r="L49" s="10"/>
      <c r="M49" s="10"/>
      <c r="N49" s="10"/>
      <c r="O49" s="10"/>
      <c r="P49" s="10"/>
      <c r="Q49" s="10"/>
      <c r="R49" s="10"/>
      <c r="S49" s="35"/>
      <c r="U49" s="15"/>
      <c r="V49" s="3"/>
    </row>
    <row r="50" spans="1:22" ht="18" customHeight="1" x14ac:dyDescent="0.25">
      <c r="A50" s="51">
        <f>A49+Calculator!$P$34/200</f>
        <v>0.75000000000000033</v>
      </c>
      <c r="B50" s="43">
        <v>182.08952945521264</v>
      </c>
      <c r="C50" s="48"/>
      <c r="D50" s="27"/>
      <c r="E50" s="33"/>
      <c r="G50" s="10"/>
      <c r="H50" s="12"/>
      <c r="I50" s="12"/>
      <c r="J50" s="12"/>
      <c r="K50" s="10"/>
      <c r="S50" s="35"/>
    </row>
    <row r="51" spans="1:22" ht="18" customHeight="1" x14ac:dyDescent="0.25">
      <c r="A51" s="51">
        <f>A50+Calculator!$P$34/200</f>
        <v>0.77500000000000036</v>
      </c>
      <c r="B51" s="43">
        <v>183.34714753841226</v>
      </c>
      <c r="C51" s="48"/>
      <c r="D51" s="27"/>
      <c r="E51" s="33"/>
      <c r="F51" s="11" t="s">
        <v>66</v>
      </c>
      <c r="G51" s="10"/>
      <c r="H51" s="12"/>
      <c r="I51" s="12"/>
      <c r="J51" s="12"/>
      <c r="K51" s="10"/>
      <c r="S51" s="35"/>
    </row>
    <row r="52" spans="1:22" ht="18" customHeight="1" x14ac:dyDescent="0.25">
      <c r="A52" s="51">
        <f>A51+Calculator!$P$34/200</f>
        <v>0.80000000000000038</v>
      </c>
      <c r="B52" s="43">
        <v>184.56065716500581</v>
      </c>
      <c r="C52" s="48"/>
      <c r="D52" s="27"/>
      <c r="E52" s="33"/>
      <c r="F52" s="124" t="s">
        <v>67</v>
      </c>
      <c r="G52" s="124"/>
      <c r="H52" s="124"/>
      <c r="I52" s="124"/>
      <c r="J52" s="124"/>
      <c r="K52" s="124"/>
      <c r="L52" s="124"/>
      <c r="M52" s="124"/>
      <c r="N52" s="124"/>
      <c r="O52" s="124"/>
      <c r="P52" s="124"/>
      <c r="Q52" s="124"/>
      <c r="R52" s="124"/>
      <c r="S52" s="35"/>
    </row>
    <row r="53" spans="1:22" ht="18" customHeight="1" x14ac:dyDescent="0.25">
      <c r="A53" s="51">
        <f>A52+Calculator!$P$34/200</f>
        <v>0.8250000000000004</v>
      </c>
      <c r="B53" s="43">
        <v>185.73321016485875</v>
      </c>
      <c r="C53" s="48"/>
      <c r="D53" s="27"/>
      <c r="E53" s="33"/>
      <c r="F53" s="23" t="s">
        <v>36</v>
      </c>
      <c r="G53" s="23"/>
      <c r="H53" s="23"/>
      <c r="I53" s="23"/>
      <c r="J53" s="23"/>
      <c r="K53" s="23"/>
      <c r="L53" s="23"/>
      <c r="M53" s="23"/>
      <c r="N53" s="23"/>
      <c r="O53" s="23"/>
      <c r="P53" s="23"/>
      <c r="Q53" s="23"/>
      <c r="R53" s="23"/>
      <c r="S53" s="35"/>
    </row>
    <row r="54" spans="1:22" ht="18" customHeight="1" x14ac:dyDescent="0.25">
      <c r="A54" s="51">
        <f>A53+Calculator!$P$34/200</f>
        <v>0.85000000000000042</v>
      </c>
      <c r="B54" s="43">
        <v>186.86765018203698</v>
      </c>
      <c r="C54" s="48"/>
      <c r="D54" s="27"/>
      <c r="E54" s="33"/>
      <c r="F54" s="23"/>
      <c r="G54" s="23"/>
      <c r="H54" s="23"/>
      <c r="I54" s="23"/>
      <c r="J54" s="23"/>
      <c r="K54" s="23"/>
      <c r="L54" s="23"/>
      <c r="M54" s="23"/>
      <c r="N54" s="23"/>
      <c r="O54" s="23"/>
      <c r="P54" s="23"/>
      <c r="Q54" s="23"/>
      <c r="R54" s="23"/>
      <c r="S54" s="35"/>
    </row>
    <row r="55" spans="1:22" ht="18" customHeight="1" x14ac:dyDescent="0.25">
      <c r="A55" s="51">
        <f>A54+Calculator!$P$34/200</f>
        <v>0.87500000000000044</v>
      </c>
      <c r="B55" s="43">
        <v>187.96654542662156</v>
      </c>
      <c r="C55" s="48"/>
      <c r="D55" s="27"/>
      <c r="E55" s="33"/>
      <c r="F55" s="23"/>
      <c r="G55" s="23"/>
      <c r="H55" s="23"/>
      <c r="I55" s="23"/>
      <c r="J55" s="23"/>
      <c r="K55" s="23"/>
      <c r="L55" s="23"/>
      <c r="M55" s="23"/>
      <c r="N55" s="23"/>
      <c r="O55" s="23"/>
      <c r="P55" s="23"/>
      <c r="Q55" s="23"/>
      <c r="R55" s="23"/>
      <c r="S55" s="35"/>
    </row>
    <row r="56" spans="1:22" ht="18" customHeight="1" thickBot="1" x14ac:dyDescent="0.3">
      <c r="A56" s="51">
        <f>A55+Calculator!$P$34/200</f>
        <v>0.90000000000000047</v>
      </c>
      <c r="B56" s="43">
        <v>189.03221785285064</v>
      </c>
      <c r="C56" s="48"/>
      <c r="D56" s="27"/>
      <c r="E56" s="36"/>
      <c r="F56" s="37"/>
      <c r="G56" s="37"/>
      <c r="H56" s="38"/>
      <c r="I56" s="38"/>
      <c r="J56" s="38"/>
      <c r="K56" s="37"/>
      <c r="L56" s="39"/>
      <c r="M56" s="39"/>
      <c r="N56" s="39"/>
      <c r="O56" s="39"/>
      <c r="P56" s="39"/>
      <c r="Q56" s="39"/>
      <c r="R56" s="39"/>
      <c r="S56" s="40"/>
    </row>
    <row r="57" spans="1:22" ht="18" customHeight="1" x14ac:dyDescent="0.25">
      <c r="A57" s="51">
        <f>A56+Calculator!$P$34/200</f>
        <v>0.92500000000000049</v>
      </c>
      <c r="B57" s="43">
        <v>190.06676916829807</v>
      </c>
      <c r="C57" s="48"/>
      <c r="D57" s="27"/>
      <c r="H57" s="3"/>
      <c r="I57" s="3"/>
      <c r="J57" s="3"/>
    </row>
    <row r="58" spans="1:22" ht="18" customHeight="1" x14ac:dyDescent="0.25">
      <c r="A58" s="51">
        <f>A57+Calculator!$P$34/200</f>
        <v>0.95000000000000051</v>
      </c>
      <c r="B58" s="43">
        <v>191.07210402792725</v>
      </c>
      <c r="C58" s="48"/>
      <c r="D58" s="27"/>
      <c r="H58" s="3"/>
      <c r="I58" s="3"/>
      <c r="J58" s="3"/>
    </row>
    <row r="59" spans="1:22" ht="18" customHeight="1" x14ac:dyDescent="0.25">
      <c r="A59" s="51">
        <f>A58+Calculator!$P$34/200</f>
        <v>0.97500000000000053</v>
      </c>
      <c r="B59" s="43">
        <v>192.0499507241712</v>
      </c>
      <c r="C59" s="48"/>
      <c r="D59" s="27"/>
      <c r="H59" s="3"/>
      <c r="I59" s="3"/>
      <c r="J59" s="3"/>
    </row>
    <row r="60" spans="1:22" ht="18" customHeight="1" x14ac:dyDescent="0.25">
      <c r="A60" s="51">
        <f>A59+Calculator!$P$34/200</f>
        <v>1.0000000000000004</v>
      </c>
      <c r="B60" s="43">
        <v>193.0018796477957</v>
      </c>
      <c r="C60" s="48"/>
      <c r="D60" s="27"/>
      <c r="H60" s="3"/>
      <c r="I60" s="3"/>
      <c r="J60" s="3"/>
    </row>
    <row r="61" spans="1:22" ht="18" customHeight="1" x14ac:dyDescent="0.25">
      <c r="A61" s="51">
        <f>A60+Calculator!$P$34/200</f>
        <v>1.0250000000000004</v>
      </c>
      <c r="B61" s="43">
        <v>193.929319762886</v>
      </c>
      <c r="C61" s="48"/>
      <c r="D61" s="27"/>
      <c r="H61" s="3"/>
      <c r="I61" s="3"/>
      <c r="J61" s="3"/>
    </row>
    <row r="62" spans="1:22" ht="18" customHeight="1" x14ac:dyDescent="0.25">
      <c r="A62" s="51">
        <f>A61+Calculator!$P$34/200</f>
        <v>1.0500000000000003</v>
      </c>
      <c r="B62" s="43">
        <v>194.83357331193747</v>
      </c>
      <c r="C62" s="48"/>
      <c r="D62" s="27"/>
      <c r="H62" s="3"/>
      <c r="I62" s="3"/>
      <c r="J62" s="3"/>
    </row>
    <row r="63" spans="1:22" ht="18" customHeight="1" x14ac:dyDescent="0.25">
      <c r="A63" s="51">
        <f>A62+Calculator!$P$34/200</f>
        <v>1.0750000000000002</v>
      </c>
      <c r="B63" s="43">
        <v>195.71582894302708</v>
      </c>
      <c r="C63" s="48"/>
      <c r="D63" s="27"/>
      <c r="H63" s="3"/>
      <c r="I63" s="3"/>
      <c r="J63" s="3"/>
    </row>
    <row r="64" spans="1:22" ht="18" customHeight="1" x14ac:dyDescent="0.25">
      <c r="A64" s="51">
        <f>A63+Calculator!$P$34/200</f>
        <v>1.1000000000000001</v>
      </c>
      <c r="B64" s="43">
        <v>196.57717342989667</v>
      </c>
      <c r="C64" s="48"/>
      <c r="D64" s="27"/>
      <c r="H64" s="3"/>
      <c r="I64" s="3"/>
      <c r="J64" s="3"/>
    </row>
    <row r="65" spans="1:10" ht="18" customHeight="1" x14ac:dyDescent="0.25">
      <c r="A65" s="51">
        <f>A64+Calculator!$P$34/200</f>
        <v>1.125</v>
      </c>
      <c r="B65" s="43">
        <v>197.41860213706957</v>
      </c>
      <c r="C65" s="48"/>
      <c r="D65" s="27"/>
      <c r="H65" s="3"/>
      <c r="I65" s="3"/>
      <c r="J65" s="3"/>
    </row>
    <row r="66" spans="1:10" ht="18" customHeight="1" x14ac:dyDescent="0.25">
      <c r="A66" s="51">
        <f>A65+Calculator!$P$34/200</f>
        <v>1.1499999999999999</v>
      </c>
      <c r="B66" s="43">
        <v>198.24102836553845</v>
      </c>
      <c r="C66" s="48"/>
      <c r="D66" s="27"/>
      <c r="H66" s="3"/>
      <c r="I66" s="3"/>
      <c r="J66" s="3"/>
    </row>
    <row r="67" spans="1:10" ht="18" customHeight="1" x14ac:dyDescent="0.25">
      <c r="A67" s="51">
        <f>A66+Calculator!$P$34/200</f>
        <v>1.1749999999999998</v>
      </c>
      <c r="B67" s="43">
        <v>199.04529169982783</v>
      </c>
      <c r="C67" s="48"/>
      <c r="D67" s="27"/>
      <c r="H67" s="3"/>
      <c r="I67" s="3"/>
      <c r="J67" s="3"/>
    </row>
    <row r="68" spans="1:10" ht="18" customHeight="1" x14ac:dyDescent="0.25">
      <c r="A68" s="51">
        <f>A67+Calculator!$P$34/200</f>
        <v>1.1999999999999997</v>
      </c>
      <c r="B68" s="43">
        <v>199.83216546413337</v>
      </c>
      <c r="C68" s="48"/>
      <c r="D68" s="27"/>
      <c r="H68" s="3"/>
      <c r="I68" s="3"/>
      <c r="J68" s="3"/>
    </row>
    <row r="69" spans="1:10" ht="18" customHeight="1" x14ac:dyDescent="0.25">
      <c r="A69" s="51">
        <f>A68+Calculator!$P$34/200</f>
        <v>1.2249999999999996</v>
      </c>
      <c r="B69" s="43">
        <v>200.60236338357521</v>
      </c>
      <c r="C69" s="48"/>
      <c r="D69" s="27"/>
      <c r="H69" s="3"/>
      <c r="I69" s="3"/>
      <c r="J69" s="3"/>
    </row>
    <row r="70" spans="1:10" ht="18" customHeight="1" x14ac:dyDescent="0.25">
      <c r="A70" s="51">
        <f>A69+Calculator!$P$34/200</f>
        <v>1.2499999999999996</v>
      </c>
      <c r="B70" s="43">
        <v>201.35654553621447</v>
      </c>
      <c r="C70" s="48"/>
      <c r="D70" s="27"/>
      <c r="H70" s="3"/>
      <c r="I70" s="3"/>
      <c r="J70" s="3"/>
    </row>
    <row r="71" spans="1:10" ht="18" customHeight="1" x14ac:dyDescent="0.25">
      <c r="A71" s="51">
        <f>A70+Calculator!$P$34/200</f>
        <v>1.2749999999999995</v>
      </c>
      <c r="B71" s="43">
        <v>202.09532367222269</v>
      </c>
      <c r="C71" s="48"/>
      <c r="D71" s="27"/>
    </row>
    <row r="72" spans="1:10" ht="18" customHeight="1" x14ac:dyDescent="0.25">
      <c r="A72" s="51">
        <f>A71+Calculator!$P$34/200</f>
        <v>1.2999999999999994</v>
      </c>
      <c r="B72" s="43">
        <v>202.81926596834239</v>
      </c>
      <c r="C72" s="48"/>
      <c r="D72" s="27"/>
    </row>
    <row r="73" spans="1:10" ht="18" customHeight="1" x14ac:dyDescent="0.25">
      <c r="A73" s="51">
        <f>A72+Calculator!$P$34/200</f>
        <v>1.3249999999999993</v>
      </c>
      <c r="B73" s="43">
        <v>203.52890127841886</v>
      </c>
      <c r="C73" s="48"/>
      <c r="D73" s="27"/>
    </row>
    <row r="74" spans="1:10" ht="18" customHeight="1" x14ac:dyDescent="0.25">
      <c r="A74" s="51">
        <f>A73+Calculator!$P$34/200</f>
        <v>1.3499999999999992</v>
      </c>
      <c r="B74" s="43">
        <v>204.22472293422055</v>
      </c>
      <c r="C74" s="48"/>
      <c r="D74" s="27"/>
    </row>
    <row r="75" spans="1:10" ht="18" customHeight="1" x14ac:dyDescent="0.25">
      <c r="A75" s="51">
        <f>A74+Calculator!$P$34/200</f>
        <v>1.3749999999999991</v>
      </c>
      <c r="B75" s="43">
        <v>204.90719214491509</v>
      </c>
      <c r="C75" s="48"/>
      <c r="D75" s="27"/>
    </row>
    <row r="76" spans="1:10" ht="18" customHeight="1" x14ac:dyDescent="0.25">
      <c r="A76" s="51">
        <f>A75+Calculator!$P$34/200</f>
        <v>1.399999999999999</v>
      </c>
      <c r="B76" s="43">
        <v>205.57674103834893</v>
      </c>
      <c r="C76" s="48"/>
      <c r="D76" s="27"/>
    </row>
    <row r="77" spans="1:10" ht="18" customHeight="1" x14ac:dyDescent="0.25">
      <c r="A77" s="51">
        <f>A76+Calculator!$P$34/200</f>
        <v>1.4249999999999989</v>
      </c>
      <c r="B77" s="43">
        <v>206.23377538262179</v>
      </c>
      <c r="C77" s="48"/>
      <c r="D77" s="27"/>
    </row>
    <row r="78" spans="1:10" ht="18" customHeight="1" x14ac:dyDescent="0.25">
      <c r="A78" s="51">
        <f>A77+Calculator!$P$34/200</f>
        <v>1.4499999999999988</v>
      </c>
      <c r="B78" s="43">
        <v>206.8786770222965</v>
      </c>
      <c r="C78" s="48"/>
      <c r="D78" s="27"/>
    </row>
    <row r="79" spans="1:10" ht="18" customHeight="1" x14ac:dyDescent="0.25">
      <c r="A79" s="51">
        <f>A78+Calculator!$P$34/200</f>
        <v>1.4749999999999988</v>
      </c>
      <c r="B79" s="43">
        <v>207.51180605987992</v>
      </c>
      <c r="C79" s="48"/>
      <c r="D79" s="27"/>
    </row>
    <row r="80" spans="1:10" ht="18" customHeight="1" x14ac:dyDescent="0.25">
      <c r="A80" s="51">
        <f>A79+Calculator!$P$34/200</f>
        <v>1.4999999999999987</v>
      </c>
      <c r="B80" s="43">
        <v>208.13350280990682</v>
      </c>
      <c r="C80" s="48"/>
      <c r="D80" s="27"/>
    </row>
    <row r="81" spans="1:4" ht="18" customHeight="1" x14ac:dyDescent="0.25">
      <c r="A81" s="51">
        <f>A80+Calculator!$P$34/200</f>
        <v>1.5249999999999986</v>
      </c>
      <c r="B81" s="43">
        <v>208.74408955001144</v>
      </c>
      <c r="C81" s="48"/>
      <c r="D81" s="27"/>
    </row>
    <row r="82" spans="1:4" ht="18" customHeight="1" x14ac:dyDescent="0.25">
      <c r="A82" s="51">
        <f>A81+Calculator!$P$34/200</f>
        <v>1.5499999999999985</v>
      </c>
      <c r="B82" s="43">
        <v>209.3438720907418</v>
      </c>
      <c r="C82" s="48"/>
      <c r="D82" s="27"/>
    </row>
    <row r="83" spans="1:4" ht="18" customHeight="1" x14ac:dyDescent="0.25">
      <c r="A83" s="51">
        <f>A82+Calculator!$P$34/200</f>
        <v>1.5749999999999984</v>
      </c>
      <c r="B83" s="43">
        <v>209.93314118352697</v>
      </c>
      <c r="C83" s="48"/>
      <c r="D83" s="27"/>
    </row>
    <row r="84" spans="1:4" ht="18" customHeight="1" x14ac:dyDescent="0.25">
      <c r="A84" s="51">
        <f>A83+Calculator!$P$34/200</f>
        <v>1.5999999999999983</v>
      </c>
      <c r="B84" s="43">
        <v>210.51217378411559</v>
      </c>
      <c r="C84" s="48"/>
      <c r="D84" s="27"/>
    </row>
    <row r="85" spans="1:4" ht="18" customHeight="1" x14ac:dyDescent="0.25">
      <c r="A85" s="51">
        <f>A84+Calculator!$P$34/200</f>
        <v>1.6249999999999982</v>
      </c>
      <c r="B85" s="43">
        <v>211.08123418693606</v>
      </c>
      <c r="C85" s="48"/>
      <c r="D85" s="27"/>
    </row>
    <row r="86" spans="1:4" ht="18" customHeight="1" x14ac:dyDescent="0.25">
      <c r="A86" s="51">
        <f>A85+Calculator!$P$34/200</f>
        <v>1.6499999999999981</v>
      </c>
      <c r="B86" s="43">
        <v>211.64057504416584</v>
      </c>
      <c r="C86" s="48"/>
      <c r="D86" s="27"/>
    </row>
    <row r="87" spans="1:4" ht="18" customHeight="1" x14ac:dyDescent="0.25">
      <c r="A87" s="51">
        <f>A86+Calculator!$P$34/200</f>
        <v>1.674999999999998</v>
      </c>
      <c r="B87" s="43">
        <v>212.19043828181015</v>
      </c>
      <c r="C87" s="48"/>
      <c r="D87" s="27"/>
    </row>
    <row r="88" spans="1:4" ht="18" customHeight="1" x14ac:dyDescent="0.25">
      <c r="A88" s="51">
        <f>A87+Calculator!$P$34/200</f>
        <v>1.699999999999998</v>
      </c>
      <c r="B88" s="43">
        <v>212.73105592376697</v>
      </c>
      <c r="C88" s="48"/>
      <c r="D88" s="27"/>
    </row>
    <row r="89" spans="1:4" ht="18" customHeight="1" x14ac:dyDescent="0.25">
      <c r="A89" s="51">
        <f>A88+Calculator!$P$34/200</f>
        <v>1.7249999999999979</v>
      </c>
      <c r="B89" s="43">
        <v>213.26265083367184</v>
      </c>
      <c r="C89" s="48"/>
      <c r="D89" s="27"/>
    </row>
    <row r="90" spans="1:4" ht="18" customHeight="1" x14ac:dyDescent="0.25">
      <c r="A90" s="51">
        <f>A89+Calculator!$P$34/200</f>
        <v>1.7499999999999978</v>
      </c>
      <c r="B90" s="43">
        <v>213.78543738326238</v>
      </c>
      <c r="C90" s="48"/>
      <c r="D90" s="27"/>
    </row>
    <row r="91" spans="1:4" ht="18" customHeight="1" x14ac:dyDescent="0.25">
      <c r="A91" s="51">
        <f>A90+Calculator!$P$34/200</f>
        <v>1.7749999999999977</v>
      </c>
      <c r="B91" s="43">
        <v>214.29962205506143</v>
      </c>
      <c r="C91" s="48"/>
      <c r="D91" s="27"/>
    </row>
    <row r="92" spans="1:4" ht="18" customHeight="1" x14ac:dyDescent="0.25">
      <c r="A92" s="51">
        <f>A91+Calculator!$P$34/200</f>
        <v>1.7999999999999976</v>
      </c>
      <c r="B92" s="43">
        <v>214.80540398633843</v>
      </c>
      <c r="C92" s="48"/>
      <c r="D92" s="27"/>
    </row>
    <row r="93" spans="1:4" ht="18" customHeight="1" x14ac:dyDescent="0.25">
      <c r="A93" s="51">
        <f>A92+Calculator!$P$34/200</f>
        <v>1.8249999999999975</v>
      </c>
      <c r="B93" s="43">
        <v>215.30297546055982</v>
      </c>
      <c r="C93" s="48"/>
      <c r="D93" s="27"/>
    </row>
    <row r="94" spans="1:4" ht="18" customHeight="1" x14ac:dyDescent="0.25">
      <c r="A94" s="51">
        <f>A93+Calculator!$P$34/200</f>
        <v>1.8499999999999974</v>
      </c>
      <c r="B94" s="43">
        <v>215.79252235187263</v>
      </c>
      <c r="C94" s="48"/>
      <c r="D94" s="27"/>
    </row>
    <row r="95" spans="1:4" ht="18" customHeight="1" x14ac:dyDescent="0.25">
      <c r="A95" s="51">
        <f>A94+Calculator!$P$34/200</f>
        <v>1.8749999999999973</v>
      </c>
      <c r="B95" s="43">
        <v>216.27422452756693</v>
      </c>
      <c r="C95" s="48"/>
      <c r="D95" s="27"/>
    </row>
    <row r="96" spans="1:4" ht="18" customHeight="1" x14ac:dyDescent="0.25">
      <c r="A96" s="51">
        <f>A95+Calculator!$P$34/200</f>
        <v>1.8999999999999972</v>
      </c>
      <c r="B96" s="43">
        <v>216.74825621293428</v>
      </c>
      <c r="C96" s="48"/>
      <c r="D96" s="27"/>
    </row>
    <row r="97" spans="1:4" ht="18" customHeight="1" x14ac:dyDescent="0.25">
      <c r="A97" s="51">
        <f>A96+Calculator!$P$34/200</f>
        <v>1.9249999999999972</v>
      </c>
      <c r="B97" s="43">
        <v>217.21478632246277</v>
      </c>
      <c r="C97" s="48"/>
      <c r="D97" s="27"/>
    </row>
    <row r="98" spans="1:4" ht="18" customHeight="1" x14ac:dyDescent="0.25">
      <c r="A98" s="51">
        <f>A97+Calculator!$P$34/200</f>
        <v>1.9499999999999971</v>
      </c>
      <c r="B98" s="43">
        <v>217.67397876088765</v>
      </c>
      <c r="C98" s="48"/>
      <c r="D98" s="27"/>
    </row>
    <row r="99" spans="1:4" ht="18" customHeight="1" x14ac:dyDescent="0.25">
      <c r="A99" s="51">
        <f>A98+Calculator!$P$34/200</f>
        <v>1.974999999999997</v>
      </c>
      <c r="B99" s="43">
        <v>218.12599269723779</v>
      </c>
      <c r="C99" s="48"/>
      <c r="D99" s="27"/>
    </row>
    <row r="100" spans="1:4" ht="18" customHeight="1" x14ac:dyDescent="0.25">
      <c r="A100" s="51">
        <f>A99+Calculator!$P$34/200</f>
        <v>1.9999999999999969</v>
      </c>
      <c r="B100" s="43">
        <v>218.57098281468231</v>
      </c>
      <c r="C100" s="48"/>
      <c r="D100" s="27"/>
    </row>
    <row r="101" spans="1:4" ht="18" customHeight="1" x14ac:dyDescent="0.25">
      <c r="A101" s="51">
        <f>A100+Calculator!$P$34/200</f>
        <v>2.0249999999999968</v>
      </c>
      <c r="B101" s="43">
        <v>219.00909953868171</v>
      </c>
      <c r="C101" s="48"/>
      <c r="D101" s="27"/>
    </row>
    <row r="102" spans="1:4" ht="18" customHeight="1" x14ac:dyDescent="0.25">
      <c r="A102" s="51">
        <f>A101+Calculator!$P$34/200</f>
        <v>2.0499999999999967</v>
      </c>
      <c r="B102" s="43">
        <v>219.44048924567772</v>
      </c>
      <c r="C102" s="48"/>
      <c r="D102" s="27"/>
    </row>
    <row r="103" spans="1:4" ht="18" customHeight="1" x14ac:dyDescent="0.25">
      <c r="A103" s="51">
        <f>A102+Calculator!$P$34/200</f>
        <v>2.0749999999999966</v>
      </c>
      <c r="B103" s="43">
        <v>219.8652944543195</v>
      </c>
      <c r="C103" s="48"/>
      <c r="D103" s="27"/>
    </row>
    <row r="104" spans="1:4" ht="18" customHeight="1" x14ac:dyDescent="0.25">
      <c r="A104" s="51">
        <f>A103+Calculator!$P$34/200</f>
        <v>2.0999999999999965</v>
      </c>
      <c r="B104" s="43">
        <v>220.28365400100873</v>
      </c>
      <c r="C104" s="48"/>
      <c r="D104" s="27"/>
    </row>
    <row r="105" spans="1:4" ht="18" customHeight="1" x14ac:dyDescent="0.25">
      <c r="A105" s="51">
        <f>A104+Calculator!$P$34/200</f>
        <v>2.1249999999999964</v>
      </c>
      <c r="B105" s="43">
        <v>220.69570320135594</v>
      </c>
      <c r="C105" s="48"/>
      <c r="D105" s="27"/>
    </row>
    <row r="106" spans="1:4" ht="18" customHeight="1" x14ac:dyDescent="0.25">
      <c r="A106" s="51">
        <f>A105+Calculator!$P$34/200</f>
        <v>2.1499999999999964</v>
      </c>
      <c r="B106" s="43">
        <v>221.10157399897125</v>
      </c>
      <c r="C106" s="48"/>
      <c r="D106" s="27"/>
    </row>
    <row r="107" spans="1:4" ht="18" customHeight="1" x14ac:dyDescent="0.25">
      <c r="A107" s="51">
        <f>A106+Calculator!$P$34/200</f>
        <v>2.1749999999999963</v>
      </c>
      <c r="B107" s="43">
        <v>221.50139510286004</v>
      </c>
      <c r="C107" s="48"/>
      <c r="D107" s="27"/>
    </row>
    <row r="108" spans="1:4" ht="18" customHeight="1" x14ac:dyDescent="0.25">
      <c r="A108" s="51">
        <f>A107+Calculator!$P$34/200</f>
        <v>2.1999999999999962</v>
      </c>
      <c r="B108" s="43">
        <v>221.89529211456016</v>
      </c>
      <c r="C108" s="48"/>
      <c r="D108" s="27"/>
    </row>
    <row r="109" spans="1:4" ht="18" customHeight="1" x14ac:dyDescent="0.25">
      <c r="A109" s="51">
        <f>A108+Calculator!$P$34/200</f>
        <v>2.2249999999999961</v>
      </c>
      <c r="B109" s="43">
        <v>222.28338764603507</v>
      </c>
      <c r="C109" s="48"/>
      <c r="D109" s="27"/>
    </row>
    <row r="110" spans="1:4" ht="18" customHeight="1" x14ac:dyDescent="0.25">
      <c r="A110" s="51">
        <f>A109+Calculator!$P$34/200</f>
        <v>2.249999999999996</v>
      </c>
      <c r="B110" s="43">
        <v>222.6658014292303</v>
      </c>
      <c r="C110" s="48"/>
      <c r="D110" s="27"/>
    </row>
    <row r="111" spans="1:4" ht="18" customHeight="1" x14ac:dyDescent="0.25">
      <c r="A111" s="51">
        <f>A110+Calculator!$P$34/200</f>
        <v>2.2749999999999959</v>
      </c>
      <c r="B111" s="43">
        <v>223.04265041810569</v>
      </c>
      <c r="C111" s="48"/>
      <c r="D111" s="27"/>
    </row>
    <row r="112" spans="1:4" ht="18" customHeight="1" x14ac:dyDescent="0.25">
      <c r="A112" s="51">
        <f>A111+Calculator!$P$34/200</f>
        <v>2.2999999999999958</v>
      </c>
      <c r="B112" s="43">
        <v>223.41404888386705</v>
      </c>
      <c r="C112" s="48"/>
      <c r="D112" s="27"/>
    </row>
    <row r="113" spans="1:4" ht="18" customHeight="1" x14ac:dyDescent="0.25">
      <c r="A113" s="51">
        <f>A112+Calculator!$P$34/200</f>
        <v>2.3249999999999957</v>
      </c>
      <c r="B113" s="43">
        <v>223.78010850404758</v>
      </c>
      <c r="C113" s="48"/>
      <c r="D113" s="27"/>
    </row>
    <row r="114" spans="1:4" ht="18" customHeight="1" x14ac:dyDescent="0.25">
      <c r="A114" s="51">
        <f>A113+Calculator!$P$34/200</f>
        <v>2.3499999999999956</v>
      </c>
      <c r="B114" s="43">
        <v>224.14093844601899</v>
      </c>
      <c r="C114" s="48"/>
      <c r="D114" s="27"/>
    </row>
    <row r="115" spans="1:4" ht="18" customHeight="1" x14ac:dyDescent="0.25">
      <c r="A115" s="51">
        <f>A114+Calculator!$P$34/200</f>
        <v>2.3749999999999956</v>
      </c>
      <c r="B115" s="43">
        <v>224.49664544545263</v>
      </c>
      <c r="C115" s="48"/>
      <c r="D115" s="27"/>
    </row>
    <row r="116" spans="1:4" ht="18" customHeight="1" x14ac:dyDescent="0.25">
      <c r="A116" s="51">
        <f>A115+Calculator!$P$34/200</f>
        <v>2.3999999999999955</v>
      </c>
      <c r="B116" s="43">
        <v>224.84733388019453</v>
      </c>
      <c r="C116" s="48"/>
      <c r="D116" s="27"/>
    </row>
    <row r="117" spans="1:4" ht="18" customHeight="1" x14ac:dyDescent="0.25">
      <c r="A117" s="51">
        <f>A116+Calculator!$P$34/200</f>
        <v>2.4249999999999954</v>
      </c>
      <c r="B117" s="43">
        <v>225.19310583997225</v>
      </c>
      <c r="C117" s="48"/>
      <c r="D117" s="27"/>
    </row>
    <row r="118" spans="1:4" ht="18" customHeight="1" x14ac:dyDescent="0.25">
      <c r="A118" s="51">
        <f>A117+Calculator!$P$34/200</f>
        <v>2.4499999999999953</v>
      </c>
      <c r="B118" s="43">
        <v>225.53406119230576</v>
      </c>
      <c r="C118" s="48"/>
      <c r="D118" s="27"/>
    </row>
    <row r="119" spans="1:4" ht="18" customHeight="1" x14ac:dyDescent="0.25">
      <c r="A119" s="51">
        <f>A118+Calculator!$P$34/200</f>
        <v>2.4749999999999952</v>
      </c>
      <c r="B119" s="43">
        <v>225.87029764495747</v>
      </c>
      <c r="C119" s="48"/>
      <c r="D119" s="27"/>
    </row>
    <row r="120" spans="1:4" ht="18" customHeight="1" x14ac:dyDescent="0.25">
      <c r="A120" s="51">
        <f>A119+Calculator!$P$34/200</f>
        <v>2.4999999999999951</v>
      </c>
      <c r="B120" s="43">
        <v>226.20191080522113</v>
      </c>
      <c r="C120" s="48"/>
      <c r="D120" s="27"/>
    </row>
    <row r="121" spans="1:4" ht="18" customHeight="1" x14ac:dyDescent="0.25">
      <c r="A121" s="51">
        <f>A120+Calculator!$P$34/200</f>
        <v>2.524999999999995</v>
      </c>
      <c r="B121" s="43">
        <v>226.52899423631754</v>
      </c>
      <c r="C121" s="48"/>
      <c r="D121" s="27"/>
    </row>
    <row r="122" spans="1:4" ht="18" customHeight="1" x14ac:dyDescent="0.25">
      <c r="A122" s="51">
        <f>A121+Calculator!$P$34/200</f>
        <v>2.5499999999999949</v>
      </c>
      <c r="B122" s="43">
        <v>226.85163951114072</v>
      </c>
      <c r="C122" s="48"/>
      <c r="D122" s="27"/>
    </row>
    <row r="123" spans="1:4" ht="18" customHeight="1" x14ac:dyDescent="0.25">
      <c r="A123" s="51">
        <f>A122+Calculator!$P$34/200</f>
        <v>2.5749999999999948</v>
      </c>
      <c r="B123" s="43">
        <v>227.16993626356907</v>
      </c>
      <c r="C123" s="48"/>
      <c r="D123" s="27"/>
    </row>
    <row r="124" spans="1:4" ht="18" customHeight="1" x14ac:dyDescent="0.25">
      <c r="A124" s="51">
        <f>A123+Calculator!$P$34/200</f>
        <v>2.5999999999999948</v>
      </c>
      <c r="B124" s="43">
        <v>227.4839722375373</v>
      </c>
      <c r="C124" s="48"/>
      <c r="D124" s="27"/>
    </row>
    <row r="125" spans="1:4" ht="18" customHeight="1" x14ac:dyDescent="0.25">
      <c r="A125" s="51">
        <f>A124+Calculator!$P$34/200</f>
        <v>2.6249999999999947</v>
      </c>
      <c r="B125" s="43">
        <v>227.79383333404456</v>
      </c>
      <c r="C125" s="48"/>
      <c r="D125" s="27"/>
    </row>
    <row r="126" spans="1:4" ht="18" customHeight="1" x14ac:dyDescent="0.25">
      <c r="A126" s="51">
        <f>A125+Calculator!$P$34/200</f>
        <v>2.6499999999999946</v>
      </c>
      <c r="B126" s="43">
        <v>228.0996036562556</v>
      </c>
      <c r="C126" s="48"/>
      <c r="D126" s="27"/>
    </row>
    <row r="127" spans="1:4" ht="18" customHeight="1" x14ac:dyDescent="0.25">
      <c r="A127" s="51">
        <f>A126+Calculator!$P$34/200</f>
        <v>2.6749999999999945</v>
      </c>
      <c r="B127" s="43">
        <v>228.40136555283732</v>
      </c>
      <c r="C127" s="48"/>
      <c r="D127" s="27"/>
    </row>
    <row r="128" spans="1:4" ht="18" customHeight="1" x14ac:dyDescent="0.25">
      <c r="A128" s="51">
        <f>A127+Calculator!$P$34/200</f>
        <v>2.6999999999999944</v>
      </c>
      <c r="B128" s="43">
        <v>228.6991996596586</v>
      </c>
      <c r="C128" s="48"/>
      <c r="D128" s="27"/>
    </row>
    <row r="129" spans="1:4" ht="18" customHeight="1" x14ac:dyDescent="0.25">
      <c r="A129" s="51">
        <f>A128+Calculator!$P$34/200</f>
        <v>2.7249999999999943</v>
      </c>
      <c r="B129" s="43">
        <v>228.99318493996788</v>
      </c>
      <c r="C129" s="48"/>
      <c r="D129" s="27"/>
    </row>
    <row r="130" spans="1:4" ht="18" customHeight="1" x14ac:dyDescent="0.25">
      <c r="A130" s="51">
        <f>A129+Calculator!$P$34/200</f>
        <v>2.7499999999999942</v>
      </c>
      <c r="B130" s="43">
        <v>229.28339872315433</v>
      </c>
      <c r="C130" s="48"/>
      <c r="D130" s="27"/>
    </row>
    <row r="131" spans="1:4" ht="18" customHeight="1" x14ac:dyDescent="0.25">
      <c r="A131" s="51">
        <f>A130+Calculator!$P$34/200</f>
        <v>2.7749999999999941</v>
      </c>
      <c r="B131" s="43">
        <v>229.56991674218477</v>
      </c>
      <c r="C131" s="48"/>
      <c r="D131" s="27"/>
    </row>
    <row r="132" spans="1:4" ht="18" customHeight="1" x14ac:dyDescent="0.25">
      <c r="A132" s="51">
        <f>A131+Calculator!$P$34/200</f>
        <v>2.799999999999994</v>
      </c>
      <c r="B132" s="43">
        <v>229.85281316980257</v>
      </c>
      <c r="C132" s="48"/>
      <c r="D132" s="27"/>
    </row>
    <row r="133" spans="1:4" ht="18" customHeight="1" x14ac:dyDescent="0.25">
      <c r="A133" s="51">
        <f>A132+Calculator!$P$34/200</f>
        <v>2.824999999999994</v>
      </c>
      <c r="B133" s="43">
        <v>230.13216065356551</v>
      </c>
      <c r="C133" s="48"/>
      <c r="D133" s="27"/>
    </row>
    <row r="134" spans="1:4" ht="18" customHeight="1" x14ac:dyDescent="0.25">
      <c r="A134" s="51">
        <f>A133+Calculator!$P$34/200</f>
        <v>2.8499999999999939</v>
      </c>
      <c r="B134" s="43">
        <v>230.40803034979228</v>
      </c>
      <c r="C134" s="48"/>
      <c r="D134" s="27"/>
    </row>
    <row r="135" spans="1:4" ht="18" customHeight="1" x14ac:dyDescent="0.25">
      <c r="A135" s="51">
        <f>A134+Calculator!$P$34/200</f>
        <v>2.8749999999999938</v>
      </c>
      <c r="B135" s="43">
        <v>230.68049195648121</v>
      </c>
      <c r="C135" s="48"/>
      <c r="D135" s="27"/>
    </row>
    <row r="136" spans="1:4" ht="18" customHeight="1" x14ac:dyDescent="0.25">
      <c r="A136" s="51">
        <f>A135+Calculator!$P$34/200</f>
        <v>2.8999999999999937</v>
      </c>
      <c r="B136" s="43">
        <v>230.94961374525883</v>
      </c>
      <c r="C136" s="48"/>
      <c r="D136" s="27"/>
    </row>
    <row r="137" spans="1:4" ht="18" customHeight="1" x14ac:dyDescent="0.25">
      <c r="A137" s="51">
        <f>A136+Calculator!$P$34/200</f>
        <v>2.9249999999999936</v>
      </c>
      <c r="B137" s="43">
        <v>231.21546259241148</v>
      </c>
      <c r="C137" s="48"/>
      <c r="D137" s="27"/>
    </row>
    <row r="138" spans="1:4" ht="18" customHeight="1" x14ac:dyDescent="0.25">
      <c r="A138" s="51">
        <f>A137+Calculator!$P$34/200</f>
        <v>2.9499999999999935</v>
      </c>
      <c r="B138" s="43">
        <v>231.47810400904649</v>
      </c>
      <c r="C138" s="48"/>
      <c r="D138" s="27"/>
    </row>
    <row r="139" spans="1:4" ht="18" customHeight="1" x14ac:dyDescent="0.25">
      <c r="A139" s="51">
        <f>A138+Calculator!$P$34/200</f>
        <v>2.9749999999999934</v>
      </c>
      <c r="B139" s="43">
        <v>231.7376021704286</v>
      </c>
      <c r="C139" s="48"/>
      <c r="D139" s="27"/>
    </row>
    <row r="140" spans="1:4" ht="18" customHeight="1" x14ac:dyDescent="0.25">
      <c r="A140" s="51">
        <f>A139+Calculator!$P$34/200</f>
        <v>2.9999999999999933</v>
      </c>
      <c r="B140" s="43">
        <v>231.99401994453007</v>
      </c>
      <c r="C140" s="48"/>
      <c r="D140" s="27"/>
    </row>
    <row r="141" spans="1:4" ht="18" customHeight="1" x14ac:dyDescent="0.25">
      <c r="A141" s="51">
        <f>A140+Calculator!$P$34/200</f>
        <v>3.0249999999999932</v>
      </c>
      <c r="B141" s="43">
        <v>232.24741891983246</v>
      </c>
      <c r="C141" s="48"/>
      <c r="D141" s="27"/>
    </row>
    <row r="142" spans="1:4" ht="18" customHeight="1" x14ac:dyDescent="0.25">
      <c r="A142" s="51">
        <f>A141+Calculator!$P$34/200</f>
        <v>3.0499999999999932</v>
      </c>
      <c r="B142" s="43">
        <v>232.49785943241255</v>
      </c>
      <c r="C142" s="48"/>
      <c r="D142" s="27"/>
    </row>
    <row r="143" spans="1:4" ht="18" customHeight="1" x14ac:dyDescent="0.25">
      <c r="A143" s="51">
        <f>A142+Calculator!$P$34/200</f>
        <v>3.0749999999999931</v>
      </c>
      <c r="B143" s="43">
        <v>232.74540059234528</v>
      </c>
      <c r="C143" s="48"/>
      <c r="D143" s="27"/>
    </row>
    <row r="144" spans="1:4" ht="18" customHeight="1" x14ac:dyDescent="0.25">
      <c r="A144" s="51">
        <f>A143+Calculator!$P$34/200</f>
        <v>3.099999999999993</v>
      </c>
      <c r="B144" s="43">
        <v>232.99010030945018</v>
      </c>
      <c r="C144" s="48"/>
      <c r="D144" s="27"/>
    </row>
    <row r="145" spans="1:4" ht="18" customHeight="1" x14ac:dyDescent="0.25">
      <c r="A145" s="51">
        <f>A144+Calculator!$P$34/200</f>
        <v>3.1249999999999929</v>
      </c>
      <c r="B145" s="43">
        <v>233.23201531840954</v>
      </c>
      <c r="C145" s="48"/>
      <c r="D145" s="27"/>
    </row>
    <row r="146" spans="1:4" ht="18" customHeight="1" x14ac:dyDescent="0.25">
      <c r="A146" s="51">
        <f>A145+Calculator!$P$34/200</f>
        <v>3.1499999999999928</v>
      </c>
      <c r="B146" s="43">
        <v>233.47120120328185</v>
      </c>
      <c r="C146" s="48"/>
      <c r="D146" s="27"/>
    </row>
    <row r="147" spans="1:4" ht="18" customHeight="1" x14ac:dyDescent="0.25">
      <c r="A147" s="51">
        <f>A146+Calculator!$P$34/200</f>
        <v>3.1749999999999927</v>
      </c>
      <c r="B147" s="43">
        <v>233.70771242143343</v>
      </c>
      <c r="C147" s="48"/>
      <c r="D147" s="27"/>
    </row>
    <row r="148" spans="1:4" ht="18" customHeight="1" x14ac:dyDescent="0.25">
      <c r="A148" s="51">
        <f>A147+Calculator!$P$34/200</f>
        <v>3.1999999999999926</v>
      </c>
      <c r="B148" s="43">
        <v>233.94160232691004</v>
      </c>
      <c r="C148" s="48"/>
      <c r="D148" s="27"/>
    </row>
    <row r="149" spans="1:4" ht="18" customHeight="1" x14ac:dyDescent="0.25">
      <c r="A149" s="51">
        <f>A148+Calculator!$P$34/200</f>
        <v>3.2249999999999925</v>
      </c>
      <c r="B149" s="43">
        <v>234.17292319326671</v>
      </c>
      <c r="C149" s="48"/>
      <c r="D149" s="27"/>
    </row>
    <row r="150" spans="1:4" ht="18" customHeight="1" x14ac:dyDescent="0.25">
      <c r="A150" s="51">
        <f>A149+Calculator!$P$34/200</f>
        <v>3.2499999999999925</v>
      </c>
      <c r="B150" s="43">
        <v>234.40172623587557</v>
      </c>
      <c r="C150" s="48"/>
      <c r="D150" s="27"/>
    </row>
    <row r="151" spans="1:4" ht="18" customHeight="1" x14ac:dyDescent="0.25">
      <c r="A151" s="51">
        <f>A150+Calculator!$P$34/200</f>
        <v>3.2749999999999924</v>
      </c>
      <c r="B151" s="43">
        <v>234.62806163372863</v>
      </c>
      <c r="C151" s="48"/>
      <c r="D151" s="27"/>
    </row>
    <row r="152" spans="1:4" ht="18" customHeight="1" x14ac:dyDescent="0.25">
      <c r="A152" s="51">
        <f>A151+Calculator!$P$34/200</f>
        <v>3.2999999999999923</v>
      </c>
      <c r="B152" s="43">
        <v>234.85197855075086</v>
      </c>
      <c r="C152" s="48"/>
      <c r="D152" s="27"/>
    </row>
    <row r="153" spans="1:4" ht="18" customHeight="1" x14ac:dyDescent="0.25">
      <c r="A153" s="51">
        <f>A152+Calculator!$P$34/200</f>
        <v>3.3249999999999922</v>
      </c>
      <c r="B153" s="43">
        <v>235.0735251566395</v>
      </c>
      <c r="C153" s="48"/>
      <c r="D153" s="27"/>
    </row>
    <row r="154" spans="1:4" ht="18" customHeight="1" x14ac:dyDescent="0.25">
      <c r="A154" s="51">
        <f>A153+Calculator!$P$34/200</f>
        <v>3.3499999999999921</v>
      </c>
      <c r="B154" s="43">
        <v>235.29274864724403</v>
      </c>
      <c r="C154" s="48"/>
      <c r="D154" s="27"/>
    </row>
    <row r="155" spans="1:4" ht="18" customHeight="1" x14ac:dyDescent="0.25">
      <c r="A155" s="51">
        <f>A154+Calculator!$P$34/200</f>
        <v>3.374999999999992</v>
      </c>
      <c r="B155" s="43">
        <v>235.50969526449956</v>
      </c>
      <c r="C155" s="48"/>
      <c r="D155" s="27"/>
    </row>
    <row r="156" spans="1:4" ht="18" customHeight="1" x14ac:dyDescent="0.25">
      <c r="A156" s="51">
        <f>A155+Calculator!$P$34/200</f>
        <v>3.3999999999999919</v>
      </c>
      <c r="B156" s="43">
        <v>235.72441031592683</v>
      </c>
      <c r="C156" s="48"/>
      <c r="D156" s="27"/>
    </row>
    <row r="157" spans="1:4" ht="18" customHeight="1" x14ac:dyDescent="0.25">
      <c r="A157" s="51">
        <f>A156+Calculator!$P$34/200</f>
        <v>3.4249999999999918</v>
      </c>
      <c r="B157" s="43">
        <v>235.93693819371151</v>
      </c>
      <c r="C157" s="48"/>
      <c r="D157" s="27"/>
    </row>
    <row r="158" spans="1:4" ht="18" customHeight="1" x14ac:dyDescent="0.25">
      <c r="A158" s="51">
        <f>A157+Calculator!$P$34/200</f>
        <v>3.4499999999999917</v>
      </c>
      <c r="B158" s="43">
        <v>236.1473223933728</v>
      </c>
      <c r="C158" s="48"/>
      <c r="D158" s="27"/>
    </row>
    <row r="159" spans="1:4" ht="18" customHeight="1" x14ac:dyDescent="0.25">
      <c r="A159" s="51">
        <f>A158+Calculator!$P$34/200</f>
        <v>3.4749999999999917</v>
      </c>
      <c r="B159" s="43">
        <v>236.35560553203405</v>
      </c>
      <c r="C159" s="48"/>
      <c r="D159" s="27"/>
    </row>
    <row r="160" spans="1:4" ht="18" customHeight="1" x14ac:dyDescent="0.25">
      <c r="A160" s="51">
        <f>A159+Calculator!$P$34/200</f>
        <v>3.4999999999999916</v>
      </c>
      <c r="B160" s="43">
        <v>236.56182936630438</v>
      </c>
      <c r="C160" s="48"/>
      <c r="D160" s="27"/>
    </row>
    <row r="161" spans="1:4" ht="18" customHeight="1" x14ac:dyDescent="0.25">
      <c r="A161" s="51">
        <f>A160+Calculator!$P$34/200</f>
        <v>3.5249999999999915</v>
      </c>
      <c r="B161" s="43">
        <v>236.76603480978235</v>
      </c>
      <c r="C161" s="48"/>
      <c r="D161" s="27"/>
    </row>
    <row r="162" spans="1:4" ht="18" customHeight="1" x14ac:dyDescent="0.25">
      <c r="A162" s="51">
        <f>A161+Calculator!$P$34/200</f>
        <v>3.5499999999999914</v>
      </c>
      <c r="B162" s="43">
        <v>236.9682619501902</v>
      </c>
      <c r="C162" s="48"/>
      <c r="D162" s="27"/>
    </row>
    <row r="163" spans="1:4" ht="18" customHeight="1" x14ac:dyDescent="0.25">
      <c r="A163" s="51">
        <f>A162+Calculator!$P$34/200</f>
        <v>3.5749999999999913</v>
      </c>
      <c r="B163" s="43">
        <v>237.16855006614884</v>
      </c>
      <c r="C163" s="48"/>
      <c r="D163" s="27"/>
    </row>
    <row r="164" spans="1:4" ht="18" customHeight="1" x14ac:dyDescent="0.25">
      <c r="A164" s="51">
        <f>A163+Calculator!$P$34/200</f>
        <v>3.5999999999999912</v>
      </c>
      <c r="B164" s="43">
        <v>237.3669376436016</v>
      </c>
      <c r="C164" s="48"/>
      <c r="D164" s="27"/>
    </row>
    <row r="165" spans="1:4" ht="18" customHeight="1" x14ac:dyDescent="0.25">
      <c r="A165" s="51">
        <f>A164+Calculator!$P$34/200</f>
        <v>3.6249999999999911</v>
      </c>
      <c r="B165" s="43">
        <v>237.56346239189548</v>
      </c>
      <c r="C165" s="48"/>
      <c r="D165" s="27"/>
    </row>
    <row r="166" spans="1:4" ht="18" customHeight="1" x14ac:dyDescent="0.25">
      <c r="A166" s="51">
        <f>A165+Calculator!$P$34/200</f>
        <v>3.649999999999991</v>
      </c>
      <c r="B166" s="43">
        <v>237.75816125952787</v>
      </c>
      <c r="C166" s="48"/>
      <c r="D166" s="27"/>
    </row>
    <row r="167" spans="1:4" ht="18" customHeight="1" x14ac:dyDescent="0.25">
      <c r="A167" s="51">
        <f>A166+Calculator!$P$34/200</f>
        <v>3.6749999999999909</v>
      </c>
      <c r="B167" s="43">
        <v>237.95107044956691</v>
      </c>
      <c r="C167" s="48"/>
      <c r="D167" s="27"/>
    </row>
    <row r="168" spans="1:4" ht="18" customHeight="1" x14ac:dyDescent="0.25">
      <c r="A168" s="51">
        <f>A167+Calculator!$P$34/200</f>
        <v>3.6999999999999909</v>
      </c>
      <c r="B168" s="43">
        <v>238.14222543475239</v>
      </c>
      <c r="C168" s="48"/>
      <c r="D168" s="27"/>
    </row>
    <row r="169" spans="1:4" ht="18" customHeight="1" x14ac:dyDescent="0.25">
      <c r="A169" s="51">
        <f>A168+Calculator!$P$34/200</f>
        <v>3.7249999999999908</v>
      </c>
      <c r="B169" s="43">
        <v>238.33166097228548</v>
      </c>
      <c r="C169" s="48"/>
      <c r="D169" s="27"/>
    </row>
    <row r="170" spans="1:4" ht="18" customHeight="1" x14ac:dyDescent="0.25">
      <c r="A170" s="51">
        <f>A169+Calculator!$P$34/200</f>
        <v>3.7499999999999907</v>
      </c>
      <c r="B170" s="43">
        <v>238.51941111831303</v>
      </c>
      <c r="C170" s="48"/>
      <c r="D170" s="27"/>
    </row>
    <row r="171" spans="1:4" ht="18" customHeight="1" x14ac:dyDescent="0.25">
      <c r="A171" s="51">
        <f>A170+Calculator!$P$34/200</f>
        <v>3.7749999999999906</v>
      </c>
      <c r="B171" s="43">
        <v>238.70550924211452</v>
      </c>
      <c r="C171" s="48"/>
      <c r="D171" s="27"/>
    </row>
    <row r="172" spans="1:4" ht="18" customHeight="1" x14ac:dyDescent="0.25">
      <c r="A172" s="51">
        <f>A171+Calculator!$P$34/200</f>
        <v>3.7999999999999905</v>
      </c>
      <c r="B172" s="43">
        <v>238.8899880399976</v>
      </c>
      <c r="C172" s="48"/>
      <c r="D172" s="27"/>
    </row>
    <row r="173" spans="1:4" ht="18" customHeight="1" x14ac:dyDescent="0.25">
      <c r="A173" s="51">
        <f>A172+Calculator!$P$34/200</f>
        <v>3.8249999999999904</v>
      </c>
      <c r="B173" s="43">
        <v>239.0728795489087</v>
      </c>
      <c r="C173" s="48"/>
      <c r="D173" s="27"/>
    </row>
    <row r="174" spans="1:4" ht="18" customHeight="1" x14ac:dyDescent="0.25">
      <c r="A174" s="51">
        <f>A173+Calculator!$P$34/200</f>
        <v>3.8499999999999903</v>
      </c>
      <c r="B174" s="43">
        <v>239.25421515976507</v>
      </c>
      <c r="C174" s="48"/>
      <c r="D174" s="27"/>
    </row>
    <row r="175" spans="1:4" ht="18" customHeight="1" x14ac:dyDescent="0.25">
      <c r="A175" s="51">
        <f>A174+Calculator!$P$34/200</f>
        <v>3.8749999999999902</v>
      </c>
      <c r="B175" s="43">
        <v>239.43402563051427</v>
      </c>
      <c r="C175" s="48"/>
      <c r="D175" s="27"/>
    </row>
    <row r="176" spans="1:4" ht="18" customHeight="1" x14ac:dyDescent="0.25">
      <c r="A176" s="51">
        <f>A175+Calculator!$P$34/200</f>
        <v>3.8999999999999901</v>
      </c>
      <c r="B176" s="43">
        <v>239.61234109892706</v>
      </c>
      <c r="C176" s="48"/>
      <c r="D176" s="27"/>
    </row>
    <row r="177" spans="1:4" ht="18" customHeight="1" x14ac:dyDescent="0.25">
      <c r="A177" s="51">
        <f>A176+Calculator!$P$34/200</f>
        <v>3.9249999999999901</v>
      </c>
      <c r="B177" s="43">
        <v>239.78919109512913</v>
      </c>
      <c r="C177" s="48"/>
      <c r="D177" s="27"/>
    </row>
    <row r="178" spans="1:4" ht="18" customHeight="1" x14ac:dyDescent="0.25">
      <c r="A178" s="51">
        <f>A177+Calculator!$P$34/200</f>
        <v>3.94999999999999</v>
      </c>
      <c r="B178" s="43">
        <v>239.96460455387773</v>
      </c>
      <c r="C178" s="48"/>
      <c r="D178" s="27"/>
    </row>
    <row r="179" spans="1:4" ht="18" customHeight="1" x14ac:dyDescent="0.25">
      <c r="A179" s="51">
        <f>A178+Calculator!$P$34/200</f>
        <v>3.9749999999999899</v>
      </c>
      <c r="B179" s="43">
        <v>240.13860982658827</v>
      </c>
      <c r="C179" s="48"/>
      <c r="D179" s="27"/>
    </row>
    <row r="180" spans="1:4" ht="18" customHeight="1" x14ac:dyDescent="0.25">
      <c r="A180" s="51">
        <f>A179+Calculator!$P$34/200</f>
        <v>3.9999999999999898</v>
      </c>
      <c r="B180" s="43">
        <v>240.31123469311572</v>
      </c>
      <c r="C180" s="48"/>
      <c r="D180" s="27"/>
    </row>
    <row r="181" spans="1:4" ht="18" customHeight="1" x14ac:dyDescent="0.25">
      <c r="A181" s="51">
        <f>A180+Calculator!$P$34/200</f>
        <v>4.0249999999999897</v>
      </c>
      <c r="B181" s="43">
        <v>240.48250637329772</v>
      </c>
      <c r="C181" s="48"/>
      <c r="D181" s="27"/>
    </row>
    <row r="182" spans="1:4" ht="18" customHeight="1" x14ac:dyDescent="0.25">
      <c r="A182" s="51">
        <f>A181+Calculator!$P$34/200</f>
        <v>4.0499999999999901</v>
      </c>
      <c r="B182" s="43">
        <v>240.65245153826186</v>
      </c>
      <c r="C182" s="48"/>
      <c r="D182" s="27"/>
    </row>
    <row r="183" spans="1:4" ht="18" customHeight="1" x14ac:dyDescent="0.25">
      <c r="A183" s="51">
        <f>A182+Calculator!$P$34/200</f>
        <v>4.0749999999999904</v>
      </c>
      <c r="B183" s="43">
        <v>240.82109632150429</v>
      </c>
      <c r="C183" s="48"/>
      <c r="D183" s="27"/>
    </row>
    <row r="184" spans="1:4" ht="18" customHeight="1" x14ac:dyDescent="0.25">
      <c r="A184" s="51">
        <f>A183+Calculator!$P$34/200</f>
        <v>4.0999999999999908</v>
      </c>
      <c r="B184" s="43">
        <v>240.98846632974315</v>
      </c>
      <c r="C184" s="48"/>
      <c r="D184" s="27"/>
    </row>
    <row r="185" spans="1:4" ht="18" customHeight="1" x14ac:dyDescent="0.25">
      <c r="A185" s="51">
        <f>A184+Calculator!$P$34/200</f>
        <v>4.1249999999999911</v>
      </c>
      <c r="B185" s="43">
        <v>241.15458665355192</v>
      </c>
      <c r="C185" s="48"/>
      <c r="D185" s="27"/>
    </row>
    <row r="186" spans="1:4" ht="18" customHeight="1" x14ac:dyDescent="0.25">
      <c r="A186" s="51">
        <f>A185+Calculator!$P$34/200</f>
        <v>4.1499999999999915</v>
      </c>
      <c r="B186" s="43">
        <v>241.31948187777749</v>
      </c>
      <c r="C186" s="48"/>
      <c r="D186" s="27"/>
    </row>
    <row r="187" spans="1:4" ht="18" customHeight="1" x14ac:dyDescent="0.25">
      <c r="A187" s="51">
        <f>A186+Calculator!$P$34/200</f>
        <v>4.1749999999999918</v>
      </c>
      <c r="B187" s="43">
        <v>241.48317609174671</v>
      </c>
      <c r="C187" s="48"/>
      <c r="D187" s="27"/>
    </row>
    <row r="188" spans="1:4" ht="18" customHeight="1" x14ac:dyDescent="0.25">
      <c r="A188" s="51">
        <f>A187+Calculator!$P$34/200</f>
        <v>4.1999999999999922</v>
      </c>
      <c r="B188" s="43">
        <v>241.64569289926652</v>
      </c>
      <c r="C188" s="48"/>
      <c r="D188" s="27"/>
    </row>
    <row r="189" spans="1:4" ht="18" customHeight="1" x14ac:dyDescent="0.25">
      <c r="A189" s="51">
        <f>A188+Calculator!$P$34/200</f>
        <v>4.2249999999999925</v>
      </c>
      <c r="B189" s="43">
        <v>241.80705542842168</v>
      </c>
      <c r="C189" s="48"/>
      <c r="D189" s="27"/>
    </row>
    <row r="190" spans="1:4" ht="18" customHeight="1" x14ac:dyDescent="0.25">
      <c r="A190" s="51">
        <f>A189+Calculator!$P$34/200</f>
        <v>4.2499999999999929</v>
      </c>
      <c r="B190" s="43">
        <v>241.96728634117363</v>
      </c>
      <c r="C190" s="48"/>
      <c r="D190" s="27"/>
    </row>
    <row r="191" spans="1:4" ht="18" customHeight="1" x14ac:dyDescent="0.25">
      <c r="A191" s="51">
        <f>A190+Calculator!$P$34/200</f>
        <v>4.2749999999999932</v>
      </c>
      <c r="B191" s="43">
        <v>242.1264078427659</v>
      </c>
      <c r="C191" s="48"/>
      <c r="D191" s="27"/>
    </row>
    <row r="192" spans="1:4" ht="18" customHeight="1" x14ac:dyDescent="0.25">
      <c r="A192" s="51">
        <f>A191+Calculator!$P$34/200</f>
        <v>4.2999999999999936</v>
      </c>
      <c r="B192" s="43">
        <v>242.28444169093876</v>
      </c>
      <c r="C192" s="48"/>
      <c r="D192" s="27"/>
    </row>
    <row r="193" spans="1:4" ht="18" customHeight="1" x14ac:dyDescent="0.25">
      <c r="A193" s="51">
        <f>A192+Calculator!$P$34/200</f>
        <v>4.324999999999994</v>
      </c>
      <c r="B193" s="43">
        <v>242.44140920495761</v>
      </c>
      <c r="C193" s="48"/>
      <c r="D193" s="27"/>
    </row>
    <row r="194" spans="1:4" ht="18" customHeight="1" x14ac:dyDescent="0.25">
      <c r="A194" s="51">
        <f>A193+Calculator!$P$34/200</f>
        <v>4.3499999999999943</v>
      </c>
      <c r="B194" s="43">
        <v>242.5973312744589</v>
      </c>
      <c r="C194" s="48"/>
      <c r="D194" s="27"/>
    </row>
    <row r="195" spans="1:4" ht="18" customHeight="1" x14ac:dyDescent="0.25">
      <c r="A195" s="51">
        <f>A194+Calculator!$P$34/200</f>
        <v>4.3749999999999947</v>
      </c>
      <c r="B195" s="43">
        <v>242.75222836811699</v>
      </c>
      <c r="C195" s="48"/>
      <c r="D195" s="27"/>
    </row>
    <row r="196" spans="1:4" ht="18" customHeight="1" x14ac:dyDescent="0.25">
      <c r="A196" s="51">
        <f>A195+Calculator!$P$34/200</f>
        <v>4.399999999999995</v>
      </c>
      <c r="B196" s="43">
        <v>242.90612054213631</v>
      </c>
      <c r="C196" s="48"/>
      <c r="D196" s="27"/>
    </row>
    <row r="197" spans="1:4" ht="18" customHeight="1" x14ac:dyDescent="0.25">
      <c r="A197" s="51">
        <f>A196+Calculator!$P$34/200</f>
        <v>4.4249999999999954</v>
      </c>
      <c r="B197" s="43">
        <v>243.05902744857138</v>
      </c>
      <c r="C197" s="48"/>
      <c r="D197" s="27"/>
    </row>
    <row r="198" spans="1:4" ht="18" customHeight="1" x14ac:dyDescent="0.25">
      <c r="A198" s="51">
        <f>A197+Calculator!$P$34/200</f>
        <v>4.4499999999999957</v>
      </c>
      <c r="B198" s="43">
        <v>243.21096834347918</v>
      </c>
      <c r="C198" s="48"/>
      <c r="D198" s="27"/>
    </row>
    <row r="199" spans="1:4" ht="18" customHeight="1" x14ac:dyDescent="0.25">
      <c r="A199" s="51">
        <f>A198+Calculator!$P$34/200</f>
        <v>4.4749999999999961</v>
      </c>
      <c r="B199" s="43">
        <v>243.36196209490635</v>
      </c>
      <c r="C199" s="48"/>
      <c r="D199" s="27"/>
    </row>
    <row r="200" spans="1:4" ht="18" customHeight="1" x14ac:dyDescent="0.25">
      <c r="A200" s="51">
        <f>A199+Calculator!$P$34/200</f>
        <v>4.4999999999999964</v>
      </c>
      <c r="B200" s="43">
        <v>243.51202719071568</v>
      </c>
      <c r="C200" s="48"/>
      <c r="D200" s="27"/>
    </row>
    <row r="201" spans="1:4" ht="18" customHeight="1" x14ac:dyDescent="0.25">
      <c r="A201" s="51">
        <f>A200+Calculator!$P$34/200</f>
        <v>4.5249999999999968</v>
      </c>
      <c r="B201" s="43">
        <v>243.66118174625379</v>
      </c>
      <c r="C201" s="48"/>
      <c r="D201" s="27"/>
    </row>
    <row r="202" spans="1:4" ht="18" customHeight="1" x14ac:dyDescent="0.25">
      <c r="A202" s="51">
        <f>A201+Calculator!$P$34/200</f>
        <v>4.5499999999999972</v>
      </c>
      <c r="B202" s="43">
        <v>243.80944351186457</v>
      </c>
      <c r="C202" s="48"/>
      <c r="D202" s="27"/>
    </row>
    <row r="203" spans="1:4" ht="18" customHeight="1" x14ac:dyDescent="0.25">
      <c r="A203" s="51">
        <f>A202+Calculator!$P$34/200</f>
        <v>4.5749999999999975</v>
      </c>
      <c r="B203" s="43">
        <v>243.95682988025089</v>
      </c>
      <c r="C203" s="48"/>
      <c r="D203" s="27"/>
    </row>
    <row r="204" spans="1:4" ht="18" customHeight="1" x14ac:dyDescent="0.25">
      <c r="A204" s="51">
        <f>A203+Calculator!$P$34/200</f>
        <v>4.5999999999999979</v>
      </c>
      <c r="B204" s="43">
        <v>244.10335789368679</v>
      </c>
      <c r="C204" s="48"/>
      <c r="D204" s="27"/>
    </row>
    <row r="205" spans="1:4" ht="18" customHeight="1" x14ac:dyDescent="0.25">
      <c r="A205" s="51">
        <f>A204+Calculator!$P$34/200</f>
        <v>4.6249999999999982</v>
      </c>
      <c r="B205" s="43">
        <v>244.24904425108565</v>
      </c>
      <c r="C205" s="48"/>
      <c r="D205" s="27"/>
    </row>
    <row r="206" spans="1:4" ht="18" customHeight="1" x14ac:dyDescent="0.25">
      <c r="A206" s="51">
        <f>A205+Calculator!$P$34/200</f>
        <v>4.6499999999999986</v>
      </c>
      <c r="B206" s="43">
        <v>244.39390531492393</v>
      </c>
      <c r="C206" s="48"/>
      <c r="D206" s="27"/>
    </row>
    <row r="207" spans="1:4" ht="18" customHeight="1" x14ac:dyDescent="0.25">
      <c r="A207" s="51">
        <f>A206+Calculator!$P$34/200</f>
        <v>4.6749999999999989</v>
      </c>
      <c r="B207" s="43">
        <v>244.53795711802664</v>
      </c>
      <c r="C207" s="48"/>
      <c r="D207" s="27"/>
    </row>
    <row r="208" spans="1:4" ht="18" customHeight="1" x14ac:dyDescent="0.25">
      <c r="A208" s="51">
        <f>A207+Calculator!$P$34/200</f>
        <v>4.6999999999999993</v>
      </c>
      <c r="B208" s="43">
        <v>244.68121537021472</v>
      </c>
      <c r="C208" s="48"/>
      <c r="D208" s="27"/>
    </row>
    <row r="209" spans="1:4" ht="18" customHeight="1" x14ac:dyDescent="0.25">
      <c r="A209" s="51">
        <f>A208+Calculator!$P$34/200</f>
        <v>4.7249999999999996</v>
      </c>
      <c r="B209" s="43">
        <v>244.82369546481914</v>
      </c>
      <c r="C209" s="48"/>
      <c r="D209" s="27"/>
    </row>
    <row r="210" spans="1:4" ht="18" customHeight="1" x14ac:dyDescent="0.25">
      <c r="A210" s="51">
        <f>A209+Calculator!$P$34/200</f>
        <v>4.75</v>
      </c>
      <c r="B210" s="43">
        <v>244.96541248506276</v>
      </c>
      <c r="C210" s="48"/>
      <c r="D210" s="27"/>
    </row>
    <row r="211" spans="1:4" ht="18" customHeight="1" x14ac:dyDescent="0.25">
      <c r="A211" s="51">
        <f>A210+Calculator!$P$34/200</f>
        <v>4.7750000000000004</v>
      </c>
      <c r="B211" s="43">
        <v>245.10638121031383</v>
      </c>
      <c r="C211" s="48"/>
      <c r="D211" s="27"/>
    </row>
    <row r="212" spans="1:4" ht="18" customHeight="1" x14ac:dyDescent="0.25">
      <c r="A212" s="51">
        <f>A211+Calculator!$P$34/200</f>
        <v>4.8000000000000007</v>
      </c>
      <c r="B212" s="43">
        <v>245.24661612221365</v>
      </c>
      <c r="C212" s="48"/>
      <c r="D212" s="27"/>
    </row>
    <row r="213" spans="1:4" ht="18" customHeight="1" x14ac:dyDescent="0.25">
      <c r="A213" s="51">
        <f>A212+Calculator!$P$34/200</f>
        <v>4.8250000000000011</v>
      </c>
      <c r="B213" s="43">
        <v>245.38613141067958</v>
      </c>
      <c r="C213" s="48"/>
      <c r="D213" s="27"/>
    </row>
    <row r="214" spans="1:4" ht="18" customHeight="1" x14ac:dyDescent="0.25">
      <c r="A214" s="51">
        <f>A213+Calculator!$P$34/200</f>
        <v>4.8500000000000014</v>
      </c>
      <c r="B214" s="43">
        <v>245.52494097978783</v>
      </c>
      <c r="C214" s="48"/>
      <c r="D214" s="27"/>
    </row>
    <row r="215" spans="1:4" ht="18" customHeight="1" x14ac:dyDescent="0.25">
      <c r="A215" s="51">
        <f>A214+Calculator!$P$34/200</f>
        <v>4.8750000000000018</v>
      </c>
      <c r="B215" s="43">
        <v>245.6630584535371</v>
      </c>
      <c r="C215" s="48"/>
      <c r="D215" s="27"/>
    </row>
    <row r="216" spans="1:4" ht="18" customHeight="1" x14ac:dyDescent="0.25">
      <c r="A216" s="51">
        <f>A215+Calculator!$P$34/200</f>
        <v>4.9000000000000021</v>
      </c>
      <c r="B216" s="43">
        <v>245.80049718149613</v>
      </c>
      <c r="C216" s="48"/>
      <c r="D216" s="27"/>
    </row>
    <row r="217" spans="1:4" ht="18" customHeight="1" x14ac:dyDescent="0.25">
      <c r="A217" s="51">
        <f>A216+Calculator!$P$34/200</f>
        <v>4.9250000000000025</v>
      </c>
      <c r="B217" s="43">
        <v>245.93727024433718</v>
      </c>
      <c r="C217" s="48"/>
      <c r="D217" s="27"/>
    </row>
    <row r="218" spans="1:4" ht="18" customHeight="1" x14ac:dyDescent="0.25">
      <c r="A218" s="51">
        <f>A217+Calculator!$P$34/200</f>
        <v>4.9500000000000028</v>
      </c>
      <c r="B218" s="43">
        <v>246.07339045925789</v>
      </c>
      <c r="C218" s="48"/>
      <c r="D218" s="27"/>
    </row>
    <row r="219" spans="1:4" ht="18" customHeight="1" x14ac:dyDescent="0.25">
      <c r="A219" s="51">
        <f>A218+Calculator!$P$34/200</f>
        <v>4.9750000000000032</v>
      </c>
      <c r="B219" s="43">
        <v>246.20887038529384</v>
      </c>
      <c r="C219" s="48"/>
      <c r="D219" s="27"/>
    </row>
    <row r="220" spans="1:4" ht="18" customHeight="1" x14ac:dyDescent="0.25">
      <c r="A220" s="51">
        <f>A219+Calculator!$P$34/200</f>
        <v>5.0000000000000036</v>
      </c>
      <c r="B220" s="43">
        <v>246.34372232852377</v>
      </c>
      <c r="C220" s="48"/>
      <c r="D220" s="27"/>
    </row>
    <row r="221" spans="1:4" ht="18" customHeight="1" x14ac:dyDescent="0.25">
      <c r="A221" s="51">
        <f>A220+Calculator!$P$34/200</f>
        <v>5.0250000000000039</v>
      </c>
      <c r="B221" s="43">
        <v>210.48770138879354</v>
      </c>
      <c r="C221" s="48"/>
      <c r="D221" s="27"/>
    </row>
    <row r="222" spans="1:4" ht="18" customHeight="1" x14ac:dyDescent="0.25">
      <c r="A222" s="51">
        <f>A221+Calculator!$P$34/200</f>
        <v>5.0500000000000043</v>
      </c>
      <c r="B222" s="43">
        <v>192.78162450569113</v>
      </c>
      <c r="C222" s="48"/>
      <c r="D222" s="27"/>
    </row>
    <row r="223" spans="1:4" ht="18" customHeight="1" x14ac:dyDescent="0.25">
      <c r="A223" s="51">
        <f>A222+Calculator!$P$34/200</f>
        <v>5.0750000000000046</v>
      </c>
      <c r="B223" s="43">
        <v>180.17076256044061</v>
      </c>
      <c r="C223" s="48"/>
      <c r="D223" s="27"/>
    </row>
    <row r="224" spans="1:4" ht="18" customHeight="1" x14ac:dyDescent="0.25">
      <c r="A224" s="51">
        <f>A223+Calculator!$P$34/200</f>
        <v>5.100000000000005</v>
      </c>
      <c r="B224" s="43">
        <v>170.25219679799648</v>
      </c>
      <c r="C224" s="48"/>
      <c r="D224" s="27"/>
    </row>
    <row r="225" spans="1:4" ht="18" customHeight="1" x14ac:dyDescent="0.25">
      <c r="A225" s="51">
        <f>A224+Calculator!$P$34/200</f>
        <v>5.1250000000000053</v>
      </c>
      <c r="B225" s="43">
        <v>162.11932036776386</v>
      </c>
      <c r="C225" s="48"/>
      <c r="D225" s="27"/>
    </row>
    <row r="226" spans="1:4" ht="18" customHeight="1" x14ac:dyDescent="0.25">
      <c r="A226" s="51">
        <f>A225+Calculator!$P$34/200</f>
        <v>5.1500000000000057</v>
      </c>
      <c r="B226" s="43">
        <v>155.25514648539877</v>
      </c>
      <c r="C226" s="48"/>
      <c r="D226" s="27"/>
    </row>
    <row r="227" spans="1:4" ht="18" customHeight="1" x14ac:dyDescent="0.25">
      <c r="A227" s="51">
        <f>A226+Calculator!$P$34/200</f>
        <v>5.175000000000006</v>
      </c>
      <c r="B227" s="43">
        <v>149.32781454962756</v>
      </c>
      <c r="C227" s="48"/>
      <c r="D227" s="27"/>
    </row>
    <row r="228" spans="1:4" ht="18" customHeight="1" x14ac:dyDescent="0.25">
      <c r="A228" s="51">
        <f>A227+Calculator!$P$34/200</f>
        <v>5.2000000000000064</v>
      </c>
      <c r="B228" s="43">
        <v>144.11612152170963</v>
      </c>
      <c r="C228" s="48"/>
      <c r="D228" s="27"/>
    </row>
    <row r="229" spans="1:4" ht="18" customHeight="1" x14ac:dyDescent="0.25">
      <c r="A229" s="51">
        <f>A228+Calculator!$P$34/200</f>
        <v>5.2250000000000068</v>
      </c>
      <c r="B229" s="43">
        <v>139.46880458024177</v>
      </c>
      <c r="C229" s="48"/>
      <c r="D229" s="27"/>
    </row>
    <row r="230" spans="1:4" ht="18" customHeight="1" x14ac:dyDescent="0.25">
      <c r="A230" s="51">
        <f>A229+Calculator!$P$34/200</f>
        <v>5.2500000000000071</v>
      </c>
      <c r="B230" s="43">
        <v>135.27961414721091</v>
      </c>
      <c r="C230" s="48"/>
      <c r="D230" s="27"/>
    </row>
    <row r="231" spans="1:4" ht="18" customHeight="1" x14ac:dyDescent="0.25">
      <c r="A231" s="51">
        <f>A230+Calculator!$P$34/200</f>
        <v>5.2750000000000075</v>
      </c>
      <c r="B231" s="43">
        <v>131.47166676994388</v>
      </c>
      <c r="C231" s="48"/>
      <c r="D231" s="27"/>
    </row>
    <row r="232" spans="1:4" ht="18" customHeight="1" x14ac:dyDescent="0.25">
      <c r="A232" s="51">
        <f>A231+Calculator!$P$34/200</f>
        <v>5.3000000000000078</v>
      </c>
      <c r="B232" s="43">
        <v>127.98754285751099</v>
      </c>
      <c r="C232" s="48"/>
      <c r="D232" s="27"/>
    </row>
    <row r="233" spans="1:4" ht="18" customHeight="1" x14ac:dyDescent="0.25">
      <c r="A233" s="51">
        <f>A232+Calculator!$P$34/200</f>
        <v>5.3250000000000082</v>
      </c>
      <c r="B233" s="43">
        <v>124.78298026710982</v>
      </c>
      <c r="C233" s="48"/>
      <c r="D233" s="27"/>
    </row>
    <row r="234" spans="1:4" ht="18" customHeight="1" x14ac:dyDescent="0.25">
      <c r="A234" s="51">
        <f>A233+Calculator!$P$34/200</f>
        <v>5.3500000000000085</v>
      </c>
      <c r="B234" s="43">
        <v>121.82282664669728</v>
      </c>
      <c r="C234" s="48"/>
      <c r="D234" s="27"/>
    </row>
    <row r="235" spans="1:4" ht="18" customHeight="1" x14ac:dyDescent="0.25">
      <c r="A235" s="51">
        <f>A234+Calculator!$P$34/200</f>
        <v>5.3750000000000089</v>
      </c>
      <c r="B235" s="43">
        <v>119.07841458049575</v>
      </c>
      <c r="C235" s="48"/>
      <c r="D235" s="27"/>
    </row>
    <row r="236" spans="1:4" ht="18" customHeight="1" x14ac:dyDescent="0.25">
      <c r="A236" s="51">
        <f>A235+Calculator!$P$34/200</f>
        <v>5.4000000000000092</v>
      </c>
      <c r="B236" s="43">
        <v>116.52583608668954</v>
      </c>
      <c r="C236" s="48"/>
      <c r="D236" s="27"/>
    </row>
    <row r="237" spans="1:4" ht="18" customHeight="1" x14ac:dyDescent="0.25">
      <c r="A237" s="51">
        <f>A236+Calculator!$P$34/200</f>
        <v>5.4250000000000096</v>
      </c>
      <c r="B237" s="43">
        <v>114.14478830244116</v>
      </c>
      <c r="C237" s="48"/>
      <c r="D237" s="27"/>
    </row>
    <row r="238" spans="1:4" ht="18" customHeight="1" x14ac:dyDescent="0.25">
      <c r="A238" s="51">
        <f>A237+Calculator!$P$34/200</f>
        <v>5.4500000000000099</v>
      </c>
      <c r="B238" s="43">
        <v>111.91778431131834</v>
      </c>
      <c r="C238" s="48"/>
      <c r="D238" s="27"/>
    </row>
    <row r="239" spans="1:4" ht="18" customHeight="1" x14ac:dyDescent="0.25">
      <c r="A239" s="51">
        <f>A238+Calculator!$P$34/200</f>
        <v>5.4750000000000103</v>
      </c>
      <c r="B239" s="43">
        <v>109.82959947520902</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honeticPr fontId="18" type="noConversion"/>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239"/>
  <sheetViews>
    <sheetView zoomScaleNormal="100" workbookViewId="0">
      <selection activeCell="C3" sqref="C3:W3"/>
    </sheetView>
  </sheetViews>
  <sheetFormatPr defaultColWidth="9.125" defaultRowHeight="13.5" x14ac:dyDescent="0.25"/>
  <cols>
    <col min="1" max="1" width="17.25" style="2" customWidth="1"/>
    <col min="2" max="3" width="12.25" style="2" customWidth="1"/>
    <col min="4" max="11" width="9.25" style="2" customWidth="1"/>
    <col min="12" max="20" width="9.25" style="4" customWidth="1"/>
    <col min="21" max="22" width="10.375" style="4" bestFit="1" customWidth="1"/>
    <col min="23" max="23" width="11.375" style="4" bestFit="1" customWidth="1"/>
    <col min="24" max="31" width="15.75" style="4" customWidth="1"/>
    <col min="32" max="44" width="8.375" style="4" customWidth="1"/>
    <col min="45" max="16384" width="9.125" style="4"/>
  </cols>
  <sheetData>
    <row r="1" spans="1:24" ht="18" customHeight="1" x14ac:dyDescent="0.25">
      <c r="A1" s="13" t="s">
        <v>49</v>
      </c>
      <c r="B1" s="6">
        <f>Calculator!C2</f>
        <v>25</v>
      </c>
      <c r="L1" s="5"/>
      <c r="M1" s="5"/>
      <c r="N1" s="5"/>
      <c r="O1" s="5"/>
    </row>
    <row r="2" spans="1:24" ht="18" customHeight="1" x14ac:dyDescent="0.25">
      <c r="L2" s="5"/>
      <c r="M2" s="5"/>
      <c r="N2" s="5"/>
      <c r="O2" s="5"/>
    </row>
    <row r="3" spans="1:24" ht="18" customHeight="1" x14ac:dyDescent="0.25">
      <c r="A3" s="22" t="s">
        <v>12</v>
      </c>
      <c r="B3" s="65">
        <f>Calculator!G2</f>
        <v>0</v>
      </c>
      <c r="C3" s="65">
        <f>MAX(Calculator!H2,B3+1E-64)</f>
        <v>5</v>
      </c>
      <c r="D3" s="65">
        <f>MAX(Calculator!I2,C3+1E-64)</f>
        <v>5</v>
      </c>
      <c r="E3" s="65">
        <f>MAX(Calculator!J2,D3+1E-64)</f>
        <v>5</v>
      </c>
      <c r="F3" s="65">
        <f>MAX(Calculator!K2,E3+1E-64)</f>
        <v>5</v>
      </c>
      <c r="G3" s="65">
        <f>MAX(Calculator!L2,F3+1E-64)</f>
        <v>5</v>
      </c>
      <c r="H3" s="65">
        <f>MAX(Calculator!M2,G3+1E-64)</f>
        <v>5</v>
      </c>
      <c r="I3" s="65">
        <f>MAX(Calculator!N2,H3+1E-64)</f>
        <v>5</v>
      </c>
      <c r="J3" s="65">
        <f>MAX(Calculator!O2,I3+1E-64)</f>
        <v>5</v>
      </c>
      <c r="K3" s="65">
        <f>MAX(Calculator!P2,J3+1E-64)</f>
        <v>5</v>
      </c>
      <c r="L3" s="65">
        <f>MAX(Calculator!Q2,K3+1E-64)</f>
        <v>5</v>
      </c>
      <c r="M3" s="65">
        <f>MAX(Calculator!R2,L3+1E-64)</f>
        <v>5</v>
      </c>
      <c r="N3" s="65">
        <f>MAX(Calculator!S2,M3+1E-64)</f>
        <v>5</v>
      </c>
      <c r="O3" s="65">
        <f>MAX(Calculator!T2,N3+1E-64)</f>
        <v>5</v>
      </c>
      <c r="P3" s="65">
        <f>MAX(Calculator!U2,O3+1E-64)</f>
        <v>5</v>
      </c>
      <c r="Q3" s="65">
        <f>MAX(Calculator!V2,P3+1E-64)</f>
        <v>5</v>
      </c>
      <c r="R3" s="65">
        <f>MAX(Calculator!W2,Q3+1E-64)</f>
        <v>5</v>
      </c>
      <c r="S3" s="65">
        <f>MAX(Calculator!X2,R3+1E-64)</f>
        <v>5</v>
      </c>
      <c r="T3" s="65">
        <f>MAX(Calculator!Y2,S3+1E-64)</f>
        <v>5</v>
      </c>
      <c r="U3" s="65">
        <f>MAX(Calculator!Z2,T3+1E-64)</f>
        <v>5</v>
      </c>
      <c r="V3" s="65">
        <f>MAX(Calculator!AA2,U3+1E-64)</f>
        <v>5</v>
      </c>
      <c r="W3" s="65">
        <f>MAX(Calculator!AB2,V3+1E-64)</f>
        <v>5</v>
      </c>
    </row>
    <row r="4" spans="1:24" ht="18" customHeight="1" x14ac:dyDescent="0.25">
      <c r="A4" s="22" t="s">
        <v>15</v>
      </c>
      <c r="B4" s="65">
        <f>Calculator!G7</f>
        <v>10.3635</v>
      </c>
      <c r="C4" s="65">
        <f>Calculator!H7</f>
        <v>1E-3</v>
      </c>
      <c r="D4" s="65">
        <f>Calculator!I7</f>
        <v>1E-3</v>
      </c>
      <c r="E4" s="65">
        <f>Calculator!J7</f>
        <v>1E-3</v>
      </c>
      <c r="F4" s="65">
        <f>Calculator!K7</f>
        <v>1E-3</v>
      </c>
      <c r="G4" s="65">
        <f>Calculator!L7</f>
        <v>1E-3</v>
      </c>
      <c r="H4" s="65">
        <f>Calculator!M7</f>
        <v>1E-3</v>
      </c>
      <c r="I4" s="65">
        <f>Calculator!N7</f>
        <v>1E-3</v>
      </c>
      <c r="J4" s="65">
        <f>Calculator!O7</f>
        <v>1E-3</v>
      </c>
      <c r="K4" s="65">
        <f>Calculator!P7</f>
        <v>1E-3</v>
      </c>
      <c r="L4" s="65">
        <f>Calculator!Q7</f>
        <v>1E-3</v>
      </c>
      <c r="M4" s="65">
        <f>Calculator!R7</f>
        <v>1E-3</v>
      </c>
      <c r="N4" s="65">
        <f>Calculator!S7</f>
        <v>1E-3</v>
      </c>
      <c r="O4" s="65">
        <f>Calculator!T7</f>
        <v>1E-3</v>
      </c>
      <c r="P4" s="65">
        <f>Calculator!U7</f>
        <v>1E-3</v>
      </c>
      <c r="Q4" s="65">
        <f>Calculator!V7</f>
        <v>1E-3</v>
      </c>
      <c r="R4" s="65">
        <f>Calculator!W7</f>
        <v>1E-3</v>
      </c>
      <c r="S4" s="65">
        <f>Calculator!X7</f>
        <v>1E-3</v>
      </c>
      <c r="T4" s="65">
        <f>Calculator!Y7</f>
        <v>1E-3</v>
      </c>
      <c r="U4" s="65">
        <f>Calculator!Z7</f>
        <v>1E-3</v>
      </c>
      <c r="V4" s="65">
        <f>Calculator!AA7</f>
        <v>1E-3</v>
      </c>
      <c r="W4" s="65">
        <f>Calculator!AB7</f>
        <v>1E-3</v>
      </c>
    </row>
    <row r="5" spans="1:24" ht="18" customHeight="1" x14ac:dyDescent="0.25">
      <c r="A5" s="22" t="s">
        <v>16</v>
      </c>
      <c r="B5" s="65">
        <f>Calculator!G8</f>
        <v>1E-3</v>
      </c>
      <c r="C5" s="65">
        <f>Calculator!H8</f>
        <v>0</v>
      </c>
      <c r="D5" s="65">
        <f>Calculator!I8</f>
        <v>0</v>
      </c>
      <c r="E5" s="65">
        <f>Calculator!J8</f>
        <v>0</v>
      </c>
      <c r="F5" s="65">
        <f>Calculator!K8</f>
        <v>0</v>
      </c>
      <c r="G5" s="65">
        <f>Calculator!L8</f>
        <v>0</v>
      </c>
      <c r="H5" s="65">
        <f>Calculator!M8</f>
        <v>0</v>
      </c>
      <c r="I5" s="65">
        <f>Calculator!N8</f>
        <v>0</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5">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5">
      <c r="A7" s="22" t="s">
        <v>19</v>
      </c>
      <c r="B7" s="65">
        <f>Calculator!G10</f>
        <v>10.3645</v>
      </c>
      <c r="C7" s="65">
        <f>Calculator!H10</f>
        <v>1E-3</v>
      </c>
      <c r="D7" s="65">
        <f>Calculator!I10</f>
        <v>1E-3</v>
      </c>
      <c r="E7" s="65">
        <f>Calculator!J10</f>
        <v>1E-3</v>
      </c>
      <c r="F7" s="65">
        <f>Calculator!K10</f>
        <v>1E-3</v>
      </c>
      <c r="G7" s="65">
        <f>Calculator!L10</f>
        <v>1E-3</v>
      </c>
      <c r="H7" s="65">
        <f>Calculator!M10</f>
        <v>1E-3</v>
      </c>
      <c r="I7" s="65">
        <f>Calculator!N10</f>
        <v>1E-3</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5">
      <c r="A8" s="44"/>
      <c r="B8" s="47">
        <f t="shared" ref="B8:V8" si="0">C3-B3</f>
        <v>5</v>
      </c>
      <c r="C8" s="47">
        <f t="shared" si="0"/>
        <v>0</v>
      </c>
      <c r="D8" s="47">
        <f t="shared" si="0"/>
        <v>0</v>
      </c>
      <c r="E8" s="47">
        <f t="shared" si="0"/>
        <v>0</v>
      </c>
      <c r="F8" s="47">
        <f t="shared" si="0"/>
        <v>0</v>
      </c>
      <c r="G8" s="47">
        <f t="shared" si="0"/>
        <v>0</v>
      </c>
      <c r="H8" s="47">
        <f t="shared" si="0"/>
        <v>0</v>
      </c>
      <c r="I8" s="47">
        <f t="shared" si="0"/>
        <v>0</v>
      </c>
      <c r="J8" s="47">
        <f t="shared" si="0"/>
        <v>0</v>
      </c>
      <c r="K8" s="47">
        <f t="shared" si="0"/>
        <v>0</v>
      </c>
      <c r="L8" s="47">
        <f t="shared" si="0"/>
        <v>0</v>
      </c>
      <c r="M8" s="47">
        <f t="shared" si="0"/>
        <v>0</v>
      </c>
      <c r="N8" s="47">
        <f t="shared" si="0"/>
        <v>0</v>
      </c>
      <c r="O8" s="47">
        <f t="shared" si="0"/>
        <v>0</v>
      </c>
      <c r="P8" s="47">
        <f t="shared" si="0"/>
        <v>0</v>
      </c>
      <c r="Q8" s="47">
        <f t="shared" si="0"/>
        <v>0</v>
      </c>
      <c r="R8" s="47">
        <f t="shared" si="0"/>
        <v>0</v>
      </c>
      <c r="S8" s="47">
        <f t="shared" si="0"/>
        <v>0</v>
      </c>
      <c r="T8" s="47">
        <f t="shared" si="0"/>
        <v>0</v>
      </c>
      <c r="U8" s="47">
        <f t="shared" si="0"/>
        <v>0</v>
      </c>
      <c r="V8" s="47">
        <f t="shared" si="0"/>
        <v>0</v>
      </c>
      <c r="W8" s="46"/>
    </row>
    <row r="9" spans="1:24" ht="18" hidden="1" customHeight="1" x14ac:dyDescent="0.25">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5">
      <c r="A10" s="8" t="s">
        <v>50</v>
      </c>
      <c r="B10" s="54">
        <f>B4</f>
        <v>10.3635</v>
      </c>
      <c r="C10" s="54">
        <f t="shared" ref="C10:W10" si="1">C4-B4</f>
        <v>-10.362500000000001</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5">
      <c r="A11" s="8" t="s">
        <v>51</v>
      </c>
      <c r="B11" s="54">
        <f>B5</f>
        <v>1E-3</v>
      </c>
      <c r="C11" s="54">
        <f t="shared" ref="C11:W11" si="2">C5-B5</f>
        <v>-1E-3</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5">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5">
      <c r="A13" s="8" t="s">
        <v>53</v>
      </c>
      <c r="B13" s="54">
        <f>B7</f>
        <v>10.3645</v>
      </c>
      <c r="C13" s="54">
        <f t="shared" ref="C13:W13" si="4">C7-B7</f>
        <v>-10.3635</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5">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5">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5">
      <c r="A16" s="9" t="s">
        <v>56</v>
      </c>
      <c r="B16" s="49">
        <f t="array" ref="B16">B$10*SUM(amp_HSP_LPSN*(1-EXP(-B$15/tau_HSP_LPSN)))+B$11*SUM(amp_HSP_LPSP*(1-EXP(-B$15/tau_HSP_LPSP)))+B$12*SUM(amp_HSP_HPSN*(1-EXP(-B$15/tau_HSP_HPSN)))+B$13*SUM(amp_HSP_HPSP*(1-EXP(-B$15/tau_HSP_HPSP)))</f>
        <v>195.34898195329464</v>
      </c>
      <c r="C16" s="49">
        <f t="array" ref="C16">C$10*SUM(amp_HSP_LPSN*(1-EXP(-C$15/tau_HSP_LPSN)))+C$11*SUM(amp_HSP_LPSP*(1-EXP(-C$15/tau_HSP_LPSP)))+C$12*SUM(amp_HSP_HPSN*(1-EXP(-C$15/tau_HSP_HPSN)))+C$13*SUM(amp_HSP_HPSP*(1-EXP(-C$15/tau_HSP_HPSP)))</f>
        <v>0</v>
      </c>
      <c r="D16" s="49">
        <f t="array" ref="D16">D$10*SUM(amp_HSP_LPSN*(1-EXP(-D$15/tau_HSP_LPSN)))+D$11*SUM(amp_HSP_LPSP*(1-EXP(-D$15/tau_HSP_LPSP)))+D$12*SUM(amp_HSP_HPSN*(1-EXP(-D$15/tau_HSP_HPSN)))+D$13*SUM(amp_HSP_HPSP*(1-EXP(-D$15/tau_HSP_HPSP)))</f>
        <v>0</v>
      </c>
      <c r="E16" s="49">
        <f t="array" ref="E16">E$10*SUM(amp_HSP_LPSN*(1-EXP(-E$15/tau_HSP_LPSN)))+E$11*SUM(amp_HSP_LPSP*(1-EXP(-E$15/tau_HSP_LPSP)))+E$12*SUM(amp_HSP_HPSN*(1-EXP(-E$15/tau_HSP_HPSN)))+E$13*SUM(amp_HSP_HPSP*(1-EXP(-E$15/tau_HSP_HPSP)))</f>
        <v>0</v>
      </c>
      <c r="F16" s="49">
        <f t="array" ref="F16">F$10*SUM(amp_HSP_LPSN*(1-EXP(-F$15/tau_HSP_LPSN)))+F$11*SUM(amp_HSP_LPSP*(1-EXP(-F$15/tau_HSP_LPSP)))+F$12*SUM(amp_HSP_HPSN*(1-EXP(-F$15/tau_HSP_HPSN)))+F$13*SUM(amp_HSP_HPSP*(1-EXP(-F$15/tau_HSP_HPSP)))</f>
        <v>0</v>
      </c>
      <c r="G16" s="49">
        <f t="array" ref="G16">G$10*SUM(amp_HSP_LPSN*(1-EXP(-G$15/tau_HSP_LPSN)))+G$11*SUM(amp_HSP_LPSP*(1-EXP(-G$15/tau_HSP_LPSP)))+G$12*SUM(amp_HSP_HPSN*(1-EXP(-G$15/tau_HSP_HPSN)))+G$13*SUM(amp_HSP_HPSP*(1-EXP(-G$15/tau_HSP_HPSP)))</f>
        <v>0</v>
      </c>
      <c r="H16" s="49">
        <f t="array" ref="H16">H$10*SUM(amp_HSP_LPSN*(1-EXP(-H$15/tau_HSP_LPSN)))+H$11*SUM(amp_HSP_LPSP*(1-EXP(-H$15/tau_HSP_LPSP)))+H$12*SUM(amp_HSP_HPSN*(1-EXP(-H$15/tau_HSP_HPSN)))+H$13*SUM(amp_HSP_HPSP*(1-EXP(-H$15/tau_HSP_HPSP)))</f>
        <v>0</v>
      </c>
      <c r="I16" s="49">
        <f t="array" ref="I16">I$10*SUM(amp_HSP_LPSN*(1-EXP(-I$15/tau_HSP_LPSN)))+I$11*SUM(amp_HSP_LPSP*(1-EXP(-I$15/tau_HSP_LPSP)))+I$12*SUM(amp_HSP_HPSN*(1-EXP(-I$15/tau_HSP_HPSN)))+I$13*SUM(amp_HSP_HPSP*(1-EXP(-I$15/tau_HSP_HPSP)))</f>
        <v>0</v>
      </c>
      <c r="J16" s="49">
        <f t="array" ref="J16">J$10*SUM(amp_HSP_LPSN*(1-EXP(-J$15/tau_HSP_LPSN)))+J$11*SUM(amp_HSP_LPSP*(1-EXP(-J$15/tau_HSP_LPSP)))+J$12*SUM(amp_HSP_HPSN*(1-EXP(-J$15/tau_HSP_HPSN)))+J$13*SUM(amp_HSP_HPSP*(1-EXP(-J$15/tau_HSP_HPSP)))</f>
        <v>0</v>
      </c>
      <c r="K16" s="49">
        <f t="array" ref="K16">K$10*SUM(amp_HSP_LPSN*(1-EXP(-K$15/tau_HSP_LPSN)))+K$11*SUM(amp_HSP_LPSP*(1-EXP(-K$15/tau_HSP_LPSP)))+K$12*SUM(amp_HSP_HPSN*(1-EXP(-K$15/tau_HSP_HPSN)))+K$13*SUM(amp_HSP_HPSP*(1-EXP(-K$15/tau_HSP_HPSP)))</f>
        <v>0</v>
      </c>
      <c r="L16" s="49">
        <f t="array" ref="L16">L$10*SUM(amp_HSP_LPSN*(1-EXP(-L$15/tau_HSP_LPSN)))+L$11*SUM(amp_HSP_LPSP*(1-EXP(-L$15/tau_HSP_LPSP)))+L$12*SUM(amp_HSP_HPSN*(1-EXP(-L$15/tau_HSP_HPSN)))+L$13*SUM(amp_HSP_HPSP*(1-EXP(-L$15/tau_HSP_HPSP)))</f>
        <v>0</v>
      </c>
      <c r="M16" s="49">
        <f t="array" ref="M16">M$10*SUM(amp_HSP_LPSN*(1-EXP(-M$15/tau_HSP_LPSN)))+M$11*SUM(amp_HSP_LPSP*(1-EXP(-M$15/tau_HSP_LPSP)))+M$12*SUM(amp_HSP_HPSN*(1-EXP(-M$15/tau_HSP_HPSN)))+M$13*SUM(amp_HSP_HPSP*(1-EXP(-M$15/tau_HSP_HPSP)))</f>
        <v>0</v>
      </c>
      <c r="N16" s="49">
        <f t="array" ref="N16">N$10*SUM(amp_HSP_LPSN*(1-EXP(-N$15/tau_HSP_LPSN)))+N$11*SUM(amp_HSP_LPSP*(1-EXP(-N$15/tau_HSP_LPSP)))+N$12*SUM(amp_HSP_HPSN*(1-EXP(-N$15/tau_HSP_HPSN)))+N$13*SUM(amp_HSP_HPSP*(1-EXP(-N$15/tau_HSP_HPSP)))</f>
        <v>0</v>
      </c>
      <c r="O16" s="49">
        <f t="array" ref="O16">O$10*SUM(amp_HSP_LPSN*(1-EXP(-O$15/tau_HSP_LPSN)))+O$11*SUM(amp_HSP_LPSP*(1-EXP(-O$15/tau_HSP_LPSP)))+O$12*SUM(amp_HSP_HPSN*(1-EXP(-O$15/tau_HSP_HPSN)))+O$13*SUM(amp_HSP_HPSP*(1-EXP(-O$15/tau_HSP_HPSP)))</f>
        <v>0</v>
      </c>
      <c r="P16" s="49">
        <f t="array" ref="P16">P$10*SUM(amp_HSP_LPSN*(1-EXP(-P$15/tau_HSP_LPSN)))+P$11*SUM(amp_HSP_LPSP*(1-EXP(-P$15/tau_HSP_LPSP)))+P$12*SUM(amp_HSP_HPSN*(1-EXP(-P$15/tau_HSP_HPSN)))+P$13*SUM(amp_HSP_HPSP*(1-EXP(-P$15/tau_HSP_HPSP)))</f>
        <v>0</v>
      </c>
      <c r="Q16" s="49">
        <f t="array" ref="Q16">Q$10*SUM(amp_HSP_LPSN*(1-EXP(-Q$15/tau_HSP_LPSN)))+Q$11*SUM(amp_HSP_LPSP*(1-EXP(-Q$15/tau_HSP_LPSP)))+Q$12*SUM(amp_HSP_HPSN*(1-EXP(-Q$15/tau_HSP_HPSN)))+Q$13*SUM(amp_HSP_HPSP*(1-EXP(-Q$15/tau_HSP_HPSP)))</f>
        <v>0</v>
      </c>
      <c r="R16" s="49">
        <f t="array" ref="R16">R$10*SUM(amp_HSP_LPSN*(1-EXP(-R$15/tau_HSP_LPSN)))+R$11*SUM(amp_HSP_LPSP*(1-EXP(-R$15/tau_HSP_LPSP)))+R$12*SUM(amp_HSP_HPSN*(1-EXP(-R$15/tau_HSP_HPSN)))+R$13*SUM(amp_HSP_HPSP*(1-EXP(-R$15/tau_HSP_HPSP)))</f>
        <v>0</v>
      </c>
      <c r="S16" s="49">
        <f t="array" ref="S16">S$10*SUM(amp_HSP_LPSN*(1-EXP(-S$15/tau_HSP_LPSN)))+S$11*SUM(amp_HSP_LPSP*(1-EXP(-S$15/tau_HSP_LPSP)))+S$12*SUM(amp_HSP_HPSN*(1-EXP(-S$15/tau_HSP_HPSN)))+S$13*SUM(amp_HSP_HPSP*(1-EXP(-S$15/tau_HSP_HPSP)))</f>
        <v>0</v>
      </c>
      <c r="T16" s="49">
        <f t="array" ref="T16">T$10*SUM(amp_HSP_LPSN*(1-EXP(-T$15/tau_HSP_LPSN)))+T$11*SUM(amp_HSP_LPSP*(1-EXP(-T$15/tau_HSP_LPSP)))+T$12*SUM(amp_HSP_HPSN*(1-EXP(-T$15/tau_HSP_HPSN)))+T$13*SUM(amp_HSP_HPSP*(1-EXP(-T$15/tau_HSP_HPSP)))</f>
        <v>0</v>
      </c>
      <c r="U16" s="49">
        <f t="array" ref="U16">U$10*SUM(amp_HSP_LPSN*(1-EXP(-U$15/tau_HSP_LPSN)))+U$11*SUM(amp_HSP_LPSP*(1-EXP(-U$15/tau_HSP_LPSP)))+U$12*SUM(amp_HSP_HPSN*(1-EXP(-U$15/tau_HSP_HPSN)))+U$13*SUM(amp_HSP_HPSP*(1-EXP(-U$15/tau_HSP_HPSP)))</f>
        <v>0</v>
      </c>
      <c r="V16" s="49">
        <f t="array" ref="V16">V$10*SUM(amp_HSP_LPSN*(1-EXP(-V$15/tau_HSP_LPSN)))+V$11*SUM(amp_HSP_LPSP*(1-EXP(-V$15/tau_HSP_LPSP)))+V$12*SUM(amp_HSP_HPSN*(1-EXP(-V$15/tau_HSP_HPSN)))+V$13*SUM(amp_HSP_HPSP*(1-EXP(-V$15/tau_HSP_HPSP)))</f>
        <v>0</v>
      </c>
      <c r="W16" s="49">
        <f t="array" ref="W16">W$10*SUM(amp_HSP_LPSN*(1-EXP(-W$15/tau_HSP_LPSN)))+W$11*SUM(amp_HSP_LPSP*(1-EXP(-W$15/tau_HSP_LPSP)))+W$12*SUM(amp_HSP_HPSN*(1-EXP(-W$15/tau_HSP_HPSN)))+W$13*SUM(amp_HSP_HPSP*(1-EXP(-W$15/tau_HSP_HPSP)))</f>
        <v>0</v>
      </c>
    </row>
    <row r="17" spans="1:30" ht="18" customHeight="1" x14ac:dyDescent="0.25">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5">
      <c r="A18" s="21" t="s">
        <v>12</v>
      </c>
      <c r="B18" s="41" t="s">
        <v>57</v>
      </c>
      <c r="C18" s="25"/>
      <c r="D18" s="25"/>
      <c r="E18" s="23"/>
      <c r="F18" s="23"/>
      <c r="G18" s="23"/>
      <c r="H18" s="24"/>
      <c r="I18" s="24"/>
      <c r="J18" s="24"/>
    </row>
    <row r="19" spans="1:30" ht="18" hidden="1" customHeight="1" x14ac:dyDescent="0.25">
      <c r="A19" s="42"/>
      <c r="B19" s="7">
        <f>$B$1+SUM(B16:W16)</f>
        <v>220.34898195329464</v>
      </c>
      <c r="C19" s="26"/>
      <c r="D19" s="26"/>
    </row>
    <row r="20" spans="1:30" ht="18" customHeight="1" x14ac:dyDescent="0.25">
      <c r="A20" s="51">
        <v>0</v>
      </c>
      <c r="B20" s="43">
        <f t="dataTable" ref="B20:B239" dt2D="0" dtr="0" r1="A15"/>
        <v>25</v>
      </c>
      <c r="C20" s="27"/>
      <c r="G20" s="3"/>
      <c r="H20" s="3"/>
      <c r="I20" s="3"/>
      <c r="K20" s="4"/>
      <c r="R20" s="17"/>
      <c r="S20" s="17"/>
      <c r="T20" s="17"/>
      <c r="U20" s="14"/>
    </row>
    <row r="21" spans="1:30" ht="18" customHeight="1" x14ac:dyDescent="0.25">
      <c r="A21" s="51">
        <f>A20+Calculator!$P$34/200</f>
        <v>2.5000000000000001E-2</v>
      </c>
      <c r="B21" s="43">
        <v>85.435972807141582</v>
      </c>
      <c r="C21" s="27"/>
      <c r="E21" s="10"/>
      <c r="G21" s="3"/>
      <c r="H21" s="3"/>
      <c r="I21" s="3"/>
      <c r="K21" s="4"/>
      <c r="R21" s="18"/>
      <c r="S21" s="15"/>
      <c r="T21" s="15"/>
      <c r="U21" s="3"/>
    </row>
    <row r="22" spans="1:30" ht="18" customHeight="1" x14ac:dyDescent="0.25">
      <c r="A22" s="51">
        <f>A21+Calculator!$P$34/200</f>
        <v>0.05</v>
      </c>
      <c r="B22" s="43">
        <v>103.9303151357516</v>
      </c>
      <c r="C22" s="48"/>
      <c r="D22" s="27"/>
      <c r="H22" s="3"/>
      <c r="I22" s="3"/>
      <c r="J22" s="3"/>
      <c r="S22" s="18"/>
      <c r="T22" s="15"/>
      <c r="U22" s="15"/>
      <c r="V22" s="3"/>
    </row>
    <row r="23" spans="1:30" ht="18" customHeight="1" x14ac:dyDescent="0.25">
      <c r="A23" s="51">
        <f>A22+Calculator!$P$34/200</f>
        <v>7.5000000000000011E-2</v>
      </c>
      <c r="B23" s="43">
        <v>117.26148430247065</v>
      </c>
      <c r="C23" s="48"/>
      <c r="D23" s="27"/>
      <c r="H23" s="3"/>
      <c r="I23" s="3"/>
      <c r="J23" s="3"/>
      <c r="S23" s="18"/>
      <c r="T23" s="15"/>
      <c r="U23" s="15"/>
      <c r="V23" s="3"/>
      <c r="X23" s="16"/>
      <c r="Y23" s="16"/>
      <c r="Z23" s="16"/>
      <c r="AA23" s="16"/>
      <c r="AB23" s="16"/>
      <c r="AC23" s="16"/>
      <c r="AD23" s="16"/>
    </row>
    <row r="24" spans="1:30" ht="18" customHeight="1" x14ac:dyDescent="0.25">
      <c r="A24" s="51">
        <f>A23+Calculator!$P$34/200</f>
        <v>0.1</v>
      </c>
      <c r="B24" s="43">
        <v>127.63967776302675</v>
      </c>
      <c r="C24" s="48"/>
      <c r="D24" s="27"/>
      <c r="H24" s="3"/>
      <c r="I24" s="3"/>
      <c r="J24" s="3"/>
      <c r="S24" s="18"/>
      <c r="T24" s="15"/>
      <c r="U24" s="15"/>
      <c r="V24" s="3"/>
      <c r="X24" s="16"/>
      <c r="Y24" s="16"/>
      <c r="Z24" s="16"/>
      <c r="AA24" s="16"/>
      <c r="AB24" s="16"/>
      <c r="AC24" s="16"/>
      <c r="AD24" s="16"/>
    </row>
    <row r="25" spans="1:30" ht="18" customHeight="1" x14ac:dyDescent="0.25">
      <c r="A25" s="51">
        <f>A24+Calculator!$P$34/200</f>
        <v>0.125</v>
      </c>
      <c r="B25" s="43">
        <v>136.07764209889055</v>
      </c>
      <c r="C25" s="48"/>
      <c r="D25" s="27"/>
      <c r="H25" s="3"/>
      <c r="I25" s="3"/>
      <c r="J25" s="3"/>
      <c r="S25" s="18"/>
      <c r="T25" s="15"/>
      <c r="U25" s="15"/>
      <c r="V25" s="3"/>
      <c r="X25" s="16"/>
      <c r="Y25" s="16"/>
      <c r="Z25" s="16"/>
      <c r="AA25" s="16"/>
      <c r="AB25" s="16"/>
      <c r="AC25" s="16"/>
      <c r="AD25" s="16"/>
    </row>
    <row r="26" spans="1:30" ht="18" customHeight="1" x14ac:dyDescent="0.25">
      <c r="A26" s="51">
        <f>A25+Calculator!$P$34/200</f>
        <v>0.15</v>
      </c>
      <c r="B26" s="43">
        <v>143.17970289504785</v>
      </c>
      <c r="C26" s="48"/>
      <c r="D26" s="27"/>
      <c r="H26" s="3"/>
      <c r="I26" s="3"/>
      <c r="J26" s="3"/>
      <c r="S26" s="18"/>
      <c r="T26" s="15"/>
      <c r="U26" s="15"/>
      <c r="V26" s="3"/>
      <c r="X26" s="16"/>
      <c r="Y26" s="16"/>
      <c r="Z26" s="16"/>
      <c r="AA26" s="16"/>
      <c r="AB26" s="16"/>
      <c r="AC26" s="16"/>
      <c r="AD26" s="16"/>
    </row>
    <row r="27" spans="1:30" ht="18" customHeight="1" x14ac:dyDescent="0.25">
      <c r="A27" s="51">
        <f>A26+Calculator!$P$34/200</f>
        <v>0.17499999999999999</v>
      </c>
      <c r="B27" s="43">
        <v>149.31965664455078</v>
      </c>
      <c r="C27" s="48"/>
      <c r="D27" s="27"/>
      <c r="H27" s="3"/>
      <c r="I27" s="3"/>
      <c r="J27" s="3"/>
      <c r="S27" s="18"/>
      <c r="T27" s="15"/>
      <c r="U27" s="15"/>
      <c r="V27" s="3"/>
      <c r="X27" s="16"/>
      <c r="Y27" s="16"/>
      <c r="Z27" s="16"/>
      <c r="AA27" s="16"/>
      <c r="AB27" s="16"/>
      <c r="AC27" s="16"/>
      <c r="AD27" s="16"/>
    </row>
    <row r="28" spans="1:30" ht="18" customHeight="1" x14ac:dyDescent="0.25">
      <c r="A28" s="51">
        <f>A27+Calculator!$P$34/200</f>
        <v>0.19999999999999998</v>
      </c>
      <c r="B28" s="43">
        <v>154.73527738460464</v>
      </c>
      <c r="C28" s="48"/>
      <c r="D28" s="27"/>
      <c r="H28" s="3"/>
      <c r="I28" s="3"/>
      <c r="J28" s="3"/>
      <c r="S28" s="18"/>
      <c r="T28" s="15"/>
      <c r="U28" s="15"/>
      <c r="V28" s="3"/>
      <c r="X28" s="16"/>
      <c r="Y28" s="16"/>
      <c r="Z28" s="16"/>
      <c r="AA28" s="16"/>
      <c r="AB28" s="16"/>
      <c r="AC28" s="16"/>
      <c r="AD28" s="16"/>
    </row>
    <row r="29" spans="1:30" ht="18" customHeight="1" x14ac:dyDescent="0.25">
      <c r="A29" s="51">
        <f>A28+Calculator!$P$34/200</f>
        <v>0.22499999999999998</v>
      </c>
      <c r="B29" s="43">
        <v>159.58293461364863</v>
      </c>
      <c r="C29" s="48"/>
      <c r="D29" s="27"/>
      <c r="H29" s="3"/>
      <c r="I29" s="3"/>
      <c r="J29" s="3"/>
      <c r="S29" s="18"/>
      <c r="T29" s="15"/>
      <c r="U29" s="15"/>
      <c r="V29" s="3"/>
      <c r="X29" s="16"/>
      <c r="Y29" s="16"/>
      <c r="Z29" s="16"/>
      <c r="AA29" s="16"/>
      <c r="AB29" s="16"/>
      <c r="AC29" s="16"/>
      <c r="AD29" s="16"/>
    </row>
    <row r="30" spans="1:30" ht="18" customHeight="1" x14ac:dyDescent="0.25">
      <c r="A30" s="51">
        <f>A29+Calculator!$P$34/200</f>
        <v>0.24999999999999997</v>
      </c>
      <c r="B30" s="43">
        <v>163.96949148783781</v>
      </c>
      <c r="C30" s="48"/>
      <c r="D30" s="27"/>
      <c r="H30" s="3"/>
      <c r="I30" s="3"/>
      <c r="J30" s="3"/>
      <c r="S30" s="18"/>
      <c r="T30" s="15"/>
      <c r="U30" s="15"/>
      <c r="V30" s="3"/>
      <c r="X30" s="16"/>
      <c r="Y30" s="16"/>
      <c r="Z30" s="16"/>
      <c r="AA30" s="16"/>
      <c r="AB30" s="16"/>
      <c r="AC30" s="16"/>
      <c r="AD30" s="16"/>
    </row>
    <row r="31" spans="1:30" ht="18" customHeight="1" x14ac:dyDescent="0.25">
      <c r="A31" s="51">
        <f>A30+Calculator!$P$34/200</f>
        <v>0.27499999999999997</v>
      </c>
      <c r="B31" s="43">
        <v>167.9710821789167</v>
      </c>
      <c r="C31" s="48"/>
      <c r="D31" s="27"/>
      <c r="H31" s="3"/>
      <c r="I31" s="3"/>
      <c r="J31" s="3"/>
      <c r="S31" s="18"/>
      <c r="T31" s="15"/>
      <c r="U31" s="15"/>
      <c r="V31" s="3"/>
      <c r="X31" s="16"/>
      <c r="Y31" s="16"/>
      <c r="Z31" s="16"/>
      <c r="AA31" s="16"/>
      <c r="AB31" s="16"/>
      <c r="AC31" s="16"/>
      <c r="AD31" s="16"/>
    </row>
    <row r="32" spans="1:30" ht="18" customHeight="1" x14ac:dyDescent="0.25">
      <c r="A32" s="51">
        <f>A31+Calculator!$P$34/200</f>
        <v>0.3</v>
      </c>
      <c r="B32" s="43">
        <v>171.64427249733023</v>
      </c>
      <c r="C32" s="48"/>
      <c r="D32" s="27"/>
      <c r="H32" s="3"/>
      <c r="I32" s="3"/>
      <c r="J32" s="3"/>
      <c r="S32" s="18"/>
      <c r="T32" s="15"/>
      <c r="U32" s="15"/>
      <c r="V32" s="3"/>
      <c r="X32" s="16"/>
      <c r="Y32" s="16"/>
      <c r="Z32" s="16"/>
      <c r="AA32" s="16"/>
      <c r="AB32" s="16"/>
      <c r="AC32" s="16"/>
      <c r="AD32" s="16"/>
    </row>
    <row r="33" spans="1:30" ht="18" customHeight="1" x14ac:dyDescent="0.25">
      <c r="A33" s="51">
        <f>A32+Calculator!$P$34/200</f>
        <v>0.32500000000000001</v>
      </c>
      <c r="B33" s="43">
        <v>175.03277444883821</v>
      </c>
      <c r="C33" s="48"/>
      <c r="D33" s="27"/>
      <c r="H33" s="3"/>
      <c r="I33" s="3"/>
      <c r="J33" s="3"/>
      <c r="S33" s="18"/>
      <c r="T33" s="15"/>
      <c r="U33" s="15"/>
      <c r="V33" s="3"/>
      <c r="X33" s="16"/>
      <c r="Y33" s="16"/>
      <c r="Z33" s="16"/>
      <c r="AA33" s="16"/>
      <c r="AB33" s="16"/>
      <c r="AC33" s="16"/>
      <c r="AD33" s="16"/>
    </row>
    <row r="34" spans="1:30" ht="18" customHeight="1" x14ac:dyDescent="0.25">
      <c r="A34" s="51">
        <f>A33+Calculator!$P$34/200</f>
        <v>0.35000000000000003</v>
      </c>
      <c r="B34" s="43">
        <v>178.17154845488164</v>
      </c>
      <c r="C34" s="48"/>
      <c r="D34" s="27"/>
      <c r="H34" s="3"/>
      <c r="I34" s="3"/>
      <c r="J34" s="3"/>
      <c r="S34" s="18"/>
      <c r="T34" s="15"/>
      <c r="U34" s="15"/>
      <c r="V34" s="3"/>
      <c r="X34" s="16"/>
      <c r="Y34" s="16"/>
      <c r="Z34" s="16"/>
      <c r="AA34" s="16"/>
      <c r="AB34" s="16"/>
      <c r="AC34" s="16"/>
      <c r="AD34" s="16"/>
    </row>
    <row r="35" spans="1:30" ht="18" customHeight="1" x14ac:dyDescent="0.25">
      <c r="A35" s="51">
        <f>A34+Calculator!$P$34/200</f>
        <v>0.37500000000000006</v>
      </c>
      <c r="B35" s="43">
        <v>181.08935849514302</v>
      </c>
      <c r="C35" s="48"/>
      <c r="D35" s="27"/>
      <c r="H35" s="3"/>
      <c r="I35" s="3"/>
      <c r="J35" s="3"/>
      <c r="S35" s="18"/>
      <c r="T35" s="15"/>
      <c r="U35" s="15"/>
      <c r="V35" s="3"/>
      <c r="X35" s="16"/>
      <c r="Y35" s="16"/>
      <c r="Z35" s="16"/>
      <c r="AA35" s="16"/>
      <c r="AB35" s="16"/>
      <c r="AC35" s="16"/>
      <c r="AD35" s="16"/>
    </row>
    <row r="36" spans="1:30" ht="18" customHeight="1" x14ac:dyDescent="0.25">
      <c r="A36" s="51">
        <f>A35+Calculator!$P$34/200</f>
        <v>0.40000000000000008</v>
      </c>
      <c r="B36" s="43">
        <v>183.81040217288657</v>
      </c>
      <c r="C36" s="48"/>
      <c r="D36" s="27"/>
      <c r="E36" s="125" t="s">
        <v>58</v>
      </c>
      <c r="F36" s="125"/>
      <c r="G36" s="125"/>
      <c r="H36" s="125"/>
      <c r="I36" s="125"/>
      <c r="J36" s="125"/>
      <c r="K36" s="125"/>
      <c r="L36" s="125"/>
      <c r="O36" s="125"/>
      <c r="P36" s="125"/>
      <c r="Q36" s="125"/>
      <c r="R36" s="125"/>
      <c r="S36" s="125"/>
      <c r="T36" s="125"/>
      <c r="U36" s="125"/>
      <c r="V36" s="125"/>
      <c r="X36" s="16"/>
      <c r="Y36" s="16"/>
      <c r="Z36" s="16"/>
      <c r="AA36" s="16"/>
      <c r="AB36" s="16"/>
      <c r="AC36" s="16"/>
      <c r="AD36" s="16"/>
    </row>
    <row r="37" spans="1:30" ht="18" customHeight="1" thickBot="1" x14ac:dyDescent="0.3">
      <c r="A37" s="51">
        <f>A36+Calculator!$P$34/200</f>
        <v>0.4250000000000001</v>
      </c>
      <c r="B37" s="43">
        <v>186.35538103079463</v>
      </c>
      <c r="C37" s="48"/>
      <c r="D37" s="27"/>
      <c r="H37" s="3"/>
      <c r="I37" s="3"/>
      <c r="J37" s="3"/>
      <c r="S37" s="18"/>
      <c r="T37" s="15"/>
      <c r="U37" s="15"/>
      <c r="V37" s="3"/>
      <c r="X37" s="16"/>
      <c r="Y37" s="16"/>
      <c r="Z37" s="16"/>
      <c r="AA37" s="16"/>
      <c r="AB37" s="16"/>
      <c r="AC37" s="16"/>
      <c r="AD37" s="16"/>
    </row>
    <row r="38" spans="1:30" ht="18" customHeight="1" x14ac:dyDescent="0.25">
      <c r="A38" s="51">
        <f>A37+Calculator!$P$34/200</f>
        <v>0.45000000000000012</v>
      </c>
      <c r="B38" s="43">
        <v>188.74222716376789</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5">
      <c r="A39" s="51">
        <f>A38+Calculator!$P$34/200</f>
        <v>0.47500000000000014</v>
      </c>
      <c r="B39" s="43">
        <v>190.98661492535001</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5">
      <c r="A40" s="51">
        <f>A39+Calculator!$P$34/200</f>
        <v>0.50000000000000011</v>
      </c>
      <c r="B40" s="43">
        <v>193.10233524748426</v>
      </c>
      <c r="C40" s="48"/>
      <c r="D40" s="27"/>
      <c r="E40" s="33"/>
      <c r="F40" s="127" t="s">
        <v>60</v>
      </c>
      <c r="G40" s="127"/>
      <c r="H40" s="127"/>
      <c r="I40" s="127"/>
      <c r="J40" s="127"/>
      <c r="K40" s="127"/>
      <c r="L40" s="127"/>
      <c r="M40" s="127"/>
      <c r="N40" s="127"/>
      <c r="O40" s="127"/>
      <c r="P40" s="127"/>
      <c r="Q40" s="127"/>
      <c r="R40" s="127"/>
      <c r="S40" s="34"/>
      <c r="T40" s="15"/>
      <c r="U40" s="15"/>
      <c r="V40" s="3"/>
      <c r="X40" s="16"/>
      <c r="Y40" s="16"/>
      <c r="Z40" s="16"/>
      <c r="AA40" s="16"/>
      <c r="AB40" s="16"/>
      <c r="AC40" s="16"/>
      <c r="AD40" s="16"/>
    </row>
    <row r="41" spans="1:30" ht="18" customHeight="1" x14ac:dyDescent="0.25">
      <c r="A41" s="51">
        <f>A40+Calculator!$P$34/200</f>
        <v>0.52500000000000013</v>
      </c>
      <c r="B41" s="43">
        <v>195.10157976932649</v>
      </c>
      <c r="C41" s="48"/>
      <c r="D41" s="27"/>
      <c r="E41" s="33"/>
      <c r="F41" s="126" t="s">
        <v>61</v>
      </c>
      <c r="G41" s="126"/>
      <c r="H41" s="126"/>
      <c r="I41" s="126"/>
      <c r="J41" s="126"/>
      <c r="K41" s="126"/>
      <c r="L41" s="126"/>
      <c r="M41" s="126"/>
      <c r="N41" s="126"/>
      <c r="O41" s="126"/>
      <c r="P41" s="126"/>
      <c r="Q41" s="126"/>
      <c r="R41" s="126"/>
      <c r="S41" s="34"/>
      <c r="T41" s="15"/>
      <c r="U41" s="15"/>
      <c r="V41" s="3"/>
      <c r="X41" s="16"/>
      <c r="Y41" s="16"/>
      <c r="Z41" s="16"/>
      <c r="AA41" s="16"/>
      <c r="AB41" s="16"/>
      <c r="AC41" s="16"/>
      <c r="AD41" s="16"/>
    </row>
    <row r="42" spans="1:30" ht="18" customHeight="1" x14ac:dyDescent="0.25">
      <c r="A42" s="51">
        <f>A41+Calculator!$P$34/200</f>
        <v>0.55000000000000016</v>
      </c>
      <c r="B42" s="43">
        <v>196.99516391063312</v>
      </c>
      <c r="C42" s="48"/>
      <c r="D42" s="27"/>
      <c r="E42" s="33"/>
      <c r="F42" s="126"/>
      <c r="G42" s="126"/>
      <c r="H42" s="126"/>
      <c r="I42" s="126"/>
      <c r="J42" s="126"/>
      <c r="K42" s="126"/>
      <c r="L42" s="126"/>
      <c r="M42" s="126"/>
      <c r="N42" s="126"/>
      <c r="O42" s="126"/>
      <c r="P42" s="126"/>
      <c r="Q42" s="126"/>
      <c r="R42" s="126"/>
      <c r="S42" s="34"/>
      <c r="T42" s="15"/>
      <c r="U42" s="15"/>
      <c r="V42" s="3"/>
      <c r="X42" s="16"/>
      <c r="Y42" s="16"/>
      <c r="Z42" s="16"/>
      <c r="AA42" s="16"/>
      <c r="AB42" s="16"/>
      <c r="AC42" s="16"/>
      <c r="AD42" s="16"/>
    </row>
    <row r="43" spans="1:30" ht="18" customHeight="1" x14ac:dyDescent="0.25">
      <c r="A43" s="51">
        <f>A42+Calculator!$P$34/200</f>
        <v>0.57500000000000018</v>
      </c>
      <c r="B43" s="43">
        <v>198.79270718151611</v>
      </c>
      <c r="C43" s="48"/>
      <c r="D43" s="27"/>
      <c r="E43" s="33"/>
      <c r="F43" s="124" t="s">
        <v>62</v>
      </c>
      <c r="G43" s="124"/>
      <c r="H43" s="124"/>
      <c r="I43" s="124"/>
      <c r="J43" s="124"/>
      <c r="K43" s="124"/>
      <c r="L43" s="124"/>
      <c r="M43" s="124"/>
      <c r="N43" s="124"/>
      <c r="O43" s="124"/>
      <c r="P43" s="124"/>
      <c r="Q43" s="124"/>
      <c r="R43" s="124"/>
      <c r="S43" s="34"/>
      <c r="T43" s="15"/>
      <c r="U43" s="15"/>
      <c r="V43" s="3"/>
    </row>
    <row r="44" spans="1:30" ht="18" customHeight="1" x14ac:dyDescent="0.25">
      <c r="A44" s="51">
        <f>A43+Calculator!$P$34/200</f>
        <v>0.6000000000000002</v>
      </c>
      <c r="B44" s="43">
        <v>200.50278244820703</v>
      </c>
      <c r="C44" s="48"/>
      <c r="D44" s="27"/>
      <c r="E44" s="33"/>
      <c r="G44" s="126" t="s">
        <v>63</v>
      </c>
      <c r="H44" s="126"/>
      <c r="I44" s="126"/>
      <c r="J44" s="126"/>
      <c r="K44" s="126"/>
      <c r="L44" s="126"/>
      <c r="M44" s="126"/>
      <c r="N44" s="126"/>
      <c r="O44" s="126"/>
      <c r="P44" s="126"/>
      <c r="Q44" s="126"/>
      <c r="R44" s="126"/>
      <c r="S44" s="34"/>
      <c r="T44" s="15"/>
      <c r="U44" s="15"/>
      <c r="V44" s="3"/>
    </row>
    <row r="45" spans="1:30" ht="18" customHeight="1" x14ac:dyDescent="0.25">
      <c r="A45" s="51">
        <f>A44+Calculator!$P$34/200</f>
        <v>0.62500000000000022</v>
      </c>
      <c r="B45" s="43">
        <v>202.13304184724967</v>
      </c>
      <c r="C45" s="48"/>
      <c r="D45" s="27"/>
      <c r="E45" s="33"/>
      <c r="G45" s="126"/>
      <c r="H45" s="126"/>
      <c r="I45" s="126"/>
      <c r="J45" s="126"/>
      <c r="K45" s="126"/>
      <c r="L45" s="126"/>
      <c r="M45" s="126"/>
      <c r="N45" s="126"/>
      <c r="O45" s="126"/>
      <c r="P45" s="126"/>
      <c r="Q45" s="126"/>
      <c r="R45" s="126"/>
      <c r="S45" s="34"/>
      <c r="T45" s="15"/>
      <c r="U45" s="15"/>
      <c r="V45" s="3"/>
    </row>
    <row r="46" spans="1:30" ht="18" customHeight="1" x14ac:dyDescent="0.25">
      <c r="A46" s="51">
        <f>A45+Calculator!$P$34/200</f>
        <v>0.65000000000000024</v>
      </c>
      <c r="B46" s="43">
        <v>203.69032454052169</v>
      </c>
      <c r="C46" s="48"/>
      <c r="D46" s="27"/>
      <c r="E46" s="33"/>
      <c r="G46" s="126"/>
      <c r="H46" s="126"/>
      <c r="I46" s="126"/>
      <c r="J46" s="126"/>
      <c r="K46" s="126"/>
      <c r="L46" s="126"/>
      <c r="M46" s="126"/>
      <c r="N46" s="126"/>
      <c r="O46" s="126"/>
      <c r="P46" s="126"/>
      <c r="Q46" s="126"/>
      <c r="R46" s="126"/>
      <c r="S46" s="34"/>
      <c r="T46" s="15"/>
      <c r="U46" s="15"/>
      <c r="V46" s="3"/>
    </row>
    <row r="47" spans="1:30" ht="18" customHeight="1" x14ac:dyDescent="0.25">
      <c r="A47" s="51">
        <f>A46+Calculator!$P$34/200</f>
        <v>0.67500000000000027</v>
      </c>
      <c r="B47" s="43">
        <v>205.1807499273493</v>
      </c>
      <c r="C47" s="48"/>
      <c r="D47" s="27"/>
      <c r="E47" s="33"/>
      <c r="G47" s="126" t="s">
        <v>64</v>
      </c>
      <c r="H47" s="126"/>
      <c r="I47" s="126"/>
      <c r="J47" s="126"/>
      <c r="K47" s="126"/>
      <c r="L47" s="126"/>
      <c r="M47" s="126"/>
      <c r="N47" s="126"/>
      <c r="O47" s="126"/>
      <c r="P47" s="126"/>
      <c r="Q47" s="126"/>
      <c r="R47" s="126"/>
      <c r="S47" s="34"/>
      <c r="T47" s="15"/>
      <c r="U47" s="15"/>
      <c r="V47" s="3"/>
    </row>
    <row r="48" spans="1:30" ht="18" customHeight="1" x14ac:dyDescent="0.25">
      <c r="A48" s="51">
        <f>A47+Calculator!$P$34/200</f>
        <v>0.70000000000000029</v>
      </c>
      <c r="B48" s="43">
        <v>206.60979891784663</v>
      </c>
      <c r="C48" s="48"/>
      <c r="D48" s="27"/>
      <c r="E48" s="33"/>
      <c r="F48" s="124" t="s">
        <v>65</v>
      </c>
      <c r="G48" s="124"/>
      <c r="H48" s="124"/>
      <c r="I48" s="124"/>
      <c r="J48" s="124"/>
      <c r="K48" s="124"/>
      <c r="L48" s="124"/>
      <c r="M48" s="124"/>
      <c r="N48" s="124"/>
      <c r="O48" s="124"/>
      <c r="P48" s="124"/>
      <c r="Q48" s="124"/>
      <c r="R48" s="124"/>
      <c r="S48" s="34"/>
      <c r="T48" s="15"/>
      <c r="U48" s="15"/>
      <c r="V48" s="3"/>
    </row>
    <row r="49" spans="1:22" ht="18" customHeight="1" x14ac:dyDescent="0.25">
      <c r="A49" s="51">
        <f>A48+Calculator!$P$34/200</f>
        <v>0.72500000000000031</v>
      </c>
      <c r="B49" s="43">
        <v>207.98238520738141</v>
      </c>
      <c r="C49" s="48"/>
      <c r="D49" s="27"/>
      <c r="E49" s="33"/>
      <c r="F49" s="10"/>
      <c r="G49" s="10"/>
      <c r="H49" s="10"/>
      <c r="I49" s="10"/>
      <c r="J49" s="10"/>
      <c r="K49" s="10"/>
      <c r="L49" s="10"/>
      <c r="M49" s="10"/>
      <c r="N49" s="10"/>
      <c r="O49" s="10"/>
      <c r="P49" s="10"/>
      <c r="Q49" s="10"/>
      <c r="R49" s="10"/>
      <c r="S49" s="35"/>
      <c r="U49" s="15"/>
      <c r="V49" s="3"/>
    </row>
    <row r="50" spans="1:22" ht="18" customHeight="1" x14ac:dyDescent="0.25">
      <c r="A50" s="51">
        <f>A49+Calculator!$P$34/200</f>
        <v>0.75000000000000033</v>
      </c>
      <c r="B50" s="43">
        <v>209.3029180450265</v>
      </c>
      <c r="C50" s="48"/>
      <c r="D50" s="27"/>
      <c r="E50" s="33"/>
      <c r="G50" s="10"/>
      <c r="H50" s="12"/>
      <c r="I50" s="12"/>
      <c r="J50" s="12"/>
      <c r="K50" s="10"/>
      <c r="S50" s="35"/>
    </row>
    <row r="51" spans="1:22" ht="18" customHeight="1" x14ac:dyDescent="0.25">
      <c r="A51" s="51">
        <f>A50+Calculator!$P$34/200</f>
        <v>0.77500000000000036</v>
      </c>
      <c r="B51" s="43">
        <v>210.57535767932004</v>
      </c>
      <c r="C51" s="48"/>
      <c r="D51" s="27"/>
      <c r="E51" s="33"/>
      <c r="F51" s="11" t="s">
        <v>66</v>
      </c>
      <c r="G51" s="10"/>
      <c r="H51" s="12"/>
      <c r="I51" s="12"/>
      <c r="J51" s="12"/>
      <c r="K51" s="10"/>
      <c r="S51" s="35"/>
    </row>
    <row r="52" spans="1:22" ht="18" customHeight="1" x14ac:dyDescent="0.25">
      <c r="A52" s="51">
        <f>A51+Calculator!$P$34/200</f>
        <v>0.80000000000000038</v>
      </c>
      <c r="B52" s="43">
        <v>211.8032644436133</v>
      </c>
      <c r="C52" s="48"/>
      <c r="D52" s="27"/>
      <c r="E52" s="33"/>
      <c r="F52" s="124" t="s">
        <v>67</v>
      </c>
      <c r="G52" s="124"/>
      <c r="H52" s="124"/>
      <c r="I52" s="124"/>
      <c r="J52" s="124"/>
      <c r="K52" s="124"/>
      <c r="L52" s="124"/>
      <c r="M52" s="124"/>
      <c r="N52" s="124"/>
      <c r="O52" s="124"/>
      <c r="P52" s="124"/>
      <c r="Q52" s="124"/>
      <c r="R52" s="124"/>
      <c r="S52" s="35"/>
    </row>
    <row r="53" spans="1:22" ht="18" customHeight="1" x14ac:dyDescent="0.25">
      <c r="A53" s="51">
        <f>A52+Calculator!$P$34/200</f>
        <v>0.8250000000000004</v>
      </c>
      <c r="B53" s="43">
        <v>212.9898422803156</v>
      </c>
      <c r="C53" s="48"/>
      <c r="D53" s="27"/>
      <c r="E53" s="33"/>
      <c r="F53" s="23" t="s">
        <v>36</v>
      </c>
      <c r="G53" s="23"/>
      <c r="H53" s="23"/>
      <c r="I53" s="23"/>
      <c r="J53" s="23"/>
      <c r="K53" s="23"/>
      <c r="L53" s="23"/>
      <c r="M53" s="23"/>
      <c r="N53" s="23"/>
      <c r="O53" s="23"/>
      <c r="P53" s="23"/>
      <c r="Q53" s="23"/>
      <c r="R53" s="23"/>
      <c r="S53" s="35"/>
    </row>
    <row r="54" spans="1:22" ht="18" customHeight="1" x14ac:dyDescent="0.25">
      <c r="A54" s="51">
        <f>A53+Calculator!$P$34/200</f>
        <v>0.85000000000000042</v>
      </c>
      <c r="B54" s="43">
        <v>214.13797737933868</v>
      </c>
      <c r="C54" s="48"/>
      <c r="D54" s="27"/>
      <c r="E54" s="33"/>
      <c r="F54" s="23"/>
      <c r="G54" s="23"/>
      <c r="H54" s="23"/>
      <c r="I54" s="23"/>
      <c r="J54" s="23"/>
      <c r="K54" s="23"/>
      <c r="L54" s="23"/>
      <c r="M54" s="23"/>
      <c r="N54" s="23"/>
      <c r="O54" s="23"/>
      <c r="P54" s="23"/>
      <c r="Q54" s="23"/>
      <c r="R54" s="23"/>
      <c r="S54" s="35"/>
    </row>
    <row r="55" spans="1:22" ht="18" customHeight="1" x14ac:dyDescent="0.25">
      <c r="A55" s="51">
        <f>A54+Calculator!$P$34/200</f>
        <v>0.87500000000000044</v>
      </c>
      <c r="B55" s="43">
        <v>215.25027250886248</v>
      </c>
      <c r="C55" s="48"/>
      <c r="D55" s="27"/>
      <c r="E55" s="33"/>
      <c r="F55" s="23"/>
      <c r="G55" s="23"/>
      <c r="H55" s="23"/>
      <c r="I55" s="23"/>
      <c r="J55" s="23"/>
      <c r="K55" s="23"/>
      <c r="L55" s="23"/>
      <c r="M55" s="23"/>
      <c r="N55" s="23"/>
      <c r="O55" s="23"/>
      <c r="P55" s="23"/>
      <c r="Q55" s="23"/>
      <c r="R55" s="23"/>
      <c r="S55" s="35"/>
    </row>
    <row r="56" spans="1:22" ht="18" customHeight="1" thickBot="1" x14ac:dyDescent="0.3">
      <c r="A56" s="51">
        <f>A55+Calculator!$P$34/200</f>
        <v>0.90000000000000047</v>
      </c>
      <c r="B56" s="43">
        <v>216.32907753835585</v>
      </c>
      <c r="C56" s="48"/>
      <c r="D56" s="27"/>
      <c r="E56" s="36"/>
      <c r="F56" s="37"/>
      <c r="G56" s="37"/>
      <c r="H56" s="38"/>
      <c r="I56" s="38"/>
      <c r="J56" s="38"/>
      <c r="K56" s="37"/>
      <c r="L56" s="39"/>
      <c r="M56" s="39"/>
      <c r="N56" s="39"/>
      <c r="O56" s="39"/>
      <c r="P56" s="39"/>
      <c r="Q56" s="39"/>
      <c r="R56" s="39"/>
      <c r="S56" s="40"/>
    </row>
    <row r="57" spans="1:22" ht="18" customHeight="1" x14ac:dyDescent="0.25">
      <c r="A57" s="51">
        <f>A56+Calculator!$P$34/200</f>
        <v>0.92500000000000049</v>
      </c>
      <c r="B57" s="43">
        <v>217.37651658944949</v>
      </c>
      <c r="C57" s="48"/>
      <c r="D57" s="27"/>
      <c r="H57" s="3"/>
      <c r="I57" s="3"/>
      <c r="J57" s="3"/>
    </row>
    <row r="58" spans="1:22" ht="18" customHeight="1" x14ac:dyDescent="0.25">
      <c r="A58" s="51">
        <f>A57+Calculator!$P$34/200</f>
        <v>0.95000000000000051</v>
      </c>
      <c r="B58" s="43">
        <v>218.39451219633733</v>
      </c>
      <c r="C58" s="48"/>
      <c r="D58" s="27"/>
      <c r="H58" s="3"/>
      <c r="I58" s="3"/>
      <c r="J58" s="3"/>
    </row>
    <row r="59" spans="1:22" ht="18" customHeight="1" x14ac:dyDescent="0.25">
      <c r="A59" s="51">
        <f>A58+Calculator!$P$34/200</f>
        <v>0.97500000000000053</v>
      </c>
      <c r="B59" s="43">
        <v>219.38480681152504</v>
      </c>
      <c r="C59" s="48"/>
      <c r="D59" s="27"/>
      <c r="H59" s="3"/>
      <c r="I59" s="3"/>
      <c r="J59" s="3"/>
    </row>
    <row r="60" spans="1:22" ht="18" customHeight="1" x14ac:dyDescent="0.25">
      <c r="A60" s="51">
        <f>A59+Calculator!$P$34/200</f>
        <v>1.0000000000000004</v>
      </c>
      <c r="B60" s="43">
        <v>220.34898195329464</v>
      </c>
      <c r="C60" s="48"/>
      <c r="D60" s="27"/>
      <c r="H60" s="3"/>
      <c r="I60" s="3"/>
      <c r="J60" s="3"/>
    </row>
    <row r="61" spans="1:22" ht="18" customHeight="1" x14ac:dyDescent="0.25">
      <c r="A61" s="51">
        <f>A60+Calculator!$P$34/200</f>
        <v>1.0250000000000004</v>
      </c>
      <c r="B61" s="43">
        <v>221.28847525702386</v>
      </c>
      <c r="C61" s="48"/>
      <c r="D61" s="27"/>
      <c r="H61" s="3"/>
      <c r="I61" s="3"/>
      <c r="J61" s="3"/>
    </row>
    <row r="62" spans="1:22" ht="18" customHeight="1" x14ac:dyDescent="0.25">
      <c r="A62" s="51">
        <f>A61+Calculator!$P$34/200</f>
        <v>1.0500000000000003</v>
      </c>
      <c r="B62" s="43">
        <v>222.20459566259944</v>
      </c>
      <c r="C62" s="48"/>
      <c r="D62" s="27"/>
      <c r="H62" s="3"/>
      <c r="I62" s="3"/>
      <c r="J62" s="3"/>
    </row>
    <row r="63" spans="1:22" ht="18" customHeight="1" x14ac:dyDescent="0.25">
      <c r="A63" s="51">
        <f>A62+Calculator!$P$34/200</f>
        <v>1.0750000000000002</v>
      </c>
      <c r="B63" s="43">
        <v>223.09853694392481</v>
      </c>
      <c r="C63" s="48"/>
      <c r="D63" s="27"/>
      <c r="H63" s="3"/>
      <c r="I63" s="3"/>
      <c r="J63" s="3"/>
    </row>
    <row r="64" spans="1:22" ht="18" customHeight="1" x14ac:dyDescent="0.25">
      <c r="A64" s="51">
        <f>A63+Calculator!$P$34/200</f>
        <v>1.1000000000000001</v>
      </c>
      <c r="B64" s="43">
        <v>223.97138976340486</v>
      </c>
      <c r="C64" s="48"/>
      <c r="D64" s="27"/>
      <c r="H64" s="3"/>
      <c r="I64" s="3"/>
      <c r="J64" s="3"/>
    </row>
    <row r="65" spans="1:10" ht="18" customHeight="1" x14ac:dyDescent="0.25">
      <c r="A65" s="51">
        <f>A64+Calculator!$P$34/200</f>
        <v>1.125</v>
      </c>
      <c r="B65" s="43">
        <v>224.82415241387611</v>
      </c>
      <c r="C65" s="48"/>
      <c r="D65" s="27"/>
      <c r="H65" s="3"/>
      <c r="I65" s="3"/>
      <c r="J65" s="3"/>
    </row>
    <row r="66" spans="1:10" ht="18" customHeight="1" x14ac:dyDescent="0.25">
      <c r="A66" s="51">
        <f>A65+Calculator!$P$34/200</f>
        <v>1.1499999999999999</v>
      </c>
      <c r="B66" s="43">
        <v>225.65774039238266</v>
      </c>
      <c r="C66" s="48"/>
      <c r="D66" s="27"/>
      <c r="H66" s="3"/>
      <c r="I66" s="3"/>
      <c r="J66" s="3"/>
    </row>
    <row r="67" spans="1:10" ht="18" customHeight="1" x14ac:dyDescent="0.25">
      <c r="A67" s="51">
        <f>A66+Calculator!$P$34/200</f>
        <v>1.1749999999999998</v>
      </c>
      <c r="B67" s="43">
        <v>226.47299493418723</v>
      </c>
      <c r="C67" s="48"/>
      <c r="D67" s="27"/>
      <c r="H67" s="3"/>
      <c r="I67" s="3"/>
      <c r="J67" s="3"/>
    </row>
    <row r="68" spans="1:10" ht="18" customHeight="1" x14ac:dyDescent="0.25">
      <c r="A68" s="51">
        <f>A67+Calculator!$P$34/200</f>
        <v>1.1999999999999997</v>
      </c>
      <c r="B68" s="43">
        <v>227.27069062119989</v>
      </c>
      <c r="C68" s="48"/>
      <c r="D68" s="27"/>
      <c r="H68" s="3"/>
      <c r="I68" s="3"/>
      <c r="J68" s="3"/>
    </row>
    <row r="69" spans="1:10" ht="18" customHeight="1" x14ac:dyDescent="0.25">
      <c r="A69" s="51">
        <f>A68+Calculator!$P$34/200</f>
        <v>1.2249999999999996</v>
      </c>
      <c r="B69" s="43">
        <v>228.05154216639482</v>
      </c>
      <c r="C69" s="48"/>
      <c r="D69" s="27"/>
      <c r="H69" s="3"/>
      <c r="I69" s="3"/>
      <c r="J69" s="3"/>
    </row>
    <row r="70" spans="1:10" ht="18" customHeight="1" x14ac:dyDescent="0.25">
      <c r="A70" s="51">
        <f>A69+Calculator!$P$34/200</f>
        <v>1.2499999999999996</v>
      </c>
      <c r="B70" s="43">
        <v>228.81621046457997</v>
      </c>
      <c r="C70" s="48"/>
      <c r="D70" s="27"/>
      <c r="H70" s="3"/>
      <c r="I70" s="3"/>
      <c r="J70" s="3"/>
    </row>
    <row r="71" spans="1:10" ht="18" customHeight="1" x14ac:dyDescent="0.25">
      <c r="A71" s="51">
        <f>A70+Calculator!$P$34/200</f>
        <v>1.2749999999999995</v>
      </c>
      <c r="B71" s="43">
        <v>229.5653079899248</v>
      </c>
      <c r="C71" s="48"/>
      <c r="D71" s="27"/>
    </row>
    <row r="72" spans="1:10" ht="18" customHeight="1" x14ac:dyDescent="0.25">
      <c r="A72" s="51">
        <f>A71+Calculator!$P$34/200</f>
        <v>1.2999999999999994</v>
      </c>
      <c r="B72" s="43">
        <v>230.29940361179783</v>
      </c>
      <c r="C72" s="48"/>
      <c r="D72" s="27"/>
    </row>
    <row r="73" spans="1:10" ht="18" customHeight="1" x14ac:dyDescent="0.25">
      <c r="A73" s="51">
        <f>A72+Calculator!$P$34/200</f>
        <v>1.3249999999999993</v>
      </c>
      <c r="B73" s="43">
        <v>231.01902689258884</v>
      </c>
      <c r="C73" s="48"/>
      <c r="D73" s="27"/>
    </row>
    <row r="74" spans="1:10" ht="18" customHeight="1" x14ac:dyDescent="0.25">
      <c r="A74" s="51">
        <f>A73+Calculator!$P$34/200</f>
        <v>1.3499999999999992</v>
      </c>
      <c r="B74" s="43">
        <v>231.72467192419134</v>
      </c>
      <c r="C74" s="48"/>
      <c r="D74" s="27"/>
    </row>
    <row r="75" spans="1:10" ht="18" customHeight="1" x14ac:dyDescent="0.25">
      <c r="A75" s="51">
        <f>A74+Calculator!$P$34/200</f>
        <v>1.3749999999999991</v>
      </c>
      <c r="B75" s="43">
        <v>232.41680075358479</v>
      </c>
      <c r="C75" s="48"/>
      <c r="D75" s="27"/>
    </row>
    <row r="76" spans="1:10" ht="18" customHeight="1" x14ac:dyDescent="0.25">
      <c r="A76" s="51">
        <f>A75+Calculator!$P$34/200</f>
        <v>1.399999999999999</v>
      </c>
      <c r="B76" s="43">
        <v>233.09584644241778</v>
      </c>
      <c r="C76" s="48"/>
      <c r="D76" s="27"/>
    </row>
    <row r="77" spans="1:10" ht="18" customHeight="1" x14ac:dyDescent="0.25">
      <c r="A77" s="51">
        <f>A76+Calculator!$P$34/200</f>
        <v>1.4249999999999989</v>
      </c>
      <c r="B77" s="43">
        <v>233.76221580055784</v>
      </c>
      <c r="C77" s="48"/>
      <c r="D77" s="27"/>
    </row>
    <row r="78" spans="1:10" ht="18" customHeight="1" x14ac:dyDescent="0.25">
      <c r="A78" s="51">
        <f>A77+Calculator!$P$34/200</f>
        <v>1.4499999999999988</v>
      </c>
      <c r="B78" s="43">
        <v>234.41629182918678</v>
      </c>
      <c r="C78" s="48"/>
      <c r="D78" s="27"/>
    </row>
    <row r="79" spans="1:10" ht="18" customHeight="1" x14ac:dyDescent="0.25">
      <c r="A79" s="51">
        <f>A78+Calculator!$P$34/200</f>
        <v>1.4749999999999988</v>
      </c>
      <c r="B79" s="43">
        <v>235.05843590511395</v>
      </c>
      <c r="C79" s="48"/>
      <c r="D79" s="27"/>
    </row>
    <row r="80" spans="1:10" ht="18" customHeight="1" x14ac:dyDescent="0.25">
      <c r="A80" s="51">
        <f>A79+Calculator!$P$34/200</f>
        <v>1.4999999999999987</v>
      </c>
      <c r="B80" s="43">
        <v>235.68898973450501</v>
      </c>
      <c r="C80" s="48"/>
      <c r="D80" s="27"/>
    </row>
    <row r="81" spans="1:4" ht="18" customHeight="1" x14ac:dyDescent="0.25">
      <c r="A81" s="51">
        <f>A80+Calculator!$P$34/200</f>
        <v>1.5249999999999986</v>
      </c>
      <c r="B81" s="43">
        <v>236.30827710112959</v>
      </c>
      <c r="C81" s="48"/>
      <c r="D81" s="27"/>
    </row>
    <row r="82" spans="1:4" ht="18" customHeight="1" x14ac:dyDescent="0.25">
      <c r="A82" s="51">
        <f>A81+Calculator!$P$34/200</f>
        <v>1.5499999999999985</v>
      </c>
      <c r="B82" s="43">
        <v>236.91660543147992</v>
      </c>
      <c r="C82" s="48"/>
      <c r="D82" s="27"/>
    </row>
    <row r="83" spans="1:4" ht="18" customHeight="1" x14ac:dyDescent="0.25">
      <c r="A83" s="51">
        <f>A82+Calculator!$P$34/200</f>
        <v>1.5749999999999984</v>
      </c>
      <c r="B83" s="43">
        <v>237.51426719666043</v>
      </c>
      <c r="C83" s="48"/>
      <c r="D83" s="27"/>
    </row>
    <row r="84" spans="1:4" ht="18" customHeight="1" x14ac:dyDescent="0.25">
      <c r="A84" s="51">
        <f>A83+Calculator!$P$34/200</f>
        <v>1.5999999999999983</v>
      </c>
      <c r="B84" s="43">
        <v>238.10154116876902</v>
      </c>
      <c r="C84" s="48"/>
      <c r="D84" s="27"/>
    </row>
    <row r="85" spans="1:4" ht="18" customHeight="1" x14ac:dyDescent="0.25">
      <c r="A85" s="51">
        <f>A84+Calculator!$P$34/200</f>
        <v>1.6249999999999982</v>
      </c>
      <c r="B85" s="43">
        <v>238.67869354754924</v>
      </c>
      <c r="C85" s="48"/>
      <c r="D85" s="27"/>
    </row>
    <row r="86" spans="1:4" ht="18" customHeight="1" x14ac:dyDescent="0.25">
      <c r="A86" s="51">
        <f>A85+Calculator!$P$34/200</f>
        <v>1.6499999999999981</v>
      </c>
      <c r="B86" s="43">
        <v>239.24597897136346</v>
      </c>
      <c r="C86" s="48"/>
      <c r="D86" s="27"/>
    </row>
    <row r="87" spans="1:4" ht="18" customHeight="1" x14ac:dyDescent="0.25">
      <c r="A87" s="51">
        <f>A86+Calculator!$P$34/200</f>
        <v>1.674999999999998</v>
      </c>
      <c r="B87" s="43">
        <v>239.80364142500179</v>
      </c>
      <c r="C87" s="48"/>
      <c r="D87" s="27"/>
    </row>
    <row r="88" spans="1:4" ht="18" customHeight="1" x14ac:dyDescent="0.25">
      <c r="A88" s="51">
        <f>A87+Calculator!$P$34/200</f>
        <v>1.699999999999998</v>
      </c>
      <c r="B88" s="43">
        <v>240.35191505546925</v>
      </c>
      <c r="C88" s="48"/>
      <c r="D88" s="27"/>
    </row>
    <row r="89" spans="1:4" ht="18" customHeight="1" x14ac:dyDescent="0.25">
      <c r="A89" s="51">
        <f>A88+Calculator!$P$34/200</f>
        <v>1.7249999999999979</v>
      </c>
      <c r="B89" s="43">
        <v>240.89102490567745</v>
      </c>
      <c r="C89" s="48"/>
      <c r="D89" s="27"/>
    </row>
    <row r="90" spans="1:4" ht="18" customHeight="1" x14ac:dyDescent="0.25">
      <c r="A90" s="51">
        <f>A89+Calculator!$P$34/200</f>
        <v>1.7499999999999978</v>
      </c>
      <c r="B90" s="43">
        <v>241.42118757488004</v>
      </c>
      <c r="C90" s="48"/>
      <c r="D90" s="27"/>
    </row>
    <row r="91" spans="1:4" ht="18" customHeight="1" x14ac:dyDescent="0.25">
      <c r="A91" s="51">
        <f>A90+Calculator!$P$34/200</f>
        <v>1.7749999999999977</v>
      </c>
      <c r="B91" s="43">
        <v>241.94261181372741</v>
      </c>
      <c r="C91" s="48"/>
      <c r="D91" s="27"/>
    </row>
    <row r="92" spans="1:4" ht="18" customHeight="1" x14ac:dyDescent="0.25">
      <c r="A92" s="51">
        <f>A91+Calculator!$P$34/200</f>
        <v>1.7999999999999976</v>
      </c>
      <c r="B92" s="43">
        <v>242.45549906095346</v>
      </c>
      <c r="C92" s="48"/>
      <c r="D92" s="27"/>
    </row>
    <row r="93" spans="1:4" ht="18" customHeight="1" x14ac:dyDescent="0.25">
      <c r="A93" s="51">
        <f>A92+Calculator!$P$34/200</f>
        <v>1.8249999999999975</v>
      </c>
      <c r="B93" s="43">
        <v>242.96004392794424</v>
      </c>
      <c r="C93" s="48"/>
      <c r="D93" s="27"/>
    </row>
    <row r="94" spans="1:4" ht="18" customHeight="1" x14ac:dyDescent="0.25">
      <c r="A94" s="51">
        <f>A93+Calculator!$P$34/200</f>
        <v>1.8499999999999974</v>
      </c>
      <c r="B94" s="43">
        <v>243.45643463675475</v>
      </c>
      <c r="C94" s="48"/>
      <c r="D94" s="27"/>
    </row>
    <row r="95" spans="1:4" ht="18" customHeight="1" x14ac:dyDescent="0.25">
      <c r="A95" s="51">
        <f>A94+Calculator!$P$34/200</f>
        <v>1.8749999999999973</v>
      </c>
      <c r="B95" s="43">
        <v>243.94485341653404</v>
      </c>
      <c r="C95" s="48"/>
      <c r="D95" s="27"/>
    </row>
    <row r="96" spans="1:4" ht="18" customHeight="1" x14ac:dyDescent="0.25">
      <c r="A96" s="51">
        <f>A95+Calculator!$P$34/200</f>
        <v>1.8999999999999972</v>
      </c>
      <c r="B96" s="43">
        <v>244.4254768627784</v>
      </c>
      <c r="C96" s="48"/>
      <c r="D96" s="27"/>
    </row>
    <row r="97" spans="1:4" ht="18" customHeight="1" x14ac:dyDescent="0.25">
      <c r="A97" s="51">
        <f>A96+Calculator!$P$34/200</f>
        <v>1.9249999999999972</v>
      </c>
      <c r="B97" s="43">
        <v>244.89847626335069</v>
      </c>
      <c r="C97" s="48"/>
      <c r="D97" s="27"/>
    </row>
    <row r="98" spans="1:4" ht="18" customHeight="1" x14ac:dyDescent="0.25">
      <c r="A98" s="51">
        <f>A97+Calculator!$P$34/200</f>
        <v>1.9499999999999971</v>
      </c>
      <c r="B98" s="43">
        <v>245.36401789477537</v>
      </c>
      <c r="C98" s="48"/>
      <c r="D98" s="27"/>
    </row>
    <row r="99" spans="1:4" ht="18" customHeight="1" x14ac:dyDescent="0.25">
      <c r="A99" s="51">
        <f>A98+Calculator!$P$34/200</f>
        <v>1.974999999999997</v>
      </c>
      <c r="B99" s="43">
        <v>245.82226329193833</v>
      </c>
      <c r="C99" s="48"/>
      <c r="D99" s="27"/>
    </row>
    <row r="100" spans="1:4" ht="18" customHeight="1" x14ac:dyDescent="0.25">
      <c r="A100" s="51">
        <f>A99+Calculator!$P$34/200</f>
        <v>1.9999999999999969</v>
      </c>
      <c r="B100" s="43">
        <v>246.27336949397881</v>
      </c>
      <c r="C100" s="48"/>
      <c r="D100" s="27"/>
    </row>
    <row r="101" spans="1:4" ht="18" customHeight="1" x14ac:dyDescent="0.25">
      <c r="A101" s="51">
        <f>A100+Calculator!$P$34/200</f>
        <v>2.0249999999999968</v>
      </c>
      <c r="B101" s="43">
        <v>246.71748926886011</v>
      </c>
      <c r="C101" s="48"/>
      <c r="D101" s="27"/>
    </row>
    <row r="102" spans="1:4" ht="18" customHeight="1" x14ac:dyDescent="0.25">
      <c r="A102" s="51">
        <f>A101+Calculator!$P$34/200</f>
        <v>2.0499999999999967</v>
      </c>
      <c r="B102" s="43">
        <v>247.15477131883517</v>
      </c>
      <c r="C102" s="48"/>
      <c r="D102" s="27"/>
    </row>
    <row r="103" spans="1:4" ht="18" customHeight="1" x14ac:dyDescent="0.25">
      <c r="A103" s="51">
        <f>A102+Calculator!$P$34/200</f>
        <v>2.0749999999999966</v>
      </c>
      <c r="B103" s="43">
        <v>247.58536046878214</v>
      </c>
      <c r="C103" s="48"/>
      <c r="D103" s="27"/>
    </row>
    <row r="104" spans="1:4" ht="18" customHeight="1" x14ac:dyDescent="0.25">
      <c r="A104" s="51">
        <f>A103+Calculator!$P$34/200</f>
        <v>2.0999999999999965</v>
      </c>
      <c r="B104" s="43">
        <v>248.00939783917411</v>
      </c>
      <c r="C104" s="48"/>
      <c r="D104" s="27"/>
    </row>
    <row r="105" spans="1:4" ht="18" customHeight="1" x14ac:dyDescent="0.25">
      <c r="A105" s="51">
        <f>A104+Calculator!$P$34/200</f>
        <v>2.1249999999999964</v>
      </c>
      <c r="B105" s="43">
        <v>248.42702100525378</v>
      </c>
      <c r="C105" s="48"/>
      <c r="D105" s="27"/>
    </row>
    <row r="106" spans="1:4" ht="18" customHeight="1" x14ac:dyDescent="0.25">
      <c r="A106" s="51">
        <f>A105+Calculator!$P$34/200</f>
        <v>2.1499999999999964</v>
      </c>
      <c r="B106" s="43">
        <v>248.83836414381545</v>
      </c>
      <c r="C106" s="48"/>
      <c r="D106" s="27"/>
    </row>
    <row r="107" spans="1:4" ht="18" customHeight="1" x14ac:dyDescent="0.25">
      <c r="A107" s="51">
        <f>A106+Calculator!$P$34/200</f>
        <v>2.1749999999999963</v>
      </c>
      <c r="B107" s="43">
        <v>249.24355816884565</v>
      </c>
      <c r="C107" s="48"/>
      <c r="D107" s="27"/>
    </row>
    <row r="108" spans="1:4" ht="18" customHeight="1" x14ac:dyDescent="0.25">
      <c r="A108" s="51">
        <f>A107+Calculator!$P$34/200</f>
        <v>2.1999999999999962</v>
      </c>
      <c r="B108" s="43">
        <v>249.64273085713975</v>
      </c>
      <c r="C108" s="48"/>
      <c r="D108" s="27"/>
    </row>
    <row r="109" spans="1:4" ht="18" customHeight="1" x14ac:dyDescent="0.25">
      <c r="A109" s="51">
        <f>A108+Calculator!$P$34/200</f>
        <v>2.2249999999999961</v>
      </c>
      <c r="B109" s="43">
        <v>250.03600696488942</v>
      </c>
      <c r="C109" s="48"/>
      <c r="D109" s="27"/>
    </row>
    <row r="110" spans="1:4" ht="18" customHeight="1" x14ac:dyDescent="0.25">
      <c r="A110" s="51">
        <f>A109+Calculator!$P$34/200</f>
        <v>2.249999999999996</v>
      </c>
      <c r="B110" s="43">
        <v>250.42350833613239</v>
      </c>
      <c r="C110" s="48"/>
      <c r="D110" s="27"/>
    </row>
    <row r="111" spans="1:4" ht="18" customHeight="1" x14ac:dyDescent="0.25">
      <c r="A111" s="51">
        <f>A110+Calculator!$P$34/200</f>
        <v>2.2749999999999959</v>
      </c>
      <c r="B111" s="43">
        <v>250.80535400385855</v>
      </c>
      <c r="C111" s="48"/>
      <c r="D111" s="27"/>
    </row>
    <row r="112" spans="1:4" ht="18" customHeight="1" x14ac:dyDescent="0.25">
      <c r="A112" s="51">
        <f>A111+Calculator!$P$34/200</f>
        <v>2.2999999999999958</v>
      </c>
      <c r="B112" s="43">
        <v>251.1816602844815</v>
      </c>
      <c r="C112" s="48"/>
      <c r="D112" s="27"/>
    </row>
    <row r="113" spans="1:4" ht="18" customHeight="1" x14ac:dyDescent="0.25">
      <c r="A113" s="51">
        <f>A112+Calculator!$P$34/200</f>
        <v>2.3249999999999957</v>
      </c>
      <c r="B113" s="43">
        <v>251.55254086631055</v>
      </c>
      <c r="C113" s="48"/>
      <c r="D113" s="27"/>
    </row>
    <row r="114" spans="1:4" ht="18" customHeight="1" x14ac:dyDescent="0.25">
      <c r="A114" s="51">
        <f>A113+Calculator!$P$34/200</f>
        <v>2.3499999999999956</v>
      </c>
      <c r="B114" s="43">
        <v>251.91810689258909</v>
      </c>
      <c r="C114" s="48"/>
      <c r="D114" s="27"/>
    </row>
    <row r="115" spans="1:4" ht="18" customHeight="1" x14ac:dyDescent="0.25">
      <c r="A115" s="51">
        <f>A114+Calculator!$P$34/200</f>
        <v>2.3749999999999956</v>
      </c>
      <c r="B115" s="43">
        <v>252.27846703960694</v>
      </c>
      <c r="C115" s="48"/>
      <c r="D115" s="27"/>
    </row>
    <row r="116" spans="1:4" ht="18" customHeight="1" x14ac:dyDescent="0.25">
      <c r="A116" s="51">
        <f>A115+Calculator!$P$34/200</f>
        <v>2.3999999999999955</v>
      </c>
      <c r="B116" s="43">
        <v>252.63372759033882</v>
      </c>
      <c r="C116" s="48"/>
      <c r="D116" s="27"/>
    </row>
    <row r="117" spans="1:4" ht="18" customHeight="1" x14ac:dyDescent="0.25">
      <c r="A117" s="51">
        <f>A116+Calculator!$P$34/200</f>
        <v>2.4249999999999954</v>
      </c>
      <c r="B117" s="43">
        <v>252.98399250401502</v>
      </c>
      <c r="C117" s="48"/>
      <c r="D117" s="27"/>
    </row>
    <row r="118" spans="1:4" ht="18" customHeight="1" x14ac:dyDescent="0.25">
      <c r="A118" s="51">
        <f>A117+Calculator!$P$34/200</f>
        <v>2.4499999999999953</v>
      </c>
      <c r="B118" s="43">
        <v>253.329363481987</v>
      </c>
      <c r="C118" s="48"/>
      <c r="D118" s="27"/>
    </row>
    <row r="119" spans="1:4" ht="18" customHeight="1" x14ac:dyDescent="0.25">
      <c r="A119" s="51">
        <f>A118+Calculator!$P$34/200</f>
        <v>2.4749999999999952</v>
      </c>
      <c r="B119" s="43">
        <v>253.66994003021273</v>
      </c>
      <c r="C119" s="48"/>
      <c r="D119" s="27"/>
    </row>
    <row r="120" spans="1:4" ht="18" customHeight="1" x14ac:dyDescent="0.25">
      <c r="A120" s="51">
        <f>A119+Calculator!$P$34/200</f>
        <v>2.4999999999999951</v>
      </c>
      <c r="B120" s="43">
        <v>254.0058195186532</v>
      </c>
      <c r="C120" s="48"/>
      <c r="D120" s="27"/>
    </row>
    <row r="121" spans="1:4" ht="18" customHeight="1" x14ac:dyDescent="0.25">
      <c r="A121" s="51">
        <f>A120+Calculator!$P$34/200</f>
        <v>2.524999999999995</v>
      </c>
      <c r="B121" s="43">
        <v>254.33709723784091</v>
      </c>
      <c r="C121" s="48"/>
      <c r="D121" s="27"/>
    </row>
    <row r="122" spans="1:4" ht="18" customHeight="1" x14ac:dyDescent="0.25">
      <c r="A122" s="51">
        <f>A121+Calculator!$P$34/200</f>
        <v>2.5499999999999949</v>
      </c>
      <c r="B122" s="43">
        <v>254.66386645285394</v>
      </c>
      <c r="C122" s="48"/>
      <c r="D122" s="27"/>
    </row>
    <row r="123" spans="1:4" ht="18" customHeight="1" x14ac:dyDescent="0.25">
      <c r="A123" s="51">
        <f>A122+Calculator!$P$34/200</f>
        <v>2.5749999999999948</v>
      </c>
      <c r="B123" s="43">
        <v>254.98621845490686</v>
      </c>
      <c r="C123" s="48"/>
      <c r="D123" s="27"/>
    </row>
    <row r="124" spans="1:4" ht="18" customHeight="1" x14ac:dyDescent="0.25">
      <c r="A124" s="51">
        <f>A123+Calculator!$P$34/200</f>
        <v>2.5999999999999948</v>
      </c>
      <c r="B124" s="43">
        <v>255.30424261074575</v>
      </c>
      <c r="C124" s="48"/>
      <c r="D124" s="27"/>
    </row>
    <row r="125" spans="1:4" ht="18" customHeight="1" x14ac:dyDescent="0.25">
      <c r="A125" s="51">
        <f>A124+Calculator!$P$34/200</f>
        <v>2.6249999999999947</v>
      </c>
      <c r="B125" s="43">
        <v>255.61802641001793</v>
      </c>
      <c r="C125" s="48"/>
      <c r="D125" s="27"/>
    </row>
    <row r="126" spans="1:4" ht="18" customHeight="1" x14ac:dyDescent="0.25">
      <c r="A126" s="51">
        <f>A125+Calculator!$P$34/200</f>
        <v>2.6499999999999946</v>
      </c>
      <c r="B126" s="43">
        <v>255.92765551076837</v>
      </c>
      <c r="C126" s="48"/>
      <c r="D126" s="27"/>
    </row>
    <row r="127" spans="1:4" ht="18" customHeight="1" x14ac:dyDescent="0.25">
      <c r="A127" s="51">
        <f>A126+Calculator!$P$34/200</f>
        <v>2.6749999999999945</v>
      </c>
      <c r="B127" s="43">
        <v>256.23321378320003</v>
      </c>
      <c r="C127" s="48"/>
      <c r="D127" s="27"/>
    </row>
    <row r="128" spans="1:4" ht="18" customHeight="1" x14ac:dyDescent="0.25">
      <c r="A128" s="51">
        <f>A127+Calculator!$P$34/200</f>
        <v>2.6999999999999944</v>
      </c>
      <c r="B128" s="43">
        <v>256.53478335182234</v>
      </c>
      <c r="C128" s="48"/>
      <c r="D128" s="27"/>
    </row>
    <row r="129" spans="1:4" ht="18" customHeight="1" x14ac:dyDescent="0.25">
      <c r="A129" s="51">
        <f>A128+Calculator!$P$34/200</f>
        <v>2.7249999999999943</v>
      </c>
      <c r="B129" s="43">
        <v>256.83244463609856</v>
      </c>
      <c r="C129" s="48"/>
      <c r="D129" s="27"/>
    </row>
    <row r="130" spans="1:4" ht="18" customHeight="1" x14ac:dyDescent="0.25">
      <c r="A130" s="51">
        <f>A129+Calculator!$P$34/200</f>
        <v>2.7499999999999942</v>
      </c>
      <c r="B130" s="43">
        <v>257.12627638969354</v>
      </c>
      <c r="C130" s="48"/>
      <c r="D130" s="27"/>
    </row>
    <row r="131" spans="1:4" ht="18" customHeight="1" x14ac:dyDescent="0.25">
      <c r="A131" s="51">
        <f>A130+Calculator!$P$34/200</f>
        <v>2.7749999999999941</v>
      </c>
      <c r="B131" s="43">
        <v>257.41635573841216</v>
      </c>
      <c r="C131" s="48"/>
      <c r="D131" s="27"/>
    </row>
    <row r="132" spans="1:4" ht="18" customHeight="1" x14ac:dyDescent="0.25">
      <c r="A132" s="51">
        <f>A131+Calculator!$P$34/200</f>
        <v>2.799999999999994</v>
      </c>
      <c r="B132" s="43">
        <v>257.7027582169116</v>
      </c>
      <c r="C132" s="48"/>
      <c r="D132" s="27"/>
    </row>
    <row r="133" spans="1:4" ht="18" customHeight="1" x14ac:dyDescent="0.25">
      <c r="A133" s="51">
        <f>A132+Calculator!$P$34/200</f>
        <v>2.824999999999994</v>
      </c>
      <c r="B133" s="43">
        <v>257.98555780426108</v>
      </c>
      <c r="C133" s="48"/>
      <c r="D133" s="27"/>
    </row>
    <row r="134" spans="1:4" ht="18" customHeight="1" x14ac:dyDescent="0.25">
      <c r="A134" s="51">
        <f>A133+Calculator!$P$34/200</f>
        <v>2.8499999999999939</v>
      </c>
      <c r="B134" s="43">
        <v>258.26482695841781</v>
      </c>
      <c r="C134" s="48"/>
      <c r="D134" s="27"/>
    </row>
    <row r="135" spans="1:4" ht="18" customHeight="1" x14ac:dyDescent="0.25">
      <c r="A135" s="51">
        <f>A134+Calculator!$P$34/200</f>
        <v>2.8749999999999938</v>
      </c>
      <c r="B135" s="43">
        <v>258.54063664968004</v>
      </c>
      <c r="C135" s="48"/>
      <c r="D135" s="27"/>
    </row>
    <row r="136" spans="1:4" ht="18" customHeight="1" x14ac:dyDescent="0.25">
      <c r="A136" s="51">
        <f>A135+Calculator!$P$34/200</f>
        <v>2.8999999999999937</v>
      </c>
      <c r="B136" s="43">
        <v>258.81305639317293</v>
      </c>
      <c r="C136" s="48"/>
      <c r="D136" s="27"/>
    </row>
    <row r="137" spans="1:4" ht="18" customHeight="1" x14ac:dyDescent="0.25">
      <c r="A137" s="51">
        <f>A136+Calculator!$P$34/200</f>
        <v>2.9249999999999936</v>
      </c>
      <c r="B137" s="43">
        <v>259.0821542804191</v>
      </c>
      <c r="C137" s="48"/>
      <c r="D137" s="27"/>
    </row>
    <row r="138" spans="1:4" ht="18" customHeight="1" x14ac:dyDescent="0.25">
      <c r="A138" s="51">
        <f>A137+Calculator!$P$34/200</f>
        <v>2.9499999999999935</v>
      </c>
      <c r="B138" s="43">
        <v>259.34799701003948</v>
      </c>
      <c r="C138" s="48"/>
      <c r="D138" s="27"/>
    </row>
    <row r="139" spans="1:4" ht="18" customHeight="1" x14ac:dyDescent="0.25">
      <c r="A139" s="51">
        <f>A138+Calculator!$P$34/200</f>
        <v>2.9749999999999934</v>
      </c>
      <c r="B139" s="43">
        <v>259.61064991762794</v>
      </c>
      <c r="C139" s="48"/>
      <c r="D139" s="27"/>
    </row>
    <row r="140" spans="1:4" ht="18" customHeight="1" x14ac:dyDescent="0.25">
      <c r="A140" s="51">
        <f>A139+Calculator!$P$34/200</f>
        <v>2.9999999999999933</v>
      </c>
      <c r="B140" s="43">
        <v>259.87017700483784</v>
      </c>
      <c r="C140" s="48"/>
      <c r="D140" s="27"/>
    </row>
    <row r="141" spans="1:4" ht="18" customHeight="1" x14ac:dyDescent="0.25">
      <c r="A141" s="51">
        <f>A140+Calculator!$P$34/200</f>
        <v>3.0249999999999932</v>
      </c>
      <c r="B141" s="43">
        <v>260.12664096771641</v>
      </c>
      <c r="C141" s="48"/>
      <c r="D141" s="27"/>
    </row>
    <row r="142" spans="1:4" ht="18" customHeight="1" x14ac:dyDescent="0.25">
      <c r="A142" s="51">
        <f>A141+Calculator!$P$34/200</f>
        <v>3.0499999999999932</v>
      </c>
      <c r="B142" s="43">
        <v>260.38010322432115</v>
      </c>
      <c r="C142" s="48"/>
      <c r="D142" s="27"/>
    </row>
    <row r="143" spans="1:4" ht="18" customHeight="1" x14ac:dyDescent="0.25">
      <c r="A143" s="51">
        <f>A142+Calculator!$P$34/200</f>
        <v>3.0749999999999931</v>
      </c>
      <c r="B143" s="43">
        <v>260.63062394164626</v>
      </c>
      <c r="C143" s="48"/>
      <c r="D143" s="27"/>
    </row>
    <row r="144" spans="1:4" ht="18" customHeight="1" x14ac:dyDescent="0.25">
      <c r="A144" s="51">
        <f>A143+Calculator!$P$34/200</f>
        <v>3.099999999999993</v>
      </c>
      <c r="B144" s="43">
        <v>260.87826206188919</v>
      </c>
      <c r="C144" s="48"/>
      <c r="D144" s="27"/>
    </row>
    <row r="145" spans="1:4" ht="18" customHeight="1" x14ac:dyDescent="0.25">
      <c r="A145" s="51">
        <f>A144+Calculator!$P$34/200</f>
        <v>3.1249999999999929</v>
      </c>
      <c r="B145" s="43">
        <v>261.12307532808256</v>
      </c>
      <c r="C145" s="48"/>
      <c r="D145" s="27"/>
    </row>
    <row r="146" spans="1:4" ht="18" customHeight="1" x14ac:dyDescent="0.25">
      <c r="A146" s="51">
        <f>A145+Calculator!$P$34/200</f>
        <v>3.1499999999999928</v>
      </c>
      <c r="B146" s="43">
        <v>261.36512030911433</v>
      </c>
      <c r="C146" s="48"/>
      <c r="D146" s="27"/>
    </row>
    <row r="147" spans="1:4" ht="18" customHeight="1" x14ac:dyDescent="0.25">
      <c r="A147" s="51">
        <f>A146+Calculator!$P$34/200</f>
        <v>3.1749999999999927</v>
      </c>
      <c r="B147" s="43">
        <v>261.60445242416114</v>
      </c>
      <c r="C147" s="48"/>
      <c r="D147" s="27"/>
    </row>
    <row r="148" spans="1:4" ht="18" customHeight="1" x14ac:dyDescent="0.25">
      <c r="A148" s="51">
        <f>A147+Calculator!$P$34/200</f>
        <v>3.1999999999999926</v>
      </c>
      <c r="B148" s="43">
        <v>261.84112596655223</v>
      </c>
      <c r="C148" s="48"/>
      <c r="D148" s="27"/>
    </row>
    <row r="149" spans="1:4" ht="18" customHeight="1" x14ac:dyDescent="0.25">
      <c r="A149" s="51">
        <f>A148+Calculator!$P$34/200</f>
        <v>3.2249999999999925</v>
      </c>
      <c r="B149" s="43">
        <v>262.07519412708655</v>
      </c>
      <c r="C149" s="48"/>
      <c r="D149" s="27"/>
    </row>
    <row r="150" spans="1:4" ht="18" customHeight="1" x14ac:dyDescent="0.25">
      <c r="A150" s="51">
        <f>A149+Calculator!$P$34/200</f>
        <v>3.2499999999999925</v>
      </c>
      <c r="B150" s="43">
        <v>262.3067090168193</v>
      </c>
      <c r="C150" s="48"/>
      <c r="D150" s="27"/>
    </row>
    <row r="151" spans="1:4" ht="18" customHeight="1" x14ac:dyDescent="0.25">
      <c r="A151" s="51">
        <f>A150+Calculator!$P$34/200</f>
        <v>3.2749999999999924</v>
      </c>
      <c r="B151" s="43">
        <v>262.53572168933522</v>
      </c>
      <c r="C151" s="48"/>
      <c r="D151" s="27"/>
    </row>
    <row r="152" spans="1:4" ht="18" customHeight="1" x14ac:dyDescent="0.25">
      <c r="A152" s="51">
        <f>A151+Calculator!$P$34/200</f>
        <v>3.2999999999999923</v>
      </c>
      <c r="B152" s="43">
        <v>262.76228216252514</v>
      </c>
      <c r="C152" s="48"/>
      <c r="D152" s="27"/>
    </row>
    <row r="153" spans="1:4" ht="18" customHeight="1" x14ac:dyDescent="0.25">
      <c r="A153" s="51">
        <f>A152+Calculator!$P$34/200</f>
        <v>3.3249999999999922</v>
      </c>
      <c r="B153" s="43">
        <v>262.98643943988088</v>
      </c>
      <c r="C153" s="48"/>
      <c r="D153" s="27"/>
    </row>
    <row r="154" spans="1:4" ht="18" customHeight="1" x14ac:dyDescent="0.25">
      <c r="A154" s="51">
        <f>A153+Calculator!$P$34/200</f>
        <v>3.3499999999999921</v>
      </c>
      <c r="B154" s="43">
        <v>263.20824153132145</v>
      </c>
      <c r="C154" s="48"/>
      <c r="D154" s="27"/>
    </row>
    <row r="155" spans="1:4" ht="18" customHeight="1" x14ac:dyDescent="0.25">
      <c r="A155" s="51">
        <f>A154+Calculator!$P$34/200</f>
        <v>3.374999999999992</v>
      </c>
      <c r="B155" s="43">
        <v>263.42773547356592</v>
      </c>
      <c r="C155" s="48"/>
      <c r="D155" s="27"/>
    </row>
    <row r="156" spans="1:4" ht="18" customHeight="1" x14ac:dyDescent="0.25">
      <c r="A156" s="51">
        <f>A155+Calculator!$P$34/200</f>
        <v>3.3999999999999919</v>
      </c>
      <c r="B156" s="43">
        <v>263.64496735006452</v>
      </c>
      <c r="C156" s="48"/>
      <c r="D156" s="27"/>
    </row>
    <row r="157" spans="1:4" ht="18" customHeight="1" x14ac:dyDescent="0.25">
      <c r="A157" s="51">
        <f>A156+Calculator!$P$34/200</f>
        <v>3.4249999999999918</v>
      </c>
      <c r="B157" s="43">
        <v>263.85998231049973</v>
      </c>
      <c r="C157" s="48"/>
      <c r="D157" s="27"/>
    </row>
    <row r="158" spans="1:4" ht="18" customHeight="1" x14ac:dyDescent="0.25">
      <c r="A158" s="51">
        <f>A157+Calculator!$P$34/200</f>
        <v>3.4499999999999917</v>
      </c>
      <c r="B158" s="43">
        <v>264.07282458987009</v>
      </c>
      <c r="C158" s="48"/>
      <c r="D158" s="27"/>
    </row>
    <row r="159" spans="1:4" ht="18" customHeight="1" x14ac:dyDescent="0.25">
      <c r="A159" s="51">
        <f>A158+Calculator!$P$34/200</f>
        <v>3.4749999999999917</v>
      </c>
      <c r="B159" s="43">
        <v>264.28353752716731</v>
      </c>
      <c r="C159" s="48"/>
      <c r="D159" s="27"/>
    </row>
    <row r="160" spans="1:4" ht="18" customHeight="1" x14ac:dyDescent="0.25">
      <c r="A160" s="51">
        <f>A159+Calculator!$P$34/200</f>
        <v>3.4999999999999916</v>
      </c>
      <c r="B160" s="43">
        <v>264.4921635836555</v>
      </c>
      <c r="C160" s="48"/>
      <c r="D160" s="27"/>
    </row>
    <row r="161" spans="1:4" ht="18" customHeight="1" x14ac:dyDescent="0.25">
      <c r="A161" s="51">
        <f>A160+Calculator!$P$34/200</f>
        <v>3.5249999999999915</v>
      </c>
      <c r="B161" s="43">
        <v>264.69874436076577</v>
      </c>
      <c r="C161" s="48"/>
      <c r="D161" s="27"/>
    </row>
    <row r="162" spans="1:4" ht="18" customHeight="1" x14ac:dyDescent="0.25">
      <c r="A162" s="51">
        <f>A161+Calculator!$P$34/200</f>
        <v>3.5499999999999914</v>
      </c>
      <c r="B162" s="43">
        <v>264.90332061761279</v>
      </c>
      <c r="C162" s="48"/>
      <c r="D162" s="27"/>
    </row>
    <row r="163" spans="1:4" ht="18" customHeight="1" x14ac:dyDescent="0.25">
      <c r="A163" s="51">
        <f>A162+Calculator!$P$34/200</f>
        <v>3.5749999999999913</v>
      </c>
      <c r="B163" s="43">
        <v>265.10593228814429</v>
      </c>
      <c r="C163" s="48"/>
      <c r="D163" s="27"/>
    </row>
    <row r="164" spans="1:4" ht="18" customHeight="1" x14ac:dyDescent="0.25">
      <c r="A164" s="51">
        <f>A163+Calculator!$P$34/200</f>
        <v>3.5999999999999912</v>
      </c>
      <c r="B164" s="43">
        <v>265.30661849793114</v>
      </c>
      <c r="C164" s="48"/>
      <c r="D164" s="27"/>
    </row>
    <row r="165" spans="1:4" ht="18" customHeight="1" x14ac:dyDescent="0.25">
      <c r="A165" s="51">
        <f>A164+Calculator!$P$34/200</f>
        <v>3.6249999999999911</v>
      </c>
      <c r="B165" s="43">
        <v>265.50541758060842</v>
      </c>
      <c r="C165" s="48"/>
      <c r="D165" s="27"/>
    </row>
    <row r="166" spans="1:4" ht="18" customHeight="1" x14ac:dyDescent="0.25">
      <c r="A166" s="51">
        <f>A165+Calculator!$P$34/200</f>
        <v>3.649999999999991</v>
      </c>
      <c r="B166" s="43">
        <v>265.70236709397329</v>
      </c>
      <c r="C166" s="48"/>
      <c r="D166" s="27"/>
    </row>
    <row r="167" spans="1:4" ht="18" customHeight="1" x14ac:dyDescent="0.25">
      <c r="A167" s="51">
        <f>A166+Calculator!$P$34/200</f>
        <v>3.6749999999999909</v>
      </c>
      <c r="B167" s="43">
        <v>265.89750383574949</v>
      </c>
      <c r="C167" s="48"/>
      <c r="D167" s="27"/>
    </row>
    <row r="168" spans="1:4" ht="18" customHeight="1" x14ac:dyDescent="0.25">
      <c r="A168" s="51">
        <f>A167+Calculator!$P$34/200</f>
        <v>3.6999999999999909</v>
      </c>
      <c r="B168" s="43">
        <v>266.09086385902481</v>
      </c>
      <c r="C168" s="48"/>
      <c r="D168" s="27"/>
    </row>
    <row r="169" spans="1:4" ht="18" customHeight="1" x14ac:dyDescent="0.25">
      <c r="A169" s="51">
        <f>A168+Calculator!$P$34/200</f>
        <v>3.7249999999999908</v>
      </c>
      <c r="B169" s="43">
        <v>266.2824824873706</v>
      </c>
      <c r="C169" s="48"/>
      <c r="D169" s="27"/>
    </row>
    <row r="170" spans="1:4" ht="18" customHeight="1" x14ac:dyDescent="0.25">
      <c r="A170" s="51">
        <f>A169+Calculator!$P$34/200</f>
        <v>3.7499999999999907</v>
      </c>
      <c r="B170" s="43">
        <v>266.4723943296483</v>
      </c>
      <c r="C170" s="48"/>
      <c r="D170" s="27"/>
    </row>
    <row r="171" spans="1:4" ht="18" customHeight="1" x14ac:dyDescent="0.25">
      <c r="A171" s="51">
        <f>A170+Calculator!$P$34/200</f>
        <v>3.7749999999999906</v>
      </c>
      <c r="B171" s="43">
        <v>266.66063329451168</v>
      </c>
      <c r="C171" s="48"/>
      <c r="D171" s="27"/>
    </row>
    <row r="172" spans="1:4" ht="18" customHeight="1" x14ac:dyDescent="0.25">
      <c r="A172" s="51">
        <f>A171+Calculator!$P$34/200</f>
        <v>3.7999999999999905</v>
      </c>
      <c r="B172" s="43">
        <v>266.84723260461112</v>
      </c>
      <c r="C172" s="48"/>
      <c r="D172" s="27"/>
    </row>
    <row r="173" spans="1:4" ht="18" customHeight="1" x14ac:dyDescent="0.25">
      <c r="A173" s="51">
        <f>A172+Calculator!$P$34/200</f>
        <v>3.8249999999999904</v>
      </c>
      <c r="B173" s="43">
        <v>267.03222481050568</v>
      </c>
      <c r="C173" s="48"/>
      <c r="D173" s="27"/>
    </row>
    <row r="174" spans="1:4" ht="18" customHeight="1" x14ac:dyDescent="0.25">
      <c r="A174" s="51">
        <f>A173+Calculator!$P$34/200</f>
        <v>3.8499999999999903</v>
      </c>
      <c r="B174" s="43">
        <v>267.21564180429067</v>
      </c>
      <c r="C174" s="48"/>
      <c r="D174" s="27"/>
    </row>
    <row r="175" spans="1:4" ht="18" customHeight="1" x14ac:dyDescent="0.25">
      <c r="A175" s="51">
        <f>A174+Calculator!$P$34/200</f>
        <v>3.8749999999999902</v>
      </c>
      <c r="B175" s="43">
        <v>267.39751483294515</v>
      </c>
      <c r="C175" s="48"/>
      <c r="D175" s="27"/>
    </row>
    <row r="176" spans="1:4" ht="18" customHeight="1" x14ac:dyDescent="0.25">
      <c r="A176" s="51">
        <f>A175+Calculator!$P$34/200</f>
        <v>3.8999999999999901</v>
      </c>
      <c r="B176" s="43">
        <v>267.57787451140763</v>
      </c>
      <c r="C176" s="48"/>
      <c r="D176" s="27"/>
    </row>
    <row r="177" spans="1:4" ht="18" customHeight="1" x14ac:dyDescent="0.25">
      <c r="A177" s="51">
        <f>A176+Calculator!$P$34/200</f>
        <v>3.9249999999999901</v>
      </c>
      <c r="B177" s="43">
        <v>267.75675083538351</v>
      </c>
      <c r="C177" s="48"/>
      <c r="D177" s="27"/>
    </row>
    <row r="178" spans="1:4" ht="18" customHeight="1" x14ac:dyDescent="0.25">
      <c r="A178" s="51">
        <f>A177+Calculator!$P$34/200</f>
        <v>3.94999999999999</v>
      </c>
      <c r="B178" s="43">
        <v>267.93417319389152</v>
      </c>
      <c r="C178" s="48"/>
      <c r="D178" s="27"/>
    </row>
    <row r="179" spans="1:4" ht="18" customHeight="1" x14ac:dyDescent="0.25">
      <c r="A179" s="51">
        <f>A178+Calculator!$P$34/200</f>
        <v>3.9749999999999899</v>
      </c>
      <c r="B179" s="43">
        <v>268.1101703815541</v>
      </c>
      <c r="C179" s="48"/>
      <c r="D179" s="27"/>
    </row>
    <row r="180" spans="1:4" ht="18" customHeight="1" x14ac:dyDescent="0.25">
      <c r="A180" s="51">
        <f>A179+Calculator!$P$34/200</f>
        <v>3.9999999999999898</v>
      </c>
      <c r="B180" s="43">
        <v>268.28477061063705</v>
      </c>
      <c r="C180" s="48"/>
      <c r="D180" s="27"/>
    </row>
    <row r="181" spans="1:4" ht="18" customHeight="1" x14ac:dyDescent="0.25">
      <c r="A181" s="51">
        <f>A180+Calculator!$P$34/200</f>
        <v>4.0249999999999897</v>
      </c>
      <c r="B181" s="43">
        <v>268.45800152284431</v>
      </c>
      <c r="C181" s="48"/>
      <c r="D181" s="27"/>
    </row>
    <row r="182" spans="1:4" ht="18" customHeight="1" x14ac:dyDescent="0.25">
      <c r="A182" s="51">
        <f>A181+Calculator!$P$34/200</f>
        <v>4.0499999999999901</v>
      </c>
      <c r="B182" s="43">
        <v>268.6298902008719</v>
      </c>
      <c r="C182" s="48"/>
      <c r="D182" s="27"/>
    </row>
    <row r="183" spans="1:4" ht="18" customHeight="1" x14ac:dyDescent="0.25">
      <c r="A183" s="51">
        <f>A182+Calculator!$P$34/200</f>
        <v>4.0749999999999904</v>
      </c>
      <c r="B183" s="43">
        <v>268.80046317972756</v>
      </c>
      <c r="C183" s="48"/>
      <c r="D183" s="27"/>
    </row>
    <row r="184" spans="1:4" ht="18" customHeight="1" x14ac:dyDescent="0.25">
      <c r="A184" s="51">
        <f>A183+Calculator!$P$34/200</f>
        <v>4.0999999999999908</v>
      </c>
      <c r="B184" s="43">
        <v>268.96974645781972</v>
      </c>
      <c r="C184" s="48"/>
      <c r="D184" s="27"/>
    </row>
    <row r="185" spans="1:4" ht="18" customHeight="1" x14ac:dyDescent="0.25">
      <c r="A185" s="51">
        <f>A184+Calculator!$P$34/200</f>
        <v>4.1249999999999911</v>
      </c>
      <c r="B185" s="43">
        <v>269.13776550782075</v>
      </c>
      <c r="C185" s="48"/>
      <c r="D185" s="27"/>
    </row>
    <row r="186" spans="1:4" ht="18" customHeight="1" x14ac:dyDescent="0.25">
      <c r="A186" s="51">
        <f>A185+Calculator!$P$34/200</f>
        <v>4.1499999999999915</v>
      </c>
      <c r="B186" s="43">
        <v>269.30454528731036</v>
      </c>
      <c r="C186" s="48"/>
      <c r="D186" s="27"/>
    </row>
    <row r="187" spans="1:4" ht="18" customHeight="1" x14ac:dyDescent="0.25">
      <c r="A187" s="51">
        <f>A186+Calculator!$P$34/200</f>
        <v>4.1749999999999918</v>
      </c>
      <c r="B187" s="43">
        <v>269.47011024920198</v>
      </c>
      <c r="C187" s="48"/>
      <c r="D187" s="27"/>
    </row>
    <row r="188" spans="1:4" ht="18" customHeight="1" x14ac:dyDescent="0.25">
      <c r="A188" s="51">
        <f>A187+Calculator!$P$34/200</f>
        <v>4.1999999999999922</v>
      </c>
      <c r="B188" s="43">
        <v>269.63448435195744</v>
      </c>
      <c r="C188" s="48"/>
      <c r="D188" s="27"/>
    </row>
    <row r="189" spans="1:4" ht="18" customHeight="1" x14ac:dyDescent="0.25">
      <c r="A189" s="51">
        <f>A188+Calculator!$P$34/200</f>
        <v>4.2249999999999925</v>
      </c>
      <c r="B189" s="43">
        <v>269.79769106959532</v>
      </c>
      <c r="C189" s="48"/>
      <c r="D189" s="27"/>
    </row>
    <row r="190" spans="1:4" ht="18" customHeight="1" x14ac:dyDescent="0.25">
      <c r="A190" s="51">
        <f>A189+Calculator!$P$34/200</f>
        <v>4.2499999999999929</v>
      </c>
      <c r="B190" s="43">
        <v>269.95975340149477</v>
      </c>
      <c r="C190" s="48"/>
      <c r="D190" s="27"/>
    </row>
    <row r="191" spans="1:4" ht="18" customHeight="1" x14ac:dyDescent="0.25">
      <c r="A191" s="51">
        <f>A190+Calculator!$P$34/200</f>
        <v>4.2749999999999932</v>
      </c>
      <c r="B191" s="43">
        <v>270.12069388200143</v>
      </c>
      <c r="C191" s="48"/>
      <c r="D191" s="27"/>
    </row>
    <row r="192" spans="1:4" ht="18" customHeight="1" x14ac:dyDescent="0.25">
      <c r="A192" s="51">
        <f>A191+Calculator!$P$34/200</f>
        <v>4.2999999999999936</v>
      </c>
      <c r="B192" s="43">
        <v>270.28053458983857</v>
      </c>
      <c r="C192" s="48"/>
      <c r="D192" s="27"/>
    </row>
    <row r="193" spans="1:4" ht="18" customHeight="1" x14ac:dyDescent="0.25">
      <c r="A193" s="51">
        <f>A192+Calculator!$P$34/200</f>
        <v>4.324999999999994</v>
      </c>
      <c r="B193" s="43">
        <v>270.43929715732639</v>
      </c>
      <c r="C193" s="48"/>
      <c r="D193" s="27"/>
    </row>
    <row r="194" spans="1:4" ht="18" customHeight="1" x14ac:dyDescent="0.25">
      <c r="A194" s="51">
        <f>A193+Calculator!$P$34/200</f>
        <v>4.3499999999999943</v>
      </c>
      <c r="B194" s="43">
        <v>270.59700277941545</v>
      </c>
      <c r="C194" s="48"/>
      <c r="D194" s="27"/>
    </row>
    <row r="195" spans="1:4" ht="18" customHeight="1" x14ac:dyDescent="0.25">
      <c r="A195" s="51">
        <f>A194+Calculator!$P$34/200</f>
        <v>4.3749999999999947</v>
      </c>
      <c r="B195" s="43">
        <v>270.75367222253692</v>
      </c>
      <c r="C195" s="48"/>
      <c r="D195" s="27"/>
    </row>
    <row r="196" spans="1:4" ht="18" customHeight="1" x14ac:dyDescent="0.25">
      <c r="A196" s="51">
        <f>A195+Calculator!$P$34/200</f>
        <v>4.399999999999995</v>
      </c>
      <c r="B196" s="43">
        <v>270.90932583327265</v>
      </c>
      <c r="C196" s="48"/>
      <c r="D196" s="27"/>
    </row>
    <row r="197" spans="1:4" ht="18" customHeight="1" x14ac:dyDescent="0.25">
      <c r="A197" s="51">
        <f>A196+Calculator!$P$34/200</f>
        <v>4.4249999999999954</v>
      </c>
      <c r="B197" s="43">
        <v>271.06398354685052</v>
      </c>
      <c r="C197" s="48"/>
      <c r="D197" s="27"/>
    </row>
    <row r="198" spans="1:4" ht="18" customHeight="1" x14ac:dyDescent="0.25">
      <c r="A198" s="51">
        <f>A197+Calculator!$P$34/200</f>
        <v>4.4499999999999957</v>
      </c>
      <c r="B198" s="43">
        <v>271.21766489546701</v>
      </c>
      <c r="C198" s="48"/>
      <c r="D198" s="27"/>
    </row>
    <row r="199" spans="1:4" ht="18" customHeight="1" x14ac:dyDescent="0.25">
      <c r="A199" s="51">
        <f>A198+Calculator!$P$34/200</f>
        <v>4.4749999999999961</v>
      </c>
      <c r="B199" s="43">
        <v>271.37038901644155</v>
      </c>
      <c r="C199" s="48"/>
      <c r="D199" s="27"/>
    </row>
    <row r="200" spans="1:4" ht="18" customHeight="1" x14ac:dyDescent="0.25">
      <c r="A200" s="51">
        <f>A199+Calculator!$P$34/200</f>
        <v>4.4999999999999964</v>
      </c>
      <c r="B200" s="43">
        <v>271.52217466020556</v>
      </c>
      <c r="C200" s="48"/>
      <c r="D200" s="27"/>
    </row>
    <row r="201" spans="1:4" ht="18" customHeight="1" x14ac:dyDescent="0.25">
      <c r="A201" s="51">
        <f>A200+Calculator!$P$34/200</f>
        <v>4.5249999999999968</v>
      </c>
      <c r="B201" s="43">
        <v>271.6730401981298</v>
      </c>
      <c r="C201" s="48"/>
      <c r="D201" s="27"/>
    </row>
    <row r="202" spans="1:4" ht="18" customHeight="1" x14ac:dyDescent="0.25">
      <c r="A202" s="51">
        <f>A201+Calculator!$P$34/200</f>
        <v>4.5499999999999972</v>
      </c>
      <c r="B202" s="43">
        <v>271.82300363019272</v>
      </c>
      <c r="C202" s="48"/>
      <c r="D202" s="27"/>
    </row>
    <row r="203" spans="1:4" ht="18" customHeight="1" x14ac:dyDescent="0.25">
      <c r="A203" s="51">
        <f>A202+Calculator!$P$34/200</f>
        <v>4.5749999999999975</v>
      </c>
      <c r="B203" s="43">
        <v>271.97208259249447</v>
      </c>
      <c r="C203" s="48"/>
      <c r="D203" s="27"/>
    </row>
    <row r="204" spans="1:4" ht="18" customHeight="1" x14ac:dyDescent="0.25">
      <c r="A204" s="51">
        <f>A203+Calculator!$P$34/200</f>
        <v>4.5999999999999979</v>
      </c>
      <c r="B204" s="43">
        <v>272.12029436461796</v>
      </c>
      <c r="C204" s="48"/>
      <c r="D204" s="27"/>
    </row>
    <row r="205" spans="1:4" ht="18" customHeight="1" x14ac:dyDescent="0.25">
      <c r="A205" s="51">
        <f>A204+Calculator!$P$34/200</f>
        <v>4.6249999999999982</v>
      </c>
      <c r="B205" s="43">
        <v>272.26765587684127</v>
      </c>
      <c r="C205" s="48"/>
      <c r="D205" s="27"/>
    </row>
    <row r="206" spans="1:4" ht="18" customHeight="1" x14ac:dyDescent="0.25">
      <c r="A206" s="51">
        <f>A205+Calculator!$P$34/200</f>
        <v>4.6499999999999986</v>
      </c>
      <c r="B206" s="43">
        <v>272.4141837172038</v>
      </c>
      <c r="C206" s="48"/>
      <c r="D206" s="27"/>
    </row>
    <row r="207" spans="1:4" ht="18" customHeight="1" x14ac:dyDescent="0.25">
      <c r="A207" s="51">
        <f>A206+Calculator!$P$34/200</f>
        <v>4.6749999999999989</v>
      </c>
      <c r="B207" s="43">
        <v>272.55989413842946</v>
      </c>
      <c r="C207" s="48"/>
      <c r="D207" s="27"/>
    </row>
    <row r="208" spans="1:4" ht="18" customHeight="1" x14ac:dyDescent="0.25">
      <c r="A208" s="51">
        <f>A207+Calculator!$P$34/200</f>
        <v>4.6999999999999993</v>
      </c>
      <c r="B208" s="43">
        <v>272.70480306471029</v>
      </c>
      <c r="C208" s="48"/>
      <c r="D208" s="27"/>
    </row>
    <row r="209" spans="1:4" ht="18" customHeight="1" x14ac:dyDescent="0.25">
      <c r="A209" s="51">
        <f>A208+Calculator!$P$34/200</f>
        <v>4.7249999999999996</v>
      </c>
      <c r="B209" s="43">
        <v>272.84892609835168</v>
      </c>
      <c r="C209" s="48"/>
      <c r="D209" s="27"/>
    </row>
    <row r="210" spans="1:4" ht="18" customHeight="1" x14ac:dyDescent="0.25">
      <c r="A210" s="51">
        <f>A209+Calculator!$P$34/200</f>
        <v>4.75</v>
      </c>
      <c r="B210" s="43">
        <v>272.99227852628411</v>
      </c>
      <c r="C210" s="48"/>
      <c r="D210" s="27"/>
    </row>
    <row r="211" spans="1:4" ht="18" customHeight="1" x14ac:dyDescent="0.25">
      <c r="A211" s="51">
        <f>A210+Calculator!$P$34/200</f>
        <v>4.7750000000000004</v>
      </c>
      <c r="B211" s="43">
        <v>273.13487532644228</v>
      </c>
      <c r="C211" s="48"/>
      <c r="D211" s="27"/>
    </row>
    <row r="212" spans="1:4" ht="18" customHeight="1" x14ac:dyDescent="0.25">
      <c r="A212" s="51">
        <f>A211+Calculator!$P$34/200</f>
        <v>4.8000000000000007</v>
      </c>
      <c r="B212" s="43">
        <v>273.27673117401605</v>
      </c>
      <c r="C212" s="48"/>
      <c r="D212" s="27"/>
    </row>
    <row r="213" spans="1:4" ht="18" customHeight="1" x14ac:dyDescent="0.25">
      <c r="A213" s="51">
        <f>A212+Calculator!$P$34/200</f>
        <v>4.8250000000000011</v>
      </c>
      <c r="B213" s="43">
        <v>273.41786044757384</v>
      </c>
      <c r="C213" s="48"/>
      <c r="D213" s="27"/>
    </row>
    <row r="214" spans="1:4" ht="18" customHeight="1" x14ac:dyDescent="0.25">
      <c r="A214" s="51">
        <f>A213+Calculator!$P$34/200</f>
        <v>4.8500000000000014</v>
      </c>
      <c r="B214" s="43">
        <v>273.55827723506303</v>
      </c>
      <c r="C214" s="48"/>
      <c r="D214" s="27"/>
    </row>
    <row r="215" spans="1:4" ht="18" customHeight="1" x14ac:dyDescent="0.25">
      <c r="A215" s="51">
        <f>A214+Calculator!$P$34/200</f>
        <v>4.8750000000000018</v>
      </c>
      <c r="B215" s="43">
        <v>273.69799533968842</v>
      </c>
      <c r="C215" s="48"/>
      <c r="D215" s="27"/>
    </row>
    <row r="216" spans="1:4" ht="18" customHeight="1" x14ac:dyDescent="0.25">
      <c r="A216" s="51">
        <f>A215+Calculator!$P$34/200</f>
        <v>4.9000000000000021</v>
      </c>
      <c r="B216" s="43">
        <v>273.83702828567164</v>
      </c>
      <c r="C216" s="48"/>
      <c r="D216" s="27"/>
    </row>
    <row r="217" spans="1:4" ht="18" customHeight="1" x14ac:dyDescent="0.25">
      <c r="A217" s="51">
        <f>A216+Calculator!$P$34/200</f>
        <v>4.9250000000000025</v>
      </c>
      <c r="B217" s="43">
        <v>273.9753893238946</v>
      </c>
      <c r="C217" s="48"/>
      <c r="D217" s="27"/>
    </row>
    <row r="218" spans="1:4" ht="18" customHeight="1" x14ac:dyDescent="0.25">
      <c r="A218" s="51">
        <f>A217+Calculator!$P$34/200</f>
        <v>4.9500000000000028</v>
      </c>
      <c r="B218" s="43">
        <v>274.11309143742835</v>
      </c>
      <c r="C218" s="48"/>
      <c r="D218" s="27"/>
    </row>
    <row r="219" spans="1:4" ht="18" customHeight="1" x14ac:dyDescent="0.25">
      <c r="A219" s="51">
        <f>A218+Calculator!$P$34/200</f>
        <v>4.9750000000000032</v>
      </c>
      <c r="B219" s="43">
        <v>274.25014734694975</v>
      </c>
      <c r="C219" s="48"/>
      <c r="D219" s="27"/>
    </row>
    <row r="220" spans="1:4" ht="18" customHeight="1" x14ac:dyDescent="0.25">
      <c r="A220" s="51">
        <f>A219+Calculator!$P$34/200</f>
        <v>5.0000000000000036</v>
      </c>
      <c r="B220" s="43">
        <v>274.38656951604929</v>
      </c>
      <c r="C220" s="48"/>
      <c r="D220" s="27"/>
    </row>
    <row r="221" spans="1:4" ht="18" customHeight="1" x14ac:dyDescent="0.25">
      <c r="A221" s="51">
        <f>A220+Calculator!$P$34/200</f>
        <v>5.0250000000000039</v>
      </c>
      <c r="B221" s="43">
        <v>214.09461268580586</v>
      </c>
      <c r="C221" s="48"/>
      <c r="D221" s="27"/>
    </row>
    <row r="222" spans="1:4" ht="18" customHeight="1" x14ac:dyDescent="0.25">
      <c r="A222" s="51">
        <f>A221+Calculator!$P$34/200</f>
        <v>5.0500000000000043</v>
      </c>
      <c r="B222" s="43">
        <v>195.73830018442351</v>
      </c>
      <c r="C222" s="48"/>
      <c r="D222" s="27"/>
    </row>
    <row r="223" spans="1:4" ht="18" customHeight="1" x14ac:dyDescent="0.25">
      <c r="A223" s="51">
        <f>A222+Calculator!$P$34/200</f>
        <v>5.0750000000000046</v>
      </c>
      <c r="B223" s="43">
        <v>182.54372276510256</v>
      </c>
      <c r="C223" s="48"/>
      <c r="D223" s="27"/>
    </row>
    <row r="224" spans="1:4" ht="18" customHeight="1" x14ac:dyDescent="0.25">
      <c r="A224" s="51">
        <f>A223+Calculator!$P$34/200</f>
        <v>5.100000000000005</v>
      </c>
      <c r="B224" s="43">
        <v>172.30108253926244</v>
      </c>
      <c r="C224" s="48"/>
      <c r="D224" s="27"/>
    </row>
    <row r="225" spans="1:4" ht="18" customHeight="1" x14ac:dyDescent="0.25">
      <c r="A225" s="51">
        <f>A224+Calculator!$P$34/200</f>
        <v>5.1250000000000053</v>
      </c>
      <c r="B225" s="43">
        <v>163.99780336323269</v>
      </c>
      <c r="C225" s="48"/>
      <c r="D225" s="27"/>
    </row>
    <row r="226" spans="1:4" ht="18" customHeight="1" x14ac:dyDescent="0.25">
      <c r="A226" s="51">
        <f>A225+Calculator!$P$34/200</f>
        <v>5.1500000000000057</v>
      </c>
      <c r="B226" s="43">
        <v>157.02966205002207</v>
      </c>
      <c r="C226" s="48"/>
      <c r="D226" s="27"/>
    </row>
    <row r="227" spans="1:4" ht="18" customHeight="1" x14ac:dyDescent="0.25">
      <c r="A227" s="51">
        <f>A226+Calculator!$P$34/200</f>
        <v>5.175000000000006</v>
      </c>
      <c r="B227" s="43">
        <v>151.02292924275832</v>
      </c>
      <c r="C227" s="48"/>
      <c r="D227" s="27"/>
    </row>
    <row r="228" spans="1:4" ht="18" customHeight="1" x14ac:dyDescent="0.25">
      <c r="A228" s="51">
        <f>A227+Calculator!$P$34/200</f>
        <v>5.2000000000000064</v>
      </c>
      <c r="B228" s="43">
        <v>145.73987745785107</v>
      </c>
      <c r="C228" s="48"/>
      <c r="D228" s="27"/>
    </row>
    <row r="229" spans="1:4" ht="18" customHeight="1" x14ac:dyDescent="0.25">
      <c r="A229" s="51">
        <f>A228+Calculator!$P$34/200</f>
        <v>5.2250000000000068</v>
      </c>
      <c r="B229" s="43">
        <v>141.02417133083878</v>
      </c>
      <c r="C229" s="48"/>
      <c r="D229" s="27"/>
    </row>
    <row r="230" spans="1:4" ht="18" customHeight="1" x14ac:dyDescent="0.25">
      <c r="A230" s="51">
        <f>A229+Calculator!$P$34/200</f>
        <v>5.2500000000000071</v>
      </c>
      <c r="B230" s="43">
        <v>136.7689741701677</v>
      </c>
      <c r="C230" s="48"/>
      <c r="D230" s="27"/>
    </row>
    <row r="231" spans="1:4" ht="18" customHeight="1" x14ac:dyDescent="0.25">
      <c r="A231" s="51">
        <f>A230+Calculator!$P$34/200</f>
        <v>5.2750000000000075</v>
      </c>
      <c r="B231" s="43">
        <v>132.89817340522669</v>
      </c>
      <c r="C231" s="48"/>
      <c r="D231" s="27"/>
    </row>
    <row r="232" spans="1:4" ht="18" customHeight="1" x14ac:dyDescent="0.25">
      <c r="A232" s="51">
        <f>A231+Calculator!$P$34/200</f>
        <v>5.3000000000000078</v>
      </c>
      <c r="B232" s="43">
        <v>129.35522163988674</v>
      </c>
      <c r="C232" s="48"/>
      <c r="D232" s="27"/>
    </row>
    <row r="233" spans="1:4" ht="18" customHeight="1" x14ac:dyDescent="0.25">
      <c r="A233" s="51">
        <f>A232+Calculator!$P$34/200</f>
        <v>5.3250000000000082</v>
      </c>
      <c r="B233" s="43">
        <v>126.09642311142665</v>
      </c>
      <c r="C233" s="48"/>
      <c r="D233" s="27"/>
    </row>
    <row r="234" spans="1:4" ht="18" customHeight="1" x14ac:dyDescent="0.25">
      <c r="A234" s="51">
        <f>A233+Calculator!$P$34/200</f>
        <v>5.3500000000000085</v>
      </c>
      <c r="B234" s="43">
        <v>123.08683209593076</v>
      </c>
      <c r="C234" s="48"/>
      <c r="D234" s="27"/>
    </row>
    <row r="235" spans="1:4" ht="18" customHeight="1" x14ac:dyDescent="0.25">
      <c r="A235" s="51">
        <f>A234+Calculator!$P$34/200</f>
        <v>5.3750000000000089</v>
      </c>
      <c r="B235" s="43">
        <v>120.29769815976201</v>
      </c>
      <c r="C235" s="48"/>
      <c r="D235" s="27"/>
    </row>
    <row r="236" spans="1:4" ht="18" customHeight="1" x14ac:dyDescent="0.25">
      <c r="A236" s="51">
        <f>A235+Calculator!$P$34/200</f>
        <v>5.4000000000000092</v>
      </c>
      <c r="B236" s="43">
        <v>117.7048363490444</v>
      </c>
      <c r="C236" s="48"/>
      <c r="D236" s="27"/>
    </row>
    <row r="237" spans="1:4" ht="18" customHeight="1" x14ac:dyDescent="0.25">
      <c r="A237" s="51">
        <f>A236+Calculator!$P$34/200</f>
        <v>5.4250000000000096</v>
      </c>
      <c r="B237" s="43">
        <v>115.2875570439121</v>
      </c>
      <c r="C237" s="48"/>
      <c r="D237" s="27"/>
    </row>
    <row r="238" spans="1:4" ht="18" customHeight="1" x14ac:dyDescent="0.25">
      <c r="A238" s="51">
        <f>A237+Calculator!$P$34/200</f>
        <v>5.4500000000000099</v>
      </c>
      <c r="B238" s="43">
        <v>113.0279394633597</v>
      </c>
      <c r="C238" s="48"/>
      <c r="D238" s="27"/>
    </row>
    <row r="239" spans="1:4" ht="18" customHeight="1" x14ac:dyDescent="0.25">
      <c r="A239" s="51">
        <f>A238+Calculator!$P$34/200</f>
        <v>5.4750000000000103</v>
      </c>
      <c r="B239" s="43">
        <v>110.91032004335167</v>
      </c>
      <c r="C239" s="48"/>
      <c r="D239" s="27"/>
    </row>
  </sheetData>
  <protectedRanges>
    <protectedRange sqref="B1" name="Ambient Temperature_1"/>
    <protectedRange sqref="B3" name="Load Profile_1_1_1_1_1"/>
    <protectedRange sqref="B4:W7" name="Load Profile_1_1_1_1_1_2_3_1_1_1_1_1"/>
    <protectedRange sqref="A20:A239" name="Time"/>
    <protectedRange sqref="C3:W3" name="Load Profile_1_1_1_1"/>
  </protectedRanges>
  <mergeCells count="9">
    <mergeCell ref="G44:R46"/>
    <mergeCell ref="G47:R47"/>
    <mergeCell ref="F48:R48"/>
    <mergeCell ref="F52:R52"/>
    <mergeCell ref="E36:L36"/>
    <mergeCell ref="O36:V36"/>
    <mergeCell ref="F40:R40"/>
    <mergeCell ref="F41:R42"/>
    <mergeCell ref="F43:R43"/>
  </mergeCells>
  <phoneticPr fontId="18"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F83F-9BB3-4256-BF64-ECA413F42DFE}">
  <dimension ref="A1:AB221"/>
  <sheetViews>
    <sheetView topLeftCell="A31" workbookViewId="0">
      <selection activeCell="D2" sqref="D2:D221"/>
    </sheetView>
  </sheetViews>
  <sheetFormatPr defaultColWidth="9.125" defaultRowHeight="16.5" x14ac:dyDescent="0.3"/>
  <cols>
    <col min="6" max="6" width="16" bestFit="1" customWidth="1"/>
  </cols>
  <sheetData>
    <row r="1" spans="1:28" x14ac:dyDescent="0.3">
      <c r="A1" s="21" t="s">
        <v>12</v>
      </c>
      <c r="B1" s="41" t="s">
        <v>57</v>
      </c>
      <c r="C1" s="41" t="s">
        <v>76</v>
      </c>
      <c r="D1" s="41" t="s">
        <v>91</v>
      </c>
    </row>
    <row r="2" spans="1:28" x14ac:dyDescent="0.3">
      <c r="A2" s="51">
        <v>0</v>
      </c>
      <c r="B2" s="43">
        <f>AVERAGE('HSFET 1'!B20,'HSFET 2'!B20,'LSFET 1'!B20,'LSFET 2'!B20)</f>
        <v>25</v>
      </c>
      <c r="C2" s="43">
        <v>170</v>
      </c>
      <c r="D2" s="43">
        <f>IF(Calculator!$C$5&gt;1,"N/A",LOOKUP(A2,$G$2:$AB$3))</f>
        <v>21</v>
      </c>
      <c r="F2" s="22" t="s">
        <v>12</v>
      </c>
      <c r="G2" s="65">
        <f>Calculator!G2</f>
        <v>0</v>
      </c>
      <c r="H2" s="65">
        <f>MAX(Calculator!H2,G2+1E-64)</f>
        <v>5</v>
      </c>
      <c r="I2" s="65">
        <f>MAX(Calculator!I2,H2+1E-64)</f>
        <v>5</v>
      </c>
      <c r="J2" s="65">
        <f>MAX(Calculator!J2,I2+1E-64)</f>
        <v>5</v>
      </c>
      <c r="K2" s="65">
        <f>MAX(Calculator!K2,J2+1E-64)</f>
        <v>5</v>
      </c>
      <c r="L2" s="65">
        <f>MAX(Calculator!L2,K2+1E-64)</f>
        <v>5</v>
      </c>
      <c r="M2" s="65">
        <f>MAX(Calculator!M2,L2+1E-64)</f>
        <v>5</v>
      </c>
      <c r="N2" s="65">
        <f>MAX(Calculator!N2,M2+1E-64)</f>
        <v>5</v>
      </c>
      <c r="O2" s="65">
        <f>MAX(Calculator!O2,N2+1E-64)</f>
        <v>5</v>
      </c>
      <c r="P2" s="65">
        <f>MAX(Calculator!P2,O2+1E-64)</f>
        <v>5</v>
      </c>
      <c r="Q2" s="65">
        <f>MAX(Calculator!Q2,P2+1E-64)</f>
        <v>5</v>
      </c>
      <c r="R2" s="65">
        <f>MAX(Calculator!R2,Q2+1E-64)</f>
        <v>5</v>
      </c>
      <c r="S2" s="65">
        <f>MAX(Calculator!S2,R2+1E-64)</f>
        <v>5</v>
      </c>
      <c r="T2" s="65">
        <f>MAX(Calculator!T2,S2+1E-64)</f>
        <v>5</v>
      </c>
      <c r="U2" s="65">
        <f>MAX(Calculator!U2,T2+1E-64)</f>
        <v>5</v>
      </c>
      <c r="V2" s="65">
        <f>MAX(Calculator!V2,U2+1E-64)</f>
        <v>5</v>
      </c>
      <c r="W2" s="65">
        <f>MAX(Calculator!W2,V2+1E-64)</f>
        <v>5</v>
      </c>
      <c r="X2" s="65">
        <f>MAX(Calculator!X2,W2+1E-64)</f>
        <v>5</v>
      </c>
      <c r="Y2" s="65">
        <f>MAX(Calculator!Y2,X2+1E-64)</f>
        <v>5</v>
      </c>
      <c r="Z2" s="65">
        <f>MAX(Calculator!Z2,Y2+1E-64)</f>
        <v>5</v>
      </c>
      <c r="AA2" s="65">
        <f>MAX(Calculator!AA2,Z2+1E-64)</f>
        <v>5</v>
      </c>
      <c r="AB2" s="65">
        <f>MAX(Calculator!AB2,AA2+1E-64)</f>
        <v>5</v>
      </c>
    </row>
    <row r="3" spans="1:28" x14ac:dyDescent="0.3">
      <c r="A3" s="51">
        <f>A2+Calculator!$P$34/200</f>
        <v>2.5000000000000001E-2</v>
      </c>
      <c r="B3" s="43">
        <f>AVERAGE('HSFET 1'!B21,'HSFET 2'!B21,'LSFET 1'!B21,'LSFET 2'!B21)</f>
        <v>71.895414742145917</v>
      </c>
      <c r="C3" s="43">
        <v>170</v>
      </c>
      <c r="D3" s="43">
        <f>IF(Calculator!$C$5&gt;1,"N/A",LOOKUP(A3,$G$2:$AB$3))</f>
        <v>21</v>
      </c>
      <c r="F3" s="22" t="s">
        <v>155</v>
      </c>
      <c r="G3" s="65">
        <f>Calculator!G3</f>
        <v>21</v>
      </c>
      <c r="H3" s="65">
        <f>Calculator!H3</f>
        <v>0</v>
      </c>
      <c r="I3" s="65">
        <f>Calculator!I3</f>
        <v>0</v>
      </c>
      <c r="J3" s="65">
        <f>Calculator!J3</f>
        <v>0</v>
      </c>
      <c r="K3" s="65">
        <f>Calculator!K3</f>
        <v>0</v>
      </c>
      <c r="L3" s="65">
        <f>Calculator!L3</f>
        <v>0</v>
      </c>
      <c r="M3" s="65">
        <f>Calculator!M3</f>
        <v>0</v>
      </c>
      <c r="N3" s="65">
        <f>Calculator!N3</f>
        <v>0</v>
      </c>
      <c r="O3" s="65">
        <f>Calculator!O3</f>
        <v>0</v>
      </c>
      <c r="P3" s="65">
        <f>Calculator!P3</f>
        <v>0</v>
      </c>
      <c r="Q3" s="65">
        <f>Calculator!Q3</f>
        <v>0</v>
      </c>
      <c r="R3" s="65">
        <f>Calculator!R3</f>
        <v>0</v>
      </c>
      <c r="S3" s="65">
        <f>Calculator!S3</f>
        <v>0</v>
      </c>
      <c r="T3" s="65">
        <f>Calculator!T3</f>
        <v>0</v>
      </c>
      <c r="U3" s="65">
        <f>Calculator!U3</f>
        <v>0</v>
      </c>
      <c r="V3" s="65">
        <f>Calculator!V3</f>
        <v>0</v>
      </c>
      <c r="W3" s="65">
        <f>Calculator!W3</f>
        <v>0</v>
      </c>
      <c r="X3" s="65">
        <f>Calculator!X3</f>
        <v>0</v>
      </c>
      <c r="Y3" s="65">
        <f>Calculator!Y3</f>
        <v>0</v>
      </c>
      <c r="Z3" s="65">
        <f>Calculator!Z3</f>
        <v>0</v>
      </c>
      <c r="AA3" s="65">
        <f>Calculator!AA3</f>
        <v>0</v>
      </c>
      <c r="AB3" s="65">
        <f>Calculator!AB3</f>
        <v>0</v>
      </c>
    </row>
    <row r="4" spans="1:28" x14ac:dyDescent="0.3">
      <c r="A4" s="51">
        <f>A3+Calculator!$P$34/200</f>
        <v>0.05</v>
      </c>
      <c r="B4" s="43">
        <f>AVERAGE('HSFET 1'!B22,'HSFET 2'!B22,'LSFET 1'!B22,'LSFET 2'!B22)</f>
        <v>89.71256107463347</v>
      </c>
      <c r="C4" s="43">
        <v>170</v>
      </c>
      <c r="D4" s="43">
        <f>IF(Calculator!$C$5&gt;1,"N/A",LOOKUP(A4,$G$2:$AB$3))</f>
        <v>21</v>
      </c>
    </row>
    <row r="5" spans="1:28" x14ac:dyDescent="0.3">
      <c r="A5" s="51">
        <f>A4+Calculator!$P$34/200</f>
        <v>7.5000000000000011E-2</v>
      </c>
      <c r="B5" s="43">
        <f>AVERAGE('HSFET 1'!B23,'HSFET 2'!B23,'LSFET 1'!B23,'LSFET 2'!B23)</f>
        <v>102.69367901358314</v>
      </c>
      <c r="C5" s="43">
        <v>170</v>
      </c>
      <c r="D5" s="43">
        <f>IF(Calculator!$C$5&gt;1,"N/A",LOOKUP(A5,$G$2:$AB$3))</f>
        <v>21</v>
      </c>
    </row>
    <row r="6" spans="1:28" x14ac:dyDescent="0.3">
      <c r="A6" s="51">
        <f>A5+Calculator!$P$34/200</f>
        <v>0.1</v>
      </c>
      <c r="B6" s="43">
        <f>AVERAGE('HSFET 1'!B24,'HSFET 2'!B24,'LSFET 1'!B24,'LSFET 2'!B24)</f>
        <v>112.9914682012336</v>
      </c>
      <c r="C6" s="43">
        <v>170</v>
      </c>
      <c r="D6" s="43">
        <f>IF(Calculator!$C$5&gt;1,"N/A",LOOKUP(A6,$G$2:$AB$3))</f>
        <v>21</v>
      </c>
    </row>
    <row r="7" spans="1:28" x14ac:dyDescent="0.3">
      <c r="A7" s="51">
        <f>A6+Calculator!$P$34/200</f>
        <v>0.125</v>
      </c>
      <c r="B7" s="43">
        <f>AVERAGE('HSFET 1'!B25,'HSFET 2'!B25,'LSFET 1'!B25,'LSFET 2'!B25)</f>
        <v>121.48449798135377</v>
      </c>
      <c r="C7" s="43">
        <v>170</v>
      </c>
      <c r="D7" s="43">
        <f>IF(Calculator!$C$5&gt;1,"N/A",LOOKUP(A7,$G$2:$AB$3))</f>
        <v>21</v>
      </c>
    </row>
    <row r="8" spans="1:28" x14ac:dyDescent="0.3">
      <c r="A8" s="51">
        <f>A7+Calculator!$P$34/200</f>
        <v>0.15</v>
      </c>
      <c r="B8" s="43">
        <f>AVERAGE('HSFET 1'!B26,'HSFET 2'!B26,'LSFET 1'!B26,'LSFET 2'!B26)</f>
        <v>128.69338230212887</v>
      </c>
      <c r="C8" s="43">
        <v>170</v>
      </c>
      <c r="D8" s="43">
        <f>IF(Calculator!$C$5&gt;1,"N/A",LOOKUP(A8,$G$2:$AB$3))</f>
        <v>21</v>
      </c>
    </row>
    <row r="9" spans="1:28" x14ac:dyDescent="0.3">
      <c r="A9" s="51">
        <f>A8+Calculator!$P$34/200</f>
        <v>0.17499999999999999</v>
      </c>
      <c r="B9" s="43">
        <f>AVERAGE('HSFET 1'!B27,'HSFET 2'!B27,'LSFET 1'!B27,'LSFET 2'!B27)</f>
        <v>134.95285307906528</v>
      </c>
      <c r="C9" s="43">
        <v>170</v>
      </c>
      <c r="D9" s="43">
        <f>IF(Calculator!$C$5&gt;1,"N/A",LOOKUP(A9,$G$2:$AB$3))</f>
        <v>21</v>
      </c>
    </row>
    <row r="10" spans="1:28" x14ac:dyDescent="0.3">
      <c r="A10" s="51">
        <f>A9+Calculator!$P$34/200</f>
        <v>0.19999999999999998</v>
      </c>
      <c r="B10" s="43">
        <f>AVERAGE('HSFET 1'!B28,'HSFET 2'!B28,'LSFET 1'!B28,'LSFET 2'!B28)</f>
        <v>140.4850772795356</v>
      </c>
      <c r="C10" s="43">
        <v>170</v>
      </c>
      <c r="D10" s="43">
        <f>IF(Calculator!$C$5&gt;1,"N/A",LOOKUP(A10,$G$2:$AB$3))</f>
        <v>21</v>
      </c>
    </row>
    <row r="11" spans="1:28" x14ac:dyDescent="0.3">
      <c r="A11" s="51">
        <f>A10+Calculator!$P$34/200</f>
        <v>0.22499999999999998</v>
      </c>
      <c r="B11" s="43">
        <f>AVERAGE('HSFET 1'!B29,'HSFET 2'!B29,'LSFET 1'!B29,'LSFET 2'!B29)</f>
        <v>145.44156696943381</v>
      </c>
      <c r="C11" s="43">
        <v>170</v>
      </c>
      <c r="D11" s="43">
        <f>IF(Calculator!$C$5&gt;1,"N/A",LOOKUP(A11,$G$2:$AB$3))</f>
        <v>21</v>
      </c>
    </row>
    <row r="12" spans="1:28" x14ac:dyDescent="0.3">
      <c r="A12" s="51">
        <f>A11+Calculator!$P$34/200</f>
        <v>0.24999999999999997</v>
      </c>
      <c r="B12" s="43">
        <f>AVERAGE('HSFET 1'!B30,'HSFET 2'!B30,'LSFET 1'!B30,'LSFET 2'!B30)</f>
        <v>149.92872749881116</v>
      </c>
      <c r="C12" s="43">
        <v>170</v>
      </c>
      <c r="D12" s="43">
        <f>IF(Calculator!$C$5&gt;1,"N/A",LOOKUP(A12,$G$2:$AB$3))</f>
        <v>21</v>
      </c>
    </row>
    <row r="13" spans="1:28" x14ac:dyDescent="0.3">
      <c r="A13" s="51">
        <f>A12+Calculator!$P$34/200</f>
        <v>0.27499999999999997</v>
      </c>
      <c r="B13" s="43">
        <f>AVERAGE('HSFET 1'!B31,'HSFET 2'!B31,'LSFET 1'!B31,'LSFET 2'!B31)</f>
        <v>154.02370496311147</v>
      </c>
      <c r="C13" s="43">
        <v>170</v>
      </c>
      <c r="D13" s="43">
        <f>IF(Calculator!$C$5&gt;1,"N/A",LOOKUP(A13,$G$2:$AB$3))</f>
        <v>21</v>
      </c>
    </row>
    <row r="14" spans="1:28" x14ac:dyDescent="0.3">
      <c r="A14" s="51">
        <f>A13+Calculator!$P$34/200</f>
        <v>0.3</v>
      </c>
      <c r="B14" s="43">
        <f>AVERAGE('HSFET 1'!B32,'HSFET 2'!B32,'LSFET 1'!B32,'LSFET 2'!B32)</f>
        <v>157.78431022813857</v>
      </c>
      <c r="C14" s="43">
        <v>170</v>
      </c>
      <c r="D14" s="43">
        <f>IF(Calculator!$C$5&gt;1,"N/A",LOOKUP(A14,$G$2:$AB$3))</f>
        <v>21</v>
      </c>
    </row>
    <row r="15" spans="1:28" x14ac:dyDescent="0.3">
      <c r="A15" s="51">
        <f>A14+Calculator!$P$34/200</f>
        <v>0.32500000000000001</v>
      </c>
      <c r="B15" s="43">
        <f>AVERAGE('HSFET 1'!B33,'HSFET 2'!B33,'LSFET 1'!B33,'LSFET 2'!B33)</f>
        <v>161.25529016066622</v>
      </c>
      <c r="C15" s="43">
        <v>170</v>
      </c>
      <c r="D15" s="43">
        <f>IF(Calculator!$C$5&gt;1,"N/A",LOOKUP(A15,$G$2:$AB$3))</f>
        <v>21</v>
      </c>
    </row>
    <row r="16" spans="1:28" x14ac:dyDescent="0.3">
      <c r="A16" s="51">
        <f>A15+Calculator!$P$34/200</f>
        <v>0.35000000000000003</v>
      </c>
      <c r="B16" s="43">
        <f>AVERAGE('HSFET 1'!B34,'HSFET 2'!B34,'LSFET 1'!B34,'LSFET 2'!B34)</f>
        <v>164.47233246598293</v>
      </c>
      <c r="C16" s="43">
        <v>170</v>
      </c>
      <c r="D16" s="43">
        <f>IF(Calculator!$C$5&gt;1,"N/A",LOOKUP(A16,$G$2:$AB$3))</f>
        <v>21</v>
      </c>
    </row>
    <row r="17" spans="1:4" x14ac:dyDescent="0.3">
      <c r="A17" s="51">
        <f>A16+Calculator!$P$34/200</f>
        <v>0.37500000000000006</v>
      </c>
      <c r="B17" s="43">
        <f>AVERAGE('HSFET 1'!B35,'HSFET 2'!B35,'LSFET 1'!B35,'LSFET 2'!B35)</f>
        <v>167.46465629116514</v>
      </c>
      <c r="C17" s="43">
        <v>170</v>
      </c>
      <c r="D17" s="43">
        <f>IF(Calculator!$C$5&gt;1,"N/A",LOOKUP(A17,$G$2:$AB$3))</f>
        <v>21</v>
      </c>
    </row>
    <row r="18" spans="1:4" x14ac:dyDescent="0.3">
      <c r="A18" s="51">
        <f>A17+Calculator!$P$34/200</f>
        <v>0.40000000000000008</v>
      </c>
      <c r="B18" s="43">
        <f>AVERAGE('HSFET 1'!B36,'HSFET 2'!B36,'LSFET 1'!B36,'LSFET 2'!B36)</f>
        <v>170.25671481174132</v>
      </c>
      <c r="C18" s="43">
        <v>170</v>
      </c>
      <c r="D18" s="43">
        <f>IF(Calculator!$C$5&gt;1,"N/A",LOOKUP(A18,$G$2:$AB$3))</f>
        <v>21</v>
      </c>
    </row>
    <row r="19" spans="1:4" x14ac:dyDescent="0.3">
      <c r="A19" s="51">
        <f>A18+Calculator!$P$34/200</f>
        <v>0.4250000000000001</v>
      </c>
      <c r="B19" s="43">
        <f>AVERAGE('HSFET 1'!B37,'HSFET 2'!B37,'LSFET 1'!B37,'LSFET 2'!B37)</f>
        <v>172.86933612251815</v>
      </c>
      <c r="C19" s="43">
        <v>170</v>
      </c>
      <c r="D19" s="43">
        <f>IF(Calculator!$C$5&gt;1,"N/A",LOOKUP(A19,$G$2:$AB$3))</f>
        <v>21</v>
      </c>
    </row>
    <row r="20" spans="1:4" x14ac:dyDescent="0.3">
      <c r="A20" s="51">
        <f>A19+Calculator!$P$34/200</f>
        <v>0.45000000000000012</v>
      </c>
      <c r="B20" s="43">
        <f>AVERAGE('HSFET 1'!B38,'HSFET 2'!B38,'LSFET 1'!B38,'LSFET 2'!B38)</f>
        <v>175.32050566854912</v>
      </c>
      <c r="C20" s="43">
        <v>170</v>
      </c>
      <c r="D20" s="43">
        <f>IF(Calculator!$C$5&gt;1,"N/A",LOOKUP(A20,$G$2:$AB$3))</f>
        <v>21</v>
      </c>
    </row>
    <row r="21" spans="1:4" x14ac:dyDescent="0.3">
      <c r="A21" s="51">
        <f>A20+Calculator!$P$34/200</f>
        <v>0.47500000000000014</v>
      </c>
      <c r="B21" s="43">
        <f>AVERAGE('HSFET 1'!B39,'HSFET 2'!B39,'LSFET 1'!B39,'LSFET 2'!B39)</f>
        <v>177.62591738947208</v>
      </c>
      <c r="C21" s="43">
        <v>170</v>
      </c>
      <c r="D21" s="43">
        <f>IF(Calculator!$C$5&gt;1,"N/A",LOOKUP(A21,$G$2:$AB$3))</f>
        <v>21</v>
      </c>
    </row>
    <row r="22" spans="1:4" x14ac:dyDescent="0.3">
      <c r="A22" s="51">
        <f>A21+Calculator!$P$34/200</f>
        <v>0.50000000000000011</v>
      </c>
      <c r="B22" s="43">
        <f>AVERAGE('HSFET 1'!B40,'HSFET 2'!B40,'LSFET 1'!B40,'LSFET 2'!B40)</f>
        <v>179.79937357992247</v>
      </c>
      <c r="C22" s="43">
        <v>170</v>
      </c>
      <c r="D22" s="43">
        <f>IF(Calculator!$C$5&gt;1,"N/A",LOOKUP(A22,$G$2:$AB$3))</f>
        <v>21</v>
      </c>
    </row>
    <row r="23" spans="1:4" x14ac:dyDescent="0.3">
      <c r="A23" s="51">
        <f>A22+Calculator!$P$34/200</f>
        <v>0.52500000000000013</v>
      </c>
      <c r="B23" s="43">
        <f>AVERAGE('HSFET 1'!B41,'HSFET 2'!B41,'LSFET 1'!B41,'LSFET 2'!B41)</f>
        <v>181.85308411087317</v>
      </c>
      <c r="C23" s="43">
        <v>170</v>
      </c>
      <c r="D23" s="43">
        <f>IF(Calculator!$C$5&gt;1,"N/A",LOOKUP(A23,$G$2:$AB$3))</f>
        <v>21</v>
      </c>
    </row>
    <row r="24" spans="1:4" x14ac:dyDescent="0.3">
      <c r="A24" s="51">
        <f>A23+Calculator!$P$34/200</f>
        <v>0.55000000000000016</v>
      </c>
      <c r="B24" s="43">
        <f>AVERAGE('HSFET 1'!B42,'HSFET 2'!B42,'LSFET 1'!B42,'LSFET 2'!B42)</f>
        <v>183.79789731624814</v>
      </c>
      <c r="C24" s="43">
        <v>170</v>
      </c>
      <c r="D24" s="43">
        <f>IF(Calculator!$C$5&gt;1,"N/A",LOOKUP(A24,$G$2:$AB$3))</f>
        <v>21</v>
      </c>
    </row>
    <row r="25" spans="1:4" x14ac:dyDescent="0.3">
      <c r="A25" s="51">
        <f>A24+Calculator!$P$34/200</f>
        <v>0.57500000000000018</v>
      </c>
      <c r="B25" s="43">
        <f>AVERAGE('HSFET 1'!B43,'HSFET 2'!B43,'LSFET 1'!B43,'LSFET 2'!B43)</f>
        <v>185.64348334452845</v>
      </c>
      <c r="C25" s="43">
        <v>170</v>
      </c>
      <c r="D25" s="43">
        <f>IF(Calculator!$C$5&gt;1,"N/A",LOOKUP(A25,$G$2:$AB$3))</f>
        <v>21</v>
      </c>
    </row>
    <row r="26" spans="1:4" x14ac:dyDescent="0.3">
      <c r="A26" s="51">
        <f>A25+Calculator!$P$34/200</f>
        <v>0.6000000000000002</v>
      </c>
      <c r="B26" s="43">
        <f>AVERAGE('HSFET 1'!B44,'HSFET 2'!B44,'LSFET 1'!B44,'LSFET 2'!B44)</f>
        <v>187.39848352514849</v>
      </c>
      <c r="C26" s="43">
        <v>170</v>
      </c>
      <c r="D26" s="43">
        <f>IF(Calculator!$C$5&gt;1,"N/A",LOOKUP(A26,$G$2:$AB$3))</f>
        <v>21</v>
      </c>
    </row>
    <row r="27" spans="1:4" x14ac:dyDescent="0.3">
      <c r="A27" s="51">
        <f>A26+Calculator!$P$34/200</f>
        <v>0.62500000000000022</v>
      </c>
      <c r="B27" s="43">
        <f>AVERAGE('HSFET 1'!B45,'HSFET 2'!B45,'LSFET 1'!B45,'LSFET 2'!B45)</f>
        <v>189.07063470617379</v>
      </c>
      <c r="C27" s="43">
        <v>170</v>
      </c>
      <c r="D27" s="43">
        <f>IF(Calculator!$C$5&gt;1,"N/A",LOOKUP(A27,$G$2:$AB$3))</f>
        <v>21</v>
      </c>
    </row>
    <row r="28" spans="1:4" x14ac:dyDescent="0.3">
      <c r="A28" s="51">
        <f>A27+Calculator!$P$34/200</f>
        <v>0.65000000000000024</v>
      </c>
      <c r="B28" s="43">
        <f>AVERAGE('HSFET 1'!B46,'HSFET 2'!B46,'LSFET 1'!B46,'LSFET 2'!B46)</f>
        <v>190.66687459070829</v>
      </c>
      <c r="C28" s="43">
        <v>170</v>
      </c>
      <c r="D28" s="43">
        <f>IF(Calculator!$C$5&gt;1,"N/A",LOOKUP(A28,$G$2:$AB$3))</f>
        <v>21</v>
      </c>
    </row>
    <row r="29" spans="1:4" x14ac:dyDescent="0.3">
      <c r="A29" s="51">
        <f>A28+Calculator!$P$34/200</f>
        <v>0.67500000000000027</v>
      </c>
      <c r="B29" s="43">
        <f>AVERAGE('HSFET 1'!B47,'HSFET 2'!B47,'LSFET 1'!B47,'LSFET 2'!B47)</f>
        <v>192.1934322167636</v>
      </c>
      <c r="C29" s="43">
        <v>170</v>
      </c>
      <c r="D29" s="43">
        <f>IF(Calculator!$C$5&gt;1,"N/A",LOOKUP(A29,$G$2:$AB$3))</f>
        <v>21</v>
      </c>
    </row>
    <row r="30" spans="1:4" x14ac:dyDescent="0.3">
      <c r="A30" s="51">
        <f>A29+Calculator!$P$34/200</f>
        <v>0.70000000000000029</v>
      </c>
      <c r="B30" s="43">
        <f>AVERAGE('HSFET 1'!B48,'HSFET 2'!B48,'LSFET 1'!B48,'LSFET 2'!B48)</f>
        <v>193.6559065030454</v>
      </c>
      <c r="C30" s="43">
        <v>170</v>
      </c>
      <c r="D30" s="43">
        <f>IF(Calculator!$C$5&gt;1,"N/A",LOOKUP(A30,$G$2:$AB$3))</f>
        <v>21</v>
      </c>
    </row>
    <row r="31" spans="1:4" x14ac:dyDescent="0.3">
      <c r="A31" s="51">
        <f>A30+Calculator!$P$34/200</f>
        <v>0.72500000000000031</v>
      </c>
      <c r="B31" s="43">
        <f>AVERAGE('HSFET 1'!B49,'HSFET 2'!B49,'LSFET 1'!B49,'LSFET 2'!B49)</f>
        <v>195.05933497962786</v>
      </c>
      <c r="C31" s="43">
        <v>170</v>
      </c>
      <c r="D31" s="43">
        <f>IF(Calculator!$C$5&gt;1,"N/A",LOOKUP(A31,$G$2:$AB$3))</f>
        <v>21</v>
      </c>
    </row>
    <row r="32" spans="1:4" x14ac:dyDescent="0.3">
      <c r="A32" s="51">
        <f>A31+Calculator!$P$34/200</f>
        <v>0.75000000000000033</v>
      </c>
      <c r="B32" s="43">
        <f>AVERAGE('HSFET 1'!B50,'HSFET 2'!B50,'LSFET 1'!B50,'LSFET 2'!B50)</f>
        <v>196.40825428602159</v>
      </c>
      <c r="C32" s="43">
        <v>170</v>
      </c>
      <c r="D32" s="43">
        <f>IF(Calculator!$C$5&gt;1,"N/A",LOOKUP(A32,$G$2:$AB$3))</f>
        <v>21</v>
      </c>
    </row>
    <row r="33" spans="1:4" x14ac:dyDescent="0.3">
      <c r="A33" s="51">
        <f>A32+Calculator!$P$34/200</f>
        <v>0.77500000000000036</v>
      </c>
      <c r="B33" s="43">
        <f>AVERAGE('HSFET 1'!B51,'HSFET 2'!B51,'LSFET 1'!B51,'LSFET 2'!B51)</f>
        <v>197.70675365408209</v>
      </c>
      <c r="C33" s="43">
        <v>170</v>
      </c>
      <c r="D33" s="43">
        <f>IF(Calculator!$C$5&gt;1,"N/A",LOOKUP(A33,$G$2:$AB$3))</f>
        <v>21</v>
      </c>
    </row>
    <row r="34" spans="1:4" x14ac:dyDescent="0.3">
      <c r="A34" s="51">
        <f>A33+Calculator!$P$34/200</f>
        <v>0.80000000000000038</v>
      </c>
      <c r="B34" s="43">
        <f>AVERAGE('HSFET 1'!B52,'HSFET 2'!B52,'LSFET 1'!B52,'LSFET 2'!B52)</f>
        <v>198.95852233910497</v>
      </c>
      <c r="C34" s="43">
        <v>170</v>
      </c>
      <c r="D34" s="43">
        <f>IF(Calculator!$C$5&gt;1,"N/A",LOOKUP(A34,$G$2:$AB$3))</f>
        <v>21</v>
      </c>
    </row>
    <row r="35" spans="1:4" x14ac:dyDescent="0.3">
      <c r="A35" s="51">
        <f>A34+Calculator!$P$34/200</f>
        <v>0.8250000000000004</v>
      </c>
      <c r="B35" s="43">
        <f>AVERAGE('HSFET 1'!B53,'HSFET 2'!B53,'LSFET 1'!B53,'LSFET 2'!B53)</f>
        <v>200.16689178095618</v>
      </c>
      <c r="C35" s="43">
        <v>170</v>
      </c>
      <c r="D35" s="43">
        <f>IF(Calculator!$C$5&gt;1,"N/A",LOOKUP(A35,$G$2:$AB$3))</f>
        <v>21</v>
      </c>
    </row>
    <row r="36" spans="1:4" x14ac:dyDescent="0.3">
      <c r="A36" s="51">
        <f>A35+Calculator!$P$34/200</f>
        <v>0.85000000000000042</v>
      </c>
      <c r="B36" s="43">
        <f>AVERAGE('HSFET 1'!B54,'HSFET 2'!B54,'LSFET 1'!B54,'LSFET 2'!B54)</f>
        <v>201.33487314372201</v>
      </c>
      <c r="C36" s="43">
        <v>170</v>
      </c>
      <c r="D36" s="43">
        <f>IF(Calculator!$C$5&gt;1,"N/A",LOOKUP(A36,$G$2:$AB$3))</f>
        <v>21</v>
      </c>
    </row>
    <row r="37" spans="1:4" x14ac:dyDescent="0.3">
      <c r="A37" s="51">
        <f>A36+Calculator!$P$34/200</f>
        <v>0.87500000000000044</v>
      </c>
      <c r="B37" s="43">
        <f>AVERAGE('HSFET 1'!B55,'HSFET 2'!B55,'LSFET 1'!B55,'LSFET 2'!B55)</f>
        <v>202.46519078145926</v>
      </c>
      <c r="C37" s="43">
        <v>170</v>
      </c>
      <c r="D37" s="43">
        <f>IF(Calculator!$C$5&gt;1,"N/A",LOOKUP(A37,$G$2:$AB$3))</f>
        <v>21</v>
      </c>
    </row>
    <row r="38" spans="1:4" x14ac:dyDescent="0.3">
      <c r="A38" s="51">
        <f>A37+Calculator!$P$34/200</f>
        <v>0.90000000000000047</v>
      </c>
      <c r="B38" s="43">
        <f>AVERAGE('HSFET 1'!B56,'HSFET 2'!B56,'LSFET 1'!B56,'LSFET 2'!B56)</f>
        <v>203.56031209904214</v>
      </c>
      <c r="C38" s="43">
        <v>170</v>
      </c>
      <c r="D38" s="43">
        <f>IF(Calculator!$C$5&gt;1,"N/A",LOOKUP(A38,$G$2:$AB$3))</f>
        <v>21</v>
      </c>
    </row>
    <row r="39" spans="1:4" x14ac:dyDescent="0.3">
      <c r="A39" s="51">
        <f>A38+Calculator!$P$34/200</f>
        <v>0.92500000000000049</v>
      </c>
      <c r="B39" s="43">
        <f>AVERAGE('HSFET 1'!B57,'HSFET 2'!B57,'LSFET 1'!B57,'LSFET 2'!B57)</f>
        <v>204.6224742142449</v>
      </c>
      <c r="C39" s="43">
        <v>170</v>
      </c>
      <c r="D39" s="43">
        <f>IF(Calculator!$C$5&gt;1,"N/A",LOOKUP(A39,$G$2:$AB$3))</f>
        <v>21</v>
      </c>
    </row>
    <row r="40" spans="1:4" x14ac:dyDescent="0.3">
      <c r="A40" s="51">
        <f>A39+Calculator!$P$34/200</f>
        <v>0.95000000000000051</v>
      </c>
      <c r="B40" s="43">
        <f>AVERAGE('HSFET 1'!B58,'HSFET 2'!B58,'LSFET 1'!B58,'LSFET 2'!B58)</f>
        <v>205.65370777570908</v>
      </c>
      <c r="C40" s="43">
        <v>170</v>
      </c>
      <c r="D40" s="43">
        <f>IF(Calculator!$C$5&gt;1,"N/A",LOOKUP(A40,$G$2:$AB$3))</f>
        <v>21</v>
      </c>
    </row>
    <row r="41" spans="1:4" x14ac:dyDescent="0.3">
      <c r="A41" s="51">
        <f>A40+Calculator!$P$34/200</f>
        <v>0.97500000000000053</v>
      </c>
      <c r="B41" s="43">
        <f>AVERAGE('HSFET 1'!B59,'HSFET 2'!B59,'LSFET 1'!B59,'LSFET 2'!B59)</f>
        <v>206.65585824841929</v>
      </c>
      <c r="C41" s="43">
        <v>170</v>
      </c>
      <c r="D41" s="43">
        <f>IF(Calculator!$C$5&gt;1,"N/A",LOOKUP(A41,$G$2:$AB$3))</f>
        <v>21</v>
      </c>
    </row>
    <row r="42" spans="1:4" x14ac:dyDescent="0.3">
      <c r="A42" s="51">
        <f>A41+Calculator!$P$34/200</f>
        <v>1.0000000000000004</v>
      </c>
      <c r="B42" s="43">
        <f>AVERAGE('HSFET 1'!B60,'HSFET 2'!B60,'LSFET 1'!B60,'LSFET 2'!B60)</f>
        <v>207.63060494176506</v>
      </c>
      <c r="C42" s="43">
        <v>170</v>
      </c>
      <c r="D42" s="43">
        <f>IF(Calculator!$C$5&gt;1,"N/A",LOOKUP(A42,$G$2:$AB$3))</f>
        <v>21</v>
      </c>
    </row>
    <row r="43" spans="1:4" x14ac:dyDescent="0.3">
      <c r="A43" s="51">
        <f>A42+Calculator!$P$34/200</f>
        <v>1.0250000000000004</v>
      </c>
      <c r="B43" s="43">
        <f>AVERAGE('HSFET 1'!B61,'HSFET 2'!B61,'LSFET 1'!B61,'LSFET 2'!B61)</f>
        <v>208.5794780238235</v>
      </c>
      <c r="C43" s="43">
        <v>170</v>
      </c>
      <c r="D43" s="43">
        <f>IF(Calculator!$C$5&gt;1,"N/A",LOOKUP(A43,$G$2:$AB$3))</f>
        <v>21</v>
      </c>
    </row>
    <row r="44" spans="1:4" x14ac:dyDescent="0.3">
      <c r="A44" s="51">
        <f>A43+Calculator!$P$34/200</f>
        <v>1.0500000000000003</v>
      </c>
      <c r="B44" s="43">
        <f>AVERAGE('HSFET 1'!B62,'HSFET 2'!B62,'LSFET 1'!B62,'LSFET 2'!B62)</f>
        <v>209.50387373818214</v>
      </c>
      <c r="C44" s="43">
        <v>170</v>
      </c>
      <c r="D44" s="43">
        <f>IF(Calculator!$C$5&gt;1,"N/A",LOOKUP(A44,$G$2:$AB$3))</f>
        <v>21</v>
      </c>
    </row>
    <row r="45" spans="1:4" x14ac:dyDescent="0.3">
      <c r="A45" s="51">
        <f>A44+Calculator!$P$34/200</f>
        <v>1.0750000000000002</v>
      </c>
      <c r="B45" s="43">
        <f>AVERAGE('HSFET 1'!B63,'HSFET 2'!B63,'LSFET 1'!B63,'LSFET 2'!B63)</f>
        <v>210.40506801570604</v>
      </c>
      <c r="C45" s="43">
        <v>170</v>
      </c>
      <c r="D45" s="43">
        <f>IF(Calculator!$C$5&gt;1,"N/A",LOOKUP(A45,$G$2:$AB$3))</f>
        <v>21</v>
      </c>
    </row>
    <row r="46" spans="1:4" x14ac:dyDescent="0.3">
      <c r="A46" s="51">
        <f>A45+Calculator!$P$34/200</f>
        <v>1.1000000000000001</v>
      </c>
      <c r="B46" s="43">
        <f>AVERAGE('HSFET 1'!B64,'HSFET 2'!B64,'LSFET 1'!B64,'LSFET 2'!B64)</f>
        <v>211.28422865260734</v>
      </c>
      <c r="C46" s="43">
        <v>170</v>
      </c>
      <c r="D46" s="43">
        <f>IF(Calculator!$C$5&gt;1,"N/A",LOOKUP(A46,$G$2:$AB$3))</f>
        <v>21</v>
      </c>
    </row>
    <row r="47" spans="1:4" x14ac:dyDescent="0.3">
      <c r="A47" s="51">
        <f>A46+Calculator!$P$34/200</f>
        <v>1.125</v>
      </c>
      <c r="B47" s="43">
        <f>AVERAGE('HSFET 1'!B65,'HSFET 2'!B65,'LSFET 1'!B65,'LSFET 2'!B65)</f>
        <v>212.14242620757267</v>
      </c>
      <c r="C47" s="43">
        <v>170</v>
      </c>
      <c r="D47" s="43">
        <f>IF(Calculator!$C$5&gt;1,"N/A",LOOKUP(A47,$G$2:$AB$3))</f>
        <v>21</v>
      </c>
    </row>
    <row r="48" spans="1:4" x14ac:dyDescent="0.3">
      <c r="A48" s="51">
        <f>A47+Calculator!$P$34/200</f>
        <v>1.1499999999999999</v>
      </c>
      <c r="B48" s="43">
        <f>AVERAGE('HSFET 1'!B66,'HSFET 2'!B66,'LSFET 1'!B66,'LSFET 2'!B66)</f>
        <v>212.98064375421518</v>
      </c>
      <c r="C48" s="43">
        <v>170</v>
      </c>
      <c r="D48" s="43">
        <f>IF(Calculator!$C$5&gt;1,"N/A",LOOKUP(A48,$G$2:$AB$3))</f>
        <v>21</v>
      </c>
    </row>
    <row r="49" spans="1:4" x14ac:dyDescent="0.3">
      <c r="A49" s="51">
        <f>A48+Calculator!$P$34/200</f>
        <v>1.1749999999999998</v>
      </c>
      <c r="B49" s="43">
        <f>AVERAGE('HSFET 1'!B67,'HSFET 2'!B67,'LSFET 1'!B67,'LSFET 2'!B67)</f>
        <v>213.79978561046946</v>
      </c>
      <c r="C49" s="43">
        <v>170</v>
      </c>
      <c r="D49" s="43">
        <f>IF(Calculator!$C$5&gt;1,"N/A",LOOKUP(A49,$G$2:$AB$3))</f>
        <v>21</v>
      </c>
    </row>
    <row r="50" spans="1:4" x14ac:dyDescent="0.3">
      <c r="A50" s="51">
        <f>A49+Calculator!$P$34/200</f>
        <v>1.1999999999999997</v>
      </c>
      <c r="B50" s="43">
        <f>AVERAGE('HSFET 1'!B68,'HSFET 2'!B68,'LSFET 1'!B68,'LSFET 2'!B68)</f>
        <v>214.60068515351406</v>
      </c>
      <c r="C50" s="43">
        <v>170</v>
      </c>
      <c r="D50" s="43">
        <f>IF(Calculator!$C$5&gt;1,"N/A",LOOKUP(A50,$G$2:$AB$3))</f>
        <v>21</v>
      </c>
    </row>
    <row r="51" spans="1:4" x14ac:dyDescent="0.3">
      <c r="A51" s="51">
        <f>A50+Calculator!$P$34/200</f>
        <v>1.2249999999999996</v>
      </c>
      <c r="B51" s="43">
        <f>AVERAGE('HSFET 1'!B69,'HSFET 2'!B69,'LSFET 1'!B69,'LSFET 2'!B69)</f>
        <v>215.38411181719621</v>
      </c>
      <c r="C51" s="43">
        <v>170</v>
      </c>
      <c r="D51" s="43">
        <f>IF(Calculator!$C$5&gt;1,"N/A",LOOKUP(A51,$G$2:$AB$3))</f>
        <v>21</v>
      </c>
    </row>
    <row r="52" spans="1:4" x14ac:dyDescent="0.3">
      <c r="A52" s="51">
        <f>A51+Calculator!$P$34/200</f>
        <v>1.2499999999999996</v>
      </c>
      <c r="B52" s="43">
        <f>AVERAGE('HSFET 1'!B70,'HSFET 2'!B70,'LSFET 1'!B70,'LSFET 2'!B70)</f>
        <v>216.15077735858273</v>
      </c>
      <c r="C52" s="43">
        <v>170</v>
      </c>
      <c r="D52" s="43">
        <f>IF(Calculator!$C$5&gt;1,"N/A",LOOKUP(A52,$G$2:$AB$3))</f>
        <v>21</v>
      </c>
    </row>
    <row r="53" spans="1:4" x14ac:dyDescent="0.3">
      <c r="A53" s="51">
        <f>A52+Calculator!$P$34/200</f>
        <v>1.2749999999999995</v>
      </c>
      <c r="B53" s="43">
        <f>AVERAGE('HSFET 1'!B71,'HSFET 2'!B71,'LSFET 1'!B71,'LSFET 2'!B71)</f>
        <v>216.90134147102668</v>
      </c>
      <c r="C53" s="43">
        <v>170</v>
      </c>
      <c r="D53" s="43">
        <f>IF(Calculator!$C$5&gt;1,"N/A",LOOKUP(A53,$G$2:$AB$3))</f>
        <v>21</v>
      </c>
    </row>
    <row r="54" spans="1:4" x14ac:dyDescent="0.3">
      <c r="A54" s="51">
        <f>A53+Calculator!$P$34/200</f>
        <v>1.2999999999999994</v>
      </c>
      <c r="B54" s="43">
        <f>AVERAGE('HSFET 1'!B72,'HSFET 2'!B72,'LSFET 1'!B72,'LSFET 2'!B72)</f>
        <v>217.63641681290014</v>
      </c>
      <c r="C54" s="43">
        <v>170</v>
      </c>
      <c r="D54" s="43">
        <f>IF(Calculator!$C$5&gt;1,"N/A",LOOKUP(A54,$G$2:$AB$3))</f>
        <v>21</v>
      </c>
    </row>
    <row r="55" spans="1:4" x14ac:dyDescent="0.3">
      <c r="A55" s="51">
        <f>A54+Calculator!$P$34/200</f>
        <v>1.3249999999999993</v>
      </c>
      <c r="B55" s="43">
        <f>AVERAGE('HSFET 1'!B73,'HSFET 2'!B73,'LSFET 1'!B73,'LSFET 2'!B73)</f>
        <v>218.35657351378381</v>
      </c>
      <c r="C55" s="43">
        <v>170</v>
      </c>
      <c r="D55" s="43">
        <f>IF(Calculator!$C$5&gt;1,"N/A",LOOKUP(A55,$G$2:$AB$3))</f>
        <v>21</v>
      </c>
    </row>
    <row r="56" spans="1:4" x14ac:dyDescent="0.3">
      <c r="A56" s="51">
        <f>A55+Calculator!$P$34/200</f>
        <v>1.3499999999999992</v>
      </c>
      <c r="B56" s="43">
        <f>AVERAGE('HSFET 1'!B74,'HSFET 2'!B74,'LSFET 1'!B74,'LSFET 2'!B74)</f>
        <v>219.06234321333744</v>
      </c>
      <c r="C56" s="43">
        <v>170</v>
      </c>
      <c r="D56" s="43">
        <f>IF(Calculator!$C$5&gt;1,"N/A",LOOKUP(A56,$G$2:$AB$3))</f>
        <v>21</v>
      </c>
    </row>
    <row r="57" spans="1:4" x14ac:dyDescent="0.3">
      <c r="A57" s="51">
        <f>A56+Calculator!$P$34/200</f>
        <v>1.3749999999999991</v>
      </c>
      <c r="B57" s="43">
        <f>AVERAGE('HSFET 1'!B75,'HSFET 2'!B75,'LSFET 1'!B75,'LSFET 2'!B75)</f>
        <v>219.75422268220382</v>
      </c>
      <c r="C57" s="43">
        <v>170</v>
      </c>
      <c r="D57" s="43">
        <f>IF(Calculator!$C$5&gt;1,"N/A",LOOKUP(A57,$G$2:$AB$3))</f>
        <v>21</v>
      </c>
    </row>
    <row r="58" spans="1:4" x14ac:dyDescent="0.3">
      <c r="A58" s="51">
        <f>A57+Calculator!$P$34/200</f>
        <v>1.399999999999999</v>
      </c>
      <c r="B58" s="43">
        <f>AVERAGE('HSFET 1'!B76,'HSFET 2'!B76,'LSFET 1'!B76,'LSFET 2'!B76)</f>
        <v>220.43267706906073</v>
      </c>
      <c r="C58" s="43">
        <v>170</v>
      </c>
      <c r="D58" s="43">
        <f>IF(Calculator!$C$5&gt;1,"N/A",LOOKUP(A58,$G$2:$AB$3))</f>
        <v>21</v>
      </c>
    </row>
    <row r="59" spans="1:4" x14ac:dyDescent="0.3">
      <c r="A59" s="51">
        <f>A58+Calculator!$P$34/200</f>
        <v>1.4249999999999989</v>
      </c>
      <c r="B59" s="43">
        <f>AVERAGE('HSFET 1'!B77,'HSFET 2'!B77,'LSFET 1'!B77,'LSFET 2'!B77)</f>
        <v>221.09814281324941</v>
      </c>
      <c r="C59" s="43">
        <v>170</v>
      </c>
      <c r="D59" s="43">
        <f>IF(Calculator!$C$5&gt;1,"N/A",LOOKUP(A59,$G$2:$AB$3))</f>
        <v>21</v>
      </c>
    </row>
    <row r="60" spans="1:4" x14ac:dyDescent="0.3">
      <c r="A60" s="51">
        <f>A59+Calculator!$P$34/200</f>
        <v>1.4499999999999988</v>
      </c>
      <c r="B60" s="43">
        <f>AVERAGE('HSFET 1'!B78,'HSFET 2'!B78,'LSFET 1'!B78,'LSFET 2'!B78)</f>
        <v>221.75103025822679</v>
      </c>
      <c r="C60" s="43">
        <v>170</v>
      </c>
      <c r="D60" s="43">
        <f>IF(Calculator!$C$5&gt;1,"N/A",LOOKUP(A60,$G$2:$AB$3))</f>
        <v>21</v>
      </c>
    </row>
    <row r="61" spans="1:4" x14ac:dyDescent="0.3">
      <c r="A61" s="51">
        <f>A60+Calculator!$P$34/200</f>
        <v>1.4749999999999988</v>
      </c>
      <c r="B61" s="43">
        <f>AVERAGE('HSFET 1'!B79,'HSFET 2'!B79,'LSFET 1'!B79,'LSFET 2'!B79)</f>
        <v>222.39172599734869</v>
      </c>
      <c r="C61" s="43">
        <v>170</v>
      </c>
      <c r="D61" s="43">
        <f>IF(Calculator!$C$5&gt;1,"N/A",LOOKUP(A61,$G$2:$AB$3))</f>
        <v>21</v>
      </c>
    </row>
    <row r="62" spans="1:4" x14ac:dyDescent="0.3">
      <c r="A62" s="51">
        <f>A61+Calculator!$P$34/200</f>
        <v>1.4999999999999987</v>
      </c>
      <c r="B62" s="43">
        <f>AVERAGE('HSFET 1'!B80,'HSFET 2'!B80,'LSFET 1'!B80,'LSFET 2'!B80)</f>
        <v>223.0205949801512</v>
      </c>
      <c r="C62" s="43">
        <v>170</v>
      </c>
      <c r="D62" s="43">
        <f>IF(Calculator!$C$5&gt;1,"N/A",LOOKUP(A62,$G$2:$AB$3))</f>
        <v>21</v>
      </c>
    </row>
    <row r="63" spans="1:4" x14ac:dyDescent="0.3">
      <c r="A63" s="51">
        <f>A62+Calculator!$P$34/200</f>
        <v>1.5249999999999986</v>
      </c>
      <c r="B63" s="43">
        <f>AVERAGE('HSFET 1'!B81,'HSFET 2'!B81,'LSFET 1'!B81,'LSFET 2'!B81)</f>
        <v>223.63798240431214</v>
      </c>
      <c r="C63" s="43">
        <v>170</v>
      </c>
      <c r="D63" s="43">
        <f>IF(Calculator!$C$5&gt;1,"N/A",LOOKUP(A63,$G$2:$AB$3))</f>
        <v>21</v>
      </c>
    </row>
    <row r="64" spans="1:4" x14ac:dyDescent="0.3">
      <c r="A64" s="51">
        <f>A63+Calculator!$P$34/200</f>
        <v>1.5499999999999985</v>
      </c>
      <c r="B64" s="43">
        <f>AVERAGE('HSFET 1'!B82,'HSFET 2'!B82,'LSFET 1'!B82,'LSFET 2'!B82)</f>
        <v>224.24421541580756</v>
      </c>
      <c r="C64" s="43">
        <v>170</v>
      </c>
      <c r="D64" s="43">
        <f>IF(Calculator!$C$5&gt;1,"N/A",LOOKUP(A64,$G$2:$AB$3))</f>
        <v>21</v>
      </c>
    </row>
    <row r="65" spans="1:4" x14ac:dyDescent="0.3">
      <c r="A65" s="51">
        <f>A64+Calculator!$P$34/200</f>
        <v>1.5749999999999984</v>
      </c>
      <c r="B65" s="43">
        <f>AVERAGE('HSFET 1'!B83,'HSFET 2'!B83,'LSFET 1'!B83,'LSFET 2'!B83)</f>
        <v>224.83960463739166</v>
      </c>
      <c r="C65" s="43">
        <v>170</v>
      </c>
      <c r="D65" s="43">
        <f>IF(Calculator!$C$5&gt;1,"N/A",LOOKUP(A65,$G$2:$AB$3))</f>
        <v>21</v>
      </c>
    </row>
    <row r="66" spans="1:4" x14ac:dyDescent="0.3">
      <c r="A66" s="51">
        <f>A65+Calculator!$P$34/200</f>
        <v>1.5999999999999983</v>
      </c>
      <c r="B66" s="43">
        <f>AVERAGE('HSFET 1'!B84,'HSFET 2'!B84,'LSFET 1'!B84,'LSFET 2'!B84)</f>
        <v>225.42444554340148</v>
      </c>
      <c r="C66" s="43">
        <v>170</v>
      </c>
      <c r="D66" s="43">
        <f>IF(Calculator!$C$5&gt;1,"N/A",LOOKUP(A66,$G$2:$AB$3))</f>
        <v>21</v>
      </c>
    </row>
    <row r="67" spans="1:4" x14ac:dyDescent="0.3">
      <c r="A67" s="51">
        <f>A66+Calculator!$P$34/200</f>
        <v>1.6249999999999982</v>
      </c>
      <c r="B67" s="43">
        <f>AVERAGE('HSFET 1'!B85,'HSFET 2'!B85,'LSFET 1'!B85,'LSFET 2'!B85)</f>
        <v>225.99901969697856</v>
      </c>
      <c r="C67" s="43">
        <v>170</v>
      </c>
      <c r="D67" s="43">
        <f>IF(Calculator!$C$5&gt;1,"N/A",LOOKUP(A67,$G$2:$AB$3))</f>
        <v>21</v>
      </c>
    </row>
    <row r="68" spans="1:4" x14ac:dyDescent="0.3">
      <c r="A68" s="51">
        <f>A67+Calculator!$P$34/200</f>
        <v>1.6499999999999981</v>
      </c>
      <c r="B68" s="43">
        <f>AVERAGE('HSFET 1'!B86,'HSFET 2'!B86,'LSFET 1'!B86,'LSFET 2'!B86)</f>
        <v>226.56359586410181</v>
      </c>
      <c r="C68" s="43">
        <v>170</v>
      </c>
      <c r="D68" s="43">
        <f>IF(Calculator!$C$5&gt;1,"N/A",LOOKUP(A68,$G$2:$AB$3))</f>
        <v>21</v>
      </c>
    </row>
    <row r="69" spans="1:4" x14ac:dyDescent="0.3">
      <c r="A69" s="51">
        <f>A68+Calculator!$P$34/200</f>
        <v>1.674999999999998</v>
      </c>
      <c r="B69" s="43">
        <f>AVERAGE('HSFET 1'!B87,'HSFET 2'!B87,'LSFET 1'!B87,'LSFET 2'!B87)</f>
        <v>227.11843101730113</v>
      </c>
      <c r="C69" s="43">
        <v>170</v>
      </c>
      <c r="D69" s="43">
        <f>IF(Calculator!$C$5&gt;1,"N/A",LOOKUP(A69,$G$2:$AB$3))</f>
        <v>21</v>
      </c>
    </row>
    <row r="70" spans="1:4" x14ac:dyDescent="0.3">
      <c r="A70" s="51">
        <f>A69+Calculator!$P$34/200</f>
        <v>1.699999999999998</v>
      </c>
      <c r="B70" s="43">
        <f>AVERAGE('HSFET 1'!B88,'HSFET 2'!B88,'LSFET 1'!B88,'LSFET 2'!B88)</f>
        <v>227.66377124056288</v>
      </c>
      <c r="C70" s="43">
        <v>170</v>
      </c>
      <c r="D70" s="43">
        <f>IF(Calculator!$C$5&gt;1,"N/A",LOOKUP(A70,$G$2:$AB$3))</f>
        <v>21</v>
      </c>
    </row>
    <row r="71" spans="1:4" x14ac:dyDescent="0.3">
      <c r="A71" s="51">
        <f>A70+Calculator!$P$34/200</f>
        <v>1.7249999999999979</v>
      </c>
      <c r="B71" s="43">
        <f>AVERAGE('HSFET 1'!B89,'HSFET 2'!B89,'LSFET 1'!B89,'LSFET 2'!B89)</f>
        <v>228.19985254572151</v>
      </c>
      <c r="C71" s="43">
        <v>170</v>
      </c>
      <c r="D71" s="43">
        <f>IF(Calculator!$C$5&gt;1,"N/A",LOOKUP(A71,$G$2:$AB$3))</f>
        <v>21</v>
      </c>
    </row>
    <row r="72" spans="1:4" x14ac:dyDescent="0.3">
      <c r="A72" s="51">
        <f>A71+Calculator!$P$34/200</f>
        <v>1.7499999999999978</v>
      </c>
      <c r="B72" s="43">
        <f>AVERAGE('HSFET 1'!B90,'HSFET 2'!B90,'LSFET 1'!B90,'LSFET 2'!B90)</f>
        <v>228.72690160954596</v>
      </c>
      <c r="C72" s="43">
        <v>170</v>
      </c>
      <c r="D72" s="43">
        <f>IF(Calculator!$C$5&gt;1,"N/A",LOOKUP(A72,$G$2:$AB$3))</f>
        <v>21</v>
      </c>
    </row>
    <row r="73" spans="1:4" x14ac:dyDescent="0.3">
      <c r="A73" s="51">
        <f>A72+Calculator!$P$34/200</f>
        <v>1.7749999999999977</v>
      </c>
      <c r="B73" s="43">
        <f>AVERAGE('HSFET 1'!B91,'HSFET 2'!B91,'LSFET 1'!B91,'LSFET 2'!B91)</f>
        <v>229.24513643975644</v>
      </c>
      <c r="C73" s="43">
        <v>170</v>
      </c>
      <c r="D73" s="43">
        <f>IF(Calculator!$C$5&gt;1,"N/A",LOOKUP(A73,$G$2:$AB$3))</f>
        <v>21</v>
      </c>
    </row>
    <row r="74" spans="1:4" x14ac:dyDescent="0.3">
      <c r="A74" s="51">
        <f>A73+Calculator!$P$34/200</f>
        <v>1.7999999999999976</v>
      </c>
      <c r="B74" s="43">
        <f>AVERAGE('HSFET 1'!B92,'HSFET 2'!B92,'LSFET 1'!B92,'LSFET 2'!B92)</f>
        <v>229.75476697733953</v>
      </c>
      <c r="C74" s="43">
        <v>170</v>
      </c>
      <c r="D74" s="43">
        <f>IF(Calculator!$C$5&gt;1,"N/A",LOOKUP(A74,$G$2:$AB$3))</f>
        <v>21</v>
      </c>
    </row>
    <row r="75" spans="1:4" x14ac:dyDescent="0.3">
      <c r="A75" s="51">
        <f>A74+Calculator!$P$34/200</f>
        <v>1.8249999999999975</v>
      </c>
      <c r="B75" s="43">
        <f>AVERAGE('HSFET 1'!B93,'HSFET 2'!B93,'LSFET 1'!B93,'LSFET 2'!B93)</f>
        <v>230.25599564175258</v>
      </c>
      <c r="C75" s="43">
        <v>170</v>
      </c>
      <c r="D75" s="43">
        <f>IF(Calculator!$C$5&gt;1,"N/A",LOOKUP(A75,$G$2:$AB$3))</f>
        <v>21</v>
      </c>
    </row>
    <row r="76" spans="1:4" x14ac:dyDescent="0.3">
      <c r="A76" s="51">
        <f>A75+Calculator!$P$34/200</f>
        <v>1.8499999999999974</v>
      </c>
      <c r="B76" s="43">
        <f>AVERAGE('HSFET 1'!B94,'HSFET 2'!B94,'LSFET 1'!B94,'LSFET 2'!B94)</f>
        <v>230.74901782491423</v>
      </c>
      <c r="C76" s="43">
        <v>170</v>
      </c>
      <c r="D76" s="43">
        <f>IF(Calculator!$C$5&gt;1,"N/A",LOOKUP(A76,$G$2:$AB$3))</f>
        <v>21</v>
      </c>
    </row>
    <row r="77" spans="1:4" x14ac:dyDescent="0.3">
      <c r="A77" s="51">
        <f>A76+Calculator!$P$34/200</f>
        <v>1.8749999999999973</v>
      </c>
      <c r="B77" s="43">
        <f>AVERAGE('HSFET 1'!B95,'HSFET 2'!B95,'LSFET 1'!B95,'LSFET 2'!B95)</f>
        <v>231.23402233925668</v>
      </c>
      <c r="C77" s="43">
        <v>170</v>
      </c>
      <c r="D77" s="43">
        <f>IF(Calculator!$C$5&gt;1,"N/A",LOOKUP(A77,$G$2:$AB$3))</f>
        <v>21</v>
      </c>
    </row>
    <row r="78" spans="1:4" x14ac:dyDescent="0.3">
      <c r="A78" s="51">
        <f>A77+Calculator!$P$34/200</f>
        <v>1.8999999999999972</v>
      </c>
      <c r="B78" s="43">
        <f>AVERAGE('HSFET 1'!B96,'HSFET 2'!B96,'LSFET 1'!B96,'LSFET 2'!B96)</f>
        <v>231.71119182456061</v>
      </c>
      <c r="C78" s="43">
        <v>170</v>
      </c>
      <c r="D78" s="43">
        <f>IF(Calculator!$C$5&gt;1,"N/A",LOOKUP(A78,$G$2:$AB$3))</f>
        <v>21</v>
      </c>
    </row>
    <row r="79" spans="1:4" x14ac:dyDescent="0.3">
      <c r="A79" s="51">
        <f>A78+Calculator!$P$34/200</f>
        <v>1.9249999999999972</v>
      </c>
      <c r="B79" s="43">
        <f>AVERAGE('HSFET 1'!B97,'HSFET 2'!B97,'LSFET 1'!B97,'LSFET 2'!B97)</f>
        <v>232.18070311779769</v>
      </c>
      <c r="C79" s="43">
        <v>170</v>
      </c>
      <c r="D79" s="43">
        <f>IF(Calculator!$C$5&gt;1,"N/A",LOOKUP(A79,$G$2:$AB$3))</f>
        <v>21</v>
      </c>
    </row>
    <row r="80" spans="1:4" x14ac:dyDescent="0.3">
      <c r="A80" s="51">
        <f>A79+Calculator!$P$34/200</f>
        <v>1.9499999999999971</v>
      </c>
      <c r="B80" s="43">
        <f>AVERAGE('HSFET 1'!B98,'HSFET 2'!B98,'LSFET 1'!B98,'LSFET 2'!B98)</f>
        <v>232.64272758976028</v>
      </c>
      <c r="C80" s="43">
        <v>170</v>
      </c>
      <c r="D80" s="43">
        <f>IF(Calculator!$C$5&gt;1,"N/A",LOOKUP(A80,$G$2:$AB$3))</f>
        <v>21</v>
      </c>
    </row>
    <row r="81" spans="1:4" x14ac:dyDescent="0.3">
      <c r="A81" s="51">
        <f>A80+Calculator!$P$34/200</f>
        <v>1.974999999999997</v>
      </c>
      <c r="B81" s="43">
        <f>AVERAGE('HSFET 1'!B99,'HSFET 2'!B99,'LSFET 1'!B99,'LSFET 2'!B99)</f>
        <v>233.0974314518632</v>
      </c>
      <c r="C81" s="43">
        <v>170</v>
      </c>
      <c r="D81" s="43">
        <f>IF(Calculator!$C$5&gt;1,"N/A",LOOKUP(A81,$G$2:$AB$3))</f>
        <v>21</v>
      </c>
    </row>
    <row r="82" spans="1:4" x14ac:dyDescent="0.3">
      <c r="A82" s="51">
        <f>A81+Calculator!$P$34/200</f>
        <v>1.9999999999999969</v>
      </c>
      <c r="B82" s="43">
        <f>AVERAGE('HSFET 1'!B100,'HSFET 2'!B100,'LSFET 1'!B100,'LSFET 2'!B100)</f>
        <v>233.54497603614539</v>
      </c>
      <c r="C82" s="43">
        <v>170</v>
      </c>
      <c r="D82" s="43">
        <f>IF(Calculator!$C$5&gt;1,"N/A",LOOKUP(A82,$G$2:$AB$3))</f>
        <v>21</v>
      </c>
    </row>
    <row r="83" spans="1:4" x14ac:dyDescent="0.3">
      <c r="A83" s="51">
        <f>A82+Calculator!$P$34/200</f>
        <v>2.0249999999999968</v>
      </c>
      <c r="B83" s="43">
        <f>AVERAGE('HSFET 1'!B101,'HSFET 2'!B101,'LSFET 1'!B101,'LSFET 2'!B101)</f>
        <v>233.98551805118382</v>
      </c>
      <c r="C83" s="43">
        <v>170</v>
      </c>
      <c r="D83" s="43">
        <f>IF(Calculator!$C$5&gt;1,"N/A",LOOKUP(A83,$G$2:$AB$3))</f>
        <v>21</v>
      </c>
    </row>
    <row r="84" spans="1:4" x14ac:dyDescent="0.3">
      <c r="A84" s="51">
        <f>A83+Calculator!$P$34/200</f>
        <v>2.0499999999999967</v>
      </c>
      <c r="B84" s="43">
        <f>AVERAGE('HSFET 1'!B102,'HSFET 2'!B102,'LSFET 1'!B102,'LSFET 2'!B102)</f>
        <v>234.41920981634587</v>
      </c>
      <c r="C84" s="43">
        <v>170</v>
      </c>
      <c r="D84" s="43">
        <f>IF(Calculator!$C$5&gt;1,"N/A",LOOKUP(A84,$G$2:$AB$3))</f>
        <v>21</v>
      </c>
    </row>
    <row r="85" spans="1:4" x14ac:dyDescent="0.3">
      <c r="A85" s="51">
        <f>A84+Calculator!$P$34/200</f>
        <v>2.0749999999999966</v>
      </c>
      <c r="B85" s="43">
        <f>AVERAGE('HSFET 1'!B103,'HSFET 2'!B103,'LSFET 1'!B103,'LSFET 2'!B103)</f>
        <v>234.84619947655509</v>
      </c>
      <c r="C85" s="43">
        <v>170</v>
      </c>
      <c r="D85" s="43">
        <f>IF(Calculator!$C$5&gt;1,"N/A",LOOKUP(A85,$G$2:$AB$3))</f>
        <v>21</v>
      </c>
    </row>
    <row r="86" spans="1:4" x14ac:dyDescent="0.3">
      <c r="A86" s="51">
        <f>A85+Calculator!$P$34/200</f>
        <v>2.0999999999999965</v>
      </c>
      <c r="B86" s="43">
        <f>AVERAGE('HSFET 1'!B104,'HSFET 2'!B104,'LSFET 1'!B104,'LSFET 2'!B104)</f>
        <v>235.26663119951564</v>
      </c>
      <c r="C86" s="43">
        <v>170</v>
      </c>
      <c r="D86" s="43">
        <f>IF(Calculator!$C$5&gt;1,"N/A",LOOKUP(A86,$G$2:$AB$3))</f>
        <v>21</v>
      </c>
    </row>
    <row r="87" spans="1:4" x14ac:dyDescent="0.3">
      <c r="A87" s="51">
        <f>A86+Calculator!$P$34/200</f>
        <v>2.1249999999999964</v>
      </c>
      <c r="B87" s="43">
        <f>AVERAGE('HSFET 1'!B105,'HSFET 2'!B105,'LSFET 1'!B105,'LSFET 2'!B105)</f>
        <v>235.68064535713955</v>
      </c>
      <c r="C87" s="43">
        <v>170</v>
      </c>
      <c r="D87" s="43">
        <f>IF(Calculator!$C$5&gt;1,"N/A",LOOKUP(A87,$G$2:$AB$3))</f>
        <v>21</v>
      </c>
    </row>
    <row r="88" spans="1:4" x14ac:dyDescent="0.3">
      <c r="A88" s="51">
        <f>A87+Calculator!$P$34/200</f>
        <v>2.1499999999999964</v>
      </c>
      <c r="B88" s="43">
        <f>AVERAGE('HSFET 1'!B106,'HSFET 2'!B106,'LSFET 1'!B106,'LSFET 2'!B106)</f>
        <v>236.08837869273776</v>
      </c>
      <c r="C88" s="43">
        <v>170</v>
      </c>
      <c r="D88" s="43">
        <f>IF(Calculator!$C$5&gt;1,"N/A",LOOKUP(A88,$G$2:$AB$3))</f>
        <v>21</v>
      </c>
    </row>
    <row r="89" spans="1:4" x14ac:dyDescent="0.3">
      <c r="A89" s="51">
        <f>A88+Calculator!$P$34/200</f>
        <v>2.1749999999999963</v>
      </c>
      <c r="B89" s="43">
        <f>AVERAGE('HSFET 1'!B107,'HSFET 2'!B107,'LSFET 1'!B107,'LSFET 2'!B107)</f>
        <v>236.48996447537434</v>
      </c>
      <c r="C89" s="43">
        <v>170</v>
      </c>
      <c r="D89" s="43">
        <f>IF(Calculator!$C$5&gt;1,"N/A",LOOKUP(A89,$G$2:$AB$3))</f>
        <v>21</v>
      </c>
    </row>
    <row r="90" spans="1:4" x14ac:dyDescent="0.3">
      <c r="A90" s="51">
        <f>A89+Calculator!$P$34/200</f>
        <v>2.1999999999999962</v>
      </c>
      <c r="B90" s="43">
        <f>AVERAGE('HSFET 1'!B108,'HSFET 2'!B108,'LSFET 1'!B108,'LSFET 2'!B108)</f>
        <v>236.88553264263746</v>
      </c>
      <c r="C90" s="43">
        <v>170</v>
      </c>
      <c r="D90" s="43">
        <f>IF(Calculator!$C$5&gt;1,"N/A",LOOKUP(A90,$G$2:$AB$3))</f>
        <v>21</v>
      </c>
    </row>
    <row r="91" spans="1:4" x14ac:dyDescent="0.3">
      <c r="A91" s="51">
        <f>A90+Calculator!$P$34/200</f>
        <v>2.2249999999999961</v>
      </c>
      <c r="B91" s="43">
        <f>AVERAGE('HSFET 1'!B109,'HSFET 2'!B109,'LSFET 1'!B109,'LSFET 2'!B109)</f>
        <v>237.27520993295002</v>
      </c>
      <c r="C91" s="43">
        <v>170</v>
      </c>
      <c r="D91" s="43">
        <f>IF(Calculator!$C$5&gt;1,"N/A",LOOKUP(A91,$G$2:$AB$3))</f>
        <v>21</v>
      </c>
    </row>
    <row r="92" spans="1:4" x14ac:dyDescent="0.3">
      <c r="A92" s="51">
        <f>A91+Calculator!$P$34/200</f>
        <v>2.249999999999996</v>
      </c>
      <c r="B92" s="43">
        <f>AVERAGE('HSFET 1'!B110,'HSFET 2'!B110,'LSFET 1'!B110,'LSFET 2'!B110)</f>
        <v>237.65912000842792</v>
      </c>
      <c r="C92" s="43">
        <v>170</v>
      </c>
      <c r="D92" s="43">
        <f>IF(Calculator!$C$5&gt;1,"N/A",LOOKUP(A92,$G$2:$AB$3))</f>
        <v>21</v>
      </c>
    </row>
    <row r="93" spans="1:4" x14ac:dyDescent="0.3">
      <c r="A93" s="51">
        <f>A92+Calculator!$P$34/200</f>
        <v>2.2749999999999959</v>
      </c>
      <c r="B93" s="43">
        <f>AVERAGE('HSFET 1'!B111,'HSFET 2'!B111,'LSFET 1'!B111,'LSFET 2'!B111)</f>
        <v>238.03738356918808</v>
      </c>
      <c r="C93" s="43">
        <v>170</v>
      </c>
      <c r="D93" s="43">
        <f>IF(Calculator!$C$5&gt;1,"N/A",LOOKUP(A93,$G$2:$AB$3))</f>
        <v>21</v>
      </c>
    </row>
    <row r="94" spans="1:4" x14ac:dyDescent="0.3">
      <c r="A94" s="51">
        <f>A93+Calculator!$P$34/200</f>
        <v>2.2999999999999958</v>
      </c>
      <c r="B94" s="43">
        <f>AVERAGE('HSFET 1'!B112,'HSFET 2'!B112,'LSFET 1'!B112,'LSFET 2'!B112)</f>
        <v>238.41011845991602</v>
      </c>
      <c r="C94" s="43">
        <v>170</v>
      </c>
      <c r="D94" s="43">
        <f>IF(Calculator!$C$5&gt;1,"N/A",LOOKUP(A94,$G$2:$AB$3))</f>
        <v>21</v>
      </c>
    </row>
    <row r="95" spans="1:4" x14ac:dyDescent="0.3">
      <c r="A95" s="51">
        <f>A94+Calculator!$P$34/200</f>
        <v>2.3249999999999957</v>
      </c>
      <c r="B95" s="43">
        <f>AVERAGE('HSFET 1'!B113,'HSFET 2'!B113,'LSFET 1'!B113,'LSFET 2'!B113)</f>
        <v>238.7774397694196</v>
      </c>
      <c r="C95" s="43">
        <v>170</v>
      </c>
      <c r="D95" s="43">
        <f>IF(Calculator!$C$5&gt;1,"N/A",LOOKUP(A95,$G$2:$AB$3))</f>
        <v>21</v>
      </c>
    </row>
    <row r="96" spans="1:4" x14ac:dyDescent="0.3">
      <c r="A96" s="51">
        <f>A95+Calculator!$P$34/200</f>
        <v>2.3499999999999956</v>
      </c>
      <c r="B96" s="43">
        <f>AVERAGE('HSFET 1'!B114,'HSFET 2'!B114,'LSFET 1'!B114,'LSFET 2'!B114)</f>
        <v>239.13945992381986</v>
      </c>
      <c r="C96" s="43">
        <v>170</v>
      </c>
      <c r="D96" s="43">
        <f>IF(Calculator!$C$5&gt;1,"N/A",LOOKUP(A96,$G$2:$AB$3))</f>
        <v>21</v>
      </c>
    </row>
    <row r="97" spans="1:4" x14ac:dyDescent="0.3">
      <c r="A97" s="51">
        <f>A96+Calculator!$P$34/200</f>
        <v>2.3749999999999956</v>
      </c>
      <c r="B97" s="43">
        <f>AVERAGE('HSFET 1'!B115,'HSFET 2'!B115,'LSFET 1'!B115,'LSFET 2'!B115)</f>
        <v>239.49628877396464</v>
      </c>
      <c r="C97" s="43">
        <v>170</v>
      </c>
      <c r="D97" s="43">
        <f>IF(Calculator!$C$5&gt;1,"N/A",LOOKUP(A97,$G$2:$AB$3))</f>
        <v>21</v>
      </c>
    </row>
    <row r="98" spans="1:4" x14ac:dyDescent="0.3">
      <c r="A98" s="51">
        <f>A97+Calculator!$P$34/200</f>
        <v>2.3999999999999955</v>
      </c>
      <c r="B98" s="43">
        <f>AVERAGE('HSFET 1'!B116,'HSFET 2'!B116,'LSFET 1'!B116,'LSFET 2'!B116)</f>
        <v>239.84803367758894</v>
      </c>
      <c r="C98" s="43">
        <v>170</v>
      </c>
      <c r="D98" s="43">
        <f>IF(Calculator!$C$5&gt;1,"N/A",LOOKUP(A98,$G$2:$AB$3))</f>
        <v>21</v>
      </c>
    </row>
    <row r="99" spans="1:4" x14ac:dyDescent="0.3">
      <c r="A99" s="51">
        <f>A98+Calculator!$P$34/200</f>
        <v>2.4249999999999954</v>
      </c>
      <c r="B99" s="43">
        <f>AVERAGE('HSFET 1'!B117,'HSFET 2'!B117,'LSFET 1'!B117,'LSFET 2'!B117)</f>
        <v>240.19479957669421</v>
      </c>
      <c r="C99" s="43">
        <v>170</v>
      </c>
      <c r="D99" s="43">
        <f>IF(Calculator!$C$5&gt;1,"N/A",LOOKUP(A99,$G$2:$AB$3))</f>
        <v>21</v>
      </c>
    </row>
    <row r="100" spans="1:4" x14ac:dyDescent="0.3">
      <c r="A100" s="51">
        <f>A99+Calculator!$P$34/200</f>
        <v>2.4499999999999953</v>
      </c>
      <c r="B100" s="43">
        <f>AVERAGE('HSFET 1'!B118,'HSFET 2'!B118,'LSFET 1'!B118,'LSFET 2'!B118)</f>
        <v>240.53668907056928</v>
      </c>
      <c r="C100" s="43">
        <v>170</v>
      </c>
      <c r="D100" s="43">
        <f>IF(Calculator!$C$5&gt;1,"N/A",LOOKUP(A100,$G$2:$AB$3))</f>
        <v>21</v>
      </c>
    </row>
    <row r="101" spans="1:4" x14ac:dyDescent="0.3">
      <c r="A101" s="51">
        <f>A100+Calculator!$P$34/200</f>
        <v>2.4749999999999952</v>
      </c>
      <c r="B101" s="43">
        <f>AVERAGE('HSFET 1'!B119,'HSFET 2'!B119,'LSFET 1'!B119,'LSFET 2'!B119)</f>
        <v>240.87380248483475</v>
      </c>
      <c r="C101" s="43">
        <v>170</v>
      </c>
      <c r="D101" s="43">
        <f>IF(Calculator!$C$5&gt;1,"N/A",LOOKUP(A101,$G$2:$AB$3))</f>
        <v>21</v>
      </c>
    </row>
    <row r="102" spans="1:4" x14ac:dyDescent="0.3">
      <c r="A102" s="51">
        <f>A101+Calculator!$P$34/200</f>
        <v>2.4999999999999951</v>
      </c>
      <c r="B102" s="43">
        <f>AVERAGE('HSFET 1'!B120,'HSFET 2'!B120,'LSFET 1'!B120,'LSFET 2'!B120)</f>
        <v>241.20623793685132</v>
      </c>
      <c r="C102" s="43">
        <v>170</v>
      </c>
      <c r="D102" s="43">
        <f>IF(Calculator!$C$5&gt;1,"N/A",LOOKUP(A102,$G$2:$AB$3))</f>
        <v>21</v>
      </c>
    </row>
    <row r="103" spans="1:4" x14ac:dyDescent="0.3">
      <c r="A103" s="51">
        <f>A102+Calculator!$P$34/200</f>
        <v>2.524999999999995</v>
      </c>
      <c r="B103" s="43">
        <f>AVERAGE('HSFET 1'!B121,'HSFET 2'!B121,'LSFET 1'!B121,'LSFET 2'!B121)</f>
        <v>241.53409139780115</v>
      </c>
      <c r="C103" s="43">
        <v>170</v>
      </c>
      <c r="D103" s="43">
        <f>IF(Calculator!$C$5&gt;1,"N/A",LOOKUP(A103,$G$2:$AB$3))</f>
        <v>21</v>
      </c>
    </row>
    <row r="104" spans="1:4" x14ac:dyDescent="0.3">
      <c r="A104" s="51">
        <f>A103+Calculator!$P$34/200</f>
        <v>2.5499999999999949</v>
      </c>
      <c r="B104" s="43">
        <f>AVERAGE('HSFET 1'!B122,'HSFET 2'!B122,'LSFET 1'!B122,'LSFET 2'!B122)</f>
        <v>241.85745675171853</v>
      </c>
      <c r="C104" s="43">
        <v>170</v>
      </c>
      <c r="D104" s="43">
        <f>IF(Calculator!$C$5&gt;1,"N/A",LOOKUP(A104,$G$2:$AB$3))</f>
        <v>21</v>
      </c>
    </row>
    <row r="105" spans="1:4" x14ac:dyDescent="0.3">
      <c r="A105" s="51">
        <f>A104+Calculator!$P$34/200</f>
        <v>2.5749999999999948</v>
      </c>
      <c r="B105" s="43">
        <f>AVERAGE('HSFET 1'!B123,'HSFET 2'!B123,'LSFET 1'!B123,'LSFET 2'!B123)</f>
        <v>242.17642585171927</v>
      </c>
      <c r="C105" s="43">
        <v>170</v>
      </c>
      <c r="D105" s="43">
        <f>IF(Calculator!$C$5&gt;1,"N/A",LOOKUP(A105,$G$2:$AB$3))</f>
        <v>21</v>
      </c>
    </row>
    <row r="106" spans="1:4" x14ac:dyDescent="0.3">
      <c r="A106" s="51">
        <f>A105+Calculator!$P$34/200</f>
        <v>2.5999999999999948</v>
      </c>
      <c r="B106" s="43">
        <f>AVERAGE('HSFET 1'!B124,'HSFET 2'!B124,'LSFET 1'!B124,'LSFET 2'!B124)</f>
        <v>242.49108857365329</v>
      </c>
      <c r="C106" s="43">
        <v>170</v>
      </c>
      <c r="D106" s="43">
        <f>IF(Calculator!$C$5&gt;1,"N/A",LOOKUP(A106,$G$2:$AB$3))</f>
        <v>21</v>
      </c>
    </row>
    <row r="107" spans="1:4" x14ac:dyDescent="0.3">
      <c r="A107" s="51">
        <f>A106+Calculator!$P$34/200</f>
        <v>2.6249999999999947</v>
      </c>
      <c r="B107" s="43">
        <f>AVERAGE('HSFET 1'!B125,'HSFET 2'!B125,'LSFET 1'!B125,'LSFET 2'!B125)</f>
        <v>242.8015328673828</v>
      </c>
      <c r="C107" s="43">
        <v>170</v>
      </c>
      <c r="D107" s="43">
        <f>IF(Calculator!$C$5&gt;1,"N/A",LOOKUP(A107,$G$2:$AB$3))</f>
        <v>21</v>
      </c>
    </row>
    <row r="108" spans="1:4" x14ac:dyDescent="0.3">
      <c r="A108" s="51">
        <f>A107+Calculator!$P$34/200</f>
        <v>2.6499999999999946</v>
      </c>
      <c r="B108" s="43">
        <f>AVERAGE('HSFET 1'!B126,'HSFET 2'!B126,'LSFET 1'!B126,'LSFET 2'!B126)</f>
        <v>243.10784480586909</v>
      </c>
      <c r="C108" s="43">
        <v>170</v>
      </c>
      <c r="D108" s="43">
        <f>IF(Calculator!$C$5&gt;1,"N/A",LOOKUP(A108,$G$2:$AB$3))</f>
        <v>21</v>
      </c>
    </row>
    <row r="109" spans="1:4" x14ac:dyDescent="0.3">
      <c r="A109" s="51">
        <f>A108+Calculator!$P$34/200</f>
        <v>2.6749999999999945</v>
      </c>
      <c r="B109" s="43">
        <f>AVERAGE('HSFET 1'!B127,'HSFET 2'!B127,'LSFET 1'!B127,'LSFET 2'!B127)</f>
        <v>243.41010863223147</v>
      </c>
      <c r="C109" s="43">
        <v>170</v>
      </c>
      <c r="D109" s="43">
        <f>IF(Calculator!$C$5&gt;1,"N/A",LOOKUP(A109,$G$2:$AB$3))</f>
        <v>21</v>
      </c>
    </row>
    <row r="110" spans="1:4" x14ac:dyDescent="0.3">
      <c r="A110" s="51">
        <f>A109+Calculator!$P$34/200</f>
        <v>2.6999999999999944</v>
      </c>
      <c r="B110" s="43">
        <f>AVERAGE('HSFET 1'!B128,'HSFET 2'!B128,'LSFET 1'!B128,'LSFET 2'!B128)</f>
        <v>243.70840680492893</v>
      </c>
      <c r="C110" s="43">
        <v>170</v>
      </c>
      <c r="D110" s="43">
        <f>IF(Calculator!$C$5&gt;1,"N/A",LOOKUP(A110,$G$2:$AB$3))</f>
        <v>21</v>
      </c>
    </row>
    <row r="111" spans="1:4" x14ac:dyDescent="0.3">
      <c r="A111" s="51">
        <f>A110+Calculator!$P$34/200</f>
        <v>2.7249999999999943</v>
      </c>
      <c r="B111" s="43">
        <f>AVERAGE('HSFET 1'!B129,'HSFET 2'!B129,'LSFET 1'!B129,'LSFET 2'!B129)</f>
        <v>244.00282004119688</v>
      </c>
      <c r="C111" s="43">
        <v>170</v>
      </c>
      <c r="D111" s="43">
        <f>IF(Calculator!$C$5&gt;1,"N/A",LOOKUP(A111,$G$2:$AB$3))</f>
        <v>21</v>
      </c>
    </row>
    <row r="112" spans="1:4" x14ac:dyDescent="0.3">
      <c r="A112" s="51">
        <f>A111+Calculator!$P$34/200</f>
        <v>2.7499999999999942</v>
      </c>
      <c r="B112" s="43">
        <f>AVERAGE('HSFET 1'!B130,'HSFET 2'!B130,'LSFET 1'!B130,'LSFET 2'!B130)</f>
        <v>244.29342735886274</v>
      </c>
      <c r="C112" s="43">
        <v>170</v>
      </c>
      <c r="D112" s="43">
        <f>IF(Calculator!$C$5&gt;1,"N/A",LOOKUP(A112,$G$2:$AB$3))</f>
        <v>21</v>
      </c>
    </row>
    <row r="113" spans="1:4" x14ac:dyDescent="0.3">
      <c r="A113" s="51">
        <f>A112+Calculator!$P$34/200</f>
        <v>2.7749999999999941</v>
      </c>
      <c r="B113" s="43">
        <f>AVERAGE('HSFET 1'!B131,'HSFET 2'!B131,'LSFET 1'!B131,'LSFET 2'!B131)</f>
        <v>244.58030611664873</v>
      </c>
      <c r="C113" s="43">
        <v>170</v>
      </c>
      <c r="D113" s="43">
        <f>IF(Calculator!$C$5&gt;1,"N/A",LOOKUP(A113,$G$2:$AB$3))</f>
        <v>21</v>
      </c>
    </row>
    <row r="114" spans="1:4" x14ac:dyDescent="0.3">
      <c r="A114" s="51">
        <f>A113+Calculator!$P$34/200</f>
        <v>2.799999999999994</v>
      </c>
      <c r="B114" s="43">
        <f>AVERAGE('HSFET 1'!B132,'HSFET 2'!B132,'LSFET 1'!B132,'LSFET 2'!B132)</f>
        <v>244.86353205306284</v>
      </c>
      <c r="C114" s="43">
        <v>170</v>
      </c>
      <c r="D114" s="43">
        <f>IF(Calculator!$C$5&gt;1,"N/A",LOOKUP(A114,$G$2:$AB$3))</f>
        <v>21</v>
      </c>
    </row>
    <row r="115" spans="1:4" x14ac:dyDescent="0.3">
      <c r="A115" s="51">
        <f>A114+Calculator!$P$34/200</f>
        <v>2.824999999999994</v>
      </c>
      <c r="B115" s="43">
        <f>AVERAGE('HSFET 1'!B133,'HSFET 2'!B133,'LSFET 1'!B133,'LSFET 2'!B133)</f>
        <v>245.1431793239679</v>
      </c>
      <c r="C115" s="43">
        <v>170</v>
      </c>
      <c r="D115" s="43">
        <f>IF(Calculator!$C$5&gt;1,"N/A",LOOKUP(A115,$G$2:$AB$3))</f>
        <v>21</v>
      </c>
    </row>
    <row r="116" spans="1:4" x14ac:dyDescent="0.3">
      <c r="A116" s="51">
        <f>A115+Calculator!$P$34/200</f>
        <v>2.8499999999999939</v>
      </c>
      <c r="B116" s="43">
        <f>AVERAGE('HSFET 1'!B134,'HSFET 2'!B134,'LSFET 1'!B134,'LSFET 2'!B134)</f>
        <v>245.41932053891134</v>
      </c>
      <c r="C116" s="43">
        <v>170</v>
      </c>
      <c r="D116" s="43">
        <f>IF(Calculator!$C$5&gt;1,"N/A",LOOKUP(A116,$G$2:$AB$3))</f>
        <v>21</v>
      </c>
    </row>
    <row r="117" spans="1:4" x14ac:dyDescent="0.3">
      <c r="A117" s="51">
        <f>A116+Calculator!$P$34/200</f>
        <v>2.8749999999999938</v>
      </c>
      <c r="B117" s="43">
        <f>AVERAGE('HSFET 1'!B135,'HSFET 2'!B135,'LSFET 1'!B135,'LSFET 2'!B135)</f>
        <v>245.69202679629029</v>
      </c>
      <c r="C117" s="43">
        <v>170</v>
      </c>
      <c r="D117" s="43">
        <f>IF(Calculator!$C$5&gt;1,"N/A",LOOKUP(A117,$G$2:$AB$3))</f>
        <v>21</v>
      </c>
    </row>
    <row r="118" spans="1:4" x14ac:dyDescent="0.3">
      <c r="A118" s="51">
        <f>A117+Calculator!$P$34/200</f>
        <v>2.8999999999999937</v>
      </c>
      <c r="B118" s="43">
        <f>AVERAGE('HSFET 1'!B136,'HSFET 2'!B136,'LSFET 1'!B136,'LSFET 2'!B136)</f>
        <v>245.96136771741982</v>
      </c>
      <c r="C118" s="43">
        <v>170</v>
      </c>
      <c r="D118" s="43">
        <f>IF(Calculator!$C$5&gt;1,"N/A",LOOKUP(A118,$G$2:$AB$3))</f>
        <v>21</v>
      </c>
    </row>
    <row r="119" spans="1:4" x14ac:dyDescent="0.3">
      <c r="A119" s="51">
        <f>A118+Calculator!$P$34/200</f>
        <v>2.9249999999999936</v>
      </c>
      <c r="B119" s="43">
        <f>AVERAGE('HSFET 1'!B137,'HSFET 2'!B137,'LSFET 1'!B137,'LSFET 2'!B137)</f>
        <v>246.22741147956683</v>
      </c>
      <c r="C119" s="43">
        <v>170</v>
      </c>
      <c r="D119" s="43">
        <f>IF(Calculator!$C$5&gt;1,"N/A",LOOKUP(A119,$G$2:$AB$3))</f>
        <v>21</v>
      </c>
    </row>
    <row r="120" spans="1:4" x14ac:dyDescent="0.3">
      <c r="A120" s="51">
        <f>A119+Calculator!$P$34/200</f>
        <v>2.9499999999999935</v>
      </c>
      <c r="B120" s="43">
        <f>AVERAGE('HSFET 1'!B138,'HSFET 2'!B138,'LSFET 1'!B138,'LSFET 2'!B138)</f>
        <v>246.49022484800565</v>
      </c>
      <c r="C120" s="43">
        <v>170</v>
      </c>
      <c r="D120" s="43">
        <f>IF(Calculator!$C$5&gt;1,"N/A",LOOKUP(A120,$G$2:$AB$3))</f>
        <v>21</v>
      </c>
    </row>
    <row r="121" spans="1:4" x14ac:dyDescent="0.3">
      <c r="A121" s="51">
        <f>A120+Calculator!$P$34/200</f>
        <v>2.9749999999999934</v>
      </c>
      <c r="B121" s="43">
        <f>AVERAGE('HSFET 1'!B139,'HSFET 2'!B139,'LSFET 1'!B139,'LSFET 2'!B139)</f>
        <v>246.74987320714777</v>
      </c>
      <c r="C121" s="43">
        <v>170</v>
      </c>
      <c r="D121" s="43">
        <f>IF(Calculator!$C$5&gt;1,"N/A",LOOKUP(A121,$G$2:$AB$3))</f>
        <v>21</v>
      </c>
    </row>
    <row r="122" spans="1:4" x14ac:dyDescent="0.3">
      <c r="A122" s="51">
        <f>A121+Calculator!$P$34/200</f>
        <v>2.9999999999999933</v>
      </c>
      <c r="B122" s="43">
        <f>AVERAGE('HSFET 1'!B140,'HSFET 2'!B140,'LSFET 1'!B140,'LSFET 2'!B140)</f>
        <v>247.00642059079223</v>
      </c>
      <c r="C122" s="43">
        <v>170</v>
      </c>
      <c r="D122" s="43">
        <f>IF(Calculator!$C$5&gt;1,"N/A",LOOKUP(A122,$G$2:$AB$3))</f>
        <v>21</v>
      </c>
    </row>
    <row r="123" spans="1:4" x14ac:dyDescent="0.3">
      <c r="A123" s="51">
        <f>A122+Calculator!$P$34/200</f>
        <v>3.0249999999999932</v>
      </c>
      <c r="B123" s="43">
        <f>AVERAGE('HSFET 1'!B141,'HSFET 2'!B141,'LSFET 1'!B141,'LSFET 2'!B141)</f>
        <v>247.25992971154076</v>
      </c>
      <c r="C123" s="43">
        <v>170</v>
      </c>
      <c r="D123" s="43">
        <f>IF(Calculator!$C$5&gt;1,"N/A",LOOKUP(A123,$G$2:$AB$3))</f>
        <v>21</v>
      </c>
    </row>
    <row r="124" spans="1:4" x14ac:dyDescent="0.3">
      <c r="A124" s="51">
        <f>A123+Calculator!$P$34/200</f>
        <v>3.0499999999999932</v>
      </c>
      <c r="B124" s="43">
        <f>AVERAGE('HSFET 1'!B142,'HSFET 2'!B142,'LSFET 1'!B142,'LSFET 2'!B142)</f>
        <v>247.51046198941734</v>
      </c>
      <c r="C124" s="43">
        <v>170</v>
      </c>
      <c r="D124" s="43">
        <f>IF(Calculator!$C$5&gt;1,"N/A",LOOKUP(A124,$G$2:$AB$3))</f>
        <v>21</v>
      </c>
    </row>
    <row r="125" spans="1:4" x14ac:dyDescent="0.3">
      <c r="A125" s="51">
        <f>A124+Calculator!$P$34/200</f>
        <v>3.0749999999999931</v>
      </c>
      <c r="B125" s="43">
        <f>AVERAGE('HSFET 1'!B143,'HSFET 2'!B143,'LSFET 1'!B143,'LSFET 2'!B143)</f>
        <v>247.75807757972859</v>
      </c>
      <c r="C125" s="43">
        <v>170</v>
      </c>
      <c r="D125" s="43">
        <f>IF(Calculator!$C$5&gt;1,"N/A",LOOKUP(A125,$G$2:$AB$3))</f>
        <v>21</v>
      </c>
    </row>
    <row r="126" spans="1:4" x14ac:dyDescent="0.3">
      <c r="A126" s="51">
        <f>A125+Calculator!$P$34/200</f>
        <v>3.099999999999993</v>
      </c>
      <c r="B126" s="43">
        <f>AVERAGE('HSFET 1'!B144,'HSFET 2'!B144,'LSFET 1'!B144,'LSFET 2'!B144)</f>
        <v>248.00283540019893</v>
      </c>
      <c r="C126" s="43">
        <v>170</v>
      </c>
      <c r="D126" s="43">
        <f>IF(Calculator!$C$5&gt;1,"N/A",LOOKUP(A126,$G$2:$AB$3))</f>
        <v>21</v>
      </c>
    </row>
    <row r="127" spans="1:4" x14ac:dyDescent="0.3">
      <c r="A127" s="51">
        <f>A126+Calculator!$P$34/200</f>
        <v>3.1249999999999929</v>
      </c>
      <c r="B127" s="43">
        <f>AVERAGE('HSFET 1'!B145,'HSFET 2'!B145,'LSFET 1'!B145,'LSFET 2'!B145)</f>
        <v>248.2447931574122</v>
      </c>
      <c r="C127" s="43">
        <v>170</v>
      </c>
      <c r="D127" s="43">
        <f>IF(Calculator!$C$5&gt;1,"N/A",LOOKUP(A127,$G$2:$AB$3))</f>
        <v>21</v>
      </c>
    </row>
    <row r="128" spans="1:4" x14ac:dyDescent="0.3">
      <c r="A128" s="51">
        <f>A127+Calculator!$P$34/200</f>
        <v>3.1499999999999928</v>
      </c>
      <c r="B128" s="43">
        <f>AVERAGE('HSFET 1'!B146,'HSFET 2'!B146,'LSFET 1'!B146,'LSFET 2'!B146)</f>
        <v>248.48400737258734</v>
      </c>
      <c r="C128" s="43">
        <v>170</v>
      </c>
      <c r="D128" s="43">
        <f>IF(Calculator!$C$5&gt;1,"N/A",LOOKUP(A128,$G$2:$AB$3))</f>
        <v>21</v>
      </c>
    </row>
    <row r="129" spans="1:4" x14ac:dyDescent="0.3">
      <c r="A129" s="51">
        <f>A128+Calculator!$P$34/200</f>
        <v>3.1749999999999927</v>
      </c>
      <c r="B129" s="43">
        <f>AVERAGE('HSFET 1'!B147,'HSFET 2'!B147,'LSFET 1'!B147,'LSFET 2'!B147)</f>
        <v>248.72053340671607</v>
      </c>
      <c r="C129" s="43">
        <v>170</v>
      </c>
      <c r="D129" s="43">
        <f>IF(Calculator!$C$5&gt;1,"N/A",LOOKUP(A129,$G$2:$AB$3))</f>
        <v>21</v>
      </c>
    </row>
    <row r="130" spans="1:4" x14ac:dyDescent="0.3">
      <c r="A130" s="51">
        <f>A129+Calculator!$P$34/200</f>
        <v>3.1999999999999926</v>
      </c>
      <c r="B130" s="43">
        <f>AVERAGE('HSFET 1'!B148,'HSFET 2'!B148,'LSFET 1'!B148,'LSFET 2'!B148)</f>
        <v>248.954425485087</v>
      </c>
      <c r="C130" s="43">
        <v>170</v>
      </c>
      <c r="D130" s="43">
        <f>IF(Calculator!$C$5&gt;1,"N/A",LOOKUP(A130,$G$2:$AB$3))</f>
        <v>21</v>
      </c>
    </row>
    <row r="131" spans="1:4" x14ac:dyDescent="0.3">
      <c r="A131" s="51">
        <f>A130+Calculator!$P$34/200</f>
        <v>3.2249999999999925</v>
      </c>
      <c r="B131" s="43">
        <f>AVERAGE('HSFET 1'!B149,'HSFET 2'!B149,'LSFET 1'!B149,'LSFET 2'!B149)</f>
        <v>249.18573672121846</v>
      </c>
      <c r="C131" s="43">
        <v>170</v>
      </c>
      <c r="D131" s="43">
        <f>IF(Calculator!$C$5&gt;1,"N/A",LOOKUP(A131,$G$2:$AB$3))</f>
        <v>21</v>
      </c>
    </row>
    <row r="132" spans="1:4" x14ac:dyDescent="0.3">
      <c r="A132" s="51">
        <f>A131+Calculator!$P$34/200</f>
        <v>3.2499999999999925</v>
      </c>
      <c r="B132" s="43">
        <f>AVERAGE('HSFET 1'!B150,'HSFET 2'!B150,'LSFET 1'!B150,'LSFET 2'!B150)</f>
        <v>249.41451914022292</v>
      </c>
      <c r="C132" s="43">
        <v>170</v>
      </c>
      <c r="D132" s="43">
        <f>IF(Calculator!$C$5&gt;1,"N/A",LOOKUP(A132,$G$2:$AB$3))</f>
        <v>21</v>
      </c>
    </row>
    <row r="133" spans="1:4" x14ac:dyDescent="0.3">
      <c r="A133" s="51">
        <f>A132+Calculator!$P$34/200</f>
        <v>3.2749999999999924</v>
      </c>
      <c r="B133" s="43">
        <f>AVERAGE('HSFET 1'!B151,'HSFET 2'!B151,'LSFET 1'!B151,'LSFET 2'!B151)</f>
        <v>249.64082370162166</v>
      </c>
      <c r="C133" s="43">
        <v>170</v>
      </c>
      <c r="D133" s="43">
        <f>IF(Calculator!$C$5&gt;1,"N/A",LOOKUP(A133,$G$2:$AB$3))</f>
        <v>21</v>
      </c>
    </row>
    <row r="134" spans="1:4" x14ac:dyDescent="0.3">
      <c r="A134" s="51">
        <f>A133+Calculator!$P$34/200</f>
        <v>3.2999999999999923</v>
      </c>
      <c r="B134" s="43">
        <f>AVERAGE('HSFET 1'!B152,'HSFET 2'!B152,'LSFET 1'!B152,'LSFET 2'!B152)</f>
        <v>249.86470032162967</v>
      </c>
      <c r="C134" s="43">
        <v>170</v>
      </c>
      <c r="D134" s="43">
        <f>IF(Calculator!$C$5&gt;1,"N/A",LOOKUP(A134,$G$2:$AB$3))</f>
        <v>21</v>
      </c>
    </row>
    <row r="135" spans="1:4" x14ac:dyDescent="0.3">
      <c r="A135" s="51">
        <f>A134+Calculator!$P$34/200</f>
        <v>3.3249999999999922</v>
      </c>
      <c r="B135" s="43">
        <f>AVERAGE('HSFET 1'!B153,'HSFET 2'!B153,'LSFET 1'!B153,'LSFET 2'!B153)</f>
        <v>250.08619789492732</v>
      </c>
      <c r="C135" s="43">
        <v>170</v>
      </c>
      <c r="D135" s="43">
        <f>IF(Calculator!$C$5&gt;1,"N/A",LOOKUP(A135,$G$2:$AB$3))</f>
        <v>21</v>
      </c>
    </row>
    <row r="136" spans="1:4" x14ac:dyDescent="0.3">
      <c r="A136" s="51">
        <f>A135+Calculator!$P$34/200</f>
        <v>3.3499999999999921</v>
      </c>
      <c r="B136" s="43">
        <f>AVERAGE('HSFET 1'!B154,'HSFET 2'!B154,'LSFET 1'!B154,'LSFET 2'!B154)</f>
        <v>250.30536431593617</v>
      </c>
      <c r="C136" s="43">
        <v>170</v>
      </c>
      <c r="D136" s="43">
        <f>IF(Calculator!$C$5&gt;1,"N/A",LOOKUP(A136,$G$2:$AB$3))</f>
        <v>21</v>
      </c>
    </row>
    <row r="137" spans="1:4" x14ac:dyDescent="0.3">
      <c r="A137" s="51">
        <f>A136+Calculator!$P$34/200</f>
        <v>3.374999999999992</v>
      </c>
      <c r="B137" s="43">
        <f>AVERAGE('HSFET 1'!B155,'HSFET 2'!B155,'LSFET 1'!B155,'LSFET 2'!B155)</f>
        <v>250.52224649961403</v>
      </c>
      <c r="C137" s="43">
        <v>170</v>
      </c>
      <c r="D137" s="43">
        <f>IF(Calculator!$C$5&gt;1,"N/A",LOOKUP(A137,$G$2:$AB$3))</f>
        <v>21</v>
      </c>
    </row>
    <row r="138" spans="1:4" x14ac:dyDescent="0.3">
      <c r="A138" s="51">
        <f>A137+Calculator!$P$34/200</f>
        <v>3.3999999999999919</v>
      </c>
      <c r="B138" s="43">
        <f>AVERAGE('HSFET 1'!B156,'HSFET 2'!B156,'LSFET 1'!B156,'LSFET 2'!B156)</f>
        <v>250.73689040178385</v>
      </c>
      <c r="C138" s="43">
        <v>170</v>
      </c>
      <c r="D138" s="43">
        <f>IF(Calculator!$C$5&gt;1,"N/A",LOOKUP(A138,$G$2:$AB$3))</f>
        <v>21</v>
      </c>
    </row>
    <row r="139" spans="1:4" x14ac:dyDescent="0.3">
      <c r="A139" s="51">
        <f>A138+Calculator!$P$34/200</f>
        <v>3.4249999999999918</v>
      </c>
      <c r="B139" s="43">
        <f>AVERAGE('HSFET 1'!B157,'HSFET 2'!B157,'LSFET 1'!B157,'LSFET 2'!B157)</f>
        <v>250.94934103901102</v>
      </c>
      <c r="C139" s="43">
        <v>170</v>
      </c>
      <c r="D139" s="43">
        <f>IF(Calculator!$C$5&gt;1,"N/A",LOOKUP(A139,$G$2:$AB$3))</f>
        <v>21</v>
      </c>
    </row>
    <row r="140" spans="1:4" x14ac:dyDescent="0.3">
      <c r="A140" s="51">
        <f>A139+Calculator!$P$34/200</f>
        <v>3.4499999999999917</v>
      </c>
      <c r="B140" s="43">
        <f>AVERAGE('HSFET 1'!B158,'HSFET 2'!B158,'LSFET 1'!B158,'LSFET 2'!B158)</f>
        <v>251.15964250804097</v>
      </c>
      <c r="C140" s="43">
        <v>170</v>
      </c>
      <c r="D140" s="43">
        <f>IF(Calculator!$C$5&gt;1,"N/A",LOOKUP(A140,$G$2:$AB$3))</f>
        <v>21</v>
      </c>
    </row>
    <row r="141" spans="1:4" x14ac:dyDescent="0.3">
      <c r="A141" s="51">
        <f>A140+Calculator!$P$34/200</f>
        <v>3.4749999999999917</v>
      </c>
      <c r="B141" s="43">
        <f>AVERAGE('HSFET 1'!B159,'HSFET 2'!B159,'LSFET 1'!B159,'LSFET 2'!B159)</f>
        <v>251.36783800481101</v>
      </c>
      <c r="C141" s="43">
        <v>170</v>
      </c>
      <c r="D141" s="43">
        <f>IF(Calculator!$C$5&gt;1,"N/A",LOOKUP(A141,$G$2:$AB$3))</f>
        <v>21</v>
      </c>
    </row>
    <row r="142" spans="1:4" x14ac:dyDescent="0.3">
      <c r="A142" s="51">
        <f>A141+Calculator!$P$34/200</f>
        <v>3.4999999999999916</v>
      </c>
      <c r="B142" s="43">
        <f>AVERAGE('HSFET 1'!B160,'HSFET 2'!B160,'LSFET 1'!B160,'LSFET 2'!B160)</f>
        <v>251.5739698430468</v>
      </c>
      <c r="C142" s="43">
        <v>170</v>
      </c>
      <c r="D142" s="43">
        <f>IF(Calculator!$C$5&gt;1,"N/A",LOOKUP(A142,$G$2:$AB$3))</f>
        <v>21</v>
      </c>
    </row>
    <row r="143" spans="1:4" x14ac:dyDescent="0.3">
      <c r="A143" s="51">
        <f>A142+Calculator!$P$34/200</f>
        <v>3.5249999999999915</v>
      </c>
      <c r="B143" s="43">
        <f>AVERAGE('HSFET 1'!B161,'HSFET 2'!B161,'LSFET 1'!B161,'LSFET 2'!B161)</f>
        <v>251.77807947245606</v>
      </c>
      <c r="C143" s="43">
        <v>170</v>
      </c>
      <c r="D143" s="43">
        <f>IF(Calculator!$C$5&gt;1,"N/A",LOOKUP(A143,$G$2:$AB$3))</f>
        <v>21</v>
      </c>
    </row>
    <row r="144" spans="1:4" x14ac:dyDescent="0.3">
      <c r="A144" s="51">
        <f>A143+Calculator!$P$34/200</f>
        <v>3.5499999999999914</v>
      </c>
      <c r="B144" s="43">
        <f>AVERAGE('HSFET 1'!B162,'HSFET 2'!B162,'LSFET 1'!B162,'LSFET 2'!B162)</f>
        <v>251.98020749652898</v>
      </c>
      <c r="C144" s="43">
        <v>170</v>
      </c>
      <c r="D144" s="43">
        <f>IF(Calculator!$C$5&gt;1,"N/A",LOOKUP(A144,$G$2:$AB$3))</f>
        <v>21</v>
      </c>
    </row>
    <row r="145" spans="1:4" x14ac:dyDescent="0.3">
      <c r="A145" s="51">
        <f>A144+Calculator!$P$34/200</f>
        <v>3.5749999999999913</v>
      </c>
      <c r="B145" s="43">
        <f>AVERAGE('HSFET 1'!B163,'HSFET 2'!B163,'LSFET 1'!B163,'LSFET 2'!B163)</f>
        <v>252.18039368995682</v>
      </c>
      <c r="C145" s="43">
        <v>170</v>
      </c>
      <c r="D145" s="43">
        <f>IF(Calculator!$C$5&gt;1,"N/A",LOOKUP(A145,$G$2:$AB$3))</f>
        <v>21</v>
      </c>
    </row>
    <row r="146" spans="1:4" x14ac:dyDescent="0.3">
      <c r="A146" s="51">
        <f>A145+Calculator!$P$34/200</f>
        <v>3.5999999999999912</v>
      </c>
      <c r="B146" s="43">
        <f>AVERAGE('HSFET 1'!B164,'HSFET 2'!B164,'LSFET 1'!B164,'LSFET 2'!B164)</f>
        <v>252.37867701567728</v>
      </c>
      <c r="C146" s="43">
        <v>170</v>
      </c>
      <c r="D146" s="43">
        <f>IF(Calculator!$C$5&gt;1,"N/A",LOOKUP(A146,$G$2:$AB$3))</f>
        <v>21</v>
      </c>
    </row>
    <row r="147" spans="1:4" x14ac:dyDescent="0.3">
      <c r="A147" s="51">
        <f>A146+Calculator!$P$34/200</f>
        <v>3.6249999999999911</v>
      </c>
      <c r="B147" s="43">
        <f>AVERAGE('HSFET 1'!B165,'HSFET 2'!B165,'LSFET 1'!B165,'LSFET 2'!B165)</f>
        <v>252.57509564155751</v>
      </c>
      <c r="C147" s="43">
        <v>170</v>
      </c>
      <c r="D147" s="43">
        <f>IF(Calculator!$C$5&gt;1,"N/A",LOOKUP(A147,$G$2:$AB$3))</f>
        <v>21</v>
      </c>
    </row>
    <row r="148" spans="1:4" x14ac:dyDescent="0.3">
      <c r="A148" s="51">
        <f>A147+Calculator!$P$34/200</f>
        <v>3.649999999999991</v>
      </c>
      <c r="B148" s="43">
        <f>AVERAGE('HSFET 1'!B166,'HSFET 2'!B166,'LSFET 1'!B166,'LSFET 2'!B166)</f>
        <v>252.76968695672198</v>
      </c>
      <c r="C148" s="43">
        <v>170</v>
      </c>
      <c r="D148" s="43">
        <f>IF(Calculator!$C$5&gt;1,"N/A",LOOKUP(A148,$G$2:$AB$3))</f>
        <v>21</v>
      </c>
    </row>
    <row r="149" spans="1:4" x14ac:dyDescent="0.3">
      <c r="A149" s="51">
        <f>A148+Calculator!$P$34/200</f>
        <v>3.6749999999999909</v>
      </c>
      <c r="B149" s="43">
        <f>AVERAGE('HSFET 1'!B167,'HSFET 2'!B167,'LSFET 1'!B167,'LSFET 2'!B167)</f>
        <v>252.96248758753595</v>
      </c>
      <c r="C149" s="43">
        <v>170</v>
      </c>
      <c r="D149" s="43">
        <f>IF(Calculator!$C$5&gt;1,"N/A",LOOKUP(A149,$G$2:$AB$3))</f>
        <v>21</v>
      </c>
    </row>
    <row r="150" spans="1:4" x14ac:dyDescent="0.3">
      <c r="A150" s="51">
        <f>A149+Calculator!$P$34/200</f>
        <v>3.6999999999999909</v>
      </c>
      <c r="B150" s="43">
        <f>AVERAGE('HSFET 1'!B168,'HSFET 2'!B168,'LSFET 1'!B168,'LSFET 2'!B168)</f>
        <v>253.15353341325061</v>
      </c>
      <c r="C150" s="43">
        <v>170</v>
      </c>
      <c r="D150" s="43">
        <f>IF(Calculator!$C$5&gt;1,"N/A",LOOKUP(A150,$G$2:$AB$3))</f>
        <v>21</v>
      </c>
    </row>
    <row r="151" spans="1:4" x14ac:dyDescent="0.3">
      <c r="A151" s="51">
        <f>A150+Calculator!$P$34/200</f>
        <v>3.7249999999999908</v>
      </c>
      <c r="B151" s="43">
        <f>AVERAGE('HSFET 1'!B169,'HSFET 2'!B169,'LSFET 1'!B169,'LSFET 2'!B169)</f>
        <v>253.34285958132062</v>
      </c>
      <c r="C151" s="43">
        <v>170</v>
      </c>
      <c r="D151" s="43">
        <f>IF(Calculator!$C$5&gt;1,"N/A",LOOKUP(A151,$G$2:$AB$3))</f>
        <v>21</v>
      </c>
    </row>
    <row r="152" spans="1:4" x14ac:dyDescent="0.3">
      <c r="A152" s="51">
        <f>A151+Calculator!$P$34/200</f>
        <v>3.7499999999999907</v>
      </c>
      <c r="B152" s="43">
        <f>AVERAGE('HSFET 1'!B170,'HSFET 2'!B170,'LSFET 1'!B170,'LSFET 2'!B170)</f>
        <v>253.53050052239882</v>
      </c>
      <c r="C152" s="43">
        <v>170</v>
      </c>
      <c r="D152" s="43">
        <f>IF(Calculator!$C$5&gt;1,"N/A",LOOKUP(A152,$G$2:$AB$3))</f>
        <v>21</v>
      </c>
    </row>
    <row r="153" spans="1:4" x14ac:dyDescent="0.3">
      <c r="A153" s="51">
        <f>A152+Calculator!$P$34/200</f>
        <v>3.7749999999999906</v>
      </c>
      <c r="B153" s="43">
        <f>AVERAGE('HSFET 1'!B171,'HSFET 2'!B171,'LSFET 1'!B171,'LSFET 2'!B171)</f>
        <v>253.71648996501813</v>
      </c>
      <c r="C153" s="43">
        <v>170</v>
      </c>
      <c r="D153" s="43">
        <f>IF(Calculator!$C$5&gt;1,"N/A",LOOKUP(A153,$G$2:$AB$3))</f>
        <v>21</v>
      </c>
    </row>
    <row r="154" spans="1:4" x14ac:dyDescent="0.3">
      <c r="A154" s="51">
        <f>A153+Calculator!$P$34/200</f>
        <v>3.7999999999999905</v>
      </c>
      <c r="B154" s="43">
        <f>AVERAGE('HSFET 1'!B172,'HSFET 2'!B172,'LSFET 1'!B172,'LSFET 2'!B172)</f>
        <v>253.9008609499663</v>
      </c>
      <c r="C154" s="43">
        <v>170</v>
      </c>
      <c r="D154" s="43">
        <f>IF(Calculator!$C$5&gt;1,"N/A",LOOKUP(A154,$G$2:$AB$3))</f>
        <v>21</v>
      </c>
    </row>
    <row r="155" spans="1:4" x14ac:dyDescent="0.3">
      <c r="A155" s="51">
        <f>A154+Calculator!$P$34/200</f>
        <v>3.8249999999999904</v>
      </c>
      <c r="B155" s="43">
        <f>AVERAGE('HSFET 1'!B173,'HSFET 2'!B173,'LSFET 1'!B173,'LSFET 2'!B173)</f>
        <v>254.08364584436166</v>
      </c>
      <c r="C155" s="43">
        <v>170</v>
      </c>
      <c r="D155" s="43">
        <f>IF(Calculator!$C$5&gt;1,"N/A",LOOKUP(A155,$G$2:$AB$3))</f>
        <v>21</v>
      </c>
    </row>
    <row r="156" spans="1:4" x14ac:dyDescent="0.3">
      <c r="A156" s="51">
        <f>A155+Calculator!$P$34/200</f>
        <v>3.8499999999999903</v>
      </c>
      <c r="B156" s="43">
        <f>AVERAGE('HSFET 1'!B174,'HSFET 2'!B174,'LSFET 1'!B174,'LSFET 2'!B174)</f>
        <v>254.26487635543532</v>
      </c>
      <c r="C156" s="43">
        <v>170</v>
      </c>
      <c r="D156" s="43">
        <f>IF(Calculator!$C$5&gt;1,"N/A",LOOKUP(A156,$G$2:$AB$3))</f>
        <v>21</v>
      </c>
    </row>
    <row r="157" spans="1:4" x14ac:dyDescent="0.3">
      <c r="A157" s="51">
        <f>A156+Calculator!$P$34/200</f>
        <v>3.8749999999999902</v>
      </c>
      <c r="B157" s="43">
        <f>AVERAGE('HSFET 1'!B175,'HSFET 2'!B175,'LSFET 1'!B175,'LSFET 2'!B175)</f>
        <v>254.44458354402755</v>
      </c>
      <c r="C157" s="43">
        <v>170</v>
      </c>
      <c r="D157" s="43">
        <f>IF(Calculator!$C$5&gt;1,"N/A",LOOKUP(A157,$G$2:$AB$3))</f>
        <v>21</v>
      </c>
    </row>
    <row r="158" spans="1:4" x14ac:dyDescent="0.3">
      <c r="A158" s="51">
        <f>A157+Calculator!$P$34/200</f>
        <v>3.8999999999999901</v>
      </c>
      <c r="B158" s="43">
        <f>AVERAGE('HSFET 1'!B176,'HSFET 2'!B176,'LSFET 1'!B176,'LSFET 2'!B176)</f>
        <v>254.62279783780451</v>
      </c>
      <c r="C158" s="43">
        <v>170</v>
      </c>
      <c r="D158" s="43">
        <f>IF(Calculator!$C$5&gt;1,"N/A",LOOKUP(A158,$G$2:$AB$3))</f>
        <v>21</v>
      </c>
    </row>
    <row r="159" spans="1:4" x14ac:dyDescent="0.3">
      <c r="A159" s="51">
        <f>A158+Calculator!$P$34/200</f>
        <v>3.9249999999999901</v>
      </c>
      <c r="B159" s="43">
        <f>AVERAGE('HSFET 1'!B177,'HSFET 2'!B177,'LSFET 1'!B177,'LSFET 2'!B177)</f>
        <v>254.79954904420075</v>
      </c>
      <c r="C159" s="43">
        <v>170</v>
      </c>
      <c r="D159" s="43">
        <f>IF(Calculator!$C$5&gt;1,"N/A",LOOKUP(A159,$G$2:$AB$3))</f>
        <v>21</v>
      </c>
    </row>
    <row r="160" spans="1:4" x14ac:dyDescent="0.3">
      <c r="A160" s="51">
        <f>A159+Calculator!$P$34/200</f>
        <v>3.94999999999999</v>
      </c>
      <c r="B160" s="43">
        <f>AVERAGE('HSFET 1'!B178,'HSFET 2'!B178,'LSFET 1'!B178,'LSFET 2'!B178)</f>
        <v>254.97486636309472</v>
      </c>
      <c r="C160" s="43">
        <v>170</v>
      </c>
      <c r="D160" s="43">
        <f>IF(Calculator!$C$5&gt;1,"N/A",LOOKUP(A160,$G$2:$AB$3))</f>
        <v>21</v>
      </c>
    </row>
    <row r="161" spans="1:4" x14ac:dyDescent="0.3">
      <c r="A161" s="51">
        <f>A160+Calculator!$P$34/200</f>
        <v>3.9749999999999899</v>
      </c>
      <c r="B161" s="43">
        <f>AVERAGE('HSFET 1'!B179,'HSFET 2'!B179,'LSFET 1'!B179,'LSFET 2'!B179)</f>
        <v>255.14877839922184</v>
      </c>
      <c r="C161" s="43">
        <v>170</v>
      </c>
      <c r="D161" s="43">
        <f>IF(Calculator!$C$5&gt;1,"N/A",LOOKUP(A161,$G$2:$AB$3))</f>
        <v>21</v>
      </c>
    </row>
    <row r="162" spans="1:4" x14ac:dyDescent="0.3">
      <c r="A162" s="51">
        <f>A161+Calculator!$P$34/200</f>
        <v>3.9999999999999898</v>
      </c>
      <c r="B162" s="43">
        <f>AVERAGE('HSFET 1'!B180,'HSFET 2'!B180,'LSFET 1'!B180,'LSFET 2'!B180)</f>
        <v>255.32131317433198</v>
      </c>
      <c r="C162" s="43">
        <v>170</v>
      </c>
      <c r="D162" s="43">
        <f>IF(Calculator!$C$5&gt;1,"N/A",LOOKUP(A162,$G$2:$AB$3))</f>
        <v>21</v>
      </c>
    </row>
    <row r="163" spans="1:4" x14ac:dyDescent="0.3">
      <c r="A163" s="51">
        <f>A162+Calculator!$P$34/200</f>
        <v>4.0249999999999897</v>
      </c>
      <c r="B163" s="43">
        <f>AVERAGE('HSFET 1'!B181,'HSFET 2'!B181,'LSFET 1'!B181,'LSFET 2'!B181)</f>
        <v>255.49249813909609</v>
      </c>
      <c r="C163" s="43">
        <v>170</v>
      </c>
      <c r="D163" s="43">
        <f>IF(Calculator!$C$5&gt;1,"N/A",LOOKUP(A163,$G$2:$AB$3))</f>
        <v>21</v>
      </c>
    </row>
    <row r="164" spans="1:4" x14ac:dyDescent="0.3">
      <c r="A164" s="51">
        <f>A163+Calculator!$P$34/200</f>
        <v>4.0499999999999901</v>
      </c>
      <c r="B164" s="43">
        <f>AVERAGE('HSFET 1'!B182,'HSFET 2'!B182,'LSFET 1'!B182,'LSFET 2'!B182)</f>
        <v>255.66236018476769</v>
      </c>
      <c r="C164" s="43">
        <v>170</v>
      </c>
      <c r="D164" s="43">
        <f>IF(Calculator!$C$5&gt;1,"N/A",LOOKUP(A164,$G$2:$AB$3))</f>
        <v>21</v>
      </c>
    </row>
    <row r="165" spans="1:4" x14ac:dyDescent="0.3">
      <c r="A165" s="51">
        <f>A164+Calculator!$P$34/200</f>
        <v>4.0749999999999904</v>
      </c>
      <c r="B165" s="43">
        <f>AVERAGE('HSFET 1'!B183,'HSFET 2'!B183,'LSFET 1'!B183,'LSFET 2'!B183)</f>
        <v>255.83092565460447</v>
      </c>
      <c r="C165" s="43">
        <v>170</v>
      </c>
      <c r="D165" s="43">
        <f>IF(Calculator!$C$5&gt;1,"N/A",LOOKUP(A165,$G$2:$AB$3))</f>
        <v>21</v>
      </c>
    </row>
    <row r="166" spans="1:4" x14ac:dyDescent="0.3">
      <c r="A166" s="51">
        <f>A165+Calculator!$P$34/200</f>
        <v>4.0999999999999908</v>
      </c>
      <c r="B166" s="43">
        <f>AVERAGE('HSFET 1'!B184,'HSFET 2'!B184,'LSFET 1'!B184,'LSFET 2'!B184)</f>
        <v>255.99822035505514</v>
      </c>
      <c r="C166" s="43">
        <v>170</v>
      </c>
      <c r="D166" s="43">
        <f>IF(Calculator!$C$5&gt;1,"N/A",LOOKUP(A166,$G$2:$AB$3))</f>
        <v>21</v>
      </c>
    </row>
    <row r="167" spans="1:4" x14ac:dyDescent="0.3">
      <c r="A167" s="51">
        <f>A166+Calculator!$P$34/200</f>
        <v>4.1249999999999911</v>
      </c>
      <c r="B167" s="43">
        <f>AVERAGE('HSFET 1'!B185,'HSFET 2'!B185,'LSFET 1'!B185,'LSFET 2'!B185)</f>
        <v>256.16426956671614</v>
      </c>
      <c r="C167" s="43">
        <v>170</v>
      </c>
      <c r="D167" s="43">
        <f>IF(Calculator!$C$5&gt;1,"N/A",LOOKUP(A167,$G$2:$AB$3))</f>
        <v>21</v>
      </c>
    </row>
    <row r="168" spans="1:4" x14ac:dyDescent="0.3">
      <c r="A168" s="51">
        <f>A167+Calculator!$P$34/200</f>
        <v>4.1499999999999915</v>
      </c>
      <c r="B168" s="43">
        <f>AVERAGE('HSFET 1'!B186,'HSFET 2'!B186,'LSFET 1'!B186,'LSFET 2'!B186)</f>
        <v>256.32909805506404</v>
      </c>
      <c r="C168" s="43">
        <v>170</v>
      </c>
      <c r="D168" s="43">
        <f>IF(Calculator!$C$5&gt;1,"N/A",LOOKUP(A168,$G$2:$AB$3))</f>
        <v>21</v>
      </c>
    </row>
    <row r="169" spans="1:4" x14ac:dyDescent="0.3">
      <c r="A169" s="51">
        <f>A168+Calculator!$P$34/200</f>
        <v>4.1749999999999918</v>
      </c>
      <c r="B169" s="43">
        <f>AVERAGE('HSFET 1'!B187,'HSFET 2'!B187,'LSFET 1'!B187,'LSFET 2'!B187)</f>
        <v>256.49273008096679</v>
      </c>
      <c r="C169" s="43">
        <v>170</v>
      </c>
      <c r="D169" s="43">
        <f>IF(Calculator!$C$5&gt;1,"N/A",LOOKUP(A169,$G$2:$AB$3))</f>
        <v>21</v>
      </c>
    </row>
    <row r="170" spans="1:4" x14ac:dyDescent="0.3">
      <c r="A170" s="51">
        <f>A169+Calculator!$P$34/200</f>
        <v>4.1999999999999922</v>
      </c>
      <c r="B170" s="43">
        <f>AVERAGE('HSFET 1'!B188,'HSFET 2'!B188,'LSFET 1'!B188,'LSFET 2'!B188)</f>
        <v>256.65518941098037</v>
      </c>
      <c r="C170" s="43">
        <v>170</v>
      </c>
      <c r="D170" s="43">
        <f>IF(Calculator!$C$5&gt;1,"N/A",LOOKUP(A170,$G$2:$AB$3))</f>
        <v>21</v>
      </c>
    </row>
    <row r="171" spans="1:4" x14ac:dyDescent="0.3">
      <c r="A171" s="51">
        <f>A170+Calculator!$P$34/200</f>
        <v>4.2249999999999925</v>
      </c>
      <c r="B171" s="43">
        <f>AVERAGE('HSFET 1'!B189,'HSFET 2'!B189,'LSFET 1'!B189,'LSFET 2'!B189)</f>
        <v>256.81649932743392</v>
      </c>
      <c r="C171" s="43">
        <v>170</v>
      </c>
      <c r="D171" s="43">
        <f>IF(Calculator!$C$5&gt;1,"N/A",LOOKUP(A171,$G$2:$AB$3))</f>
        <v>21</v>
      </c>
    </row>
    <row r="172" spans="1:4" x14ac:dyDescent="0.3">
      <c r="A172" s="51">
        <f>A171+Calculator!$P$34/200</f>
        <v>4.2499999999999929</v>
      </c>
      <c r="B172" s="43">
        <f>AVERAGE('HSFET 1'!B190,'HSFET 2'!B190,'LSFET 1'!B190,'LSFET 2'!B190)</f>
        <v>256.97668263830792</v>
      </c>
      <c r="C172" s="43">
        <v>170</v>
      </c>
      <c r="D172" s="43">
        <f>IF(Calculator!$C$5&gt;1,"N/A",LOOKUP(A172,$G$2:$AB$3))</f>
        <v>21</v>
      </c>
    </row>
    <row r="173" spans="1:4" x14ac:dyDescent="0.3">
      <c r="A173" s="51">
        <f>A172+Calculator!$P$34/200</f>
        <v>4.2749999999999932</v>
      </c>
      <c r="B173" s="43">
        <f>AVERAGE('HSFET 1'!B191,'HSFET 2'!B191,'LSFET 1'!B191,'LSFET 2'!B191)</f>
        <v>257.135761686911</v>
      </c>
      <c r="C173" s="43">
        <v>170</v>
      </c>
      <c r="D173" s="43">
        <f>IF(Calculator!$C$5&gt;1,"N/A",LOOKUP(A173,$G$2:$AB$3))</f>
        <v>21</v>
      </c>
    </row>
    <row r="174" spans="1:4" x14ac:dyDescent="0.3">
      <c r="A174" s="51">
        <f>A173+Calculator!$P$34/200</f>
        <v>4.2999999999999936</v>
      </c>
      <c r="B174" s="43">
        <f>AVERAGE('HSFET 1'!B192,'HSFET 2'!B192,'LSFET 1'!B192,'LSFET 2'!B192)</f>
        <v>257.2937583613575</v>
      </c>
      <c r="C174" s="43">
        <v>170</v>
      </c>
      <c r="D174" s="43">
        <f>IF(Calculator!$C$5&gt;1,"N/A",LOOKUP(A174,$G$2:$AB$3))</f>
        <v>21</v>
      </c>
    </row>
    <row r="175" spans="1:4" x14ac:dyDescent="0.3">
      <c r="A175" s="51">
        <f>A174+Calculator!$P$34/200</f>
        <v>4.324999999999994</v>
      </c>
      <c r="B175" s="43">
        <f>AVERAGE('HSFET 1'!B193,'HSFET 2'!B193,'LSFET 1'!B193,'LSFET 2'!B193)</f>
        <v>257.4506941038523</v>
      </c>
      <c r="C175" s="43">
        <v>170</v>
      </c>
      <c r="D175" s="43">
        <f>IF(Calculator!$C$5&gt;1,"N/A",LOOKUP(A175,$G$2:$AB$3))</f>
        <v>21</v>
      </c>
    </row>
    <row r="176" spans="1:4" x14ac:dyDescent="0.3">
      <c r="A176" s="51">
        <f>A175+Calculator!$P$34/200</f>
        <v>4.3499999999999943</v>
      </c>
      <c r="B176" s="43">
        <f>AVERAGE('HSFET 1'!B194,'HSFET 2'!B194,'LSFET 1'!B194,'LSFET 2'!B194)</f>
        <v>257.60658991978426</v>
      </c>
      <c r="C176" s="43">
        <v>170</v>
      </c>
      <c r="D176" s="43">
        <f>IF(Calculator!$C$5&gt;1,"N/A",LOOKUP(A176,$G$2:$AB$3))</f>
        <v>21</v>
      </c>
    </row>
    <row r="177" spans="1:4" x14ac:dyDescent="0.3">
      <c r="A177" s="51">
        <f>A176+Calculator!$P$34/200</f>
        <v>4.3749999999999947</v>
      </c>
      <c r="B177" s="43">
        <f>AVERAGE('HSFET 1'!B195,'HSFET 2'!B195,'LSFET 1'!B195,'LSFET 2'!B195)</f>
        <v>257.76146638663562</v>
      </c>
      <c r="C177" s="43">
        <v>170</v>
      </c>
      <c r="D177" s="43">
        <f>IF(Calculator!$C$5&gt;1,"N/A",LOOKUP(A177,$G$2:$AB$3))</f>
        <v>21</v>
      </c>
    </row>
    <row r="178" spans="1:4" x14ac:dyDescent="0.3">
      <c r="A178" s="51">
        <f>A177+Calculator!$P$34/200</f>
        <v>4.399999999999995</v>
      </c>
      <c r="B178" s="43">
        <f>AVERAGE('HSFET 1'!B196,'HSFET 2'!B196,'LSFET 1'!B196,'LSFET 2'!B196)</f>
        <v>257.91534366270685</v>
      </c>
      <c r="C178" s="43">
        <v>170</v>
      </c>
      <c r="D178" s="43">
        <f>IF(Calculator!$C$5&gt;1,"N/A",LOOKUP(A178,$G$2:$AB$3))</f>
        <v>21</v>
      </c>
    </row>
    <row r="179" spans="1:4" x14ac:dyDescent="0.3">
      <c r="A179" s="51">
        <f>A178+Calculator!$P$34/200</f>
        <v>4.4249999999999954</v>
      </c>
      <c r="B179" s="43">
        <f>AVERAGE('HSFET 1'!B197,'HSFET 2'!B197,'LSFET 1'!B197,'LSFET 2'!B197)</f>
        <v>258.06824149566563</v>
      </c>
      <c r="C179" s="43">
        <v>170</v>
      </c>
      <c r="D179" s="43">
        <f>IF(Calculator!$C$5&gt;1,"N/A",LOOKUP(A179,$G$2:$AB$3))</f>
        <v>21</v>
      </c>
    </row>
    <row r="180" spans="1:4" x14ac:dyDescent="0.3">
      <c r="A180" s="51">
        <f>A179+Calculator!$P$34/200</f>
        <v>4.4499999999999957</v>
      </c>
      <c r="B180" s="43">
        <f>AVERAGE('HSFET 1'!B198,'HSFET 2'!B198,'LSFET 1'!B198,'LSFET 2'!B198)</f>
        <v>258.22017923091892</v>
      </c>
      <c r="C180" s="43">
        <v>170</v>
      </c>
      <c r="D180" s="43">
        <f>IF(Calculator!$C$5&gt;1,"N/A",LOOKUP(A180,$G$2:$AB$3))</f>
        <v>21</v>
      </c>
    </row>
    <row r="181" spans="1:4" x14ac:dyDescent="0.3">
      <c r="A181" s="51">
        <f>A180+Calculator!$P$34/200</f>
        <v>4.4749999999999961</v>
      </c>
      <c r="B181" s="43">
        <f>AVERAGE('HSFET 1'!B199,'HSFET 2'!B199,'LSFET 1'!B199,'LSFET 2'!B199)</f>
        <v>258.37117581981573</v>
      </c>
      <c r="C181" s="43">
        <v>170</v>
      </c>
      <c r="D181" s="43">
        <f>IF(Calculator!$C$5&gt;1,"N/A",LOOKUP(A181,$G$2:$AB$3))</f>
        <v>21</v>
      </c>
    </row>
    <row r="182" spans="1:4" x14ac:dyDescent="0.3">
      <c r="A182" s="51">
        <f>A181+Calculator!$P$34/200</f>
        <v>4.4999999999999964</v>
      </c>
      <c r="B182" s="43">
        <f>AVERAGE('HSFET 1'!B200,'HSFET 2'!B200,'LSFET 1'!B200,'LSFET 2'!B200)</f>
        <v>258.52124982768123</v>
      </c>
      <c r="C182" s="43">
        <v>170</v>
      </c>
      <c r="D182" s="43">
        <f>IF(Calculator!$C$5&gt;1,"N/A",LOOKUP(A182,$G$2:$AB$3))</f>
        <v>21</v>
      </c>
    </row>
    <row r="183" spans="1:4" x14ac:dyDescent="0.3">
      <c r="A183" s="51">
        <f>A182+Calculator!$P$34/200</f>
        <v>4.5249999999999968</v>
      </c>
      <c r="B183" s="43">
        <f>AVERAGE('HSFET 1'!B201,'HSFET 2'!B201,'LSFET 1'!B201,'LSFET 2'!B201)</f>
        <v>258.67041944168716</v>
      </c>
      <c r="C183" s="43">
        <v>170</v>
      </c>
      <c r="D183" s="43">
        <f>IF(Calculator!$C$5&gt;1,"N/A",LOOKUP(A183,$G$2:$AB$3))</f>
        <v>21</v>
      </c>
    </row>
    <row r="184" spans="1:4" x14ac:dyDescent="0.3">
      <c r="A184" s="51">
        <f>A183+Calculator!$P$34/200</f>
        <v>4.5499999999999972</v>
      </c>
      <c r="B184" s="43">
        <f>AVERAGE('HSFET 1'!B202,'HSFET 2'!B202,'LSFET 1'!B202,'LSFET 2'!B202)</f>
        <v>258.81870247856125</v>
      </c>
      <c r="C184" s="43">
        <v>170</v>
      </c>
      <c r="D184" s="43">
        <f>IF(Calculator!$C$5&gt;1,"N/A",LOOKUP(A184,$G$2:$AB$3))</f>
        <v>21</v>
      </c>
    </row>
    <row r="185" spans="1:4" x14ac:dyDescent="0.3">
      <c r="A185" s="51">
        <f>A184+Calculator!$P$34/200</f>
        <v>4.5749999999999975</v>
      </c>
      <c r="B185" s="43">
        <f>AVERAGE('HSFET 1'!B203,'HSFET 2'!B203,'LSFET 1'!B203,'LSFET 2'!B203)</f>
        <v>258.96611639214001</v>
      </c>
      <c r="C185" s="43">
        <v>170</v>
      </c>
      <c r="D185" s="43">
        <f>IF(Calculator!$C$5&gt;1,"N/A",LOOKUP(A185,$G$2:$AB$3))</f>
        <v>21</v>
      </c>
    </row>
    <row r="186" spans="1:4" x14ac:dyDescent="0.3">
      <c r="A186" s="51">
        <f>A185+Calculator!$P$34/200</f>
        <v>4.5999999999999979</v>
      </c>
      <c r="B186" s="43">
        <f>AVERAGE('HSFET 1'!B204,'HSFET 2'!B204,'LSFET 1'!B204,'LSFET 2'!B204)</f>
        <v>259.1126782807662</v>
      </c>
      <c r="C186" s="43">
        <v>170</v>
      </c>
      <c r="D186" s="43">
        <f>IF(Calculator!$C$5&gt;1,"N/A",LOOKUP(A186,$G$2:$AB$3))</f>
        <v>21</v>
      </c>
    </row>
    <row r="187" spans="1:4" x14ac:dyDescent="0.3">
      <c r="A187" s="51">
        <f>A186+Calculator!$P$34/200</f>
        <v>4.6249999999999982</v>
      </c>
      <c r="B187" s="43">
        <f>AVERAGE('HSFET 1'!B205,'HSFET 2'!B205,'LSFET 1'!B205,'LSFET 2'!B205)</f>
        <v>259.25840489453628</v>
      </c>
      <c r="C187" s="43">
        <v>170</v>
      </c>
      <c r="D187" s="43">
        <f>IF(Calculator!$C$5&gt;1,"N/A",LOOKUP(A187,$G$2:$AB$3))</f>
        <v>21</v>
      </c>
    </row>
    <row r="188" spans="1:4" x14ac:dyDescent="0.3">
      <c r="A188" s="51">
        <f>A187+Calculator!$P$34/200</f>
        <v>4.6499999999999986</v>
      </c>
      <c r="B188" s="43">
        <f>AVERAGE('HSFET 1'!B206,'HSFET 2'!B206,'LSFET 1'!B206,'LSFET 2'!B206)</f>
        <v>259.40331264239921</v>
      </c>
      <c r="C188" s="43">
        <v>170</v>
      </c>
      <c r="D188" s="43">
        <f>IF(Calculator!$C$5&gt;1,"N/A",LOOKUP(A188,$G$2:$AB$3))</f>
        <v>21</v>
      </c>
    </row>
    <row r="189" spans="1:4" x14ac:dyDescent="0.3">
      <c r="A189" s="51">
        <f>A188+Calculator!$P$34/200</f>
        <v>4.6749999999999989</v>
      </c>
      <c r="B189" s="43">
        <f>AVERAGE('HSFET 1'!B207,'HSFET 2'!B207,'LSFET 1'!B207,'LSFET 2'!B207)</f>
        <v>259.54741759911093</v>
      </c>
      <c r="C189" s="43">
        <v>170</v>
      </c>
      <c r="D189" s="43">
        <f>IF(Calculator!$C$5&gt;1,"N/A",LOOKUP(A189,$G$2:$AB$3))</f>
        <v>21</v>
      </c>
    </row>
    <row r="190" spans="1:4" x14ac:dyDescent="0.3">
      <c r="A190" s="51">
        <f>A189+Calculator!$P$34/200</f>
        <v>4.6999999999999993</v>
      </c>
      <c r="B190" s="43">
        <f>AVERAGE('HSFET 1'!B208,'HSFET 2'!B208,'LSFET 1'!B208,'LSFET 2'!B208)</f>
        <v>259.69073551204656</v>
      </c>
      <c r="C190" s="43">
        <v>170</v>
      </c>
      <c r="D190" s="43">
        <f>IF(Calculator!$C$5&gt;1,"N/A",LOOKUP(A190,$G$2:$AB$3))</f>
        <v>21</v>
      </c>
    </row>
    <row r="191" spans="1:4" x14ac:dyDescent="0.3">
      <c r="A191" s="51">
        <f>A190+Calculator!$P$34/200</f>
        <v>4.7249999999999996</v>
      </c>
      <c r="B191" s="43">
        <f>AVERAGE('HSFET 1'!B209,'HSFET 2'!B209,'LSFET 1'!B209,'LSFET 2'!B209)</f>
        <v>259.83328180787385</v>
      </c>
      <c r="C191" s="43">
        <v>170</v>
      </c>
      <c r="D191" s="43">
        <f>IF(Calculator!$C$5&gt;1,"N/A",LOOKUP(A191,$G$2:$AB$3))</f>
        <v>21</v>
      </c>
    </row>
    <row r="192" spans="1:4" x14ac:dyDescent="0.3">
      <c r="A192" s="51">
        <f>A191+Calculator!$P$34/200</f>
        <v>4.75</v>
      </c>
      <c r="B192" s="43">
        <f>AVERAGE('HSFET 1'!B210,'HSFET 2'!B210,'LSFET 1'!B210,'LSFET 2'!B210)</f>
        <v>259.9750715990902</v>
      </c>
      <c r="C192" s="43">
        <v>170</v>
      </c>
      <c r="D192" s="43">
        <f>IF(Calculator!$C$5&gt;1,"N/A",LOOKUP(A192,$G$2:$AB$3))</f>
        <v>21</v>
      </c>
    </row>
    <row r="193" spans="1:4" x14ac:dyDescent="0.3">
      <c r="A193" s="51">
        <f>A192+Calculator!$P$34/200</f>
        <v>4.7750000000000004</v>
      </c>
      <c r="B193" s="43">
        <f>AVERAGE('HSFET 1'!B211,'HSFET 2'!B211,'LSFET 1'!B211,'LSFET 2'!B211)</f>
        <v>260.11611969042656</v>
      </c>
      <c r="C193" s="43">
        <v>170</v>
      </c>
      <c r="D193" s="43">
        <f>IF(Calculator!$C$5&gt;1,"N/A",LOOKUP(A193,$G$2:$AB$3))</f>
        <v>21</v>
      </c>
    </row>
    <row r="194" spans="1:4" x14ac:dyDescent="0.3">
      <c r="A194" s="51">
        <f>A193+Calculator!$P$34/200</f>
        <v>4.8000000000000007</v>
      </c>
      <c r="B194" s="43">
        <f>AVERAGE('HSFET 1'!B212,'HSFET 2'!B212,'LSFET 1'!B212,'LSFET 2'!B212)</f>
        <v>260.25644058512069</v>
      </c>
      <c r="C194" s="43">
        <v>170</v>
      </c>
      <c r="D194" s="43">
        <f>IF(Calculator!$C$5&gt;1,"N/A",LOOKUP(A194,$G$2:$AB$3))</f>
        <v>21</v>
      </c>
    </row>
    <row r="195" spans="1:4" x14ac:dyDescent="0.3">
      <c r="A195" s="51">
        <f>A194+Calculator!$P$34/200</f>
        <v>4.8250000000000011</v>
      </c>
      <c r="B195" s="43">
        <f>AVERAGE('HSFET 1'!B213,'HSFET 2'!B213,'LSFET 1'!B213,'LSFET 2'!B213)</f>
        <v>260.3960484910624</v>
      </c>
      <c r="C195" s="43">
        <v>170</v>
      </c>
      <c r="D195" s="43">
        <f>IF(Calculator!$C$5&gt;1,"N/A",LOOKUP(A195,$G$2:$AB$3))</f>
        <v>21</v>
      </c>
    </row>
    <row r="196" spans="1:4" x14ac:dyDescent="0.3">
      <c r="A196" s="51">
        <f>A195+Calculator!$P$34/200</f>
        <v>4.8500000000000014</v>
      </c>
      <c r="B196" s="43">
        <f>AVERAGE('HSFET 1'!B214,'HSFET 2'!B214,'LSFET 1'!B214,'LSFET 2'!B214)</f>
        <v>260.53495732681307</v>
      </c>
      <c r="C196" s="43">
        <v>170</v>
      </c>
      <c r="D196" s="43">
        <f>IF(Calculator!$C$5&gt;1,"N/A",LOOKUP(A196,$G$2:$AB$3))</f>
        <v>21</v>
      </c>
    </row>
    <row r="197" spans="1:4" x14ac:dyDescent="0.3">
      <c r="A197" s="51">
        <f>A196+Calculator!$P$34/200</f>
        <v>4.8750000000000018</v>
      </c>
      <c r="B197" s="43">
        <f>AVERAGE('HSFET 1'!B215,'HSFET 2'!B215,'LSFET 1'!B215,'LSFET 2'!B215)</f>
        <v>260.67318072750334</v>
      </c>
      <c r="C197" s="43">
        <v>170</v>
      </c>
      <c r="D197" s="43">
        <f>IF(Calculator!$C$5&gt;1,"N/A",LOOKUP(A197,$G$2:$AB$3))</f>
        <v>21</v>
      </c>
    </row>
    <row r="198" spans="1:4" x14ac:dyDescent="0.3">
      <c r="A198" s="51">
        <f>A197+Calculator!$P$34/200</f>
        <v>4.9000000000000021</v>
      </c>
      <c r="B198" s="43">
        <f>AVERAGE('HSFET 1'!B216,'HSFET 2'!B216,'LSFET 1'!B216,'LSFET 2'!B216)</f>
        <v>260.81073205060915</v>
      </c>
      <c r="C198" s="43">
        <v>170</v>
      </c>
      <c r="D198" s="43">
        <f>IF(Calculator!$C$5&gt;1,"N/A",LOOKUP(A198,$G$2:$AB$3))</f>
        <v>21</v>
      </c>
    </row>
    <row r="199" spans="1:4" x14ac:dyDescent="0.3">
      <c r="A199" s="51">
        <f>A198+Calculator!$P$34/200</f>
        <v>4.9250000000000025</v>
      </c>
      <c r="B199" s="43">
        <f>AVERAGE('HSFET 1'!B217,'HSFET 2'!B217,'LSFET 1'!B217,'LSFET 2'!B217)</f>
        <v>260.94762438161177</v>
      </c>
      <c r="C199" s="43">
        <v>170</v>
      </c>
      <c r="D199" s="43">
        <f>IF(Calculator!$C$5&gt;1,"N/A",LOOKUP(A199,$G$2:$AB$3))</f>
        <v>21</v>
      </c>
    </row>
    <row r="200" spans="1:4" x14ac:dyDescent="0.3">
      <c r="A200" s="51">
        <f>A199+Calculator!$P$34/200</f>
        <v>4.9500000000000028</v>
      </c>
      <c r="B200" s="43">
        <f>AVERAGE('HSFET 1'!B218,'HSFET 2'!B218,'LSFET 1'!B218,'LSFET 2'!B218)</f>
        <v>261.08387053954033</v>
      </c>
      <c r="C200" s="43">
        <v>170</v>
      </c>
      <c r="D200" s="43">
        <f>IF(Calculator!$C$5&gt;1,"N/A",LOOKUP(A200,$G$2:$AB$3))</f>
        <v>21</v>
      </c>
    </row>
    <row r="201" spans="1:4" x14ac:dyDescent="0.3">
      <c r="A201" s="51">
        <f>A200+Calculator!$P$34/200</f>
        <v>4.9750000000000032</v>
      </c>
      <c r="B201" s="43">
        <f>AVERAGE('HSFET 1'!B219,'HSFET 2'!B219,'LSFET 1'!B219,'LSFET 2'!B219)</f>
        <v>261.2194830824032</v>
      </c>
      <c r="C201" s="43">
        <v>170</v>
      </c>
      <c r="D201" s="43">
        <f>IF(Calculator!$C$5&gt;1,"N/A",LOOKUP(A201,$G$2:$AB$3))</f>
        <v>21</v>
      </c>
    </row>
    <row r="202" spans="1:4" x14ac:dyDescent="0.3">
      <c r="A202" s="51">
        <f>A201+Calculator!$P$34/200</f>
        <v>5.0000000000000036</v>
      </c>
      <c r="B202" s="43">
        <f>AVERAGE('HSFET 1'!B220,'HSFET 2'!B220,'LSFET 1'!B220,'LSFET 2'!B220)</f>
        <v>261.35447431250736</v>
      </c>
      <c r="C202" s="43">
        <v>170</v>
      </c>
      <c r="D202" s="43">
        <f>IF(Calculator!$C$5&gt;1,"N/A",LOOKUP(A202,$G$2:$AB$3))</f>
        <v>0</v>
      </c>
    </row>
    <row r="203" spans="1:4" x14ac:dyDescent="0.3">
      <c r="A203" s="51">
        <f>A202+Calculator!$P$34/200</f>
        <v>5.0250000000000039</v>
      </c>
      <c r="B203" s="43">
        <f>AVERAGE('HSFET 1'!B221,'HSFET 2'!B221,'LSFET 1'!B221,'LSFET 2'!B221)</f>
        <v>214.60028840328536</v>
      </c>
      <c r="C203" s="43">
        <v>170</v>
      </c>
      <c r="D203" s="43">
        <f>IF(Calculator!$C$5&gt;1,"N/A",LOOKUP(A203,$G$2:$AB$3))</f>
        <v>0</v>
      </c>
    </row>
    <row r="204" spans="1:4" x14ac:dyDescent="0.3">
      <c r="A204" s="51">
        <f>A203+Calculator!$P$34/200</f>
        <v>5.0500000000000043</v>
      </c>
      <c r="B204" s="43">
        <f>AVERAGE('HSFET 1'!B222,'HSFET 2'!B222,'LSFET 1'!B222,'LSFET 2'!B222)</f>
        <v>196.9195225991316</v>
      </c>
      <c r="C204" s="43">
        <v>170</v>
      </c>
      <c r="D204" s="43">
        <f>IF(Calculator!$C$5&gt;1,"N/A",LOOKUP(A204,$G$2:$AB$3))</f>
        <v>0</v>
      </c>
    </row>
    <row r="205" spans="1:4" x14ac:dyDescent="0.3">
      <c r="A205" s="51">
        <f>A204+Calculator!$P$34/200</f>
        <v>5.0750000000000046</v>
      </c>
      <c r="B205" s="43">
        <f>AVERAGE('HSFET 1'!B223,'HSFET 2'!B223,'LSFET 1'!B223,'LSFET 2'!B223)</f>
        <v>184.07348072741462</v>
      </c>
      <c r="C205" s="43">
        <v>170</v>
      </c>
      <c r="D205" s="43">
        <f>IF(Calculator!$C$5&gt;1,"N/A",LOOKUP(A205,$G$2:$AB$3))</f>
        <v>0</v>
      </c>
    </row>
    <row r="206" spans="1:4" x14ac:dyDescent="0.3">
      <c r="A206" s="51">
        <f>A205+Calculator!$P$34/200</f>
        <v>5.100000000000005</v>
      </c>
      <c r="B206" s="43">
        <f>AVERAGE('HSFET 1'!B224,'HSFET 2'!B224,'LSFET 1'!B224,'LSFET 2'!B224)</f>
        <v>173.90980002123192</v>
      </c>
      <c r="C206" s="43">
        <v>170</v>
      </c>
      <c r="D206" s="43">
        <f>IF(Calculator!$C$5&gt;1,"N/A",LOOKUP(A206,$G$2:$AB$3))</f>
        <v>0</v>
      </c>
    </row>
    <row r="207" spans="1:4" x14ac:dyDescent="0.3">
      <c r="A207" s="51">
        <f>A206+Calculator!$P$34/200</f>
        <v>5.1250000000000053</v>
      </c>
      <c r="B207" s="43">
        <f>AVERAGE('HSFET 1'!B225,'HSFET 2'!B225,'LSFET 1'!B225,'LSFET 2'!B225)</f>
        <v>165.55005259694249</v>
      </c>
      <c r="C207" s="43">
        <v>170</v>
      </c>
      <c r="D207" s="43">
        <f>IF(Calculator!$C$5&gt;1,"N/A",LOOKUP(A207,$G$2:$AB$3))</f>
        <v>0</v>
      </c>
    </row>
    <row r="208" spans="1:4" x14ac:dyDescent="0.3">
      <c r="A208" s="51">
        <f>A207+Calculator!$P$34/200</f>
        <v>5.1500000000000057</v>
      </c>
      <c r="B208" s="43">
        <f>AVERAGE('HSFET 1'!B226,'HSFET 2'!B226,'LSFET 1'!B226,'LSFET 2'!B226)</f>
        <v>158.47371183346732</v>
      </c>
      <c r="C208" s="43">
        <v>170</v>
      </c>
      <c r="D208" s="43">
        <f>IF(Calculator!$C$5&gt;1,"N/A",LOOKUP(A208,$G$2:$AB$3))</f>
        <v>0</v>
      </c>
    </row>
    <row r="209" spans="1:4" x14ac:dyDescent="0.3">
      <c r="A209" s="51">
        <f>A208+Calculator!$P$34/200</f>
        <v>5.175000000000006</v>
      </c>
      <c r="B209" s="43">
        <f>AVERAGE('HSFET 1'!B227,'HSFET 2'!B227,'LSFET 1'!B227,'LSFET 2'!B227)</f>
        <v>152.34610537967771</v>
      </c>
      <c r="C209" s="43">
        <v>170</v>
      </c>
      <c r="D209" s="43">
        <f>IF(Calculator!$C$5&gt;1,"N/A",LOOKUP(A209,$G$2:$AB$3))</f>
        <v>0</v>
      </c>
    </row>
    <row r="210" spans="1:4" x14ac:dyDescent="0.3">
      <c r="A210" s="51">
        <f>A209+Calculator!$P$34/200</f>
        <v>5.2000000000000064</v>
      </c>
      <c r="B210" s="43">
        <f>AVERAGE('HSFET 1'!B228,'HSFET 2'!B228,'LSFET 1'!B228,'LSFET 2'!B228)</f>
        <v>146.94510904424769</v>
      </c>
      <c r="C210" s="43">
        <v>170</v>
      </c>
      <c r="D210" s="43">
        <f>IF(Calculator!$C$5&gt;1,"N/A",LOOKUP(A210,$G$2:$AB$3))</f>
        <v>0</v>
      </c>
    </row>
    <row r="211" spans="1:4" x14ac:dyDescent="0.3">
      <c r="A211" s="51">
        <f>A210+Calculator!$P$34/200</f>
        <v>5.2250000000000068</v>
      </c>
      <c r="B211" s="43">
        <f>AVERAGE('HSFET 1'!B229,'HSFET 2'!B229,'LSFET 1'!B229,'LSFET 2'!B229)</f>
        <v>142.11924297269792</v>
      </c>
      <c r="C211" s="43">
        <v>170</v>
      </c>
      <c r="D211" s="43">
        <f>IF(Calculator!$C$5&gt;1,"N/A",LOOKUP(A211,$G$2:$AB$3))</f>
        <v>0</v>
      </c>
    </row>
    <row r="212" spans="1:4" x14ac:dyDescent="0.3">
      <c r="A212" s="51">
        <f>A211+Calculator!$P$34/200</f>
        <v>5.2500000000000071</v>
      </c>
      <c r="B212" s="43">
        <f>AVERAGE('HSFET 1'!B230,'HSFET 2'!B230,'LSFET 1'!B230,'LSFET 2'!B230)</f>
        <v>137.76212723833549</v>
      </c>
      <c r="C212" s="43">
        <v>170</v>
      </c>
      <c r="D212" s="43">
        <f>IF(Calculator!$C$5&gt;1,"N/A",LOOKUP(A212,$G$2:$AB$3))</f>
        <v>0</v>
      </c>
    </row>
    <row r="213" spans="1:4" x14ac:dyDescent="0.3">
      <c r="A213" s="51">
        <f>A212+Calculator!$P$34/200</f>
        <v>5.2750000000000075</v>
      </c>
      <c r="B213" s="43">
        <f>AVERAGE('HSFET 1'!B231,'HSFET 2'!B231,'LSFET 1'!B231,'LSFET 2'!B231)</f>
        <v>133.79663671333176</v>
      </c>
      <c r="C213" s="43">
        <v>170</v>
      </c>
      <c r="D213" s="43">
        <f>IF(Calculator!$C$5&gt;1,"N/A",LOOKUP(A213,$G$2:$AB$3))</f>
        <v>0</v>
      </c>
    </row>
    <row r="214" spans="1:4" x14ac:dyDescent="0.3">
      <c r="A214" s="51">
        <f>A213+Calculator!$P$34/200</f>
        <v>5.3000000000000078</v>
      </c>
      <c r="B214" s="43">
        <f>AVERAGE('HSFET 1'!B232,'HSFET 2'!B232,'LSFET 1'!B232,'LSFET 2'!B232)</f>
        <v>130.16497849836205</v>
      </c>
      <c r="C214" s="43">
        <v>170</v>
      </c>
      <c r="D214" s="43">
        <f>IF(Calculator!$C$5&gt;1,"N/A",LOOKUP(A214,$G$2:$AB$3))</f>
        <v>0</v>
      </c>
    </row>
    <row r="215" spans="1:4" x14ac:dyDescent="0.3">
      <c r="A215" s="51">
        <f>A214+Calculator!$P$34/200</f>
        <v>5.3250000000000082</v>
      </c>
      <c r="B215" s="43">
        <f>AVERAGE('HSFET 1'!B233,'HSFET 2'!B233,'LSFET 1'!B233,'LSFET 2'!B233)</f>
        <v>126.82242160825668</v>
      </c>
      <c r="C215" s="43">
        <v>170</v>
      </c>
      <c r="D215" s="43">
        <f>IF(Calculator!$C$5&gt;1,"N/A",LOOKUP(A215,$G$2:$AB$3))</f>
        <v>0</v>
      </c>
    </row>
    <row r="216" spans="1:4" x14ac:dyDescent="0.3">
      <c r="A216" s="51">
        <f>A215+Calculator!$P$34/200</f>
        <v>5.3500000000000085</v>
      </c>
      <c r="B216" s="43">
        <f>AVERAGE('HSFET 1'!B234,'HSFET 2'!B234,'LSFET 1'!B234,'LSFET 2'!B234)</f>
        <v>123.73329271856858</v>
      </c>
      <c r="C216" s="43">
        <v>170</v>
      </c>
      <c r="D216" s="43">
        <f>IF(Calculator!$C$5&gt;1,"N/A",LOOKUP(A216,$G$2:$AB$3))</f>
        <v>0</v>
      </c>
    </row>
    <row r="217" spans="1:4" x14ac:dyDescent="0.3">
      <c r="A217" s="51">
        <f>A216+Calculator!$P$34/200</f>
        <v>5.3750000000000089</v>
      </c>
      <c r="B217" s="43">
        <f>AVERAGE('HSFET 1'!B235,'HSFET 2'!B235,'LSFET 1'!B235,'LSFET 2'!B235)</f>
        <v>120.86838594028038</v>
      </c>
      <c r="C217" s="43">
        <v>170</v>
      </c>
      <c r="D217" s="43">
        <f>IF(Calculator!$C$5&gt;1,"N/A",LOOKUP(A217,$G$2:$AB$3))</f>
        <v>0</v>
      </c>
    </row>
    <row r="218" spans="1:4" x14ac:dyDescent="0.3">
      <c r="A218" s="51">
        <f>A217+Calculator!$P$34/200</f>
        <v>5.4000000000000092</v>
      </c>
      <c r="B218" s="43">
        <f>AVERAGE('HSFET 1'!B236,'HSFET 2'!B236,'LSFET 1'!B236,'LSFET 2'!B236)</f>
        <v>118.20326048233383</v>
      </c>
      <c r="C218" s="43">
        <v>170</v>
      </c>
      <c r="D218" s="43">
        <f>IF(Calculator!$C$5&gt;1,"N/A",LOOKUP(A218,$G$2:$AB$3))</f>
        <v>0</v>
      </c>
    </row>
    <row r="219" spans="1:4" x14ac:dyDescent="0.3">
      <c r="A219" s="51">
        <f>A218+Calculator!$P$34/200</f>
        <v>5.4250000000000096</v>
      </c>
      <c r="B219" s="43">
        <f>AVERAGE('HSFET 1'!B237,'HSFET 2'!B237,'LSFET 1'!B237,'LSFET 2'!B237)</f>
        <v>115.71709992887816</v>
      </c>
      <c r="C219" s="43">
        <v>170</v>
      </c>
      <c r="D219" s="43">
        <f>IF(Calculator!$C$5&gt;1,"N/A",LOOKUP(A219,$G$2:$AB$3))</f>
        <v>0</v>
      </c>
    </row>
    <row r="220" spans="1:4" x14ac:dyDescent="0.3">
      <c r="A220" s="51">
        <f>A219+Calculator!$P$34/200</f>
        <v>5.4500000000000099</v>
      </c>
      <c r="B220" s="43">
        <f>AVERAGE('HSFET 1'!B238,'HSFET 2'!B238,'LSFET 1'!B238,'LSFET 2'!B238)</f>
        <v>113.3919299247665</v>
      </c>
      <c r="C220" s="43">
        <v>170</v>
      </c>
      <c r="D220" s="43">
        <f>IF(Calculator!$C$5&gt;1,"N/A",LOOKUP(A220,$G$2:$AB$3))</f>
        <v>0</v>
      </c>
    </row>
    <row r="221" spans="1:4" x14ac:dyDescent="0.3">
      <c r="A221" s="51">
        <f>A220+Calculator!$P$34/200</f>
        <v>5.4750000000000103</v>
      </c>
      <c r="B221" s="43">
        <f>AVERAGE('HSFET 1'!B239,'HSFET 2'!B239,'LSFET 1'!B239,'LSFET 2'!B239)</f>
        <v>111.21206711443565</v>
      </c>
      <c r="C221" s="43">
        <v>170</v>
      </c>
      <c r="D221" s="43">
        <f>IF(Calculator!$C$5&gt;1,"N/A",LOOKUP(A221,$G$2:$AB$3))</f>
        <v>0</v>
      </c>
    </row>
  </sheetData>
  <protectedRanges>
    <protectedRange sqref="A2:A221" name="Time"/>
    <protectedRange sqref="G2:AB3" name="Load Profile_1_1_1_1"/>
  </protectedRanges>
  <phoneticPr fontId="1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78E5-E047-4F4A-877E-33D02CCF0893}">
  <dimension ref="A2:D22"/>
  <sheetViews>
    <sheetView topLeftCell="A10" workbookViewId="0">
      <selection activeCell="B27" sqref="B27"/>
    </sheetView>
  </sheetViews>
  <sheetFormatPr defaultColWidth="9.125" defaultRowHeight="16.5" x14ac:dyDescent="0.3"/>
  <cols>
    <col min="1" max="1" width="8" style="1" customWidth="1"/>
    <col min="2" max="2" width="174.625" style="1" customWidth="1"/>
  </cols>
  <sheetData>
    <row r="2" spans="1:2" ht="26.25" x14ac:dyDescent="0.3">
      <c r="A2" s="97" t="s">
        <v>6</v>
      </c>
      <c r="B2" s="97"/>
    </row>
    <row r="4" spans="1:2" x14ac:dyDescent="0.3">
      <c r="A4" s="98" t="s">
        <v>70</v>
      </c>
      <c r="B4" s="98"/>
    </row>
    <row r="5" spans="1:2" ht="49.5" x14ac:dyDescent="0.3">
      <c r="A5" s="70">
        <v>1</v>
      </c>
      <c r="B5" s="79" t="s">
        <v>120</v>
      </c>
    </row>
    <row r="6" spans="1:2" ht="30" customHeight="1" x14ac:dyDescent="0.3">
      <c r="A6" s="70">
        <v>2</v>
      </c>
      <c r="B6" s="79" t="s">
        <v>122</v>
      </c>
    </row>
    <row r="7" spans="1:2" ht="30" customHeight="1" x14ac:dyDescent="0.3">
      <c r="A7" s="70">
        <v>3</v>
      </c>
      <c r="B7" s="79" t="s">
        <v>7</v>
      </c>
    </row>
    <row r="8" spans="1:2" ht="30" customHeight="1" x14ac:dyDescent="0.3">
      <c r="A8" s="70">
        <v>4</v>
      </c>
      <c r="B8" s="79" t="s">
        <v>69</v>
      </c>
    </row>
    <row r="9" spans="1:2" ht="30" customHeight="1" x14ac:dyDescent="0.3">
      <c r="A9" s="70">
        <v>5</v>
      </c>
      <c r="B9" s="79" t="s">
        <v>68</v>
      </c>
    </row>
    <row r="10" spans="1:2" ht="30" customHeight="1" x14ac:dyDescent="0.3">
      <c r="A10" s="69"/>
      <c r="B10" s="69"/>
    </row>
    <row r="11" spans="1:2" x14ac:dyDescent="0.3">
      <c r="A11" s="98" t="s">
        <v>8</v>
      </c>
      <c r="B11" s="98"/>
    </row>
    <row r="12" spans="1:2" ht="30" customHeight="1" x14ac:dyDescent="0.3">
      <c r="A12" s="70">
        <v>1</v>
      </c>
      <c r="B12" s="80" t="s">
        <v>129</v>
      </c>
    </row>
    <row r="13" spans="1:2" ht="30" customHeight="1" x14ac:dyDescent="0.3">
      <c r="A13" s="70">
        <v>2</v>
      </c>
      <c r="B13" s="79" t="s">
        <v>130</v>
      </c>
    </row>
    <row r="14" spans="1:2" ht="30" customHeight="1" x14ac:dyDescent="0.3">
      <c r="A14" s="70">
        <v>3</v>
      </c>
      <c r="B14" s="79" t="s">
        <v>131</v>
      </c>
    </row>
    <row r="15" spans="1:2" ht="30" customHeight="1" x14ac:dyDescent="0.3">
      <c r="A15" s="70">
        <v>4</v>
      </c>
      <c r="B15" s="79" t="s">
        <v>132</v>
      </c>
    </row>
    <row r="16" spans="1:2" ht="30" customHeight="1" x14ac:dyDescent="0.3">
      <c r="A16" s="70">
        <v>5</v>
      </c>
      <c r="B16" s="79" t="s">
        <v>133</v>
      </c>
    </row>
    <row r="17" spans="1:4" ht="30" customHeight="1" x14ac:dyDescent="0.3">
      <c r="A17" s="70">
        <v>6</v>
      </c>
      <c r="B17" s="79" t="s">
        <v>134</v>
      </c>
    </row>
    <row r="18" spans="1:4" ht="30" customHeight="1" x14ac:dyDescent="0.3">
      <c r="A18" s="70">
        <v>7</v>
      </c>
      <c r="B18" s="79" t="s">
        <v>135</v>
      </c>
    </row>
    <row r="19" spans="1:4" ht="30" customHeight="1" x14ac:dyDescent="0.3">
      <c r="A19" s="70">
        <v>8</v>
      </c>
      <c r="B19" s="79" t="s">
        <v>136</v>
      </c>
    </row>
    <row r="20" spans="1:4" ht="44.25" customHeight="1" x14ac:dyDescent="0.3">
      <c r="A20" s="70">
        <v>9</v>
      </c>
      <c r="B20" s="79" t="s">
        <v>137</v>
      </c>
      <c r="C20" s="78"/>
      <c r="D20" s="78"/>
    </row>
    <row r="21" spans="1:4" ht="30" customHeight="1" x14ac:dyDescent="0.3">
      <c r="A21" s="70">
        <v>10</v>
      </c>
      <c r="B21" s="79" t="s">
        <v>139</v>
      </c>
    </row>
    <row r="22" spans="1:4" ht="30" customHeight="1" x14ac:dyDescent="0.3">
      <c r="A22" s="70">
        <v>11</v>
      </c>
      <c r="B22" s="79" t="s">
        <v>138</v>
      </c>
    </row>
  </sheetData>
  <mergeCells count="3">
    <mergeCell ref="A2:B2"/>
    <mergeCell ref="A4:B4"/>
    <mergeCell ref="A11:B11"/>
  </mergeCells>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09E95-217B-48BB-BAF5-6F8F20930944}">
  <sheetPr>
    <tabColor rgb="FF92D050"/>
  </sheetPr>
  <dimension ref="A2:AB37"/>
  <sheetViews>
    <sheetView tabSelected="1" zoomScaleNormal="100" workbookViewId="0">
      <selection activeCell="D14" sqref="D14"/>
    </sheetView>
  </sheetViews>
  <sheetFormatPr defaultColWidth="9.125" defaultRowHeight="16.5" x14ac:dyDescent="0.3"/>
  <cols>
    <col min="1" max="1" width="12.25" bestFit="1" customWidth="1"/>
    <col min="2" max="2" width="35" bestFit="1" customWidth="1"/>
    <col min="3" max="3" width="31.125" customWidth="1"/>
    <col min="5" max="5" width="13.375" customWidth="1"/>
    <col min="6" max="6" width="24.75" bestFit="1" customWidth="1"/>
  </cols>
  <sheetData>
    <row r="2" spans="1:28" x14ac:dyDescent="0.3">
      <c r="A2" s="66" t="s">
        <v>140</v>
      </c>
      <c r="B2" s="66" t="s">
        <v>9</v>
      </c>
      <c r="C2" s="62">
        <v>25</v>
      </c>
      <c r="D2" s="18"/>
      <c r="E2" s="66" t="s">
        <v>148</v>
      </c>
      <c r="F2" s="66" t="s">
        <v>12</v>
      </c>
      <c r="G2" s="91">
        <v>0</v>
      </c>
      <c r="H2" s="62">
        <v>5</v>
      </c>
      <c r="I2" s="62"/>
      <c r="J2" s="62"/>
      <c r="K2" s="62"/>
      <c r="L2" s="62"/>
      <c r="M2" s="62"/>
      <c r="N2" s="62"/>
      <c r="O2" s="62"/>
      <c r="P2" s="62"/>
      <c r="Q2" s="62"/>
      <c r="R2" s="62"/>
      <c r="S2" s="62"/>
      <c r="T2" s="62"/>
      <c r="U2" s="62"/>
      <c r="V2" s="62"/>
      <c r="W2" s="62"/>
      <c r="X2" s="62"/>
      <c r="Y2" s="62"/>
      <c r="Z2" s="62"/>
      <c r="AA2" s="62"/>
      <c r="AB2" s="62"/>
    </row>
    <row r="3" spans="1:28" x14ac:dyDescent="0.3">
      <c r="A3" s="66" t="s">
        <v>141</v>
      </c>
      <c r="B3" s="66" t="s">
        <v>18</v>
      </c>
      <c r="C3" s="62">
        <v>3</v>
      </c>
      <c r="D3" s="18"/>
      <c r="E3" s="66" t="s">
        <v>149</v>
      </c>
      <c r="F3" s="66" t="s">
        <v>72</v>
      </c>
      <c r="G3" s="62">
        <v>21</v>
      </c>
      <c r="H3" s="62"/>
      <c r="I3" s="62"/>
      <c r="J3" s="62"/>
      <c r="K3" s="62"/>
      <c r="L3" s="62"/>
      <c r="M3" s="62"/>
      <c r="N3" s="62"/>
      <c r="O3" s="62"/>
      <c r="P3" s="62"/>
      <c r="Q3" s="62"/>
      <c r="R3" s="62"/>
      <c r="S3" s="62"/>
      <c r="T3" s="62"/>
      <c r="U3" s="62"/>
      <c r="V3" s="62"/>
      <c r="W3" s="62"/>
      <c r="X3" s="62"/>
      <c r="Y3" s="62"/>
      <c r="Z3" s="62"/>
      <c r="AA3" s="62"/>
      <c r="AB3" s="62"/>
    </row>
    <row r="4" spans="1:28" x14ac:dyDescent="0.3">
      <c r="A4" s="66" t="s">
        <v>142</v>
      </c>
      <c r="B4" s="66" t="s">
        <v>20</v>
      </c>
      <c r="C4" s="62">
        <v>1</v>
      </c>
      <c r="D4" s="18"/>
      <c r="E4" s="66" t="s">
        <v>150</v>
      </c>
      <c r="F4" s="66" t="s">
        <v>13</v>
      </c>
      <c r="G4" s="62" t="s">
        <v>174</v>
      </c>
      <c r="H4" s="62"/>
      <c r="I4" s="62"/>
      <c r="J4" s="62"/>
      <c r="K4" s="62"/>
      <c r="L4" s="62"/>
      <c r="M4" s="62"/>
      <c r="N4" s="62"/>
      <c r="O4" s="62"/>
      <c r="P4" s="62"/>
      <c r="Q4" s="62"/>
      <c r="R4" s="62"/>
      <c r="S4" s="62"/>
      <c r="T4" s="62"/>
      <c r="U4" s="62"/>
      <c r="V4" s="62"/>
      <c r="W4" s="62"/>
      <c r="X4" s="62"/>
      <c r="Y4" s="62"/>
      <c r="Z4" s="62"/>
      <c r="AA4" s="62"/>
      <c r="AB4" s="62"/>
    </row>
    <row r="5" spans="1:28" x14ac:dyDescent="0.3">
      <c r="A5" s="66" t="s">
        <v>143</v>
      </c>
      <c r="B5" s="66" t="s">
        <v>128</v>
      </c>
      <c r="C5" s="62">
        <v>1</v>
      </c>
      <c r="D5" s="18"/>
      <c r="E5" s="66" t="s">
        <v>151</v>
      </c>
      <c r="F5" s="66" t="s">
        <v>73</v>
      </c>
      <c r="G5" s="62"/>
      <c r="H5" s="62"/>
      <c r="I5" s="62"/>
      <c r="J5" s="62"/>
      <c r="K5" s="62"/>
      <c r="L5" s="62"/>
      <c r="M5" s="62"/>
      <c r="N5" s="62"/>
      <c r="O5" s="62"/>
      <c r="P5" s="62"/>
      <c r="Q5" s="62"/>
      <c r="R5" s="62"/>
      <c r="S5" s="62"/>
      <c r="T5" s="62"/>
      <c r="U5" s="62"/>
      <c r="V5" s="62"/>
      <c r="W5" s="62"/>
      <c r="X5" s="62"/>
      <c r="Y5" s="62"/>
      <c r="Z5" s="62"/>
      <c r="AA5" s="62"/>
      <c r="AB5" s="62"/>
    </row>
    <row r="6" spans="1:28" x14ac:dyDescent="0.3">
      <c r="A6" s="66" t="s">
        <v>144</v>
      </c>
      <c r="B6" s="66" t="s">
        <v>83</v>
      </c>
      <c r="C6" s="62" t="s">
        <v>173</v>
      </c>
      <c r="D6" s="18"/>
      <c r="E6" s="66" t="s">
        <v>152</v>
      </c>
      <c r="F6" s="66" t="s">
        <v>116</v>
      </c>
      <c r="G6" s="64"/>
      <c r="H6" s="64"/>
      <c r="I6" s="64"/>
      <c r="J6" s="64"/>
      <c r="K6" s="64"/>
      <c r="L6" s="64"/>
      <c r="M6" s="64"/>
      <c r="N6" s="64"/>
      <c r="O6" s="64"/>
      <c r="P6" s="64"/>
      <c r="Q6" s="64"/>
      <c r="R6" s="64"/>
      <c r="S6" s="64"/>
      <c r="T6" s="64"/>
      <c r="U6" s="64"/>
      <c r="V6" s="64"/>
      <c r="W6" s="64"/>
      <c r="X6" s="64"/>
      <c r="Y6" s="64"/>
      <c r="Z6" s="64"/>
      <c r="AA6" s="64"/>
      <c r="AB6" s="64"/>
    </row>
    <row r="7" spans="1:28" x14ac:dyDescent="0.3">
      <c r="A7" s="66" t="s">
        <v>145</v>
      </c>
      <c r="B7" s="66" t="s">
        <v>10</v>
      </c>
      <c r="C7" s="62">
        <v>20</v>
      </c>
      <c r="D7" s="18"/>
      <c r="E7" s="82" t="s">
        <v>11</v>
      </c>
      <c r="F7" s="82" t="s">
        <v>124</v>
      </c>
      <c r="G7" s="64">
        <f>IFERROR(_xlfn.SWITCH($C$5,1,IF(G3&gt;0,'Design Inputs'!$D$17/1000*G3^2, IF(G4="Y",'Design Inputs'!$D$17/1000*G3^2*(1-G5)+ 2*'Design Inputs'!$D$8*ABS(G3)*'Design Inputs'!$D$7*$C$7/1000000 + 'Design Inputs'!$D$8^2*ABS(G3)/MIN('Design Inputs'!$D$28,8)*$C$7/1000,0.001)),2,G6*0.25,3,G6*0.4,4,G6*0.2,default,NA),"")</f>
        <v>10.3635</v>
      </c>
      <c r="H7" s="64">
        <f>IFERROR(_xlfn.SWITCH($C$5,1,IF(H3&gt;0,'Design Inputs'!$D$17/1000*H3^2, IF(H4="Y",'Design Inputs'!$D$17/1000*H3^2*(1-H5)+ 2*'Design Inputs'!$D$8*ABS(H3)*'Design Inputs'!$D$7*$C$7/1000000 + 'Design Inputs'!$D$8^2*ABS(H3)/MIN('Design Inputs'!$D$28,8)*$C$7/1000,0.001)),2,H6*0.25,3,H6*0.4,4,H6*0.2,default,NA),"")</f>
        <v>1E-3</v>
      </c>
      <c r="I7" s="64">
        <f>IFERROR(_xlfn.SWITCH($C$5,1,IF(I3&gt;0,'Design Inputs'!$D$17/1000*I3^2, IF(I4="Y",'Design Inputs'!$D$17/1000*I3^2*(1-I5)+ 2*'Design Inputs'!$D$8*ABS(I3)*'Design Inputs'!$D$7*$C$7/1000000 + 'Design Inputs'!$D$8^2*ABS(I3)/MIN('Design Inputs'!$D$28,8)*$C$7/1000,0.001)),2,I6*0.25,3,I6*0.4,4,I6*0.2,default,NA),"")</f>
        <v>1E-3</v>
      </c>
      <c r="J7" s="64">
        <f>IFERROR(_xlfn.SWITCH($C$5,1,IF(J3&gt;0,'Design Inputs'!$D$17/1000*J3^2, IF(J4="Y",'Design Inputs'!$D$17/1000*J3^2*(1-J5)+ 2*'Design Inputs'!$D$8*ABS(J3)*'Design Inputs'!$D$7*$C$7/1000000 + 'Design Inputs'!$D$8^2*ABS(J3)/MIN('Design Inputs'!$D$28,8)*$C$7/1000,0.001)),2,J6*0.25,3,J6*0.4,4,J6*0.2,default,NA),"")</f>
        <v>1E-3</v>
      </c>
      <c r="K7" s="64">
        <f>IFERROR(_xlfn.SWITCH($C$5,1,IF(K3&gt;0,'Design Inputs'!$D$17/1000*K3^2, IF(K4="Y",'Design Inputs'!$D$17/1000*K3^2*(1-K5)+ 2*'Design Inputs'!$D$8*ABS(K3)*'Design Inputs'!$D$7*$C$7/1000000 + 'Design Inputs'!$D$8^2*ABS(K3)/MIN('Design Inputs'!$D$28,8)*$C$7/1000,0.001)),2,K6*0.25,3,K6*0.4,4,K6*0.2,default,NA),"")</f>
        <v>1E-3</v>
      </c>
      <c r="L7" s="64">
        <f>IFERROR(_xlfn.SWITCH($C$5,1,IF(L3&gt;0,'Design Inputs'!$D$17/1000*L3^2, IF(L4="Y",'Design Inputs'!$D$17/1000*L3^2*(1-L5)+ 2*'Design Inputs'!$D$8*ABS(L3)*'Design Inputs'!$D$7*$C$7/1000000 + 'Design Inputs'!$D$8^2*ABS(L3)/MIN('Design Inputs'!$D$28,8)*$C$7/1000,0.001)),2,L6*0.25,3,L6*0.4,4,L6*0.2,default,NA),"")</f>
        <v>1E-3</v>
      </c>
      <c r="M7" s="64">
        <f>IFERROR(_xlfn.SWITCH($C$5,1,IF(M3&gt;0,'Design Inputs'!$D$17/1000*M3^2, IF(M4="Y",'Design Inputs'!$D$17/1000*M3^2*(1-M5)+ 2*'Design Inputs'!$D$8*ABS(M3)*'Design Inputs'!$D$7*$C$7/1000000 + 'Design Inputs'!$D$8^2*ABS(M3)/MIN('Design Inputs'!$D$28,8)*$C$7/1000,0.001)),2,M6*0.25,3,M6*0.4,4,M6*0.2,default,NA),"")</f>
        <v>1E-3</v>
      </c>
      <c r="N7" s="64">
        <f>IFERROR(_xlfn.SWITCH($C$5,1,IF(N3&gt;0,'Design Inputs'!$D$17/1000*N3^2, IF(N4="Y",'Design Inputs'!$D$17/1000*N3^2*(1-N5)+ 2*'Design Inputs'!$D$8*ABS(N3)*'Design Inputs'!$D$7*$C$7/1000000 + 'Design Inputs'!$D$8^2*ABS(N3)/MIN('Design Inputs'!$D$28,8)*$C$7/1000,0.001)),2,N6*0.25,3,N6*0.4,4,N6*0.2,default,NA),"")</f>
        <v>1E-3</v>
      </c>
      <c r="O7" s="64">
        <f>IFERROR(_xlfn.SWITCH($C$5,1,IF(O3&gt;0,'Design Inputs'!$D$17/1000*O3^2, IF(O4="Y",'Design Inputs'!$D$17/1000*O3^2*(1-O5)+ 2*'Design Inputs'!$D$8*ABS(O3)*'Design Inputs'!$D$7*$C$7/1000000 + 'Design Inputs'!$D$8^2*ABS(O3)/MIN('Design Inputs'!$D$28,8)*$C$7/1000,0.001)),2,O6*0.25,3,O6*0.4,4,O6*0.2,default,NA),"")</f>
        <v>1E-3</v>
      </c>
      <c r="P7" s="64">
        <f>IFERROR(_xlfn.SWITCH($C$5,1,IF(P3&gt;0,'Design Inputs'!$D$17/1000*P3^2, IF(P4="Y",'Design Inputs'!$D$17/1000*P3^2*(1-P5)+ 2*'Design Inputs'!$D$8*ABS(P3)*'Design Inputs'!$D$7*$C$7/1000000 + 'Design Inputs'!$D$8^2*ABS(P3)/MIN('Design Inputs'!$D$28,8)*$C$7/1000,0.001)),2,P6*0.25,3,P6*0.4,4,P6*0.2,default,NA),"")</f>
        <v>1E-3</v>
      </c>
      <c r="Q7" s="64">
        <f>IFERROR(_xlfn.SWITCH($C$5,1,IF(Q3&gt;0,'Design Inputs'!$D$17/1000*Q3^2, IF(Q4="Y",'Design Inputs'!$D$17/1000*Q3^2*(1-Q5)+ 2*'Design Inputs'!$D$8*ABS(Q3)*'Design Inputs'!$D$7*$C$7/1000000 + 'Design Inputs'!$D$8^2*ABS(Q3)/MIN('Design Inputs'!$D$28,8)*$C$7/1000,0.001)),2,Q6*0.25,3,Q6*0.4,4,Q6*0.2,default,NA),"")</f>
        <v>1E-3</v>
      </c>
      <c r="R7" s="64">
        <f>IFERROR(_xlfn.SWITCH($C$5,1,IF(R3&gt;0,'Design Inputs'!$D$17/1000*R3^2, IF(R4="Y",'Design Inputs'!$D$17/1000*R3^2*(1-R5)+ 2*'Design Inputs'!$D$8*ABS(R3)*'Design Inputs'!$D$7*$C$7/1000000 + 'Design Inputs'!$D$8^2*ABS(R3)/MIN('Design Inputs'!$D$28,8)*$C$7/1000,0.001)),2,R6*0.25,3,R6*0.4,4,R6*0.2,default,NA),"")</f>
        <v>1E-3</v>
      </c>
      <c r="S7" s="64">
        <f>IFERROR(_xlfn.SWITCH($C$5,1,IF(S3&gt;0,'Design Inputs'!$D$17/1000*S3^2, IF(S4="Y",'Design Inputs'!$D$17/1000*S3^2*(1-S5)+ 2*'Design Inputs'!$D$8*ABS(S3)*'Design Inputs'!$D$7*$C$7/1000000 + 'Design Inputs'!$D$8^2*ABS(S3)/MIN('Design Inputs'!$D$28,8)*$C$7/1000,0.001)),2,S6*0.25,3,S6*0.4,4,S6*0.2,default,NA),"")</f>
        <v>1E-3</v>
      </c>
      <c r="T7" s="64">
        <f>IFERROR(_xlfn.SWITCH($C$5,1,IF(T3&gt;0,'Design Inputs'!$D$17/1000*T3^2, IF(T4="Y",'Design Inputs'!$D$17/1000*T3^2*(1-T5)+ 2*'Design Inputs'!$D$8*ABS(T3)*'Design Inputs'!$D$7*$C$7/1000000 + 'Design Inputs'!$D$8^2*ABS(T3)/MIN('Design Inputs'!$D$28,8)*$C$7/1000,0.001)),2,T6*0.25,3,T6*0.4,4,T6*0.2,default,NA),"")</f>
        <v>1E-3</v>
      </c>
      <c r="U7" s="64">
        <f>IFERROR(_xlfn.SWITCH($C$5,1,IF(U3&gt;0,'Design Inputs'!$D$17/1000*U3^2, IF(U4="Y",'Design Inputs'!$D$17/1000*U3^2*(1-U5)+ 2*'Design Inputs'!$D$8*ABS(U3)*'Design Inputs'!$D$7*$C$7/1000000 + 'Design Inputs'!$D$8^2*ABS(U3)/MIN('Design Inputs'!$D$28,8)*$C$7/1000,0.001)),2,U6*0.25,3,U6*0.4,4,U6*0.2,default,NA),"")</f>
        <v>1E-3</v>
      </c>
      <c r="V7" s="64">
        <f>IFERROR(_xlfn.SWITCH($C$5,1,IF(V3&gt;0,'Design Inputs'!$D$17/1000*V3^2, IF(V4="Y",'Design Inputs'!$D$17/1000*V3^2*(1-V5)+ 2*'Design Inputs'!$D$8*ABS(V3)*'Design Inputs'!$D$7*$C$7/1000000 + 'Design Inputs'!$D$8^2*ABS(V3)/MIN('Design Inputs'!$D$28,8)*$C$7/1000,0.001)),2,V6*0.25,3,V6*0.4,4,V6*0.2,default,NA),"")</f>
        <v>1E-3</v>
      </c>
      <c r="W7" s="64">
        <f>IFERROR(_xlfn.SWITCH($C$5,1,IF(W3&gt;0,'Design Inputs'!$D$17/1000*W3^2, IF(W4="Y",'Design Inputs'!$D$17/1000*W3^2*(1-W5)+ 2*'Design Inputs'!$D$8*ABS(W3)*'Design Inputs'!$D$7*$C$7/1000000 + 'Design Inputs'!$D$8^2*ABS(W3)/MIN('Design Inputs'!$D$28,8)*$C$7/1000,0.001)),2,W6*0.25,3,W6*0.4,4,W6*0.2,default,NA),"")</f>
        <v>1E-3</v>
      </c>
      <c r="X7" s="64">
        <f>IFERROR(_xlfn.SWITCH($C$5,1,IF(X3&gt;0,'Design Inputs'!$D$17/1000*X3^2, IF(X4="Y",'Design Inputs'!$D$17/1000*X3^2*(1-X5)+ 2*'Design Inputs'!$D$8*ABS(X3)*'Design Inputs'!$D$7*$C$7/1000000 + 'Design Inputs'!$D$8^2*ABS(X3)/MIN('Design Inputs'!$D$28,8)*$C$7/1000,0.001)),2,X6*0.25,3,X6*0.4,4,X6*0.2,default,NA),"")</f>
        <v>1E-3</v>
      </c>
      <c r="Y7" s="64">
        <f>IFERROR(_xlfn.SWITCH($C$5,1,IF(Y3&gt;0,'Design Inputs'!$D$17/1000*Y3^2, IF(Y4="Y",'Design Inputs'!$D$17/1000*Y3^2*(1-Y5)+ 2*'Design Inputs'!$D$8*ABS(Y3)*'Design Inputs'!$D$7*$C$7/1000000 + 'Design Inputs'!$D$8^2*ABS(Y3)/MIN('Design Inputs'!$D$28,8)*$C$7/1000,0.001)),2,Y6*0.25,3,Y6*0.4,4,Y6*0.2,default,NA),"")</f>
        <v>1E-3</v>
      </c>
      <c r="Z7" s="64">
        <f>IFERROR(_xlfn.SWITCH($C$5,1,IF(Z3&gt;0,'Design Inputs'!$D$17/1000*Z3^2, IF(Z4="Y",'Design Inputs'!$D$17/1000*Z3^2*(1-Z5)+ 2*'Design Inputs'!$D$8*ABS(Z3)*'Design Inputs'!$D$7*$C$7/1000000 + 'Design Inputs'!$D$8^2*ABS(Z3)/MIN('Design Inputs'!$D$28,8)*$C$7/1000,0.001)),2,Z6*0.25,3,Z6*0.4,4,Z6*0.2,default,NA),"")</f>
        <v>1E-3</v>
      </c>
      <c r="AA7" s="64">
        <f>IFERROR(_xlfn.SWITCH($C$5,1,IF(AA3&gt;0,'Design Inputs'!$D$17/1000*AA3^2, IF(AA4="Y",'Design Inputs'!$D$17/1000*AA3^2*(1-AA5)+ 2*'Design Inputs'!$D$8*ABS(AA3)*'Design Inputs'!$D$7*$C$7/1000000 + 'Design Inputs'!$D$8^2*ABS(AA3)/MIN('Design Inputs'!$D$28,8)*$C$7/1000,0.001)),2,AA6*0.25,3,AA6*0.4,4,AA6*0.2,default,NA),"")</f>
        <v>1E-3</v>
      </c>
      <c r="AB7" s="64">
        <f>IFERROR(_xlfn.SWITCH($C$5,1,IF(AB3&gt;0,'Design Inputs'!$D$17/1000*AB3^2, IF(AB4="Y",'Design Inputs'!$D$17/1000*AB3^2*(1-AB5)+ 2*'Design Inputs'!$D$8*ABS(AB3)*'Design Inputs'!$D$7*$C$7/1000000 + 'Design Inputs'!$D$8^2*ABS(AB3)/MIN('Design Inputs'!$D$28,8)*$C$7/1000,0.001)),2,AB6*0.25,3,AB6*0.4,4,AB6*0.2,default,NA),"")</f>
        <v>1E-3</v>
      </c>
    </row>
    <row r="8" spans="1:28" x14ac:dyDescent="0.3">
      <c r="A8" s="66" t="s">
        <v>146</v>
      </c>
      <c r="B8" s="66" t="s">
        <v>78</v>
      </c>
      <c r="C8" s="62">
        <v>1.2</v>
      </c>
      <c r="D8" s="18"/>
      <c r="E8" s="82" t="s">
        <v>11</v>
      </c>
      <c r="F8" s="82" t="s">
        <v>125</v>
      </c>
      <c r="G8" s="64">
        <f>IFERROR(_xlfn.SWITCH($C$5,1,IF(G3&gt;0,IF(G4="Y",'Design Inputs'!$D$17/1000*G3^2*(1-G5)+2*'Design Inputs'!$D$8*ABS(G3)*'Design Inputs'!$D$7*$C$7/1000000 +'Design Inputs'!$D$8^2*ABS(G3)/MIN('Design Inputs'!$D$28,8)*$C$7/1000,0.001),'Design Inputs'!$D$17/1000*G3^2),2,0.25*G6,3,0.2*G6,4,0.4*G6,default,NA),"")</f>
        <v>1E-3</v>
      </c>
      <c r="H8" s="64">
        <f>IFERROR(_xlfn.SWITCH($C$5,1,IF(H3&gt;0,IF(H4="Y",'Design Inputs'!$D$17/1000*H3^2*(1-H5)+2*'Design Inputs'!$D$8*ABS(H3)*'Design Inputs'!$D$7*$C$7/1000000 +'Design Inputs'!$D$8^2*ABS(H3)/MIN('Design Inputs'!$D$28,8)*$C$7/1000,0.001),'Design Inputs'!$D$17/1000*H3^2),2,0.25*H6,3,0.2*H6,4,0.4*H6,default,NA),"")</f>
        <v>0</v>
      </c>
      <c r="I8" s="64">
        <f>IFERROR(_xlfn.SWITCH($C$5,1,IF(I3&gt;0,IF(I4="Y",'Design Inputs'!$D$17/1000*I3^2*(1-I5)+2*'Design Inputs'!$D$8*ABS(I3)*'Design Inputs'!$D$7*$C$7/1000000 +'Design Inputs'!$D$8^2*ABS(I3)/MIN('Design Inputs'!$D$28,8)*$C$7/1000,0.001),'Design Inputs'!$D$17/1000*I3^2),2,0.25*I6,3,0.2*I6,4,0.4*I6,default,NA),"")</f>
        <v>0</v>
      </c>
      <c r="J8" s="64">
        <f>IFERROR(_xlfn.SWITCH($C$5,1,IF(J3&gt;0,IF(J4="Y",'Design Inputs'!$D$17/1000*J3^2*(1-J5)+2*'Design Inputs'!$D$8*ABS(J3)*'Design Inputs'!$D$7*$C$7/1000000 +'Design Inputs'!$D$8^2*ABS(J3)/MIN('Design Inputs'!$D$28,8)*$C$7/1000,0.001),'Design Inputs'!$D$17/1000*J3^2),2,0.25*J6,3,0.2*J6,4,0.4*J6,default,NA),"")</f>
        <v>0</v>
      </c>
      <c r="K8" s="64">
        <f>IFERROR(_xlfn.SWITCH($C$5,1,IF(K3&gt;0,IF(K4="Y",'Design Inputs'!$D$17/1000*K3^2*(1-K5)+2*'Design Inputs'!$D$8*ABS(K3)*'Design Inputs'!$D$7*$C$7/1000000 +'Design Inputs'!$D$8^2*ABS(K3)/MIN('Design Inputs'!$D$28,8)*$C$7/1000,0.001),'Design Inputs'!$D$17/1000*K3^2),2,0.25*K6,3,0.2*K6,4,0.4*K6,default,NA),"")</f>
        <v>0</v>
      </c>
      <c r="L8" s="64">
        <f>IFERROR(_xlfn.SWITCH($C$5,1,IF(L3&gt;0,IF(L4="Y",'Design Inputs'!$D$17/1000*L3^2*(1-L5)+2*'Design Inputs'!$D$8*ABS(L3)*'Design Inputs'!$D$7*$C$7/1000000 +'Design Inputs'!$D$8^2*ABS(L3)/MIN('Design Inputs'!$D$28,8)*$C$7/1000,0.001),'Design Inputs'!$D$17/1000*L3^2),2,0.25*L6,3,0.2*L6,4,0.4*L6,default,NA),"")</f>
        <v>0</v>
      </c>
      <c r="M8" s="64">
        <f>IFERROR(_xlfn.SWITCH($C$5,1,IF(M3&gt;0,IF(M4="Y",'Design Inputs'!$D$17/1000*M3^2*(1-M5)+2*'Design Inputs'!$D$8*ABS(M3)*'Design Inputs'!$D$7*$C$7/1000000 +'Design Inputs'!$D$8^2*ABS(M3)/MIN('Design Inputs'!$D$28,8)*$C$7/1000,0.001),'Design Inputs'!$D$17/1000*M3^2),2,0.25*M6,3,0.2*M6,4,0.4*M6,default,NA),"")</f>
        <v>0</v>
      </c>
      <c r="N8" s="64">
        <f>IFERROR(_xlfn.SWITCH($C$5,1,IF(N3&gt;0,IF(N4="Y",'Design Inputs'!$D$17/1000*N3^2*(1-N5)+2*'Design Inputs'!$D$8*ABS(N3)*'Design Inputs'!$D$7*$C$7/1000000 +'Design Inputs'!$D$8^2*ABS(N3)/MIN('Design Inputs'!$D$28,8)*$C$7/1000,0.001),'Design Inputs'!$D$17/1000*N3^2),2,0.25*N6,3,0.2*N6,4,0.4*N6,default,NA),"")</f>
        <v>0</v>
      </c>
      <c r="O8" s="64">
        <f>IFERROR(_xlfn.SWITCH($C$5,1,IF(O3&gt;0,IF(O4="Y",'Design Inputs'!$D$17/1000*O3^2*(1-O5)+2*'Design Inputs'!$D$8*ABS(O3)*'Design Inputs'!$D$7*$C$7/1000000 +'Design Inputs'!$D$8^2*ABS(O3)/MIN('Design Inputs'!$D$28,8)*$C$7/1000,0.001),'Design Inputs'!$D$17/1000*O3^2),2,0.25*O6,3,0.2*O6,4,0.4*O6,default,NA),"")</f>
        <v>0</v>
      </c>
      <c r="P8" s="64">
        <f>IFERROR(_xlfn.SWITCH($C$5,1,IF(P3&gt;0,IF(P4="Y",'Design Inputs'!$D$17/1000*P3^2*(1-P5)+2*'Design Inputs'!$D$8*ABS(P3)*'Design Inputs'!$D$7*$C$7/1000000 +'Design Inputs'!$D$8^2*ABS(P3)/MIN('Design Inputs'!$D$28,8)*$C$7/1000,0.001),'Design Inputs'!$D$17/1000*P3^2),2,0.25*P6,3,0.2*P6,4,0.4*P6,default,NA),"")</f>
        <v>0</v>
      </c>
      <c r="Q8" s="64">
        <f>IFERROR(_xlfn.SWITCH($C$5,1,IF(Q3&gt;0,IF(Q4="Y",'Design Inputs'!$D$17/1000*Q3^2*(1-Q5)+2*'Design Inputs'!$D$8*ABS(Q3)*'Design Inputs'!$D$7*$C$7/1000000 +'Design Inputs'!$D$8^2*ABS(Q3)/MIN('Design Inputs'!$D$28,8)*$C$7/1000,0.001),'Design Inputs'!$D$17/1000*Q3^2),2,0.25*Q6,3,0.2*Q6,4,0.4*Q6,default,NA),"")</f>
        <v>0</v>
      </c>
      <c r="R8" s="64">
        <f>IFERROR(_xlfn.SWITCH($C$5,1,IF(R3&gt;0,IF(R4="Y",'Design Inputs'!$D$17/1000*R3^2*(1-R5)+2*'Design Inputs'!$D$8*ABS(R3)*'Design Inputs'!$D$7*$C$7/1000000 +'Design Inputs'!$D$8^2*ABS(R3)/MIN('Design Inputs'!$D$28,8)*$C$7/1000,0.001),'Design Inputs'!$D$17/1000*R3^2),2,0.25*R6,3,0.2*R6,4,0.4*R6,default,NA),"")</f>
        <v>0</v>
      </c>
      <c r="S8" s="64">
        <f>IFERROR(_xlfn.SWITCH($C$5,1,IF(S3&gt;0,IF(S4="Y",'Design Inputs'!$D$17/1000*S3^2*(1-S5)+2*'Design Inputs'!$D$8*ABS(S3)*'Design Inputs'!$D$7*$C$7/1000000 +'Design Inputs'!$D$8^2*ABS(S3)/MIN('Design Inputs'!$D$28,8)*$C$7/1000,0.001),'Design Inputs'!$D$17/1000*S3^2),2,0.25*S6,3,0.2*S6,4,0.4*S6,default,NA),"")</f>
        <v>0</v>
      </c>
      <c r="T8" s="64">
        <f>IFERROR(_xlfn.SWITCH($C$5,1,IF(T3&gt;0,IF(T4="Y",'Design Inputs'!$D$17/1000*T3^2*(1-T5)+2*'Design Inputs'!$D$8*ABS(T3)*'Design Inputs'!$D$7*$C$7/1000000 +'Design Inputs'!$D$8^2*ABS(T3)/MIN('Design Inputs'!$D$28,8)*$C$7/1000,0.001),'Design Inputs'!$D$17/1000*T3^2),2,0.25*T6,3,0.2*T6,4,0.4*T6,default,NA),"")</f>
        <v>0</v>
      </c>
      <c r="U8" s="64">
        <f>IFERROR(_xlfn.SWITCH($C$5,1,IF(U3&gt;0,IF(U4="Y",'Design Inputs'!$D$17/1000*U3^2*(1-U5)+2*'Design Inputs'!$D$8*ABS(U3)*'Design Inputs'!$D$7*$C$7/1000000 +'Design Inputs'!$D$8^2*ABS(U3)/MIN('Design Inputs'!$D$28,8)*$C$7/1000,0.001),'Design Inputs'!$D$17/1000*U3^2),2,0.25*U6,3,0.2*U6,4,0.4*U6,default,NA),"")</f>
        <v>0</v>
      </c>
      <c r="V8" s="64">
        <f>IFERROR(_xlfn.SWITCH($C$5,1,IF(V3&gt;0,IF(V4="Y",'Design Inputs'!$D$17/1000*V3^2*(1-V5)+2*'Design Inputs'!$D$8*ABS(V3)*'Design Inputs'!$D$7*$C$7/1000000 +'Design Inputs'!$D$8^2*ABS(V3)/MIN('Design Inputs'!$D$28,8)*$C$7/1000,0.001),'Design Inputs'!$D$17/1000*V3^2),2,0.25*V6,3,0.2*V6,4,0.4*V6,default,NA),"")</f>
        <v>0</v>
      </c>
      <c r="W8" s="64">
        <f>IFERROR(_xlfn.SWITCH($C$5,1,IF(W3&gt;0,IF(W4="Y",'Design Inputs'!$D$17/1000*W3^2*(1-W5)+2*'Design Inputs'!$D$8*ABS(W3)*'Design Inputs'!$D$7*$C$7/1000000 +'Design Inputs'!$D$8^2*ABS(W3)/MIN('Design Inputs'!$D$28,8)*$C$7/1000,0.001),'Design Inputs'!$D$17/1000*W3^2),2,0.25*W6,3,0.2*W6,4,0.4*W6,default,NA),"")</f>
        <v>0</v>
      </c>
      <c r="X8" s="64">
        <f>IFERROR(_xlfn.SWITCH($C$5,1,IF(X3&gt;0,IF(X4="Y",'Design Inputs'!$D$17/1000*X3^2*(1-X5)+2*'Design Inputs'!$D$8*ABS(X3)*'Design Inputs'!$D$7*$C$7/1000000 +'Design Inputs'!$D$8^2*ABS(X3)/MIN('Design Inputs'!$D$28,8)*$C$7/1000,0.001),'Design Inputs'!$D$17/1000*X3^2),2,0.25*X6,3,0.2*X6,4,0.4*X6,default,NA),"")</f>
        <v>0</v>
      </c>
      <c r="Y8" s="64">
        <f>IFERROR(_xlfn.SWITCH($C$5,1,IF(Y3&gt;0,IF(Y4="Y",'Design Inputs'!$D$17/1000*Y3^2*(1-Y5)+2*'Design Inputs'!$D$8*ABS(Y3)*'Design Inputs'!$D$7*$C$7/1000000 +'Design Inputs'!$D$8^2*ABS(Y3)/MIN('Design Inputs'!$D$28,8)*$C$7/1000,0.001),'Design Inputs'!$D$17/1000*Y3^2),2,0.25*Y6,3,0.2*Y6,4,0.4*Y6,default,NA),"")</f>
        <v>0</v>
      </c>
      <c r="Z8" s="64">
        <f>IFERROR(_xlfn.SWITCH($C$5,1,IF(Z3&gt;0,IF(Z4="Y",'Design Inputs'!$D$17/1000*Z3^2*(1-Z5)+2*'Design Inputs'!$D$8*ABS(Z3)*'Design Inputs'!$D$7*$C$7/1000000 +'Design Inputs'!$D$8^2*ABS(Z3)/MIN('Design Inputs'!$D$28,8)*$C$7/1000,0.001),'Design Inputs'!$D$17/1000*Z3^2),2,0.25*Z6,3,0.2*Z6,4,0.4*Z6,default,NA),"")</f>
        <v>0</v>
      </c>
      <c r="AA8" s="64">
        <f>IFERROR(_xlfn.SWITCH($C$5,1,IF(AA3&gt;0,IF(AA4="Y",'Design Inputs'!$D$17/1000*AA3^2*(1-AA5)+2*'Design Inputs'!$D$8*ABS(AA3)*'Design Inputs'!$D$7*$C$7/1000000 +'Design Inputs'!$D$8^2*ABS(AA3)/MIN('Design Inputs'!$D$28,8)*$C$7/1000,0.001),'Design Inputs'!$D$17/1000*AA3^2),2,0.25*AA6,3,0.2*AA6,4,0.4*AA6,default,NA),"")</f>
        <v>0</v>
      </c>
      <c r="AB8" s="64">
        <f>IFERROR(_xlfn.SWITCH($C$5,1,IF(AB3&gt;0,IF(AB4="Y",'Design Inputs'!$D$17/1000*AB3^2*(1-AB5)+2*'Design Inputs'!$D$8*ABS(AB3)*'Design Inputs'!$D$7*$C$7/1000000 +'Design Inputs'!$D$8^2*ABS(AB3)/MIN('Design Inputs'!$D$28,8)*$C$7/1000,0.001),'Design Inputs'!$D$17/1000*AB3^2),2,0.25*AB6,3,0.2*AB6,4,0.4*AB6,default,NA),"")</f>
        <v>0</v>
      </c>
    </row>
    <row r="9" spans="1:28" x14ac:dyDescent="0.3">
      <c r="A9" s="66" t="s">
        <v>147</v>
      </c>
      <c r="B9" s="66" t="s">
        <v>14</v>
      </c>
      <c r="C9" s="62">
        <v>12</v>
      </c>
      <c r="D9" s="18"/>
      <c r="E9" s="82" t="s">
        <v>11</v>
      </c>
      <c r="F9" s="82" t="s">
        <v>126</v>
      </c>
      <c r="G9" s="64">
        <f>IFERROR(_xlfn.SWITCH($C$5,1,IF(G3&gt;0,0.001,'Design Inputs'!$D$17/1000*G3^2*IF(G4="Y",G5,1) +IF(G4="Y",$C$9*ABS(G3)*$C$9/'Design Inputs'!$D$28*$C$7/1000,0.001)),2,0.25*G6,3,0,4,0.4*G6,default,NA),"")</f>
        <v>1E-3</v>
      </c>
      <c r="H9" s="64">
        <f>IFERROR(_xlfn.SWITCH($C$5,1,IF(H3&gt;0,0.001,'Design Inputs'!$D$17/1000*H3^2*IF(H4="Y",H5,1) +IF(H4="Y",$C$9*ABS(H3)*$C$9/'Design Inputs'!$D$28*$C$7/1000,0.001)),2,0.25*H6,3,0,4,0.4*H6,default,NA),"")</f>
        <v>1E-3</v>
      </c>
      <c r="I9" s="64">
        <f>IFERROR(_xlfn.SWITCH($C$5,1,IF(I3&gt;0,0.001,'Design Inputs'!$D$17/1000*I3^2*IF(I4="Y",I5,1) +IF(I4="Y",$C$9*ABS(I3)*$C$9/'Design Inputs'!$D$28*$C$7/1000,0.001)),2,0.25*I6,3,0,4,0.4*I6,default,NA),"")</f>
        <v>1E-3</v>
      </c>
      <c r="J9" s="64">
        <f>IFERROR(_xlfn.SWITCH($C$5,1,IF(J3&gt;0,0.001,'Design Inputs'!$D$17/1000*J3^2*IF(J4="Y",J5,1) +IF(J4="Y",$C$9*ABS(J3)*$C$9/'Design Inputs'!$D$28*$C$7/1000,0.001)),2,0.25*J6,3,0,4,0.4*J6,default,NA),"")</f>
        <v>1E-3</v>
      </c>
      <c r="K9" s="64">
        <f>IFERROR(_xlfn.SWITCH($C$5,1,IF(K3&gt;0,0.001,'Design Inputs'!$D$17/1000*K3^2*IF(K4="Y",K5,1) +IF(K4="Y",$C$9*ABS(K3)*$C$9/'Design Inputs'!$D$28*$C$7/1000,0.001)),2,0.25*K6,3,0,4,0.4*K6,default,NA),"")</f>
        <v>1E-3</v>
      </c>
      <c r="L9" s="64">
        <f>IFERROR(_xlfn.SWITCH($C$5,1,IF(L3&gt;0,0.001,'Design Inputs'!$D$17/1000*L3^2*IF(L4="Y",L5,1) +IF(L4="Y",$C$9*ABS(L3)*$C$9/'Design Inputs'!$D$28*$C$7/1000,0.001)),2,0.25*L6,3,0,4,0.4*L6,default,NA),"")</f>
        <v>1E-3</v>
      </c>
      <c r="M9" s="64">
        <f>IFERROR(_xlfn.SWITCH($C$5,1,IF(M3&gt;0,0.001,'Design Inputs'!$D$17/1000*M3^2*IF(M4="Y",M5,1) +IF(M4="Y",$C$9*ABS(M3)*$C$9/'Design Inputs'!$D$28*$C$7/1000,0.001)),2,0.25*M6,3,0,4,0.4*M6,default,NA),"")</f>
        <v>1E-3</v>
      </c>
      <c r="N9" s="64">
        <f>IFERROR(_xlfn.SWITCH($C$5,1,IF(N3&gt;0,0.001,'Design Inputs'!$D$17/1000*N3^2*IF(N4="Y",N5,1) +IF(N4="Y",$C$9*ABS(N3)*$C$9/'Design Inputs'!$D$28*$C$7/1000,0.001)),2,0.25*N6,3,0,4,0.4*N6,default,NA),"")</f>
        <v>1E-3</v>
      </c>
      <c r="O9" s="64">
        <f>IFERROR(_xlfn.SWITCH($C$5,1,IF(O3&gt;0,0.001,'Design Inputs'!$D$17/1000*O3^2*IF(O4="Y",O5,1) +IF(O4="Y",$C$9*ABS(O3)*$C$9/'Design Inputs'!$D$28*$C$7/1000,0.001)),2,0.25*O6,3,0,4,0.4*O6,default,NA),"")</f>
        <v>1E-3</v>
      </c>
      <c r="P9" s="64">
        <f>IFERROR(_xlfn.SWITCH($C$5,1,IF(P3&gt;0,0.001,'Design Inputs'!$D$17/1000*P3^2*IF(P4="Y",P5,1) +IF(P4="Y",$C$9*ABS(P3)*$C$9/'Design Inputs'!$D$28*$C$7/1000,0.001)),2,0.25*P6,3,0,4,0.4*P6,default,NA),"")</f>
        <v>1E-3</v>
      </c>
      <c r="Q9" s="64">
        <f>IFERROR(_xlfn.SWITCH($C$5,1,IF(Q3&gt;0,0.001,'Design Inputs'!$D$17/1000*Q3^2*IF(Q4="Y",Q5,1) +IF(Q4="Y",$C$9*ABS(Q3)*$C$9/'Design Inputs'!$D$28*$C$7/1000,0.001)),2,0.25*Q6,3,0,4,0.4*Q6,default,NA),"")</f>
        <v>1E-3</v>
      </c>
      <c r="R9" s="64">
        <f>IFERROR(_xlfn.SWITCH($C$5,1,IF(R3&gt;0,0.001,'Design Inputs'!$D$17/1000*R3^2*IF(R4="Y",R5,1) +IF(R4="Y",$C$9*ABS(R3)*$C$9/'Design Inputs'!$D$28*$C$7/1000,0.001)),2,0.25*R6,3,0,4,0.4*R6,default,NA),"")</f>
        <v>1E-3</v>
      </c>
      <c r="S9" s="64">
        <f>IFERROR(_xlfn.SWITCH($C$5,1,IF(S3&gt;0,0.001,'Design Inputs'!$D$17/1000*S3^2*IF(S4="Y",S5,1) +IF(S4="Y",$C$9*ABS(S3)*$C$9/'Design Inputs'!$D$28*$C$7/1000,0.001)),2,0.25*S6,3,0,4,0.4*S6,default,NA),"")</f>
        <v>1E-3</v>
      </c>
      <c r="T9" s="64">
        <f>IFERROR(_xlfn.SWITCH($C$5,1,IF(T3&gt;0,0.001,'Design Inputs'!$D$17/1000*T3^2*IF(T4="Y",T5,1) +IF(T4="Y",$C$9*ABS(T3)*$C$9/'Design Inputs'!$D$28*$C$7/1000,0.001)),2,0.25*T6,3,0,4,0.4*T6,default,NA),"")</f>
        <v>1E-3</v>
      </c>
      <c r="U9" s="64">
        <f>IFERROR(_xlfn.SWITCH($C$5,1,IF(U3&gt;0,0.001,'Design Inputs'!$D$17/1000*U3^2*IF(U4="Y",U5,1) +IF(U4="Y",$C$9*ABS(U3)*$C$9/'Design Inputs'!$D$28*$C$7/1000,0.001)),2,0.25*U6,3,0,4,0.4*U6,default,NA),"")</f>
        <v>1E-3</v>
      </c>
      <c r="V9" s="64">
        <f>IFERROR(_xlfn.SWITCH($C$5,1,IF(V3&gt;0,0.001,'Design Inputs'!$D$17/1000*V3^2*IF(V4="Y",V5,1) +IF(V4="Y",$C$9*ABS(V3)*$C$9/'Design Inputs'!$D$28*$C$7/1000,0.001)),2,0.25*V6,3,0,4,0.4*V6,default,NA),"")</f>
        <v>1E-3</v>
      </c>
      <c r="W9" s="64">
        <f>IFERROR(_xlfn.SWITCH($C$5,1,IF(W3&gt;0,0.001,'Design Inputs'!$D$17/1000*W3^2*IF(W4="Y",W5,1) +IF(W4="Y",$C$9*ABS(W3)*$C$9/'Design Inputs'!$D$28*$C$7/1000,0.001)),2,0.25*W6,3,0,4,0.4*W6,default,NA),"")</f>
        <v>1E-3</v>
      </c>
      <c r="X9" s="64">
        <f>IFERROR(_xlfn.SWITCH($C$5,1,IF(X3&gt;0,0.001,'Design Inputs'!$D$17/1000*X3^2*IF(X4="Y",X5,1) +IF(X4="Y",$C$9*ABS(X3)*$C$9/'Design Inputs'!$D$28*$C$7/1000,0.001)),2,0.25*X6,3,0,4,0.4*X6,default,NA),"")</f>
        <v>1E-3</v>
      </c>
      <c r="Y9" s="64">
        <f>IFERROR(_xlfn.SWITCH($C$5,1,IF(Y3&gt;0,0.001,'Design Inputs'!$D$17/1000*Y3^2*IF(Y4="Y",Y5,1) +IF(Y4="Y",$C$9*ABS(Y3)*$C$9/'Design Inputs'!$D$28*$C$7/1000,0.001)),2,0.25*Y6,3,0,4,0.4*Y6,default,NA),"")</f>
        <v>1E-3</v>
      </c>
      <c r="Z9" s="64">
        <f>IFERROR(_xlfn.SWITCH($C$5,1,IF(Z3&gt;0,0.001,'Design Inputs'!$D$17/1000*Z3^2*IF(Z4="Y",Z5,1) +IF(Z4="Y",$C$9*ABS(Z3)*$C$9/'Design Inputs'!$D$28*$C$7/1000,0.001)),2,0.25*Z6,3,0,4,0.4*Z6,default,NA),"")</f>
        <v>1E-3</v>
      </c>
      <c r="AA9" s="64">
        <f>IFERROR(_xlfn.SWITCH($C$5,1,IF(AA3&gt;0,0.001,'Design Inputs'!$D$17/1000*AA3^2*IF(AA4="Y",AA5,1) +IF(AA4="Y",$C$9*ABS(AA3)*$C$9/'Design Inputs'!$D$28*$C$7/1000,0.001)),2,0.25*AA6,3,0,4,0.4*AA6,default,NA),"")</f>
        <v>1E-3</v>
      </c>
      <c r="AB9" s="64">
        <f>IFERROR(_xlfn.SWITCH($C$5,1,IF(AB3&gt;0,0.001,'Design Inputs'!$D$17/1000*AB3^2*IF(AB4="Y",AB5,1) +IF(AB4="Y",$C$9*ABS(AB3)*$C$9/'Design Inputs'!$D$28*$C$7/1000,0.001)),2,0.25*AB6,3,0,4,0.4*AB6,default,NA),"")</f>
        <v>1E-3</v>
      </c>
    </row>
    <row r="10" spans="1:28" x14ac:dyDescent="0.3">
      <c r="D10" s="18"/>
      <c r="E10" s="82" t="s">
        <v>11</v>
      </c>
      <c r="F10" s="82" t="s">
        <v>127</v>
      </c>
      <c r="G10" s="64">
        <f>IFERROR(_xlfn.SWITCH($C$5,1,IF(G3&gt;0,'Design Inputs'!$D$17/1000*G3^2*IF(G4="Y",G5,1) +IF(G4="Y",$C$9*ABS(G3)*$C$9/'Design Inputs'!$D$28*$C$7/1000,0.001),0.001),2,0.25*G6,3,0.4*G6,4,0,default,NA),"")</f>
        <v>10.3645</v>
      </c>
      <c r="H10" s="64">
        <f>IFERROR(_xlfn.SWITCH($C$5,1,IF(H3&gt;0,'Design Inputs'!$D$17/1000*H3^2*IF(H4="Y",H5,1) +IF(H4="Y",$C$9*ABS(H3)*$C$9/'Design Inputs'!$D$28*$C$7/1000,0.001),0.001),2,0.25*H6,3,0.4*H6,4,0,default,NA),"")</f>
        <v>1E-3</v>
      </c>
      <c r="I10" s="64">
        <f>IFERROR(_xlfn.SWITCH($C$5,1,IF(I3&gt;0,'Design Inputs'!$D$17/1000*I3^2*IF(I4="Y",I5,1) +IF(I4="Y",$C$9*ABS(I3)*$C$9/'Design Inputs'!$D$28*$C$7/1000,0.001),0.001),2,0.25*I6,3,0.4*I6,4,0,default,NA),"")</f>
        <v>1E-3</v>
      </c>
      <c r="J10" s="64">
        <f>IFERROR(_xlfn.SWITCH($C$5,1,IF(J3&gt;0,'Design Inputs'!$D$17/1000*J3^2*IF(J4="Y",J5,1) +IF(J4="Y",$C$9*ABS(J3)*$C$9/'Design Inputs'!$D$28*$C$7/1000,0.001),0.001),2,0.25*J6,3,0.4*J6,4,0,default,NA),"")</f>
        <v>1E-3</v>
      </c>
      <c r="K10" s="64">
        <f>IFERROR(_xlfn.SWITCH($C$5,1,IF(K3&gt;0,'Design Inputs'!$D$17/1000*K3^2*IF(K4="Y",K5,1) +IF(K4="Y",$C$9*ABS(K3)*$C$9/'Design Inputs'!$D$28*$C$7/1000,0.001),0.001),2,0.25*K6,3,0.4*K6,4,0,default,NA),"")</f>
        <v>1E-3</v>
      </c>
      <c r="L10" s="64">
        <f>IFERROR(_xlfn.SWITCH($C$5,1,IF(L3&gt;0,'Design Inputs'!$D$17/1000*L3^2*IF(L4="Y",L5,1) +IF(L4="Y",$C$9*ABS(L3)*$C$9/'Design Inputs'!$D$28*$C$7/1000,0.001),0.001),2,0.25*L6,3,0.4*L6,4,0,default,NA),"")</f>
        <v>1E-3</v>
      </c>
      <c r="M10" s="64">
        <f>IFERROR(_xlfn.SWITCH($C$5,1,IF(M3&gt;0,'Design Inputs'!$D$17/1000*M3^2*IF(M4="Y",M5,1) +IF(M4="Y",$C$9*ABS(M3)*$C$9/'Design Inputs'!$D$28*$C$7/1000,0.001),0.001),2,0.25*M6,3,0.4*M6,4,0,default,NA),"")</f>
        <v>1E-3</v>
      </c>
      <c r="N10" s="64">
        <f>IFERROR(_xlfn.SWITCH($C$5,1,IF(N3&gt;0,'Design Inputs'!$D$17/1000*N3^2*IF(N4="Y",N5,1) +IF(N4="Y",$C$9*ABS(N3)*$C$9/'Design Inputs'!$D$28*$C$7/1000,0.001),0.001),2,0.25*N6,3,0.4*N6,4,0,default,NA),"")</f>
        <v>1E-3</v>
      </c>
      <c r="O10" s="64">
        <f>IFERROR(_xlfn.SWITCH($C$5,1,IF(O3&gt;0,'Design Inputs'!$D$17/1000*O3^2*IF(O4="Y",O5,1) +IF(O4="Y",$C$9*ABS(O3)*$C$9/'Design Inputs'!$D$28*$C$7/1000,0.001),0.001),2,0.25*O6,3,0.4*O6,4,0,default,NA),"")</f>
        <v>1E-3</v>
      </c>
      <c r="P10" s="64">
        <f>IFERROR(_xlfn.SWITCH($C$5,1,IF(P3&gt;0,'Design Inputs'!$D$17/1000*P3^2*IF(P4="Y",P5,1) +IF(P4="Y",$C$9*ABS(P3)*$C$9/'Design Inputs'!$D$28*$C$7/1000,0.001),0.001),2,0.25*P6,3,0.4*P6,4,0,default,NA),"")</f>
        <v>1E-3</v>
      </c>
      <c r="Q10" s="64">
        <f>IFERROR(_xlfn.SWITCH($C$5,1,IF(Q3&gt;0,'Design Inputs'!$D$17/1000*Q3^2*IF(Q4="Y",Q5,1) +IF(Q4="Y",$C$9*ABS(Q3)*$C$9/'Design Inputs'!$D$28*$C$7/1000,0.001),0.001),2,0.25*Q6,3,0.4*Q6,4,0,default,NA),"")</f>
        <v>1E-3</v>
      </c>
      <c r="R10" s="64">
        <f>IFERROR(_xlfn.SWITCH($C$5,1,IF(R3&gt;0,'Design Inputs'!$D$17/1000*R3^2*IF(R4="Y",R5,1) +IF(R4="Y",$C$9*ABS(R3)*$C$9/'Design Inputs'!$D$28*$C$7/1000,0.001),0.001),2,0.25*R6,3,0.4*R6,4,0,default,NA),"")</f>
        <v>1E-3</v>
      </c>
      <c r="S10" s="64">
        <f>IFERROR(_xlfn.SWITCH($C$5,1,IF(S3&gt;0,'Design Inputs'!$D$17/1000*S3^2*IF(S4="Y",S5,1) +IF(S4="Y",$C$9*ABS(S3)*$C$9/'Design Inputs'!$D$28*$C$7/1000,0.001),0.001),2,0.25*S6,3,0.4*S6,4,0,default,NA),"")</f>
        <v>1E-3</v>
      </c>
      <c r="T10" s="64">
        <f>IFERROR(_xlfn.SWITCH($C$5,1,IF(T3&gt;0,'Design Inputs'!$D$17/1000*T3^2*IF(T4="Y",T5,1) +IF(T4="Y",$C$9*ABS(T3)*$C$9/'Design Inputs'!$D$28*$C$7/1000,0.001),0.001),2,0.25*T6,3,0.4*T6,4,0,default,NA),"")</f>
        <v>1E-3</v>
      </c>
      <c r="U10" s="64">
        <f>IFERROR(_xlfn.SWITCH($C$5,1,IF(U3&gt;0,'Design Inputs'!$D$17/1000*U3^2*IF(U4="Y",U5,1) +IF(U4="Y",$C$9*ABS(U3)*$C$9/'Design Inputs'!$D$28*$C$7/1000,0.001),0.001),2,0.25*U6,3,0.4*U6,4,0,default,NA),"")</f>
        <v>1E-3</v>
      </c>
      <c r="V10" s="64">
        <f>IFERROR(_xlfn.SWITCH($C$5,1,IF(V3&gt;0,'Design Inputs'!$D$17/1000*V3^2*IF(V4="Y",V5,1) +IF(V4="Y",$C$9*ABS(V3)*$C$9/'Design Inputs'!$D$28*$C$7/1000,0.001),0.001),2,0.25*V6,3,0.4*V6,4,0,default,NA),"")</f>
        <v>1E-3</v>
      </c>
      <c r="W10" s="64">
        <f>IFERROR(_xlfn.SWITCH($C$5,1,IF(W3&gt;0,'Design Inputs'!$D$17/1000*W3^2*IF(W4="Y",W5,1) +IF(W4="Y",$C$9*ABS(W3)*$C$9/'Design Inputs'!$D$28*$C$7/1000,0.001),0.001),2,0.25*W6,3,0.4*W6,4,0,default,NA),"")</f>
        <v>1E-3</v>
      </c>
      <c r="X10" s="64">
        <f>IFERROR(_xlfn.SWITCH($C$5,1,IF(X3&gt;0,'Design Inputs'!$D$17/1000*X3^2*IF(X4="Y",X5,1) +IF(X4="Y",$C$9*ABS(X3)*$C$9/'Design Inputs'!$D$28*$C$7/1000,0.001),0.001),2,0.25*X6,3,0.4*X6,4,0,default,NA),"")</f>
        <v>1E-3</v>
      </c>
      <c r="Y10" s="64">
        <f>IFERROR(_xlfn.SWITCH($C$5,1,IF(Y3&gt;0,'Design Inputs'!$D$17/1000*Y3^2*IF(Y4="Y",Y5,1) +IF(Y4="Y",$C$9*ABS(Y3)*$C$9/'Design Inputs'!$D$28*$C$7/1000,0.001),0.001),2,0.25*Y6,3,0.4*Y6,4,0,default,NA),"")</f>
        <v>1E-3</v>
      </c>
      <c r="Z10" s="64">
        <f>IFERROR(_xlfn.SWITCH($C$5,1,IF(Z3&gt;0,'Design Inputs'!$D$17/1000*Z3^2*IF(Z4="Y",Z5,1) +IF(Z4="Y",$C$9*ABS(Z3)*$C$9/'Design Inputs'!$D$28*$C$7/1000,0.001),0.001),2,0.25*Z6,3,0.4*Z6,4,0,default,NA),"")</f>
        <v>1E-3</v>
      </c>
      <c r="AA10" s="64">
        <f>IFERROR(_xlfn.SWITCH($C$5,1,IF(AA3&gt;0,'Design Inputs'!$D$17/1000*AA3^2*IF(AA4="Y",AA5,1) +IF(AA4="Y",$C$9*ABS(AA3)*$C$9/'Design Inputs'!$D$28*$C$7/1000,0.001),0.001),2,0.25*AA6,3,0.4*AA6,4,0,default,NA),"")</f>
        <v>1E-3</v>
      </c>
      <c r="AB10" s="64">
        <f>IFERROR(_xlfn.SWITCH($C$5,1,IF(AB3&gt;0,'Design Inputs'!$D$17/1000*AB3^2*IF(AB4="Y",AB5,1) +IF(AB4="Y",$C$9*ABS(AB3)*$C$9/'Design Inputs'!$D$28*$C$7/1000,0.001),0.001),2,0.25*AB6,3,0.4*AB6,4,0,default,NA),"")</f>
        <v>1E-3</v>
      </c>
    </row>
    <row r="11" spans="1:28" ht="33" x14ac:dyDescent="0.3">
      <c r="A11" s="67" t="s">
        <v>79</v>
      </c>
      <c r="B11" s="67" t="s">
        <v>21</v>
      </c>
      <c r="C11" s="81" t="s">
        <v>123</v>
      </c>
      <c r="D11" s="18"/>
    </row>
    <row r="12" spans="1:28" x14ac:dyDescent="0.3">
      <c r="A12" s="62">
        <v>1</v>
      </c>
      <c r="B12" s="90" t="s">
        <v>85</v>
      </c>
      <c r="C12" s="90">
        <v>84</v>
      </c>
    </row>
    <row r="13" spans="1:28" x14ac:dyDescent="0.3">
      <c r="A13" s="62">
        <v>2</v>
      </c>
      <c r="B13" s="90" t="s">
        <v>86</v>
      </c>
      <c r="C13" s="90">
        <v>98</v>
      </c>
    </row>
    <row r="14" spans="1:28" x14ac:dyDescent="0.3">
      <c r="A14" s="62">
        <v>3</v>
      </c>
      <c r="B14" s="90" t="s">
        <v>87</v>
      </c>
      <c r="C14" s="90">
        <v>47</v>
      </c>
    </row>
    <row r="15" spans="1:28" x14ac:dyDescent="0.3">
      <c r="A15" s="62">
        <v>4</v>
      </c>
      <c r="B15" s="90" t="s">
        <v>88</v>
      </c>
      <c r="C15" s="90">
        <v>60</v>
      </c>
    </row>
    <row r="16" spans="1:28" x14ac:dyDescent="0.3">
      <c r="A16" s="62">
        <v>5</v>
      </c>
      <c r="B16" s="90" t="s">
        <v>89</v>
      </c>
      <c r="C16" s="90">
        <v>32</v>
      </c>
    </row>
    <row r="17" spans="1:3" x14ac:dyDescent="0.3">
      <c r="A17" s="62">
        <v>6</v>
      </c>
      <c r="B17" s="90" t="s">
        <v>90</v>
      </c>
      <c r="C17" s="90">
        <v>40</v>
      </c>
    </row>
    <row r="18" spans="1:3" x14ac:dyDescent="0.3">
      <c r="A18" s="18"/>
      <c r="B18" s="18"/>
    </row>
    <row r="19" spans="1:3" x14ac:dyDescent="0.3">
      <c r="A19" s="67" t="s">
        <v>79</v>
      </c>
      <c r="B19" s="103" t="s">
        <v>81</v>
      </c>
      <c r="C19" s="103"/>
    </row>
    <row r="20" spans="1:3" x14ac:dyDescent="0.3">
      <c r="A20" s="62">
        <v>1</v>
      </c>
      <c r="B20" s="83" t="s">
        <v>117</v>
      </c>
      <c r="C20" s="104" t="s">
        <v>118</v>
      </c>
    </row>
    <row r="21" spans="1:3" x14ac:dyDescent="0.3">
      <c r="A21" s="62">
        <v>2</v>
      </c>
      <c r="B21" s="83" t="s">
        <v>99</v>
      </c>
      <c r="C21" s="104"/>
    </row>
    <row r="22" spans="1:3" x14ac:dyDescent="0.3">
      <c r="A22" s="62">
        <v>3</v>
      </c>
      <c r="B22" s="83" t="s">
        <v>100</v>
      </c>
      <c r="C22" s="104"/>
    </row>
    <row r="23" spans="1:3" x14ac:dyDescent="0.3">
      <c r="A23" s="18"/>
      <c r="B23" s="18"/>
    </row>
    <row r="24" spans="1:3" x14ac:dyDescent="0.3">
      <c r="A24" s="67" t="s">
        <v>79</v>
      </c>
      <c r="B24" s="103" t="s">
        <v>128</v>
      </c>
      <c r="C24" s="103"/>
    </row>
    <row r="25" spans="1:3" x14ac:dyDescent="0.3">
      <c r="A25" s="62">
        <v>1</v>
      </c>
      <c r="B25" s="99" t="s">
        <v>113</v>
      </c>
      <c r="C25" s="99"/>
    </row>
    <row r="26" spans="1:3" x14ac:dyDescent="0.3">
      <c r="A26" s="62">
        <v>2</v>
      </c>
      <c r="B26" s="99" t="s">
        <v>119</v>
      </c>
      <c r="C26" s="99"/>
    </row>
    <row r="27" spans="1:3" x14ac:dyDescent="0.3">
      <c r="A27" s="62">
        <v>3</v>
      </c>
      <c r="B27" s="99" t="s">
        <v>114</v>
      </c>
      <c r="C27" s="99"/>
    </row>
    <row r="28" spans="1:3" x14ac:dyDescent="0.3">
      <c r="A28" s="62">
        <v>4</v>
      </c>
      <c r="B28" s="99" t="s">
        <v>115</v>
      </c>
      <c r="C28" s="99"/>
    </row>
    <row r="33" spans="1:17" x14ac:dyDescent="0.3">
      <c r="A33" s="18"/>
      <c r="B33" s="18"/>
    </row>
    <row r="34" spans="1:17" x14ac:dyDescent="0.3">
      <c r="A34" s="18"/>
      <c r="B34" s="18"/>
      <c r="E34" s="66" t="s">
        <v>153</v>
      </c>
      <c r="F34" s="100" t="s">
        <v>77</v>
      </c>
      <c r="G34" s="101"/>
      <c r="H34" s="101"/>
      <c r="I34" s="101"/>
      <c r="J34" s="101"/>
      <c r="K34" s="101"/>
      <c r="L34" s="101"/>
      <c r="M34" s="101"/>
      <c r="N34" s="101"/>
      <c r="O34" s="102"/>
      <c r="P34" s="99">
        <v>5</v>
      </c>
      <c r="Q34" s="99"/>
    </row>
    <row r="35" spans="1:17" x14ac:dyDescent="0.3">
      <c r="A35" s="18"/>
      <c r="B35" s="18"/>
    </row>
    <row r="36" spans="1:17" x14ac:dyDescent="0.3">
      <c r="A36" s="18"/>
      <c r="B36" s="18"/>
    </row>
    <row r="37" spans="1:17" x14ac:dyDescent="0.3">
      <c r="B37" s="18"/>
    </row>
  </sheetData>
  <dataConsolidate link="1"/>
  <mergeCells count="9">
    <mergeCell ref="P34:Q34"/>
    <mergeCell ref="F34:O34"/>
    <mergeCell ref="B19:C19"/>
    <mergeCell ref="C20:C22"/>
    <mergeCell ref="B24:C24"/>
    <mergeCell ref="B25:C25"/>
    <mergeCell ref="B26:C26"/>
    <mergeCell ref="B27:C27"/>
    <mergeCell ref="B28:C28"/>
  </mergeCells>
  <phoneticPr fontId="18" type="noConversion"/>
  <conditionalFormatting sqref="C2:C9">
    <cfRule type="containsBlanks" dxfId="7" priority="4">
      <formula>LEN(TRIM(C2))=0</formula>
    </cfRule>
  </conditionalFormatting>
  <conditionalFormatting sqref="C6:C9">
    <cfRule type="expression" dxfId="6" priority="3">
      <formula>$C$5=2</formula>
    </cfRule>
  </conditionalFormatting>
  <conditionalFormatting sqref="E3:AB5 A6:B9">
    <cfRule type="expression" dxfId="5" priority="9">
      <formula>$C$5&gt;1</formula>
    </cfRule>
  </conditionalFormatting>
  <conditionalFormatting sqref="E6:AB6">
    <cfRule type="expression" dxfId="4" priority="7">
      <formula>$C$5=1</formula>
    </cfRule>
  </conditionalFormatting>
  <conditionalFormatting sqref="G3:AB6">
    <cfRule type="containsBlanks" dxfId="3" priority="19">
      <formula>LEN(TRIM(G3))=0</formula>
    </cfRule>
  </conditionalFormatting>
  <conditionalFormatting sqref="G5:AB5">
    <cfRule type="expression" dxfId="2" priority="1">
      <formula>G4="N"</formula>
    </cfRule>
  </conditionalFormatting>
  <conditionalFormatting sqref="H2:AB2">
    <cfRule type="containsBlanks" dxfId="1" priority="8">
      <formula>LEN(TRIM(H2))=0</formula>
    </cfRule>
  </conditionalFormatting>
  <conditionalFormatting sqref="P34:Q34">
    <cfRule type="containsBlanks" dxfId="0" priority="6">
      <formula>LEN(TRIM(P34))=0</formula>
    </cfRule>
  </conditionalFormatting>
  <dataValidations count="16">
    <dataValidation type="list" allowBlank="1" showInputMessage="1" showErrorMessage="1" error="Select from the list" sqref="C4" xr:uid="{B6A81CCB-7216-4AF1-8B90-4CDBA30AC16A}">
      <formula1>$A$20:$A$22</formula1>
    </dataValidation>
    <dataValidation type="decimal" allowBlank="1" showInputMessage="1" showErrorMessage="1" sqref="G5:AB5" xr:uid="{BEF475DB-37D7-4937-9BC0-E2388B5010C6}">
      <formula1>0.01</formula1>
      <formula2>0.99</formula2>
    </dataValidation>
    <dataValidation type="list" allowBlank="1" showInputMessage="1" showErrorMessage="1" error="Y or N" sqref="G4:AB4" xr:uid="{7B23F51F-3672-4EDA-8930-304C908B7729}">
      <formula1>"Y, N"</formula1>
    </dataValidation>
    <dataValidation type="decimal" allowBlank="1" showInputMessage="1" showErrorMessage="1" error="Range is from -100 to 100" sqref="G3:AB3" xr:uid="{3CD088DA-D02A-4E9B-B325-A196898567BF}">
      <formula1>-100</formula1>
      <formula2>100</formula2>
    </dataValidation>
    <dataValidation type="decimal" allowBlank="1" showInputMessage="1" showErrorMessage="1" sqref="G6:AB6" xr:uid="{6A77605D-779A-425F-8CF3-D575927FAFD4}">
      <formula1>0</formula1>
      <formula2>100</formula2>
    </dataValidation>
    <dataValidation type="list" allowBlank="1" showInputMessage="1" showErrorMessage="1" error="Fixed to 0" sqref="G2" xr:uid="{5F553FD4-7A9B-4DB4-99CA-C97EF502F3BB}">
      <formula1>"0"</formula1>
    </dataValidation>
    <dataValidation type="decimal" allowBlank="1" showInputMessage="1" showErrorMessage="1" error="Allowed range from -50 to 125" sqref="C2" xr:uid="{04526BEF-8F68-435E-A8E1-C96BB1B01540}">
      <formula1>-50</formula1>
      <formula2>126</formula2>
    </dataValidation>
    <dataValidation type="list" allowBlank="1" showInputMessage="1" showErrorMessage="1" error="Select from 1 to 3" sqref="C5" xr:uid="{B5E447E4-50FB-4223-B7DA-7266A90B6364}">
      <formula1>$A$25:$A$28</formula1>
    </dataValidation>
    <dataValidation type="decimal" operator="lessThan" allowBlank="1" showInputMessage="1" showErrorMessage="1" error="Max 35V" sqref="C9" xr:uid="{1C5DDE00-36B7-4791-9037-FDF7C38167EF}">
      <formula1>35.001</formula1>
    </dataValidation>
    <dataValidation type="list" allowBlank="1" showInputMessage="1" showErrorMessage="1" error="Select from options provided" sqref="C6" xr:uid="{AFE68C20-209F-487B-B03B-DCE81DE48B06}">
      <formula1>"Typical, WorstCase"</formula1>
    </dataValidation>
    <dataValidation type="list" allowBlank="1" showInputMessage="1" showErrorMessage="1" error="Select from 1 to 6" sqref="C3" xr:uid="{9C722AB5-8ABA-48CA-86E8-3C295FB98936}">
      <formula1>$A$12:$A$17</formula1>
    </dataValidation>
    <dataValidation type="list" allowBlank="1" showInputMessage="1" showErrorMessage="1" error="Select from 1 to 3" sqref="C4" xr:uid="{63417244-03C6-4E00-A91F-C7468E1A57FB}">
      <formula1>$A$20:$A$22</formula1>
    </dataValidation>
    <dataValidation type="decimal" operator="lessThanOrEqual" allowBlank="1" showInputMessage="1" showErrorMessage="1" error="Max freq = 20K Hz" sqref="C7" xr:uid="{77E4CC06-4F6F-45DE-B09C-05B91C7D13F2}">
      <formula1>20</formula1>
    </dataValidation>
    <dataValidation type="list" allowBlank="1" showInputMessage="1" showErrorMessage="1" error="Select from the list" sqref="C6" xr:uid="{C69C4296-5A1C-4037-A1E5-FD38158F4499}">
      <formula1>$A$25:$A$28</formula1>
    </dataValidation>
    <dataValidation type="list" allowBlank="1" showInputMessage="1" showErrorMessage="1" error="Select from the list" sqref="C3" xr:uid="{2E99A019-3B84-4F21-ADAD-CDCBF61BC011}">
      <formula1>$A$12:$A$17</formula1>
    </dataValidation>
    <dataValidation type="decimal" operator="greaterThan" allowBlank="1" showInputMessage="1" showErrorMessage="1" error="Time point should be increasing" sqref="H2:AB2" xr:uid="{ED162AE8-05DA-4F61-A5F5-E042E39A2C30}">
      <formula1>G2</formula1>
    </dataValidation>
  </dataValidations>
  <hyperlinks>
    <hyperlink ref="B20" location="'4L 4cm X 4cm'!A1" display="4L, 4 cm X 4 cm" xr:uid="{0616BCF2-14F7-48AC-AE1A-2A2D09A886A6}"/>
    <hyperlink ref="B21" location="'4L 2cm X 2cm'!A1" display="4L, 2 cm X 2 cm" xr:uid="{634DCF36-7AB5-49E1-80D8-6841E7460505}"/>
    <hyperlink ref="B22" location="'4L 8cm X 4cm'!A1" display="4L, 8 cm X 4 cm" xr:uid="{4E594D6E-73CE-4B81-9DA8-B7004573D265}"/>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Select from choices provided" xr:uid="{4E341E68-B926-4777-BCE7-5045B82B236A}">
          <x14:formula1>
            <xm:f>'Design Inputs'!$D$19:$D$26</xm:f>
          </x14:formula1>
          <xm:sqref>C8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C913-07C4-4E11-93E2-874A13360814}">
  <dimension ref="A1"/>
  <sheetViews>
    <sheetView workbookViewId="0">
      <selection activeCell="V20" sqref="V20"/>
    </sheetView>
  </sheetViews>
  <sheetFormatPr defaultColWidth="9.125" defaultRowHeight="16.5" x14ac:dyDescent="0.3"/>
  <sheetData/>
  <phoneticPr fontId="1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EC2F0-79BE-46EF-932C-ACC21C59BC14}">
  <dimension ref="A1"/>
  <sheetViews>
    <sheetView workbookViewId="0">
      <selection activeCell="V20" sqref="V20"/>
    </sheetView>
  </sheetViews>
  <sheetFormatPr defaultColWidth="9.125" defaultRowHeight="16.5" x14ac:dyDescent="0.3"/>
  <sheetData/>
  <phoneticPr fontId="18"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D8B4F-5DCD-4ADD-B454-4BA8FEB0301C}">
  <dimension ref="A1"/>
  <sheetViews>
    <sheetView topLeftCell="B1" workbookViewId="0">
      <selection activeCell="J1" sqref="J1"/>
    </sheetView>
  </sheetViews>
  <sheetFormatPr defaultColWidth="9.125" defaultRowHeight="16.5" x14ac:dyDescent="0.3"/>
  <sheetData/>
  <phoneticPr fontId="18"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6D5F-99D2-447C-9BEF-B84FC31E9642}">
  <dimension ref="B2:D28"/>
  <sheetViews>
    <sheetView workbookViewId="0">
      <selection activeCell="D8" sqref="D8"/>
    </sheetView>
  </sheetViews>
  <sheetFormatPr defaultColWidth="9.125" defaultRowHeight="16.5" x14ac:dyDescent="0.3"/>
  <cols>
    <col min="2" max="2" width="10.625" customWidth="1"/>
    <col min="3" max="3" width="30.125" bestFit="1" customWidth="1"/>
    <col min="4" max="4" width="12" bestFit="1" customWidth="1"/>
  </cols>
  <sheetData>
    <row r="2" spans="2:4" x14ac:dyDescent="0.3">
      <c r="B2" s="105" t="s">
        <v>18</v>
      </c>
      <c r="C2" s="105"/>
      <c r="D2" s="67">
        <f>Calculator!C3</f>
        <v>3</v>
      </c>
    </row>
    <row r="3" spans="2:4" x14ac:dyDescent="0.3">
      <c r="B3" s="105" t="s">
        <v>28</v>
      </c>
      <c r="C3" s="105"/>
      <c r="D3" s="67">
        <f>Calculator!C2</f>
        <v>25</v>
      </c>
    </row>
    <row r="5" spans="2:4" x14ac:dyDescent="0.3">
      <c r="B5" s="22" t="s">
        <v>29</v>
      </c>
      <c r="C5" s="22" t="s">
        <v>30</v>
      </c>
      <c r="D5" s="62">
        <f>5738*IF(Calculator!C6="Typical",1,1.2)</f>
        <v>5738</v>
      </c>
    </row>
    <row r="6" spans="2:4" x14ac:dyDescent="0.3">
      <c r="B6" s="22" t="s">
        <v>29</v>
      </c>
      <c r="C6" s="22" t="s">
        <v>31</v>
      </c>
      <c r="D6" s="62">
        <f>16.4*IF(Calculator!C6="Typical",1,1.2)</f>
        <v>16.399999999999999</v>
      </c>
    </row>
    <row r="7" spans="2:4" x14ac:dyDescent="0.3">
      <c r="B7" s="22" t="s">
        <v>29</v>
      </c>
      <c r="C7" s="22" t="s">
        <v>32</v>
      </c>
      <c r="D7" s="62">
        <f>IF(Calculator!$C$6="Typical",IF(Calculator!C8&lt;2,1500,750),IF(Calculator!C8&lt;2,1500*1.3,750*1.3))</f>
        <v>1500</v>
      </c>
    </row>
    <row r="8" spans="2:4" x14ac:dyDescent="0.3">
      <c r="B8" s="22" t="s">
        <v>29</v>
      </c>
      <c r="C8" s="22" t="s">
        <v>74</v>
      </c>
      <c r="D8" s="62">
        <f>IF(Calculator!$C$6="Typical",0.9,1.5)</f>
        <v>0.9</v>
      </c>
    </row>
    <row r="10" spans="2:4" x14ac:dyDescent="0.3">
      <c r="B10" s="63">
        <v>1</v>
      </c>
      <c r="C10" s="22" t="s">
        <v>22</v>
      </c>
      <c r="D10" s="62">
        <f>Calculator!C12/2</f>
        <v>42</v>
      </c>
    </row>
    <row r="11" spans="2:4" x14ac:dyDescent="0.3">
      <c r="B11" s="63">
        <v>2</v>
      </c>
      <c r="C11" s="22" t="s">
        <v>23</v>
      </c>
      <c r="D11" s="62">
        <f>Calculator!C13/2</f>
        <v>49</v>
      </c>
    </row>
    <row r="12" spans="2:4" x14ac:dyDescent="0.3">
      <c r="B12" s="63">
        <v>3</v>
      </c>
      <c r="C12" s="22" t="s">
        <v>24</v>
      </c>
      <c r="D12" s="62">
        <f>Calculator!C14/2</f>
        <v>23.5</v>
      </c>
    </row>
    <row r="13" spans="2:4" x14ac:dyDescent="0.3">
      <c r="B13" s="63">
        <v>4</v>
      </c>
      <c r="C13" s="22" t="s">
        <v>25</v>
      </c>
      <c r="D13" s="62">
        <f>Calculator!C15/2</f>
        <v>30</v>
      </c>
    </row>
    <row r="14" spans="2:4" x14ac:dyDescent="0.3">
      <c r="B14" s="63">
        <v>5</v>
      </c>
      <c r="C14" s="22" t="s">
        <v>26</v>
      </c>
      <c r="D14" s="62">
        <f>Calculator!C16/2</f>
        <v>16</v>
      </c>
    </row>
    <row r="15" spans="2:4" x14ac:dyDescent="0.3">
      <c r="B15" s="63">
        <v>6</v>
      </c>
      <c r="C15" s="22" t="s">
        <v>27</v>
      </c>
      <c r="D15" s="62">
        <f>Calculator!C17/2</f>
        <v>20</v>
      </c>
    </row>
    <row r="17" spans="2:4" x14ac:dyDescent="0.3">
      <c r="B17" s="22" t="s">
        <v>11</v>
      </c>
      <c r="C17" s="22" t="s">
        <v>33</v>
      </c>
      <c r="D17" s="71">
        <f>(LOOKUP(D2,B10:B15,D10:D15))*(1+D5*0.000001*(D3-25)+D6*0.000001*(D3-25)^2)*IF(Calculator!C6="Typical",1,1.2)</f>
        <v>23.5</v>
      </c>
    </row>
    <row r="19" spans="2:4" x14ac:dyDescent="0.3">
      <c r="B19" s="106" t="s">
        <v>29</v>
      </c>
      <c r="C19" s="106" t="s">
        <v>80</v>
      </c>
      <c r="D19" s="22">
        <f>_xlfn.SWITCH(Calculator!$C$3,1,1.6,2,1.6,3,1.2,4,1.2,5,1.5,6,1.5,default,NA)</f>
        <v>1.2</v>
      </c>
    </row>
    <row r="20" spans="2:4" x14ac:dyDescent="0.3">
      <c r="B20" s="106"/>
      <c r="C20" s="106"/>
      <c r="D20" s="22">
        <f>_xlfn.SWITCH(Calculator!$C$3,1,5,2,5,3,4,4,4,5,5,6,5,default,NA)</f>
        <v>4</v>
      </c>
    </row>
    <row r="21" spans="2:4" x14ac:dyDescent="0.3">
      <c r="B21" s="106"/>
      <c r="C21" s="106"/>
      <c r="D21" s="22">
        <f>_xlfn.SWITCH(Calculator!$C$3,1,8,2,8,3,6.7,4,6.7,5,9.8,6,9.8,default,NA)</f>
        <v>6.7</v>
      </c>
    </row>
    <row r="22" spans="2:4" x14ac:dyDescent="0.3">
      <c r="B22" s="106"/>
      <c r="C22" s="106"/>
      <c r="D22" s="22">
        <f>_xlfn.SWITCH(Calculator!$C$3,1,13.3,2,13.3,3,11.4,4,11.4,5,14,6,14,default,NA)</f>
        <v>11.4</v>
      </c>
    </row>
    <row r="23" spans="2:4" x14ac:dyDescent="0.3">
      <c r="B23" s="106"/>
      <c r="C23" s="106"/>
      <c r="D23" s="22">
        <f>_xlfn.SWITCH(Calculator!$C$3,1,19,2,19,3,17,4,17,5,20,6,20,default,NA)</f>
        <v>17</v>
      </c>
    </row>
    <row r="24" spans="2:4" x14ac:dyDescent="0.3">
      <c r="B24" s="106"/>
      <c r="C24" s="106"/>
      <c r="D24" s="22">
        <f>_xlfn.SWITCH(Calculator!$C$3,1,24.5,2,24.5,3,22,4,22,5,26,6,26,default,NA)</f>
        <v>22</v>
      </c>
    </row>
    <row r="25" spans="2:4" x14ac:dyDescent="0.3">
      <c r="B25" s="106"/>
      <c r="C25" s="106"/>
      <c r="D25" s="22">
        <f>_xlfn.SWITCH(Calculator!$C$3,1,36,2,36,3,32,4,32,5,38,6,38,default,NA)</f>
        <v>32</v>
      </c>
    </row>
    <row r="26" spans="2:4" x14ac:dyDescent="0.3">
      <c r="B26" s="106"/>
      <c r="C26" s="106"/>
      <c r="D26" s="22">
        <f>_xlfn.SWITCH(Calculator!$C$3,1,47,2,47,3,41,4,41,5,50,6,50,default,NA)</f>
        <v>41</v>
      </c>
    </row>
    <row r="28" spans="2:4" x14ac:dyDescent="0.3">
      <c r="B28" s="22" t="s">
        <v>11</v>
      </c>
      <c r="C28" s="22" t="s">
        <v>82</v>
      </c>
      <c r="D28" s="64">
        <f>IF(Calculator!C6="Typical",Calculator!C8,Calculator!C8*0.7)</f>
        <v>1.2</v>
      </c>
    </row>
  </sheetData>
  <mergeCells count="4">
    <mergeCell ref="B2:C2"/>
    <mergeCell ref="B3:C3"/>
    <mergeCell ref="B19:B26"/>
    <mergeCell ref="C19:C26"/>
  </mergeCells>
  <phoneticPr fontId="18"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N72"/>
  <sheetViews>
    <sheetView topLeftCell="C1" zoomScale="85" zoomScaleNormal="85" workbookViewId="0">
      <selection activeCell="C3" sqref="C3"/>
    </sheetView>
  </sheetViews>
  <sheetFormatPr defaultColWidth="9.125" defaultRowHeight="16.5" x14ac:dyDescent="0.3"/>
  <cols>
    <col min="1" max="1" width="11.375" customWidth="1"/>
    <col min="2" max="2" width="12.625" bestFit="1" customWidth="1"/>
    <col min="3" max="3" width="96.625" customWidth="1"/>
    <col min="4" max="5" width="9.125" customWidth="1"/>
    <col min="6" max="6" width="10.375" customWidth="1"/>
    <col min="7" max="7" width="9.125" customWidth="1"/>
    <col min="8" max="8" width="11.375" customWidth="1"/>
    <col min="9" max="9" width="1.25" customWidth="1"/>
    <col min="10" max="10" width="10.375" customWidth="1"/>
    <col min="11" max="11" width="9.125" customWidth="1"/>
    <col min="12" max="12" width="11.625" customWidth="1"/>
    <col min="13" max="13" width="1.625" customWidth="1"/>
    <col min="14" max="14" width="10.375" customWidth="1"/>
    <col min="15" max="15" width="9.125" customWidth="1"/>
    <col min="16" max="16" width="10.375" customWidth="1"/>
    <col min="17" max="17" width="1.125" style="74" customWidth="1"/>
    <col min="18" max="18" width="10.375" customWidth="1"/>
    <col min="19" max="19" width="8.875" customWidth="1"/>
    <col min="20" max="20" width="10.375" customWidth="1"/>
    <col min="21" max="21" width="1" customWidth="1"/>
    <col min="22" max="22" width="9.125" customWidth="1"/>
    <col min="23" max="23" width="11" bestFit="1" customWidth="1"/>
    <col min="24" max="24" width="9.125" customWidth="1"/>
    <col min="25" max="25" width="10.375" bestFit="1" customWidth="1"/>
    <col min="26" max="26" width="1" customWidth="1"/>
    <col min="27" max="27" width="10.375" bestFit="1" customWidth="1"/>
    <col min="28" max="28" width="9.125" customWidth="1"/>
    <col min="29" max="29" width="10.375" bestFit="1" customWidth="1"/>
    <col min="30" max="30" width="1.125" customWidth="1"/>
    <col min="31" max="31" width="10.375" bestFit="1" customWidth="1"/>
    <col min="33" max="33" width="10.375" bestFit="1" customWidth="1"/>
    <col min="34" max="34" width="1" customWidth="1"/>
    <col min="35" max="35" width="10.375" bestFit="1" customWidth="1"/>
    <col min="36" max="36" width="8.875" bestFit="1" customWidth="1"/>
    <col min="37" max="37" width="10.375" bestFit="1" customWidth="1"/>
    <col min="38" max="38" width="1" customWidth="1"/>
    <col min="39" max="39" width="9.125" customWidth="1"/>
    <col min="40" max="40" width="11" bestFit="1" customWidth="1"/>
    <col min="41" max="41" width="9.125" customWidth="1"/>
    <col min="42" max="42" width="10.375" bestFit="1" customWidth="1"/>
    <col min="43" max="43" width="1" customWidth="1"/>
    <col min="44" max="44" width="10.375" bestFit="1" customWidth="1"/>
    <col min="45" max="45" width="9.125" customWidth="1"/>
    <col min="46" max="46" width="10.375" bestFit="1" customWidth="1"/>
    <col min="47" max="47" width="1.125" customWidth="1"/>
    <col min="48" max="48" width="10.375" bestFit="1" customWidth="1"/>
    <col min="50" max="50" width="10.375" bestFit="1" customWidth="1"/>
    <col min="51" max="51" width="1" customWidth="1"/>
    <col min="52" max="52" width="10.375" bestFit="1" customWidth="1"/>
    <col min="53" max="53" width="8.875" bestFit="1" customWidth="1"/>
    <col min="54" max="54" width="10.375" bestFit="1" customWidth="1"/>
    <col min="55" max="55" width="1" customWidth="1"/>
    <col min="56" max="56" width="9.125" customWidth="1"/>
    <col min="57" max="57" width="11" bestFit="1" customWidth="1"/>
    <col min="58" max="58" width="9.125" customWidth="1"/>
    <col min="59" max="59" width="10.375" bestFit="1" customWidth="1"/>
    <col min="60" max="60" width="1" customWidth="1"/>
    <col min="61" max="61" width="10.375" bestFit="1" customWidth="1"/>
    <col min="62" max="62" width="9.125" customWidth="1"/>
    <col min="63" max="63" width="10.375" bestFit="1" customWidth="1"/>
    <col min="64" max="64" width="1.125" customWidth="1"/>
    <col min="65" max="65" width="10.375" bestFit="1" customWidth="1"/>
    <col min="67" max="67" width="10.375" bestFit="1" customWidth="1"/>
    <col min="68" max="68" width="1" customWidth="1"/>
    <col min="69" max="69" width="10.375" bestFit="1" customWidth="1"/>
    <col min="70" max="70" width="8.875" bestFit="1" customWidth="1"/>
    <col min="71" max="71" width="10.375" bestFit="1" customWidth="1"/>
    <col min="72" max="72" width="1" customWidth="1"/>
    <col min="74" max="74" width="11" bestFit="1" customWidth="1"/>
    <col min="76" max="76" width="10.375" bestFit="1" customWidth="1"/>
    <col min="77" max="77" width="1" customWidth="1"/>
    <col min="78" max="78" width="10.375" bestFit="1" customWidth="1"/>
    <col min="80" max="80" width="10.375" bestFit="1" customWidth="1"/>
    <col min="81" max="81" width="1.125" customWidth="1"/>
    <col min="82" max="82" width="10.375" bestFit="1" customWidth="1"/>
    <col min="84" max="84" width="10.375" bestFit="1" customWidth="1"/>
    <col min="85" max="85" width="1" customWidth="1"/>
    <col min="86" max="86" width="10.375" bestFit="1" customWidth="1"/>
    <col min="87" max="87" width="8.875" bestFit="1" customWidth="1"/>
    <col min="88" max="88" width="10.375" bestFit="1" customWidth="1"/>
    <col min="89" max="89" width="1" customWidth="1"/>
    <col min="91" max="91" width="11" bestFit="1" customWidth="1"/>
    <col min="93" max="93" width="10.375" bestFit="1" customWidth="1"/>
    <col min="94" max="94" width="1" customWidth="1"/>
    <col min="95" max="95" width="10.375" bestFit="1" customWidth="1"/>
    <col min="97" max="97" width="10.375" bestFit="1" customWidth="1"/>
    <col min="98" max="98" width="1.125" customWidth="1"/>
    <col min="99" max="99" width="10.375" bestFit="1" customWidth="1"/>
    <col min="101" max="101" width="10.375" bestFit="1" customWidth="1"/>
    <col min="102" max="102" width="1" customWidth="1"/>
    <col min="103" max="103" width="10.375" bestFit="1" customWidth="1"/>
    <col min="104" max="104" width="8.875" bestFit="1" customWidth="1"/>
    <col min="105" max="105" width="10.375" bestFit="1" customWidth="1"/>
    <col min="106" max="106" width="1" customWidth="1"/>
    <col min="108" max="108" width="11" bestFit="1" customWidth="1"/>
    <col min="110" max="110" width="10.375" bestFit="1" customWidth="1"/>
    <col min="111" max="111" width="1" customWidth="1"/>
    <col min="112" max="112" width="10.375" bestFit="1" customWidth="1"/>
    <col min="114" max="114" width="10.375" bestFit="1" customWidth="1"/>
    <col min="115" max="115" width="1.125" customWidth="1"/>
    <col min="116" max="116" width="10.375" bestFit="1" customWidth="1"/>
    <col min="118" max="118" width="10.375" bestFit="1" customWidth="1"/>
    <col min="119" max="119" width="1" customWidth="1"/>
    <col min="120" max="120" width="10.375" bestFit="1" customWidth="1"/>
    <col min="121" max="121" width="8.875" bestFit="1" customWidth="1"/>
    <col min="122" max="122" width="10.375" bestFit="1" customWidth="1"/>
    <col min="123" max="123" width="1" customWidth="1"/>
    <col min="124" max="124" width="9.125" customWidth="1"/>
    <col min="125" max="125" width="11" bestFit="1" customWidth="1"/>
    <col min="126" max="126" width="9.125" customWidth="1"/>
    <col min="127" max="127" width="10.375" bestFit="1" customWidth="1"/>
    <col min="128" max="128" width="1" customWidth="1"/>
    <col min="129" max="129" width="10.375" bestFit="1" customWidth="1"/>
    <col min="130" max="130" width="9.125" customWidth="1"/>
    <col min="131" max="131" width="10.375" bestFit="1" customWidth="1"/>
    <col min="132" max="132" width="1.125" customWidth="1"/>
    <col min="133" max="133" width="10.375" bestFit="1" customWidth="1"/>
    <col min="135" max="135" width="10.375" bestFit="1" customWidth="1"/>
    <col min="136" max="136" width="1" customWidth="1"/>
    <col min="137" max="137" width="10.375" bestFit="1" customWidth="1"/>
    <col min="138" max="138" width="8.875" bestFit="1" customWidth="1"/>
    <col min="139" max="139" width="10.375" bestFit="1" customWidth="1"/>
    <col min="140" max="140" width="1" customWidth="1"/>
    <col min="141" max="141" width="9.125" customWidth="1"/>
    <col min="142" max="142" width="11" bestFit="1" customWidth="1"/>
    <col min="143" max="143" width="9.125" customWidth="1"/>
    <col min="144" max="144" width="10.375" bestFit="1" customWidth="1"/>
    <col min="145" max="145" width="1" customWidth="1"/>
    <col min="146" max="146" width="10.375" bestFit="1" customWidth="1"/>
    <col min="147" max="147" width="9.125" customWidth="1"/>
    <col min="148" max="148" width="10.375" bestFit="1" customWidth="1"/>
    <col min="149" max="149" width="1.125" customWidth="1"/>
    <col min="150" max="150" width="10.375" bestFit="1" customWidth="1"/>
    <col min="152" max="152" width="10.375" bestFit="1" customWidth="1"/>
    <col min="153" max="153" width="1" customWidth="1"/>
    <col min="154" max="154" width="10.375" bestFit="1" customWidth="1"/>
    <col min="155" max="155" width="8.875" bestFit="1" customWidth="1"/>
    <col min="156" max="156" width="10.375" bestFit="1" customWidth="1"/>
    <col min="157" max="157" width="1" customWidth="1"/>
    <col min="158" max="158" width="9.125" customWidth="1"/>
    <col min="159" max="159" width="11" bestFit="1" customWidth="1"/>
    <col min="160" max="160" width="9.125" customWidth="1"/>
    <col min="161" max="161" width="10.375" bestFit="1" customWidth="1"/>
    <col min="162" max="162" width="1" customWidth="1"/>
    <col min="163" max="163" width="10.375" bestFit="1" customWidth="1"/>
    <col min="164" max="164" width="9.125" customWidth="1"/>
    <col min="165" max="165" width="10.375" bestFit="1" customWidth="1"/>
    <col min="166" max="166" width="1.125" customWidth="1"/>
    <col min="167" max="167" width="10.375" bestFit="1" customWidth="1"/>
    <col min="169" max="169" width="10.375" bestFit="1" customWidth="1"/>
    <col min="170" max="170" width="1" customWidth="1"/>
    <col min="171" max="171" width="10.375" bestFit="1" customWidth="1"/>
    <col min="172" max="172" width="8.875" bestFit="1" customWidth="1"/>
    <col min="173" max="173" width="10.375" bestFit="1" customWidth="1"/>
    <col min="174" max="174" width="1" customWidth="1"/>
    <col min="176" max="176" width="11" bestFit="1" customWidth="1"/>
    <col min="178" max="178" width="10.375" bestFit="1" customWidth="1"/>
    <col min="179" max="179" width="1" customWidth="1"/>
    <col min="180" max="180" width="10.375" bestFit="1" customWidth="1"/>
    <col min="182" max="182" width="10.375" bestFit="1" customWidth="1"/>
    <col min="183" max="183" width="1.125" customWidth="1"/>
    <col min="184" max="184" width="10.375" bestFit="1" customWidth="1"/>
    <col min="186" max="186" width="10.375" bestFit="1" customWidth="1"/>
    <col min="187" max="187" width="1" customWidth="1"/>
    <col min="188" max="188" width="10.375" bestFit="1" customWidth="1"/>
    <col min="189" max="189" width="8.875" bestFit="1" customWidth="1"/>
    <col min="190" max="190" width="10.375" bestFit="1" customWidth="1"/>
    <col min="191" max="191" width="1" customWidth="1"/>
    <col min="193" max="193" width="11" bestFit="1" customWidth="1"/>
    <col min="195" max="195" width="10.375" bestFit="1" customWidth="1"/>
    <col min="196" max="196" width="1" customWidth="1"/>
    <col min="197" max="197" width="10.375" bestFit="1" customWidth="1"/>
    <col min="199" max="199" width="10.375" bestFit="1" customWidth="1"/>
    <col min="200" max="200" width="1.125" customWidth="1"/>
    <col min="201" max="201" width="10.375" bestFit="1" customWidth="1"/>
    <col min="203" max="203" width="10.375" bestFit="1" customWidth="1"/>
    <col min="204" max="204" width="1" customWidth="1"/>
    <col min="205" max="205" width="10.375" bestFit="1" customWidth="1"/>
    <col min="206" max="206" width="8.875" bestFit="1" customWidth="1"/>
    <col min="207" max="207" width="10.375" bestFit="1" customWidth="1"/>
    <col min="208" max="208" width="1" customWidth="1"/>
    <col min="210" max="210" width="11" bestFit="1" customWidth="1"/>
    <col min="212" max="212" width="10.375" bestFit="1" customWidth="1"/>
    <col min="213" max="213" width="1" customWidth="1"/>
    <col min="214" max="214" width="10.375" bestFit="1" customWidth="1"/>
    <col min="216" max="216" width="10.375" bestFit="1" customWidth="1"/>
    <col min="217" max="217" width="1.125" customWidth="1"/>
    <col min="218" max="218" width="10.375" bestFit="1" customWidth="1"/>
    <col min="220" max="220" width="10.375" bestFit="1" customWidth="1"/>
    <col min="221" max="221" width="1" customWidth="1"/>
    <col min="222" max="222" width="10.375" bestFit="1" customWidth="1"/>
    <col min="223" max="223" width="8.875" bestFit="1" customWidth="1"/>
    <col min="224" max="224" width="10.375" bestFit="1" customWidth="1"/>
    <col min="225" max="225" width="1" customWidth="1"/>
    <col min="227" max="227" width="11" bestFit="1" customWidth="1"/>
    <col min="229" max="229" width="10.375" bestFit="1" customWidth="1"/>
    <col min="230" max="230" width="1" customWidth="1"/>
    <col min="231" max="231" width="10.375" bestFit="1" customWidth="1"/>
    <col min="233" max="233" width="10.375" bestFit="1" customWidth="1"/>
    <col min="234" max="234" width="1.125" customWidth="1"/>
    <col min="235" max="235" width="10.375" bestFit="1" customWidth="1"/>
    <col min="237" max="237" width="10.375" bestFit="1" customWidth="1"/>
    <col min="238" max="238" width="1" customWidth="1"/>
    <col min="239" max="239" width="10.375" bestFit="1" customWidth="1"/>
    <col min="240" max="240" width="8.875" bestFit="1" customWidth="1"/>
    <col min="241" max="241" width="10.375" bestFit="1" customWidth="1"/>
    <col min="242" max="242" width="1" customWidth="1"/>
    <col min="244" max="244" width="11" bestFit="1" customWidth="1"/>
    <col min="246" max="246" width="10.375" bestFit="1" customWidth="1"/>
    <col min="247" max="247" width="1" customWidth="1"/>
    <col min="248" max="248" width="10.375" bestFit="1" customWidth="1"/>
    <col min="250" max="250" width="10.375" bestFit="1" customWidth="1"/>
    <col min="251" max="251" width="1.125" customWidth="1"/>
    <col min="252" max="252" width="10.375" bestFit="1" customWidth="1"/>
    <col min="254" max="254" width="10.375" bestFit="1" customWidth="1"/>
    <col min="255" max="255" width="1" customWidth="1"/>
    <col min="256" max="256" width="10.375" bestFit="1" customWidth="1"/>
    <col min="257" max="257" width="8.875" bestFit="1" customWidth="1"/>
    <col min="258" max="258" width="10.375" bestFit="1" customWidth="1"/>
    <col min="259" max="259" width="1" customWidth="1"/>
    <col min="261" max="261" width="11" bestFit="1" customWidth="1"/>
    <col min="263" max="263" width="10.375" bestFit="1" customWidth="1"/>
    <col min="264" max="264" width="1" customWidth="1"/>
    <col min="265" max="265" width="10.375" bestFit="1" customWidth="1"/>
    <col min="267" max="267" width="10.375" bestFit="1" customWidth="1"/>
    <col min="268" max="268" width="1.125" customWidth="1"/>
    <col min="269" max="269" width="10.375" bestFit="1" customWidth="1"/>
    <col min="271" max="271" width="10.375" bestFit="1" customWidth="1"/>
    <col min="272" max="272" width="1" customWidth="1"/>
    <col min="273" max="273" width="10.375" bestFit="1" customWidth="1"/>
    <col min="274" max="274" width="8.875" bestFit="1" customWidth="1"/>
    <col min="275" max="275" width="10.375" bestFit="1" customWidth="1"/>
    <col min="276" max="276" width="1" customWidth="1"/>
    <col min="278" max="278" width="11" bestFit="1" customWidth="1"/>
    <col min="280" max="280" width="10.375" bestFit="1" customWidth="1"/>
    <col min="281" max="281" width="1" customWidth="1"/>
    <col min="282" max="282" width="10.375" bestFit="1" customWidth="1"/>
    <col min="284" max="284" width="10.375" bestFit="1" customWidth="1"/>
    <col min="285" max="285" width="1.125" customWidth="1"/>
    <col min="286" max="286" width="10.375" bestFit="1" customWidth="1"/>
    <col min="288" max="288" width="10.375" bestFit="1" customWidth="1"/>
    <col min="289" max="289" width="1" customWidth="1"/>
    <col min="290" max="290" width="10.375" bestFit="1" customWidth="1"/>
    <col min="291" max="291" width="8.875" bestFit="1" customWidth="1"/>
    <col min="292" max="292" width="10.375" bestFit="1" customWidth="1"/>
    <col min="293" max="293" width="1" customWidth="1"/>
    <col min="295" max="295" width="11" bestFit="1" customWidth="1"/>
    <col min="297" max="297" width="10.375" bestFit="1" customWidth="1"/>
    <col min="298" max="298" width="1" customWidth="1"/>
    <col min="299" max="299" width="10.375" bestFit="1" customWidth="1"/>
    <col min="301" max="301" width="10.375" bestFit="1" customWidth="1"/>
    <col min="302" max="302" width="1.125" customWidth="1"/>
    <col min="303" max="303" width="10.375" bestFit="1" customWidth="1"/>
    <col min="305" max="305" width="10.375" bestFit="1" customWidth="1"/>
    <col min="306" max="306" width="1" customWidth="1"/>
    <col min="307" max="307" width="10.375" bestFit="1" customWidth="1"/>
    <col min="308" max="308" width="8.875" bestFit="1" customWidth="1"/>
    <col min="309" max="309" width="10.375" bestFit="1" customWidth="1"/>
    <col min="310" max="310" width="1" customWidth="1"/>
    <col min="312" max="312" width="11" bestFit="1" customWidth="1"/>
    <col min="314" max="314" width="10.375" bestFit="1" customWidth="1"/>
    <col min="315" max="315" width="1" customWidth="1"/>
    <col min="316" max="316" width="10.375" bestFit="1" customWidth="1"/>
    <col min="318" max="318" width="10.375" bestFit="1" customWidth="1"/>
    <col min="319" max="319" width="1.125" customWidth="1"/>
    <col min="320" max="320" width="10.375" bestFit="1" customWidth="1"/>
    <col min="322" max="322" width="10.375" bestFit="1" customWidth="1"/>
    <col min="323" max="323" width="1" customWidth="1"/>
    <col min="324" max="324" width="10.375" bestFit="1" customWidth="1"/>
    <col min="325" max="325" width="8.875" bestFit="1" customWidth="1"/>
    <col min="326" max="326" width="10.375" bestFit="1" customWidth="1"/>
  </cols>
  <sheetData>
    <row r="1" spans="1:326" ht="15" customHeight="1" x14ac:dyDescent="0.55000000000000004">
      <c r="E1" s="121" t="s">
        <v>18</v>
      </c>
      <c r="F1" s="122"/>
      <c r="G1" s="84">
        <f>Calculator!C3</f>
        <v>3</v>
      </c>
      <c r="H1" s="77"/>
      <c r="I1" s="77"/>
      <c r="J1" s="77"/>
      <c r="K1" s="77"/>
      <c r="L1" s="77"/>
      <c r="M1" s="77"/>
      <c r="N1" s="77"/>
      <c r="U1" s="72"/>
      <c r="AL1" s="72"/>
      <c r="BC1" s="72"/>
      <c r="BT1" s="72"/>
      <c r="CK1" s="72"/>
      <c r="DB1" s="72"/>
      <c r="DS1" s="72"/>
      <c r="EJ1" s="72"/>
      <c r="FA1" s="72"/>
      <c r="FR1" s="72"/>
      <c r="GI1" s="72"/>
      <c r="GZ1" s="72"/>
      <c r="HQ1" s="72"/>
      <c r="IH1" s="72"/>
      <c r="IY1" s="72"/>
      <c r="JP1" s="72"/>
      <c r="KG1" s="72"/>
      <c r="KX1" s="72"/>
    </row>
    <row r="2" spans="1:326" ht="15" customHeight="1" x14ac:dyDescent="0.3">
      <c r="D2" s="85"/>
      <c r="E2" s="103" t="s">
        <v>20</v>
      </c>
      <c r="F2" s="103"/>
      <c r="G2" s="67">
        <f>Calculator!C4</f>
        <v>1</v>
      </c>
      <c r="H2" s="85"/>
      <c r="I2" s="85"/>
      <c r="J2" s="85"/>
      <c r="K2" s="85"/>
      <c r="L2" s="86"/>
      <c r="M2" s="86"/>
      <c r="N2" s="86"/>
      <c r="O2" s="86"/>
      <c r="P2" s="86"/>
      <c r="Q2" s="87"/>
      <c r="R2" s="85"/>
      <c r="S2" s="85"/>
      <c r="T2" s="85"/>
      <c r="U2" s="88"/>
      <c r="V2" s="109" t="s">
        <v>94</v>
      </c>
      <c r="W2" s="109"/>
      <c r="X2" s="109"/>
      <c r="Y2" s="109"/>
      <c r="Z2" s="109"/>
      <c r="AA2" s="109"/>
      <c r="AB2" s="109"/>
      <c r="AC2" s="109"/>
      <c r="AD2" s="109"/>
      <c r="AE2" s="109"/>
      <c r="AF2" s="109"/>
      <c r="AG2" s="109"/>
      <c r="AH2" s="109"/>
      <c r="AI2" s="109"/>
      <c r="AJ2" s="109"/>
      <c r="AK2" s="109"/>
      <c r="AL2" s="88"/>
      <c r="AM2" s="109" t="s">
        <v>96</v>
      </c>
      <c r="AN2" s="109"/>
      <c r="AO2" s="109"/>
      <c r="AP2" s="109"/>
      <c r="AQ2" s="109"/>
      <c r="AR2" s="109"/>
      <c r="AS2" s="109"/>
      <c r="AT2" s="109"/>
      <c r="AU2" s="109"/>
      <c r="AV2" s="109"/>
      <c r="AW2" s="109"/>
      <c r="AX2" s="109"/>
      <c r="AY2" s="109"/>
      <c r="AZ2" s="109"/>
      <c r="BA2" s="109"/>
      <c r="BB2" s="109"/>
      <c r="BC2" s="88"/>
      <c r="BD2" s="109" t="s">
        <v>93</v>
      </c>
      <c r="BE2" s="109"/>
      <c r="BF2" s="109"/>
      <c r="BG2" s="109"/>
      <c r="BH2" s="109"/>
      <c r="BI2" s="109"/>
      <c r="BJ2" s="109"/>
      <c r="BK2" s="109"/>
      <c r="BL2" s="109"/>
      <c r="BM2" s="109"/>
      <c r="BN2" s="109"/>
      <c r="BO2" s="109"/>
      <c r="BP2" s="109"/>
      <c r="BQ2" s="109"/>
      <c r="BR2" s="109"/>
      <c r="BS2" s="109"/>
      <c r="BT2" s="88"/>
      <c r="BU2" s="109" t="s">
        <v>97</v>
      </c>
      <c r="BV2" s="109"/>
      <c r="BW2" s="109"/>
      <c r="BX2" s="109"/>
      <c r="BY2" s="109"/>
      <c r="BZ2" s="109"/>
      <c r="CA2" s="109"/>
      <c r="CB2" s="109"/>
      <c r="CC2" s="109"/>
      <c r="CD2" s="109"/>
      <c r="CE2" s="109"/>
      <c r="CF2" s="109"/>
      <c r="CG2" s="109"/>
      <c r="CH2" s="109"/>
      <c r="CI2" s="109"/>
      <c r="CJ2" s="109"/>
      <c r="CK2" s="88"/>
      <c r="CL2" s="109" t="s">
        <v>95</v>
      </c>
      <c r="CM2" s="109"/>
      <c r="CN2" s="109"/>
      <c r="CO2" s="109"/>
      <c r="CP2" s="109"/>
      <c r="CQ2" s="109"/>
      <c r="CR2" s="109"/>
      <c r="CS2" s="109"/>
      <c r="CT2" s="109"/>
      <c r="CU2" s="109"/>
      <c r="CV2" s="109"/>
      <c r="CW2" s="109"/>
      <c r="CX2" s="109"/>
      <c r="CY2" s="109"/>
      <c r="CZ2" s="109"/>
      <c r="DA2" s="109"/>
      <c r="DB2" s="88"/>
      <c r="DC2" s="109" t="s">
        <v>98</v>
      </c>
      <c r="DD2" s="109"/>
      <c r="DE2" s="109"/>
      <c r="DF2" s="109"/>
      <c r="DG2" s="109"/>
      <c r="DH2" s="109"/>
      <c r="DI2" s="109"/>
      <c r="DJ2" s="109"/>
      <c r="DK2" s="109"/>
      <c r="DL2" s="109"/>
      <c r="DM2" s="109"/>
      <c r="DN2" s="109"/>
      <c r="DO2" s="109"/>
      <c r="DP2" s="109"/>
      <c r="DQ2" s="109"/>
      <c r="DR2" s="109"/>
      <c r="DS2" s="88"/>
      <c r="DT2" s="109" t="s">
        <v>101</v>
      </c>
      <c r="DU2" s="109"/>
      <c r="DV2" s="109"/>
      <c r="DW2" s="109"/>
      <c r="DX2" s="109"/>
      <c r="DY2" s="109"/>
      <c r="DZ2" s="109"/>
      <c r="EA2" s="109"/>
      <c r="EB2" s="109"/>
      <c r="EC2" s="109"/>
      <c r="ED2" s="109"/>
      <c r="EE2" s="109"/>
      <c r="EF2" s="109"/>
      <c r="EG2" s="109"/>
      <c r="EH2" s="109"/>
      <c r="EI2" s="109"/>
      <c r="EJ2" s="88"/>
      <c r="EK2" s="109" t="s">
        <v>102</v>
      </c>
      <c r="EL2" s="109"/>
      <c r="EM2" s="109"/>
      <c r="EN2" s="109"/>
      <c r="EO2" s="109"/>
      <c r="EP2" s="109"/>
      <c r="EQ2" s="109"/>
      <c r="ER2" s="109"/>
      <c r="ES2" s="109"/>
      <c r="ET2" s="109"/>
      <c r="EU2" s="109"/>
      <c r="EV2" s="109"/>
      <c r="EW2" s="109"/>
      <c r="EX2" s="109"/>
      <c r="EY2" s="109"/>
      <c r="EZ2" s="109"/>
      <c r="FA2" s="88"/>
      <c r="FB2" s="109" t="s">
        <v>103</v>
      </c>
      <c r="FC2" s="109"/>
      <c r="FD2" s="109"/>
      <c r="FE2" s="109"/>
      <c r="FF2" s="109"/>
      <c r="FG2" s="109"/>
      <c r="FH2" s="109"/>
      <c r="FI2" s="109"/>
      <c r="FJ2" s="109"/>
      <c r="FK2" s="109"/>
      <c r="FL2" s="109"/>
      <c r="FM2" s="109"/>
      <c r="FN2" s="109"/>
      <c r="FO2" s="109"/>
      <c r="FP2" s="109"/>
      <c r="FQ2" s="109"/>
      <c r="FR2" s="88"/>
      <c r="FS2" s="109" t="s">
        <v>104</v>
      </c>
      <c r="FT2" s="109"/>
      <c r="FU2" s="109"/>
      <c r="FV2" s="109"/>
      <c r="FW2" s="109"/>
      <c r="FX2" s="109"/>
      <c r="FY2" s="109"/>
      <c r="FZ2" s="109"/>
      <c r="GA2" s="109"/>
      <c r="GB2" s="109"/>
      <c r="GC2" s="109"/>
      <c r="GD2" s="109"/>
      <c r="GE2" s="109"/>
      <c r="GF2" s="109"/>
      <c r="GG2" s="109"/>
      <c r="GH2" s="109"/>
      <c r="GI2" s="88"/>
      <c r="GJ2" s="109" t="s">
        <v>105</v>
      </c>
      <c r="GK2" s="109"/>
      <c r="GL2" s="109"/>
      <c r="GM2" s="109"/>
      <c r="GN2" s="109"/>
      <c r="GO2" s="109"/>
      <c r="GP2" s="109"/>
      <c r="GQ2" s="109"/>
      <c r="GR2" s="109"/>
      <c r="GS2" s="109"/>
      <c r="GT2" s="109"/>
      <c r="GU2" s="109"/>
      <c r="GV2" s="109"/>
      <c r="GW2" s="109"/>
      <c r="GX2" s="109"/>
      <c r="GY2" s="109"/>
      <c r="GZ2" s="88"/>
      <c r="HA2" s="109" t="s">
        <v>106</v>
      </c>
      <c r="HB2" s="109"/>
      <c r="HC2" s="109"/>
      <c r="HD2" s="109"/>
      <c r="HE2" s="109"/>
      <c r="HF2" s="109"/>
      <c r="HG2" s="109"/>
      <c r="HH2" s="109"/>
      <c r="HI2" s="109"/>
      <c r="HJ2" s="109"/>
      <c r="HK2" s="109"/>
      <c r="HL2" s="109"/>
      <c r="HM2" s="109"/>
      <c r="HN2" s="109"/>
      <c r="HO2" s="109"/>
      <c r="HP2" s="109"/>
      <c r="HQ2" s="88"/>
      <c r="HR2" s="109" t="s">
        <v>107</v>
      </c>
      <c r="HS2" s="109"/>
      <c r="HT2" s="109"/>
      <c r="HU2" s="109"/>
      <c r="HV2" s="109"/>
      <c r="HW2" s="109"/>
      <c r="HX2" s="109"/>
      <c r="HY2" s="109"/>
      <c r="HZ2" s="109"/>
      <c r="IA2" s="109"/>
      <c r="IB2" s="109"/>
      <c r="IC2" s="109"/>
      <c r="ID2" s="109"/>
      <c r="IE2" s="109"/>
      <c r="IF2" s="109"/>
      <c r="IG2" s="109"/>
      <c r="IH2" s="88"/>
      <c r="II2" s="109" t="s">
        <v>108</v>
      </c>
      <c r="IJ2" s="109"/>
      <c r="IK2" s="109"/>
      <c r="IL2" s="109"/>
      <c r="IM2" s="109"/>
      <c r="IN2" s="109"/>
      <c r="IO2" s="109"/>
      <c r="IP2" s="109"/>
      <c r="IQ2" s="109"/>
      <c r="IR2" s="109"/>
      <c r="IS2" s="109"/>
      <c r="IT2" s="109"/>
      <c r="IU2" s="109"/>
      <c r="IV2" s="109"/>
      <c r="IW2" s="109"/>
      <c r="IX2" s="109"/>
      <c r="IY2" s="88"/>
      <c r="IZ2" s="109" t="s">
        <v>109</v>
      </c>
      <c r="JA2" s="109"/>
      <c r="JB2" s="109"/>
      <c r="JC2" s="109"/>
      <c r="JD2" s="109"/>
      <c r="JE2" s="109"/>
      <c r="JF2" s="109"/>
      <c r="JG2" s="109"/>
      <c r="JH2" s="109"/>
      <c r="JI2" s="109"/>
      <c r="JJ2" s="109"/>
      <c r="JK2" s="109"/>
      <c r="JL2" s="109"/>
      <c r="JM2" s="109"/>
      <c r="JN2" s="109"/>
      <c r="JO2" s="109"/>
      <c r="JP2" s="88"/>
      <c r="JQ2" s="109" t="s">
        <v>110</v>
      </c>
      <c r="JR2" s="109"/>
      <c r="JS2" s="109"/>
      <c r="JT2" s="109"/>
      <c r="JU2" s="109"/>
      <c r="JV2" s="109"/>
      <c r="JW2" s="109"/>
      <c r="JX2" s="109"/>
      <c r="JY2" s="109"/>
      <c r="JZ2" s="109"/>
      <c r="KA2" s="109"/>
      <c r="KB2" s="109"/>
      <c r="KC2" s="109"/>
      <c r="KD2" s="109"/>
      <c r="KE2" s="109"/>
      <c r="KF2" s="109"/>
      <c r="KG2" s="88"/>
      <c r="KH2" s="109" t="s">
        <v>111</v>
      </c>
      <c r="KI2" s="109"/>
      <c r="KJ2" s="109"/>
      <c r="KK2" s="109"/>
      <c r="KL2" s="109"/>
      <c r="KM2" s="109"/>
      <c r="KN2" s="109"/>
      <c r="KO2" s="109"/>
      <c r="KP2" s="109"/>
      <c r="KQ2" s="109"/>
      <c r="KR2" s="109"/>
      <c r="KS2" s="109"/>
      <c r="KT2" s="109"/>
      <c r="KU2" s="109"/>
      <c r="KV2" s="109"/>
      <c r="KW2" s="109"/>
      <c r="KX2" s="88"/>
      <c r="KY2" s="109" t="s">
        <v>112</v>
      </c>
      <c r="KZ2" s="109"/>
      <c r="LA2" s="109"/>
      <c r="LB2" s="109"/>
      <c r="LC2" s="109"/>
      <c r="LD2" s="109"/>
      <c r="LE2" s="109"/>
      <c r="LF2" s="109"/>
      <c r="LG2" s="109"/>
      <c r="LH2" s="109"/>
      <c r="LI2" s="109"/>
      <c r="LJ2" s="109"/>
      <c r="LK2" s="109"/>
      <c r="LL2" s="109"/>
      <c r="LM2" s="109"/>
      <c r="LN2" s="109"/>
    </row>
    <row r="3" spans="1:326" ht="15" customHeight="1" x14ac:dyDescent="0.3">
      <c r="L3" s="57"/>
      <c r="M3" s="57"/>
      <c r="N3" s="57"/>
      <c r="O3" s="57"/>
      <c r="P3" s="57"/>
      <c r="U3" s="72"/>
      <c r="AC3" s="57"/>
      <c r="AD3" s="57"/>
      <c r="AE3" s="57"/>
      <c r="AF3" s="57"/>
      <c r="AG3" s="57"/>
      <c r="AL3" s="72"/>
      <c r="AT3" s="57"/>
      <c r="AU3" s="57"/>
      <c r="AV3" s="57"/>
      <c r="AW3" s="57"/>
      <c r="AX3" s="57"/>
      <c r="BC3" s="72"/>
      <c r="BK3" s="57"/>
      <c r="BL3" s="57"/>
      <c r="BM3" s="57"/>
      <c r="BN3" s="57"/>
      <c r="BO3" s="57"/>
      <c r="BT3" s="72"/>
      <c r="CB3" s="57"/>
      <c r="CC3" s="57"/>
      <c r="CD3" s="57"/>
      <c r="CE3" s="57"/>
      <c r="CF3" s="57"/>
      <c r="CK3" s="72"/>
      <c r="CS3" s="57"/>
      <c r="CT3" s="57"/>
      <c r="CU3" s="57"/>
      <c r="CV3" s="57"/>
      <c r="CW3" s="57"/>
      <c r="DB3" s="72"/>
      <c r="DJ3" s="57"/>
      <c r="DK3" s="57"/>
      <c r="DL3" s="57"/>
      <c r="DM3" s="57"/>
      <c r="DN3" s="57"/>
      <c r="DS3" s="72"/>
      <c r="EA3" s="57"/>
      <c r="EB3" s="57"/>
      <c r="EC3" s="57"/>
      <c r="ED3" s="57"/>
      <c r="EE3" s="57"/>
      <c r="EJ3" s="72"/>
      <c r="ER3" s="57"/>
      <c r="ES3" s="57"/>
      <c r="ET3" s="57"/>
      <c r="EU3" s="57"/>
      <c r="EV3" s="57"/>
      <c r="FA3" s="72"/>
      <c r="FI3" s="57"/>
      <c r="FJ3" s="57"/>
      <c r="FK3" s="57"/>
      <c r="FL3" s="57"/>
      <c r="FM3" s="57"/>
      <c r="FR3" s="72"/>
      <c r="FZ3" s="57"/>
      <c r="GA3" s="57"/>
      <c r="GB3" s="57"/>
      <c r="GC3" s="57"/>
      <c r="GD3" s="57"/>
      <c r="GI3" s="72"/>
      <c r="GQ3" s="57"/>
      <c r="GR3" s="57"/>
      <c r="GS3" s="57"/>
      <c r="GT3" s="57"/>
      <c r="GU3" s="57"/>
      <c r="GZ3" s="72"/>
      <c r="HH3" s="57"/>
      <c r="HI3" s="57"/>
      <c r="HJ3" s="57"/>
      <c r="HK3" s="57"/>
      <c r="HL3" s="57"/>
      <c r="HQ3" s="72"/>
      <c r="HY3" s="57"/>
      <c r="HZ3" s="57"/>
      <c r="IA3" s="57"/>
      <c r="IB3" s="57"/>
      <c r="IC3" s="57"/>
      <c r="IH3" s="72"/>
      <c r="IP3" s="57"/>
      <c r="IQ3" s="57"/>
      <c r="IR3" s="57"/>
      <c r="IS3" s="57"/>
      <c r="IT3" s="57"/>
      <c r="IY3" s="72"/>
      <c r="JG3" s="57"/>
      <c r="JH3" s="57"/>
      <c r="JI3" s="57"/>
      <c r="JJ3" s="57"/>
      <c r="JK3" s="57"/>
      <c r="JP3" s="72"/>
      <c r="JX3" s="57"/>
      <c r="JY3" s="57"/>
      <c r="JZ3" s="57"/>
      <c r="KA3" s="57"/>
      <c r="KB3" s="57"/>
      <c r="KG3" s="72"/>
      <c r="KO3" s="57"/>
      <c r="KP3" s="57"/>
      <c r="KQ3" s="57"/>
      <c r="KR3" s="57"/>
      <c r="KS3" s="57"/>
      <c r="KX3" s="72"/>
      <c r="LF3" s="57"/>
      <c r="LG3" s="57"/>
      <c r="LH3" s="57"/>
      <c r="LI3" s="57"/>
      <c r="LJ3" s="57"/>
    </row>
    <row r="4" spans="1:326" ht="15" customHeight="1" x14ac:dyDescent="0.3">
      <c r="A4" s="89" t="s">
        <v>34</v>
      </c>
      <c r="B4" s="89"/>
      <c r="C4" s="89"/>
      <c r="E4" s="110" t="s">
        <v>38</v>
      </c>
      <c r="F4" s="118" t="s">
        <v>168</v>
      </c>
      <c r="G4" s="119"/>
      <c r="H4" s="120"/>
      <c r="J4" s="116" t="s">
        <v>156</v>
      </c>
      <c r="K4" s="116"/>
      <c r="L4" s="116"/>
      <c r="M4" s="57"/>
      <c r="N4" s="107" t="s">
        <v>157</v>
      </c>
      <c r="O4" s="107"/>
      <c r="P4" s="107"/>
      <c r="R4" s="116" t="s">
        <v>158</v>
      </c>
      <c r="S4" s="116"/>
      <c r="T4" s="116"/>
      <c r="U4" s="72"/>
      <c r="V4" s="110" t="s">
        <v>38</v>
      </c>
      <c r="W4" s="118" t="s">
        <v>39</v>
      </c>
      <c r="X4" s="119"/>
      <c r="Y4" s="120"/>
      <c r="AA4" s="116" t="s">
        <v>40</v>
      </c>
      <c r="AB4" s="116"/>
      <c r="AC4" s="116"/>
      <c r="AD4" s="57"/>
      <c r="AE4" s="107" t="s">
        <v>41</v>
      </c>
      <c r="AF4" s="107"/>
      <c r="AG4" s="107"/>
      <c r="AH4" s="74"/>
      <c r="AI4" s="116" t="s">
        <v>42</v>
      </c>
      <c r="AJ4" s="116"/>
      <c r="AK4" s="116"/>
      <c r="AL4" s="72"/>
      <c r="AM4" s="110" t="s">
        <v>38</v>
      </c>
      <c r="AN4" s="118" t="s">
        <v>39</v>
      </c>
      <c r="AO4" s="119"/>
      <c r="AP4" s="120"/>
      <c r="AR4" s="116" t="s">
        <v>40</v>
      </c>
      <c r="AS4" s="116"/>
      <c r="AT4" s="116"/>
      <c r="AU4" s="57"/>
      <c r="AV4" s="107" t="s">
        <v>41</v>
      </c>
      <c r="AW4" s="107"/>
      <c r="AX4" s="107"/>
      <c r="AY4" s="74"/>
      <c r="AZ4" s="116" t="s">
        <v>42</v>
      </c>
      <c r="BA4" s="116"/>
      <c r="BB4" s="116"/>
      <c r="BC4" s="72"/>
      <c r="BD4" s="110" t="s">
        <v>38</v>
      </c>
      <c r="BE4" s="118" t="s">
        <v>39</v>
      </c>
      <c r="BF4" s="119"/>
      <c r="BG4" s="120"/>
      <c r="BI4" s="116" t="s">
        <v>40</v>
      </c>
      <c r="BJ4" s="116"/>
      <c r="BK4" s="116"/>
      <c r="BL4" s="57"/>
      <c r="BM4" s="107" t="s">
        <v>41</v>
      </c>
      <c r="BN4" s="107"/>
      <c r="BO4" s="107"/>
      <c r="BP4" s="74"/>
      <c r="BQ4" s="116" t="s">
        <v>42</v>
      </c>
      <c r="BR4" s="116"/>
      <c r="BS4" s="116"/>
      <c r="BT4" s="72"/>
      <c r="BU4" s="110" t="s">
        <v>38</v>
      </c>
      <c r="BV4" s="118" t="s">
        <v>39</v>
      </c>
      <c r="BW4" s="119"/>
      <c r="BX4" s="120"/>
      <c r="BZ4" s="116" t="s">
        <v>40</v>
      </c>
      <c r="CA4" s="116"/>
      <c r="CB4" s="116"/>
      <c r="CC4" s="57"/>
      <c r="CD4" s="107" t="s">
        <v>41</v>
      </c>
      <c r="CE4" s="107"/>
      <c r="CF4" s="107"/>
      <c r="CG4" s="74"/>
      <c r="CH4" s="116" t="s">
        <v>42</v>
      </c>
      <c r="CI4" s="116"/>
      <c r="CJ4" s="116"/>
      <c r="CK4" s="72"/>
      <c r="CL4" s="110" t="s">
        <v>38</v>
      </c>
      <c r="CM4" s="118" t="s">
        <v>39</v>
      </c>
      <c r="CN4" s="119"/>
      <c r="CO4" s="120"/>
      <c r="CQ4" s="116" t="s">
        <v>40</v>
      </c>
      <c r="CR4" s="116"/>
      <c r="CS4" s="116"/>
      <c r="CT4" s="57"/>
      <c r="CU4" s="107" t="s">
        <v>41</v>
      </c>
      <c r="CV4" s="107"/>
      <c r="CW4" s="107"/>
      <c r="CX4" s="74"/>
      <c r="CY4" s="116" t="s">
        <v>42</v>
      </c>
      <c r="CZ4" s="116"/>
      <c r="DA4" s="116"/>
      <c r="DB4" s="72"/>
      <c r="DC4" s="110" t="s">
        <v>38</v>
      </c>
      <c r="DD4" s="118" t="s">
        <v>39</v>
      </c>
      <c r="DE4" s="119"/>
      <c r="DF4" s="120"/>
      <c r="DH4" s="116" t="s">
        <v>40</v>
      </c>
      <c r="DI4" s="116"/>
      <c r="DJ4" s="116"/>
      <c r="DK4" s="57"/>
      <c r="DL4" s="107" t="s">
        <v>41</v>
      </c>
      <c r="DM4" s="107"/>
      <c r="DN4" s="107"/>
      <c r="DO4" s="74"/>
      <c r="DP4" s="116" t="s">
        <v>42</v>
      </c>
      <c r="DQ4" s="116"/>
      <c r="DR4" s="116"/>
      <c r="DS4" s="72"/>
      <c r="DT4" s="110" t="s">
        <v>38</v>
      </c>
      <c r="DU4" s="118" t="s">
        <v>39</v>
      </c>
      <c r="DV4" s="119"/>
      <c r="DW4" s="120"/>
      <c r="DY4" s="116" t="s">
        <v>40</v>
      </c>
      <c r="DZ4" s="116"/>
      <c r="EA4" s="116"/>
      <c r="EB4" s="57"/>
      <c r="EC4" s="107" t="s">
        <v>41</v>
      </c>
      <c r="ED4" s="107"/>
      <c r="EE4" s="107"/>
      <c r="EF4" s="74"/>
      <c r="EG4" s="116" t="s">
        <v>42</v>
      </c>
      <c r="EH4" s="116"/>
      <c r="EI4" s="116"/>
      <c r="EJ4" s="72"/>
      <c r="EK4" s="110" t="s">
        <v>38</v>
      </c>
      <c r="EL4" s="118" t="s">
        <v>39</v>
      </c>
      <c r="EM4" s="119"/>
      <c r="EN4" s="120"/>
      <c r="EP4" s="116" t="s">
        <v>40</v>
      </c>
      <c r="EQ4" s="116"/>
      <c r="ER4" s="116"/>
      <c r="ES4" s="57"/>
      <c r="ET4" s="107" t="s">
        <v>41</v>
      </c>
      <c r="EU4" s="107"/>
      <c r="EV4" s="107"/>
      <c r="EW4" s="74"/>
      <c r="EX4" s="116" t="s">
        <v>42</v>
      </c>
      <c r="EY4" s="116"/>
      <c r="EZ4" s="116"/>
      <c r="FA4" s="72"/>
      <c r="FB4" s="110" t="s">
        <v>38</v>
      </c>
      <c r="FC4" s="118" t="s">
        <v>39</v>
      </c>
      <c r="FD4" s="119"/>
      <c r="FE4" s="120"/>
      <c r="FG4" s="116" t="s">
        <v>40</v>
      </c>
      <c r="FH4" s="116"/>
      <c r="FI4" s="116"/>
      <c r="FJ4" s="57"/>
      <c r="FK4" s="107" t="s">
        <v>41</v>
      </c>
      <c r="FL4" s="107"/>
      <c r="FM4" s="107"/>
      <c r="FN4" s="74"/>
      <c r="FO4" s="116" t="s">
        <v>42</v>
      </c>
      <c r="FP4" s="116"/>
      <c r="FQ4" s="116"/>
      <c r="FR4" s="72"/>
      <c r="FS4" s="110" t="s">
        <v>38</v>
      </c>
      <c r="FT4" s="118" t="s">
        <v>39</v>
      </c>
      <c r="FU4" s="119"/>
      <c r="FV4" s="120"/>
      <c r="FX4" s="116" t="s">
        <v>40</v>
      </c>
      <c r="FY4" s="116"/>
      <c r="FZ4" s="116"/>
      <c r="GA4" s="57"/>
      <c r="GB4" s="107" t="s">
        <v>41</v>
      </c>
      <c r="GC4" s="107"/>
      <c r="GD4" s="107"/>
      <c r="GE4" s="74"/>
      <c r="GF4" s="116" t="s">
        <v>42</v>
      </c>
      <c r="GG4" s="116"/>
      <c r="GH4" s="116"/>
      <c r="GI4" s="72"/>
      <c r="GJ4" s="110" t="s">
        <v>38</v>
      </c>
      <c r="GK4" s="118" t="s">
        <v>39</v>
      </c>
      <c r="GL4" s="119"/>
      <c r="GM4" s="120"/>
      <c r="GO4" s="116" t="s">
        <v>40</v>
      </c>
      <c r="GP4" s="116"/>
      <c r="GQ4" s="116"/>
      <c r="GR4" s="57"/>
      <c r="GS4" s="107" t="s">
        <v>41</v>
      </c>
      <c r="GT4" s="107"/>
      <c r="GU4" s="107"/>
      <c r="GV4" s="74"/>
      <c r="GW4" s="116" t="s">
        <v>42</v>
      </c>
      <c r="GX4" s="116"/>
      <c r="GY4" s="116"/>
      <c r="GZ4" s="72"/>
      <c r="HA4" s="110" t="s">
        <v>38</v>
      </c>
      <c r="HB4" s="118" t="s">
        <v>39</v>
      </c>
      <c r="HC4" s="119"/>
      <c r="HD4" s="120"/>
      <c r="HF4" s="116" t="s">
        <v>40</v>
      </c>
      <c r="HG4" s="116"/>
      <c r="HH4" s="116"/>
      <c r="HI4" s="57"/>
      <c r="HJ4" s="107" t="s">
        <v>41</v>
      </c>
      <c r="HK4" s="107"/>
      <c r="HL4" s="107"/>
      <c r="HM4" s="74"/>
      <c r="HN4" s="116" t="s">
        <v>42</v>
      </c>
      <c r="HO4" s="116"/>
      <c r="HP4" s="116"/>
      <c r="HQ4" s="72"/>
      <c r="HR4" s="110" t="s">
        <v>38</v>
      </c>
      <c r="HS4" s="118" t="s">
        <v>39</v>
      </c>
      <c r="HT4" s="119"/>
      <c r="HU4" s="120"/>
      <c r="HW4" s="116" t="s">
        <v>40</v>
      </c>
      <c r="HX4" s="116"/>
      <c r="HY4" s="116"/>
      <c r="HZ4" s="57"/>
      <c r="IA4" s="107" t="s">
        <v>41</v>
      </c>
      <c r="IB4" s="107"/>
      <c r="IC4" s="107"/>
      <c r="ID4" s="74"/>
      <c r="IE4" s="116" t="s">
        <v>42</v>
      </c>
      <c r="IF4" s="116"/>
      <c r="IG4" s="116"/>
      <c r="IH4" s="72"/>
      <c r="II4" s="110" t="s">
        <v>38</v>
      </c>
      <c r="IJ4" s="118" t="s">
        <v>39</v>
      </c>
      <c r="IK4" s="119"/>
      <c r="IL4" s="120"/>
      <c r="IN4" s="116" t="s">
        <v>40</v>
      </c>
      <c r="IO4" s="116"/>
      <c r="IP4" s="116"/>
      <c r="IQ4" s="57"/>
      <c r="IR4" s="107" t="s">
        <v>41</v>
      </c>
      <c r="IS4" s="107"/>
      <c r="IT4" s="107"/>
      <c r="IU4" s="74"/>
      <c r="IV4" s="116" t="s">
        <v>42</v>
      </c>
      <c r="IW4" s="116"/>
      <c r="IX4" s="116"/>
      <c r="IY4" s="72"/>
      <c r="IZ4" s="110" t="s">
        <v>38</v>
      </c>
      <c r="JA4" s="118" t="s">
        <v>39</v>
      </c>
      <c r="JB4" s="119"/>
      <c r="JC4" s="120"/>
      <c r="JE4" s="116" t="s">
        <v>40</v>
      </c>
      <c r="JF4" s="116"/>
      <c r="JG4" s="116"/>
      <c r="JH4" s="57"/>
      <c r="JI4" s="107" t="s">
        <v>41</v>
      </c>
      <c r="JJ4" s="107"/>
      <c r="JK4" s="107"/>
      <c r="JL4" s="74"/>
      <c r="JM4" s="116" t="s">
        <v>42</v>
      </c>
      <c r="JN4" s="116"/>
      <c r="JO4" s="116"/>
      <c r="JP4" s="72"/>
      <c r="JQ4" s="110" t="s">
        <v>38</v>
      </c>
      <c r="JR4" s="118" t="s">
        <v>39</v>
      </c>
      <c r="JS4" s="119"/>
      <c r="JT4" s="120"/>
      <c r="JV4" s="116" t="s">
        <v>40</v>
      </c>
      <c r="JW4" s="116"/>
      <c r="JX4" s="116"/>
      <c r="JY4" s="57"/>
      <c r="JZ4" s="107" t="s">
        <v>41</v>
      </c>
      <c r="KA4" s="107"/>
      <c r="KB4" s="107"/>
      <c r="KC4" s="74"/>
      <c r="KD4" s="116" t="s">
        <v>42</v>
      </c>
      <c r="KE4" s="116"/>
      <c r="KF4" s="116"/>
      <c r="KG4" s="72"/>
      <c r="KH4" s="110" t="s">
        <v>38</v>
      </c>
      <c r="KI4" s="118" t="s">
        <v>39</v>
      </c>
      <c r="KJ4" s="119"/>
      <c r="KK4" s="120"/>
      <c r="KM4" s="116" t="s">
        <v>40</v>
      </c>
      <c r="KN4" s="116"/>
      <c r="KO4" s="116"/>
      <c r="KP4" s="57"/>
      <c r="KQ4" s="107" t="s">
        <v>41</v>
      </c>
      <c r="KR4" s="107"/>
      <c r="KS4" s="107"/>
      <c r="KT4" s="74"/>
      <c r="KU4" s="116" t="s">
        <v>42</v>
      </c>
      <c r="KV4" s="116"/>
      <c r="KW4" s="116"/>
      <c r="KX4" s="72"/>
      <c r="KY4" s="110" t="s">
        <v>38</v>
      </c>
      <c r="KZ4" s="118" t="s">
        <v>39</v>
      </c>
      <c r="LA4" s="119"/>
      <c r="LB4" s="120"/>
      <c r="LD4" s="116" t="s">
        <v>40</v>
      </c>
      <c r="LE4" s="116"/>
      <c r="LF4" s="116"/>
      <c r="LG4" s="57"/>
      <c r="LH4" s="107" t="s">
        <v>41</v>
      </c>
      <c r="LI4" s="107"/>
      <c r="LJ4" s="107"/>
      <c r="LK4" s="74"/>
      <c r="LL4" s="116" t="s">
        <v>42</v>
      </c>
      <c r="LM4" s="116"/>
      <c r="LN4" s="116"/>
    </row>
    <row r="5" spans="1:326" s="1" customFormat="1" ht="15" customHeight="1" x14ac:dyDescent="0.3">
      <c r="A5" s="89" t="s">
        <v>35</v>
      </c>
      <c r="B5" s="89"/>
      <c r="C5" s="89"/>
      <c r="E5" s="111"/>
      <c r="F5" s="92" t="s">
        <v>43</v>
      </c>
      <c r="G5" s="92" t="s">
        <v>44</v>
      </c>
      <c r="H5" s="92" t="s">
        <v>45</v>
      </c>
      <c r="J5" s="94" t="s">
        <v>43</v>
      </c>
      <c r="K5" s="94" t="s">
        <v>44</v>
      </c>
      <c r="L5" s="94" t="s">
        <v>45</v>
      </c>
      <c r="M5" s="57"/>
      <c r="N5" s="94" t="s">
        <v>43</v>
      </c>
      <c r="O5" s="94" t="s">
        <v>44</v>
      </c>
      <c r="P5" s="94" t="s">
        <v>45</v>
      </c>
      <c r="Q5" s="75"/>
      <c r="R5" s="94" t="s">
        <v>43</v>
      </c>
      <c r="S5" s="94" t="s">
        <v>44</v>
      </c>
      <c r="T5" s="94" t="s">
        <v>45</v>
      </c>
      <c r="U5" s="73"/>
      <c r="V5" s="111"/>
      <c r="W5" s="92" t="s">
        <v>43</v>
      </c>
      <c r="X5" s="92" t="s">
        <v>44</v>
      </c>
      <c r="Y5" s="92" t="s">
        <v>45</v>
      </c>
      <c r="AA5" s="94" t="s">
        <v>43</v>
      </c>
      <c r="AB5" s="94" t="s">
        <v>44</v>
      </c>
      <c r="AC5" s="94" t="s">
        <v>45</v>
      </c>
      <c r="AD5" s="57"/>
      <c r="AE5" s="94" t="s">
        <v>43</v>
      </c>
      <c r="AF5" s="94" t="s">
        <v>44</v>
      </c>
      <c r="AG5" s="94" t="s">
        <v>45</v>
      </c>
      <c r="AH5" s="75"/>
      <c r="AI5" s="94" t="s">
        <v>43</v>
      </c>
      <c r="AJ5" s="94" t="s">
        <v>44</v>
      </c>
      <c r="AK5" s="94" t="s">
        <v>45</v>
      </c>
      <c r="AL5" s="73"/>
      <c r="AM5" s="111"/>
      <c r="AN5" s="92" t="s">
        <v>43</v>
      </c>
      <c r="AO5" s="92" t="s">
        <v>44</v>
      </c>
      <c r="AP5" s="92" t="s">
        <v>45</v>
      </c>
      <c r="AR5" s="94" t="s">
        <v>43</v>
      </c>
      <c r="AS5" s="94" t="s">
        <v>44</v>
      </c>
      <c r="AT5" s="94" t="s">
        <v>45</v>
      </c>
      <c r="AU5" s="57"/>
      <c r="AV5" s="94" t="s">
        <v>43</v>
      </c>
      <c r="AW5" s="94" t="s">
        <v>44</v>
      </c>
      <c r="AX5" s="94" t="s">
        <v>45</v>
      </c>
      <c r="AY5" s="75"/>
      <c r="AZ5" s="94" t="s">
        <v>43</v>
      </c>
      <c r="BA5" s="94" t="s">
        <v>44</v>
      </c>
      <c r="BB5" s="94" t="s">
        <v>45</v>
      </c>
      <c r="BC5" s="73"/>
      <c r="BD5" s="111"/>
      <c r="BE5" s="92" t="s">
        <v>43</v>
      </c>
      <c r="BF5" s="92" t="s">
        <v>44</v>
      </c>
      <c r="BG5" s="92" t="s">
        <v>45</v>
      </c>
      <c r="BI5" s="94" t="s">
        <v>43</v>
      </c>
      <c r="BJ5" s="94" t="s">
        <v>44</v>
      </c>
      <c r="BK5" s="94" t="s">
        <v>45</v>
      </c>
      <c r="BL5" s="57"/>
      <c r="BM5" s="94" t="s">
        <v>43</v>
      </c>
      <c r="BN5" s="94" t="s">
        <v>44</v>
      </c>
      <c r="BO5" s="94" t="s">
        <v>45</v>
      </c>
      <c r="BP5" s="75"/>
      <c r="BQ5" s="94" t="s">
        <v>43</v>
      </c>
      <c r="BR5" s="94" t="s">
        <v>44</v>
      </c>
      <c r="BS5" s="94" t="s">
        <v>45</v>
      </c>
      <c r="BT5" s="73"/>
      <c r="BU5" s="111"/>
      <c r="BV5" s="92" t="s">
        <v>43</v>
      </c>
      <c r="BW5" s="92" t="s">
        <v>44</v>
      </c>
      <c r="BX5" s="92" t="s">
        <v>45</v>
      </c>
      <c r="BZ5" s="94" t="s">
        <v>43</v>
      </c>
      <c r="CA5" s="94" t="s">
        <v>44</v>
      </c>
      <c r="CB5" s="94" t="s">
        <v>45</v>
      </c>
      <c r="CC5" s="57"/>
      <c r="CD5" s="94" t="s">
        <v>43</v>
      </c>
      <c r="CE5" s="94" t="s">
        <v>44</v>
      </c>
      <c r="CF5" s="94" t="s">
        <v>45</v>
      </c>
      <c r="CG5" s="75"/>
      <c r="CH5" s="94" t="s">
        <v>43</v>
      </c>
      <c r="CI5" s="94" t="s">
        <v>44</v>
      </c>
      <c r="CJ5" s="94" t="s">
        <v>45</v>
      </c>
      <c r="CK5" s="73"/>
      <c r="CL5" s="111"/>
      <c r="CM5" s="92" t="s">
        <v>43</v>
      </c>
      <c r="CN5" s="92" t="s">
        <v>44</v>
      </c>
      <c r="CO5" s="92" t="s">
        <v>45</v>
      </c>
      <c r="CQ5" s="94" t="s">
        <v>43</v>
      </c>
      <c r="CR5" s="94" t="s">
        <v>44</v>
      </c>
      <c r="CS5" s="94" t="s">
        <v>45</v>
      </c>
      <c r="CT5" s="57"/>
      <c r="CU5" s="94" t="s">
        <v>43</v>
      </c>
      <c r="CV5" s="94" t="s">
        <v>44</v>
      </c>
      <c r="CW5" s="94" t="s">
        <v>45</v>
      </c>
      <c r="CX5" s="75"/>
      <c r="CY5" s="94" t="s">
        <v>43</v>
      </c>
      <c r="CZ5" s="94" t="s">
        <v>44</v>
      </c>
      <c r="DA5" s="94" t="s">
        <v>45</v>
      </c>
      <c r="DB5" s="73"/>
      <c r="DC5" s="111"/>
      <c r="DD5" s="92" t="s">
        <v>43</v>
      </c>
      <c r="DE5" s="92" t="s">
        <v>44</v>
      </c>
      <c r="DF5" s="92" t="s">
        <v>45</v>
      </c>
      <c r="DH5" s="94" t="s">
        <v>43</v>
      </c>
      <c r="DI5" s="94" t="s">
        <v>44</v>
      </c>
      <c r="DJ5" s="94" t="s">
        <v>45</v>
      </c>
      <c r="DK5" s="57"/>
      <c r="DL5" s="94" t="s">
        <v>43</v>
      </c>
      <c r="DM5" s="94" t="s">
        <v>44</v>
      </c>
      <c r="DN5" s="94" t="s">
        <v>45</v>
      </c>
      <c r="DO5" s="75"/>
      <c r="DP5" s="94" t="s">
        <v>43</v>
      </c>
      <c r="DQ5" s="94" t="s">
        <v>44</v>
      </c>
      <c r="DR5" s="94" t="s">
        <v>45</v>
      </c>
      <c r="DS5" s="73"/>
      <c r="DT5" s="111"/>
      <c r="DU5" s="92" t="s">
        <v>43</v>
      </c>
      <c r="DV5" s="92" t="s">
        <v>44</v>
      </c>
      <c r="DW5" s="92" t="s">
        <v>45</v>
      </c>
      <c r="DY5" s="94" t="s">
        <v>43</v>
      </c>
      <c r="DZ5" s="94" t="s">
        <v>44</v>
      </c>
      <c r="EA5" s="94" t="s">
        <v>45</v>
      </c>
      <c r="EB5" s="57"/>
      <c r="EC5" s="94" t="s">
        <v>43</v>
      </c>
      <c r="ED5" s="94" t="s">
        <v>44</v>
      </c>
      <c r="EE5" s="94" t="s">
        <v>45</v>
      </c>
      <c r="EF5" s="75"/>
      <c r="EG5" s="94" t="s">
        <v>43</v>
      </c>
      <c r="EH5" s="94" t="s">
        <v>44</v>
      </c>
      <c r="EI5" s="94" t="s">
        <v>45</v>
      </c>
      <c r="EJ5" s="73"/>
      <c r="EK5" s="111"/>
      <c r="EL5" s="92" t="s">
        <v>43</v>
      </c>
      <c r="EM5" s="92" t="s">
        <v>44</v>
      </c>
      <c r="EN5" s="92" t="s">
        <v>45</v>
      </c>
      <c r="EP5" s="94" t="s">
        <v>43</v>
      </c>
      <c r="EQ5" s="94" t="s">
        <v>44</v>
      </c>
      <c r="ER5" s="94" t="s">
        <v>45</v>
      </c>
      <c r="ES5" s="57"/>
      <c r="ET5" s="94" t="s">
        <v>43</v>
      </c>
      <c r="EU5" s="94" t="s">
        <v>44</v>
      </c>
      <c r="EV5" s="94" t="s">
        <v>45</v>
      </c>
      <c r="EW5" s="75"/>
      <c r="EX5" s="94" t="s">
        <v>43</v>
      </c>
      <c r="EY5" s="94" t="s">
        <v>44</v>
      </c>
      <c r="EZ5" s="94" t="s">
        <v>45</v>
      </c>
      <c r="FA5" s="73"/>
      <c r="FB5" s="111"/>
      <c r="FC5" s="92" t="s">
        <v>43</v>
      </c>
      <c r="FD5" s="92" t="s">
        <v>44</v>
      </c>
      <c r="FE5" s="92" t="s">
        <v>45</v>
      </c>
      <c r="FG5" s="94" t="s">
        <v>43</v>
      </c>
      <c r="FH5" s="94" t="s">
        <v>44</v>
      </c>
      <c r="FI5" s="94" t="s">
        <v>45</v>
      </c>
      <c r="FJ5" s="57"/>
      <c r="FK5" s="94" t="s">
        <v>43</v>
      </c>
      <c r="FL5" s="94" t="s">
        <v>44</v>
      </c>
      <c r="FM5" s="94" t="s">
        <v>45</v>
      </c>
      <c r="FN5" s="75"/>
      <c r="FO5" s="94" t="s">
        <v>43</v>
      </c>
      <c r="FP5" s="94" t="s">
        <v>44</v>
      </c>
      <c r="FQ5" s="94" t="s">
        <v>45</v>
      </c>
      <c r="FR5" s="73"/>
      <c r="FS5" s="111"/>
      <c r="FT5" s="92" t="s">
        <v>43</v>
      </c>
      <c r="FU5" s="92" t="s">
        <v>44</v>
      </c>
      <c r="FV5" s="92" t="s">
        <v>45</v>
      </c>
      <c r="FX5" s="94" t="s">
        <v>43</v>
      </c>
      <c r="FY5" s="94" t="s">
        <v>44</v>
      </c>
      <c r="FZ5" s="94" t="s">
        <v>45</v>
      </c>
      <c r="GA5" s="57"/>
      <c r="GB5" s="94" t="s">
        <v>43</v>
      </c>
      <c r="GC5" s="94" t="s">
        <v>44</v>
      </c>
      <c r="GD5" s="94" t="s">
        <v>45</v>
      </c>
      <c r="GE5" s="75"/>
      <c r="GF5" s="94" t="s">
        <v>43</v>
      </c>
      <c r="GG5" s="94" t="s">
        <v>44</v>
      </c>
      <c r="GH5" s="94" t="s">
        <v>45</v>
      </c>
      <c r="GI5" s="73"/>
      <c r="GJ5" s="111"/>
      <c r="GK5" s="92" t="s">
        <v>43</v>
      </c>
      <c r="GL5" s="92" t="s">
        <v>44</v>
      </c>
      <c r="GM5" s="92" t="s">
        <v>45</v>
      </c>
      <c r="GO5" s="94" t="s">
        <v>43</v>
      </c>
      <c r="GP5" s="94" t="s">
        <v>44</v>
      </c>
      <c r="GQ5" s="94" t="s">
        <v>45</v>
      </c>
      <c r="GR5" s="57"/>
      <c r="GS5" s="94" t="s">
        <v>43</v>
      </c>
      <c r="GT5" s="94" t="s">
        <v>44</v>
      </c>
      <c r="GU5" s="94" t="s">
        <v>45</v>
      </c>
      <c r="GV5" s="75"/>
      <c r="GW5" s="94" t="s">
        <v>43</v>
      </c>
      <c r="GX5" s="94" t="s">
        <v>44</v>
      </c>
      <c r="GY5" s="94" t="s">
        <v>45</v>
      </c>
      <c r="GZ5" s="73"/>
      <c r="HA5" s="111"/>
      <c r="HB5" s="92" t="s">
        <v>43</v>
      </c>
      <c r="HC5" s="92" t="s">
        <v>44</v>
      </c>
      <c r="HD5" s="92" t="s">
        <v>45</v>
      </c>
      <c r="HF5" s="94" t="s">
        <v>43</v>
      </c>
      <c r="HG5" s="94" t="s">
        <v>44</v>
      </c>
      <c r="HH5" s="94" t="s">
        <v>45</v>
      </c>
      <c r="HI5" s="57"/>
      <c r="HJ5" s="94" t="s">
        <v>43</v>
      </c>
      <c r="HK5" s="94" t="s">
        <v>44</v>
      </c>
      <c r="HL5" s="94" t="s">
        <v>45</v>
      </c>
      <c r="HM5" s="75"/>
      <c r="HN5" s="94" t="s">
        <v>43</v>
      </c>
      <c r="HO5" s="94" t="s">
        <v>44</v>
      </c>
      <c r="HP5" s="94" t="s">
        <v>45</v>
      </c>
      <c r="HQ5" s="73"/>
      <c r="HR5" s="111"/>
      <c r="HS5" s="92" t="s">
        <v>43</v>
      </c>
      <c r="HT5" s="92" t="s">
        <v>44</v>
      </c>
      <c r="HU5" s="92" t="s">
        <v>45</v>
      </c>
      <c r="HW5" s="94" t="s">
        <v>43</v>
      </c>
      <c r="HX5" s="94" t="s">
        <v>44</v>
      </c>
      <c r="HY5" s="94" t="s">
        <v>45</v>
      </c>
      <c r="HZ5" s="57"/>
      <c r="IA5" s="94" t="s">
        <v>43</v>
      </c>
      <c r="IB5" s="94" t="s">
        <v>44</v>
      </c>
      <c r="IC5" s="94" t="s">
        <v>45</v>
      </c>
      <c r="ID5" s="75"/>
      <c r="IE5" s="94" t="s">
        <v>43</v>
      </c>
      <c r="IF5" s="94" t="s">
        <v>44</v>
      </c>
      <c r="IG5" s="94" t="s">
        <v>45</v>
      </c>
      <c r="IH5" s="73"/>
      <c r="II5" s="111"/>
      <c r="IJ5" s="92" t="s">
        <v>43</v>
      </c>
      <c r="IK5" s="92" t="s">
        <v>44</v>
      </c>
      <c r="IL5" s="92" t="s">
        <v>45</v>
      </c>
      <c r="IN5" s="94" t="s">
        <v>43</v>
      </c>
      <c r="IO5" s="94" t="s">
        <v>44</v>
      </c>
      <c r="IP5" s="94" t="s">
        <v>45</v>
      </c>
      <c r="IQ5" s="57"/>
      <c r="IR5" s="94" t="s">
        <v>43</v>
      </c>
      <c r="IS5" s="94" t="s">
        <v>44</v>
      </c>
      <c r="IT5" s="94" t="s">
        <v>45</v>
      </c>
      <c r="IU5" s="75"/>
      <c r="IV5" s="94" t="s">
        <v>43</v>
      </c>
      <c r="IW5" s="94" t="s">
        <v>44</v>
      </c>
      <c r="IX5" s="94" t="s">
        <v>45</v>
      </c>
      <c r="IY5" s="73"/>
      <c r="IZ5" s="111"/>
      <c r="JA5" s="92" t="s">
        <v>43</v>
      </c>
      <c r="JB5" s="92" t="s">
        <v>44</v>
      </c>
      <c r="JC5" s="92" t="s">
        <v>45</v>
      </c>
      <c r="JE5" s="94" t="s">
        <v>43</v>
      </c>
      <c r="JF5" s="94" t="s">
        <v>44</v>
      </c>
      <c r="JG5" s="94" t="s">
        <v>45</v>
      </c>
      <c r="JH5" s="57"/>
      <c r="JI5" s="94" t="s">
        <v>43</v>
      </c>
      <c r="JJ5" s="94" t="s">
        <v>44</v>
      </c>
      <c r="JK5" s="94" t="s">
        <v>45</v>
      </c>
      <c r="JL5" s="75"/>
      <c r="JM5" s="94" t="s">
        <v>43</v>
      </c>
      <c r="JN5" s="94" t="s">
        <v>44</v>
      </c>
      <c r="JO5" s="94" t="s">
        <v>45</v>
      </c>
      <c r="JP5" s="73"/>
      <c r="JQ5" s="111"/>
      <c r="JR5" s="92" t="s">
        <v>43</v>
      </c>
      <c r="JS5" s="92" t="s">
        <v>44</v>
      </c>
      <c r="JT5" s="92" t="s">
        <v>45</v>
      </c>
      <c r="JV5" s="94" t="s">
        <v>43</v>
      </c>
      <c r="JW5" s="94" t="s">
        <v>44</v>
      </c>
      <c r="JX5" s="94" t="s">
        <v>45</v>
      </c>
      <c r="JY5" s="57"/>
      <c r="JZ5" s="94" t="s">
        <v>43</v>
      </c>
      <c r="KA5" s="94" t="s">
        <v>44</v>
      </c>
      <c r="KB5" s="94" t="s">
        <v>45</v>
      </c>
      <c r="KC5" s="75"/>
      <c r="KD5" s="94" t="s">
        <v>43</v>
      </c>
      <c r="KE5" s="94" t="s">
        <v>44</v>
      </c>
      <c r="KF5" s="94" t="s">
        <v>45</v>
      </c>
      <c r="KG5" s="73"/>
      <c r="KH5" s="111"/>
      <c r="KI5" s="92" t="s">
        <v>43</v>
      </c>
      <c r="KJ5" s="92" t="s">
        <v>44</v>
      </c>
      <c r="KK5" s="92" t="s">
        <v>45</v>
      </c>
      <c r="KM5" s="94" t="s">
        <v>43</v>
      </c>
      <c r="KN5" s="94" t="s">
        <v>44</v>
      </c>
      <c r="KO5" s="94" t="s">
        <v>45</v>
      </c>
      <c r="KP5" s="57"/>
      <c r="KQ5" s="94" t="s">
        <v>43</v>
      </c>
      <c r="KR5" s="94" t="s">
        <v>44</v>
      </c>
      <c r="KS5" s="94" t="s">
        <v>45</v>
      </c>
      <c r="KT5" s="75"/>
      <c r="KU5" s="94" t="s">
        <v>43</v>
      </c>
      <c r="KV5" s="94" t="s">
        <v>44</v>
      </c>
      <c r="KW5" s="94" t="s">
        <v>45</v>
      </c>
      <c r="KX5" s="73"/>
      <c r="KY5" s="111"/>
      <c r="KZ5" s="92" t="s">
        <v>43</v>
      </c>
      <c r="LA5" s="92" t="s">
        <v>44</v>
      </c>
      <c r="LB5" s="92" t="s">
        <v>45</v>
      </c>
      <c r="LD5" s="94" t="s">
        <v>43</v>
      </c>
      <c r="LE5" s="94" t="s">
        <v>44</v>
      </c>
      <c r="LF5" s="94" t="s">
        <v>45</v>
      </c>
      <c r="LG5" s="57"/>
      <c r="LH5" s="94" t="s">
        <v>43</v>
      </c>
      <c r="LI5" s="94" t="s">
        <v>44</v>
      </c>
      <c r="LJ5" s="94" t="s">
        <v>45</v>
      </c>
      <c r="LK5" s="75"/>
      <c r="LL5" s="94" t="s">
        <v>43</v>
      </c>
      <c r="LM5" s="94" t="s">
        <v>44</v>
      </c>
      <c r="LN5" s="94" t="s">
        <v>45</v>
      </c>
    </row>
    <row r="6" spans="1:326" x14ac:dyDescent="0.3">
      <c r="A6" s="89" t="s">
        <v>172</v>
      </c>
      <c r="B6" s="89"/>
      <c r="C6" s="89"/>
      <c r="E6" s="111"/>
      <c r="F6" s="93">
        <f>_xlfn.SWITCH($G$1+($G$2-1)*6,1,W6,2,AN6,3,BE6,4,BV6,5,CM6,6,DD6,7,DU6,8,EL6,9,FC6,10,FT6,11,GK6,12,HB6,13,HS6,14,IJ6,15,JA6,16,JR6,17,KI6,18,KZ6,default,NA)</f>
        <v>1.2053165920467459</v>
      </c>
      <c r="G6" s="93">
        <f>_xlfn.SWITCH($G$1+($G$2-1)*6,1,X6,2,AO6,3,BF6,4,BW6,5,CN6,6,DE6,7,DV6,8,EM6,9,FD6,10,FU6,11,GL6,12,HC6,13,HT6,14,IK6,15,JB6,16,JS6,17,KJ6,18,LA6,default,NA)</f>
        <v>1.7079877839251849</v>
      </c>
      <c r="H6" s="93">
        <f>_xlfn.SWITCH($G$1+($G$2-1)*6,1,Y6,2,AP6,3,BG6,4,BX6,5,CO6,6,DF6,7,DW6,8,EN6,9,FE6,10,FV6,11,GM6,12,HD6,13,HU6,14,IL6,15,JC6,16,JT6,17,KK6,18,LB6,default,NA)</f>
        <v>0.70569391853422203</v>
      </c>
      <c r="I6" s="60"/>
      <c r="J6" s="95">
        <f>_xlfn.SWITCH($G$1+($G$2-1)*6,1,AA6,2,AR6,3,BI6,4,BZ6,5,CQ6,6,DH6,7,DY6,8,EP6,9,FG6,10,FX6,11,GO6,12,HF6,13,HW6,14,IN6,15,JE6,16,JV6,17,KM6,18,LD6,default,NA)</f>
        <v>1.205734018941534</v>
      </c>
      <c r="K6" s="95">
        <f>_xlfn.SWITCH($G$1+($G$2-1)*6,1,AB6,2,AS6,3,BJ6,4,CA6,5,CR6,6,DI6,7,DZ6,8,EQ6,9,FH6,10,FY6,11,GP6,12,HG6,13,HX6,14,IO6,15,JF6,16,JW6,17,KN6,18,LE6,default,NA)</f>
        <v>1.7240121891533973</v>
      </c>
      <c r="L6" s="95">
        <f>_xlfn.SWITCH($G$1+($G$2-1)*6,1,AC6,2,AT6,3,BK6,4,CB6,5,CS6,6,DJ6,7,EA6,8,ER6,9,FI6,10,FZ6,11,GQ6,12,HH6,13,HY6,14,IP6,15,JG6,16,JX6,17,KO6,18,LF6,default,NA)</f>
        <v>0.69937673673503908</v>
      </c>
      <c r="M6" s="60"/>
      <c r="N6" s="95">
        <f>_xlfn.SWITCH($G$1+($G$2-1)*6,1,AE6,2,AV6,3,BM6,4,CD6,5,CU6,6,DL6,7,EC6,8,ET6,9,FK6,10,GB6,11,GS6,12,HJ6,13,IA6,14,IR6,15,JI6,16,JZ6,17,KQ6,18,LH6,default,NA)</f>
        <v>1.2031736976285083</v>
      </c>
      <c r="O6" s="95">
        <f>_xlfn.SWITCH($G$1+($G$2-1)*6,1,AF6,2,AW6,3,BN6,4,CE6,5,CV6,6,DM6,7,ED6,8,EU6,9,FL6,10,GC6,11,GT6,12,HK6,13,IB6,14,IS6,15,JJ6,16,KA6,17,KR6,18,LI6,default,NA)</f>
        <v>1.8893181962822641</v>
      </c>
      <c r="P6" s="95">
        <f>_xlfn.SWITCH($G$1+($G$2-1)*6,1,AG6,2,AX6,3,BO6,4,CF6,5,CW6,6,DN6,7,EE6,8,EV6,9,FM6,10,GD6,11,GU6,12,HL6,13,IC6,14,IT6,15,JK6,16,KB6,17,KS6,18,LJ6,default,NA)</f>
        <v>0.63682957163916198</v>
      </c>
      <c r="Q6" s="76"/>
      <c r="R6" s="95">
        <f>_xlfn.SWITCH($G$1+($G$2-1)*6,1,AI6,2,AZ6,3,BQ6,4,CH6,5,CY6,6,DP6,7,EG6,8,EX6,9,FO6,10,GF6,11,GW6,12,HN6,13,IE6,14,IV6,15,JM6,16,KD6,17,KU6,18,LL6,default,NA)</f>
        <v>1.2076484024171912</v>
      </c>
      <c r="S6" s="95">
        <f>_xlfn.SWITCH($G$1+($G$2-1)*6,1,AJ6,2,BA6,3,BR6,4,CI6,5,CZ6,6,DQ6,7,EH6,8,EY6,9,FP6,10,GG6,11,GX6,12,HO6,13,IF6,14,IW6,15,JN6,16,KE6,17,KV6,18,LM6,default,NA)</f>
        <v>2.0262881534342396</v>
      </c>
      <c r="T6" s="95">
        <f>_xlfn.SWITCH($G$1+($G$2-1)*6,1,AK6,2,BB6,3,BS6,4,CJ6,5,DA6,6,DR6,7,EI6,8,EZ6,9,FQ6,10,GH6,11,GY6,12,HP6,13,IG6,14,IX6,15,JO6,16,KF6,17,KW6,18,LN6,default,NA)</f>
        <v>0.59599045692016561</v>
      </c>
      <c r="U6" s="72"/>
      <c r="V6" s="111"/>
      <c r="W6" s="93">
        <v>1.2139040394087503E-5</v>
      </c>
      <c r="X6" s="93">
        <v>0.2765356677143338</v>
      </c>
      <c r="Y6" s="93">
        <f>W6/X6</f>
        <v>4.389683433757755E-5</v>
      </c>
      <c r="Z6" s="60"/>
      <c r="AA6" s="95">
        <v>7.1926480321383524E-4</v>
      </c>
      <c r="AB6" s="95">
        <v>5.4384436502198782E-3</v>
      </c>
      <c r="AC6" s="95">
        <f>AA6/AB6</f>
        <v>0.13225563221285838</v>
      </c>
      <c r="AD6" s="60"/>
      <c r="AE6" s="95">
        <v>1.2308035763034169E-5</v>
      </c>
      <c r="AF6" s="95">
        <v>1.1662203183814458E-6</v>
      </c>
      <c r="AG6" s="95">
        <f t="shared" ref="AG6:AG15" si="0">AE6/AF6</f>
        <v>10.553782650705347</v>
      </c>
      <c r="AH6" s="76"/>
      <c r="AI6" s="95">
        <v>2.9569707447655427E-2</v>
      </c>
      <c r="AJ6" s="95">
        <v>1.2540441570354248</v>
      </c>
      <c r="AK6" s="95">
        <f>AI6/AJ6</f>
        <v>2.3579478666491748E-2</v>
      </c>
      <c r="AL6" s="72"/>
      <c r="AM6" s="111"/>
      <c r="AN6" s="93">
        <v>8.0701144228409853E-5</v>
      </c>
      <c r="AO6" s="93">
        <v>0.50102664877586489</v>
      </c>
      <c r="AP6" s="93">
        <f>AN6/AO6</f>
        <v>1.6107156061575409E-4</v>
      </c>
      <c r="AQ6" s="60"/>
      <c r="AR6" s="95">
        <v>6.2539271707783811E-2</v>
      </c>
      <c r="AS6" s="95">
        <v>1.5875743308533661</v>
      </c>
      <c r="AT6" s="95">
        <f>AR6/AS6</f>
        <v>3.9392972343012866E-2</v>
      </c>
      <c r="AU6" s="60"/>
      <c r="AV6" s="95">
        <v>6.0464657544755877E-2</v>
      </c>
      <c r="AW6" s="95">
        <v>1.425574836542451</v>
      </c>
      <c r="AX6" s="95">
        <f>AV6/AW6</f>
        <v>4.2414228979662093E-2</v>
      </c>
      <c r="AY6" s="76"/>
      <c r="AZ6" s="95">
        <v>6.8268894838365318E-2</v>
      </c>
      <c r="BA6" s="95">
        <v>1.2425390151309246</v>
      </c>
      <c r="BB6" s="95">
        <f>AZ6/BA6</f>
        <v>5.4943059338198666E-2</v>
      </c>
      <c r="BC6" s="72"/>
      <c r="BD6" s="111"/>
      <c r="BE6" s="93">
        <v>1.2053165920467459</v>
      </c>
      <c r="BF6" s="93">
        <v>1.7079877839251849</v>
      </c>
      <c r="BG6" s="93">
        <f>BE6/BF6</f>
        <v>0.70569391853422203</v>
      </c>
      <c r="BH6" s="60"/>
      <c r="BI6" s="95">
        <v>1.205734018941534</v>
      </c>
      <c r="BJ6" s="95">
        <v>1.7240121891533973</v>
      </c>
      <c r="BK6" s="95">
        <f>BI6/BJ6</f>
        <v>0.69937673673503908</v>
      </c>
      <c r="BL6" s="60"/>
      <c r="BM6" s="95">
        <v>1.2031736976285083</v>
      </c>
      <c r="BN6" s="95">
        <v>1.8893181962822641</v>
      </c>
      <c r="BO6" s="95">
        <f>BM6/BN6</f>
        <v>0.63682957163916198</v>
      </c>
      <c r="BP6" s="76"/>
      <c r="BQ6" s="95">
        <v>1.2076484024171912</v>
      </c>
      <c r="BR6" s="95">
        <v>2.0262881534342396</v>
      </c>
      <c r="BS6" s="95">
        <f>BQ6/BR6</f>
        <v>0.59599045692016561</v>
      </c>
      <c r="BT6" s="72"/>
      <c r="BU6" s="111"/>
      <c r="BV6" s="93">
        <v>9.1265883474645859E-5</v>
      </c>
      <c r="BW6" s="93">
        <v>0.26897104789905751</v>
      </c>
      <c r="BX6" s="93">
        <v>3.393148972260284E-4</v>
      </c>
      <c r="BY6" s="60"/>
      <c r="BZ6" s="95">
        <v>1.4146226358383223</v>
      </c>
      <c r="CA6" s="95">
        <v>0.2883746350010512</v>
      </c>
      <c r="CB6" s="95">
        <v>4.9055029955500959</v>
      </c>
      <c r="CC6" s="60"/>
      <c r="CD6" s="95">
        <v>1.3742088533976609</v>
      </c>
      <c r="CE6" s="95">
        <v>0.30039601523451737</v>
      </c>
      <c r="CF6" s="95">
        <v>4.5746573979179592</v>
      </c>
      <c r="CG6" s="76"/>
      <c r="CH6" s="95">
        <v>1.3620211628165169</v>
      </c>
      <c r="CI6" s="95">
        <v>0.3250210957800358</v>
      </c>
      <c r="CJ6" s="95">
        <v>4.190562337339145</v>
      </c>
      <c r="CK6" s="72"/>
      <c r="CL6" s="111"/>
      <c r="CM6" s="93">
        <v>6.1613998827844535E-6</v>
      </c>
      <c r="CN6" s="93">
        <v>7.3845764067129324E-2</v>
      </c>
      <c r="CO6" s="93">
        <f>CM6/CN6</f>
        <v>8.343606380974604E-5</v>
      </c>
      <c r="CP6" s="60"/>
      <c r="CQ6" s="95">
        <v>0.15935493441652679</v>
      </c>
      <c r="CR6" s="95">
        <v>7.6937707778132872E-2</v>
      </c>
      <c r="CS6" s="95">
        <f>CQ6/CR6</f>
        <v>2.0712201990220773</v>
      </c>
      <c r="CT6" s="60"/>
      <c r="CU6" s="95">
        <v>0.24233660482616534</v>
      </c>
      <c r="CV6" s="95">
        <v>0.11625602848587316</v>
      </c>
      <c r="CW6" s="95">
        <f>CU6/CV6</f>
        <v>2.0845078572042639</v>
      </c>
      <c r="CX6" s="76"/>
      <c r="CY6" s="95">
        <v>0.24298875829428077</v>
      </c>
      <c r="CZ6" s="95">
        <v>0.13247498210353723</v>
      </c>
      <c r="DA6" s="95">
        <f>CY6/CZ6</f>
        <v>1.834223748785792</v>
      </c>
      <c r="DB6" s="72"/>
      <c r="DC6" s="111"/>
      <c r="DD6" s="93">
        <v>1.5625407797731603</v>
      </c>
      <c r="DE6" s="93">
        <v>0.24202162026557894</v>
      </c>
      <c r="DF6" s="93">
        <f>DD6/DE6</f>
        <v>6.4562032848905346</v>
      </c>
      <c r="DG6" s="60"/>
      <c r="DH6" s="95">
        <v>1.5799515077500466</v>
      </c>
      <c r="DI6" s="95">
        <v>0.24242101769790156</v>
      </c>
      <c r="DJ6" s="95">
        <f>DH6/DI6</f>
        <v>6.5173866637212905</v>
      </c>
      <c r="DK6" s="60"/>
      <c r="DL6" s="95">
        <v>1.5148541136966425</v>
      </c>
      <c r="DM6" s="95">
        <v>0.25825200162049738</v>
      </c>
      <c r="DN6" s="95">
        <f>DL6/DM6</f>
        <v>5.8657981513836557</v>
      </c>
      <c r="DO6" s="76"/>
      <c r="DP6" s="95">
        <v>1.5243631502681882</v>
      </c>
      <c r="DQ6" s="95">
        <v>0.33171718527012733</v>
      </c>
      <c r="DR6" s="95">
        <f>DP6/DQ6</f>
        <v>4.5953698450288405</v>
      </c>
      <c r="DS6" s="72"/>
      <c r="DT6" s="111"/>
      <c r="DU6" s="93">
        <v>5.8509756580840477E-6</v>
      </c>
      <c r="DV6" s="93">
        <v>0.18022060108076349</v>
      </c>
      <c r="DW6" s="93">
        <f>DU6/DV6</f>
        <v>3.2465631692472326E-5</v>
      </c>
      <c r="DX6" s="60"/>
      <c r="DY6" s="95">
        <v>9.8395886425873838E-2</v>
      </c>
      <c r="DZ6" s="95">
        <v>3.9878511540861486E-2</v>
      </c>
      <c r="EA6" s="95">
        <f>DY6/DZ6</f>
        <v>2.4673911493675629</v>
      </c>
      <c r="EB6" s="60"/>
      <c r="EC6" s="95">
        <v>9.8129970227817151E-2</v>
      </c>
      <c r="ED6" s="95">
        <v>3.9727607889144756E-2</v>
      </c>
      <c r="EE6" s="95">
        <f>EC6/ED6</f>
        <v>2.470069944851383</v>
      </c>
      <c r="EF6" s="76"/>
      <c r="EG6" s="95">
        <v>9.4617728111105442E-2</v>
      </c>
      <c r="EH6" s="95">
        <v>4.2778417506677102E-2</v>
      </c>
      <c r="EI6" s="95">
        <f>EG6/EH6</f>
        <v>2.2118099178478716</v>
      </c>
      <c r="EJ6" s="72"/>
      <c r="EK6" s="111"/>
      <c r="EL6" s="93">
        <v>0.37641552384109422</v>
      </c>
      <c r="EM6" s="93">
        <v>0.65707454010468769</v>
      </c>
      <c r="EN6" s="93">
        <f>EL6/EM6</f>
        <v>0.57286578746624728</v>
      </c>
      <c r="EO6" s="60"/>
      <c r="EP6" s="95">
        <v>0.38669338172382045</v>
      </c>
      <c r="EQ6" s="95">
        <v>0.58186462285235063</v>
      </c>
      <c r="ER6" s="95">
        <f>EP6/EQ6</f>
        <v>0.66457620301474263</v>
      </c>
      <c r="ES6" s="60"/>
      <c r="ET6" s="95">
        <v>0.39705610482896342</v>
      </c>
      <c r="EU6" s="95">
        <v>0.59975437674643162</v>
      </c>
      <c r="EV6" s="95">
        <f>ET6/EU6</f>
        <v>0.66203119180709802</v>
      </c>
      <c r="EW6" s="76"/>
      <c r="EX6" s="95">
        <v>0.40752165819714464</v>
      </c>
      <c r="EY6" s="95">
        <v>0.70589048614721883</v>
      </c>
      <c r="EZ6" s="95">
        <f>EX6/EY6</f>
        <v>0.57731569725697207</v>
      </c>
      <c r="FA6" s="72"/>
      <c r="FB6" s="111"/>
      <c r="FC6" s="93">
        <v>5.5851120015661546E-2</v>
      </c>
      <c r="FD6" s="93">
        <v>1.3865133912545606</v>
      </c>
      <c r="FE6" s="93">
        <f>FC6/FD6</f>
        <v>4.0281702555447885E-2</v>
      </c>
      <c r="FF6" s="60"/>
      <c r="FG6" s="95">
        <v>5.8914120757383642E-2</v>
      </c>
      <c r="FH6" s="95">
        <v>1.2342290857805287</v>
      </c>
      <c r="FI6" s="95">
        <f>FG6/FH6</f>
        <v>4.7733537830317981E-2</v>
      </c>
      <c r="FJ6" s="60"/>
      <c r="FK6" s="95">
        <v>5.9481559723691367E-2</v>
      </c>
      <c r="FL6" s="95">
        <v>0.77279805238365185</v>
      </c>
      <c r="FM6" s="95">
        <f>FK6/FL6</f>
        <v>7.6969085960069211E-2</v>
      </c>
      <c r="FN6" s="76"/>
      <c r="FO6" s="95">
        <v>6.9870495993397758E-2</v>
      </c>
      <c r="FP6" s="95">
        <v>0.77392571100806085</v>
      </c>
      <c r="FQ6" s="95">
        <f>FO6/FP6</f>
        <v>9.028062383712436E-2</v>
      </c>
      <c r="FR6" s="72"/>
      <c r="FS6" s="111"/>
      <c r="FT6" s="93">
        <v>0.38401842535745156</v>
      </c>
      <c r="FU6" s="93">
        <v>5.1218857877778001</v>
      </c>
      <c r="FV6" s="93">
        <f>FT6/FU6</f>
        <v>7.4975983703858259E-2</v>
      </c>
      <c r="FW6" s="60"/>
      <c r="FX6" s="95">
        <v>0.38729209022715899</v>
      </c>
      <c r="FY6" s="95">
        <v>4.9384841757684654</v>
      </c>
      <c r="FZ6" s="95">
        <f t="shared" ref="FZ6:FZ11" si="1">FX6/FY6</f>
        <v>7.8423272494721197E-2</v>
      </c>
      <c r="GA6" s="60"/>
      <c r="GB6" s="95">
        <v>0.3917366829474922</v>
      </c>
      <c r="GC6" s="95">
        <v>4.6066322158268651</v>
      </c>
      <c r="GD6" s="95">
        <f>GB6/GC6</f>
        <v>8.5037542524366169E-2</v>
      </c>
      <c r="GE6" s="76"/>
      <c r="GF6" s="95">
        <v>0.40384489441849536</v>
      </c>
      <c r="GG6" s="95">
        <v>4.3867496936338171</v>
      </c>
      <c r="GH6" s="95">
        <f>GF6/GG6</f>
        <v>9.2060163588674138E-2</v>
      </c>
      <c r="GI6" s="72"/>
      <c r="GJ6" s="111"/>
      <c r="GK6" s="93">
        <v>1.7551206126106403E-5</v>
      </c>
      <c r="GL6" s="93">
        <v>0.18397434222269995</v>
      </c>
      <c r="GM6" s="93">
        <f>GK6/GL6</f>
        <v>9.5400292856385167E-5</v>
      </c>
      <c r="GN6" s="60"/>
      <c r="GO6" s="95">
        <v>62.473954116731598</v>
      </c>
      <c r="GP6" s="95">
        <v>54.144548160459159</v>
      </c>
      <c r="GQ6" s="95">
        <f>GO6/GP6</f>
        <v>1.153836466260425</v>
      </c>
      <c r="GR6" s="60"/>
      <c r="GS6" s="95">
        <v>1.776933238492033E-5</v>
      </c>
      <c r="GT6" s="95">
        <v>1.2753630532305325E-4</v>
      </c>
      <c r="GU6" s="95">
        <f>GS6/GT6</f>
        <v>0.1393276396074834</v>
      </c>
      <c r="GV6" s="76"/>
      <c r="GW6" s="95">
        <v>1.7775823828661361E-5</v>
      </c>
      <c r="GX6" s="95">
        <v>8.0518068539867538E-5</v>
      </c>
      <c r="GY6" s="95">
        <f>GW6/GX6</f>
        <v>0.22076813504114148</v>
      </c>
      <c r="GZ6" s="72"/>
      <c r="HA6" s="111"/>
      <c r="HB6" s="93">
        <v>0.37939233606166295</v>
      </c>
      <c r="HC6" s="93">
        <v>4.2521364382238618</v>
      </c>
      <c r="HD6" s="93">
        <f>HB6/HC6</f>
        <v>8.9223932856711666E-2</v>
      </c>
      <c r="HE6" s="60"/>
      <c r="HF6" s="95">
        <v>0.38832660370455185</v>
      </c>
      <c r="HG6" s="95">
        <v>4.0307660248084973</v>
      </c>
      <c r="HH6" s="95">
        <f>HF6/HG6</f>
        <v>9.6340646248004772E-2</v>
      </c>
      <c r="HI6" s="60"/>
      <c r="HJ6" s="95">
        <v>0.39770335412861646</v>
      </c>
      <c r="HK6" s="95">
        <v>3.8739470529937279</v>
      </c>
      <c r="HL6" s="95">
        <f>HJ6/HK6</f>
        <v>0.10266101954627317</v>
      </c>
      <c r="HM6" s="76"/>
      <c r="HN6" s="95">
        <v>0.40592414874103017</v>
      </c>
      <c r="HO6" s="95">
        <v>3.6947946856236866</v>
      </c>
      <c r="HP6" s="95">
        <f>HN6/HO6</f>
        <v>0.10986379035362004</v>
      </c>
      <c r="HQ6" s="72"/>
      <c r="HR6" s="111"/>
      <c r="HS6" s="93">
        <v>3.7710950045448128</v>
      </c>
      <c r="HT6" s="93">
        <v>3.010399408543845</v>
      </c>
      <c r="HU6" s="93">
        <f>HS6/HT6</f>
        <v>1.2526892590538086</v>
      </c>
      <c r="HV6" s="60"/>
      <c r="HW6" s="95">
        <v>3.9387729240316558</v>
      </c>
      <c r="HX6" s="95">
        <v>2.6908814413842914</v>
      </c>
      <c r="HY6" s="95">
        <f>HW6/HX6</f>
        <v>1.463748221476975</v>
      </c>
      <c r="HZ6" s="60"/>
      <c r="IA6" s="95">
        <v>4.0208079186225909</v>
      </c>
      <c r="IB6" s="95">
        <v>2.569244896867577</v>
      </c>
      <c r="IC6" s="95">
        <f>IA6/IB6</f>
        <v>1.5649765125639674</v>
      </c>
      <c r="ID6" s="76"/>
      <c r="IE6" s="95">
        <v>4.0490469837019667</v>
      </c>
      <c r="IF6" s="95">
        <v>2.510869376772467</v>
      </c>
      <c r="IG6" s="95">
        <f>IE6/IF6</f>
        <v>1.6126075777413442</v>
      </c>
      <c r="IH6" s="72"/>
      <c r="II6" s="111"/>
      <c r="IJ6" s="93">
        <v>3.8469880273323191</v>
      </c>
      <c r="IK6" s="93">
        <v>2.8687038350459702</v>
      </c>
      <c r="IL6" s="93">
        <f>IJ6/IK6</f>
        <v>1.3410195853385027</v>
      </c>
      <c r="IM6" s="60"/>
      <c r="IN6" s="95">
        <v>3.9245019074826542</v>
      </c>
      <c r="IO6" s="95">
        <v>2.6753263665712965</v>
      </c>
      <c r="IP6" s="95">
        <f>IN6/IO6</f>
        <v>1.4669245429342901</v>
      </c>
      <c r="IQ6" s="60"/>
      <c r="IR6" s="95">
        <v>3.9186518663081884</v>
      </c>
      <c r="IS6" s="95">
        <v>2.6603582430575945</v>
      </c>
      <c r="IT6" s="95">
        <f>IR6/IS6</f>
        <v>1.4729790157149723</v>
      </c>
      <c r="IU6" s="76"/>
      <c r="IV6" s="95">
        <v>3.9646457555893244</v>
      </c>
      <c r="IW6" s="95">
        <v>2.585954148602513</v>
      </c>
      <c r="IX6" s="95">
        <f>IV6/IW6</f>
        <v>1.5331461919894738</v>
      </c>
      <c r="IY6" s="72"/>
      <c r="IZ6" s="111"/>
      <c r="JA6" s="93">
        <v>3.9165104762272058</v>
      </c>
      <c r="JB6" s="93">
        <v>2.6902481092104376</v>
      </c>
      <c r="JC6" s="93">
        <f>JA6/JB6</f>
        <v>1.455817574155517</v>
      </c>
      <c r="JD6" s="60"/>
      <c r="JE6" s="95">
        <v>3.95471200233751</v>
      </c>
      <c r="JF6" s="95">
        <v>2.5837054988383925</v>
      </c>
      <c r="JG6" s="95">
        <f>JE6/JF6</f>
        <v>1.5306357493590148</v>
      </c>
      <c r="JH6" s="60"/>
      <c r="JI6" s="95">
        <v>4.0722958684264494</v>
      </c>
      <c r="JJ6" s="95">
        <v>2.4206259103496626</v>
      </c>
      <c r="JK6" s="95">
        <f>JI6/JJ6</f>
        <v>1.6823317684136501</v>
      </c>
      <c r="JL6" s="76"/>
      <c r="JM6" s="95">
        <v>4.0625897337323389</v>
      </c>
      <c r="JN6" s="95">
        <v>2.4267903410517881</v>
      </c>
      <c r="JO6" s="95">
        <f>JM6/JN6</f>
        <v>1.6740588031068162</v>
      </c>
      <c r="JP6" s="72"/>
      <c r="JQ6" s="111"/>
      <c r="JR6" s="93">
        <v>3.8497215801237825</v>
      </c>
      <c r="JS6" s="93">
        <v>2.8353226688473296</v>
      </c>
      <c r="JT6" s="93">
        <f>JR6/JS6</f>
        <v>1.3577719468835079</v>
      </c>
      <c r="JU6" s="60"/>
      <c r="JV6" s="95">
        <v>3.9215480157856448</v>
      </c>
      <c r="JW6" s="95">
        <v>2.672859203860162</v>
      </c>
      <c r="JX6" s="95">
        <f>JV6/JW6</f>
        <v>1.4671734336481763</v>
      </c>
      <c r="JY6" s="60"/>
      <c r="JZ6" s="95">
        <v>3.9369328798876158</v>
      </c>
      <c r="KA6" s="95">
        <v>2.6014536037827805</v>
      </c>
      <c r="KB6" s="95">
        <f>JZ6/KA6</f>
        <v>1.513358867581921</v>
      </c>
      <c r="KC6" s="76"/>
      <c r="KD6" s="95">
        <v>3.9807222808156353</v>
      </c>
      <c r="KE6" s="95">
        <v>2.5301283289889724</v>
      </c>
      <c r="KF6" s="95">
        <f>KD6/KE6</f>
        <v>1.5733282123307608</v>
      </c>
      <c r="KG6" s="72"/>
      <c r="KH6" s="111"/>
      <c r="KI6" s="93">
        <v>3.935444308861932</v>
      </c>
      <c r="KJ6" s="93">
        <v>2.7037056165112299</v>
      </c>
      <c r="KK6" s="93">
        <f>KI6/KJ6</f>
        <v>1.455574262533839</v>
      </c>
      <c r="KL6" s="60"/>
      <c r="KM6" s="95">
        <v>3.9698421408403743</v>
      </c>
      <c r="KN6" s="95">
        <v>2.6035423792053831</v>
      </c>
      <c r="KO6" s="95">
        <f>KM6/KN6</f>
        <v>1.5247849132580642</v>
      </c>
      <c r="KP6" s="60"/>
      <c r="KQ6" s="95">
        <v>4.0881977212302845</v>
      </c>
      <c r="KR6" s="95">
        <v>2.4656156884187657</v>
      </c>
      <c r="KS6" s="95">
        <f>KQ6/KR6</f>
        <v>1.6580839181194955</v>
      </c>
      <c r="KT6" s="76"/>
      <c r="KU6" s="95">
        <v>3.8197135620280189</v>
      </c>
      <c r="KV6" s="95">
        <v>2.7522160901122841</v>
      </c>
      <c r="KW6" s="95">
        <f>KU6/KV6</f>
        <v>1.3878683348123959</v>
      </c>
      <c r="KX6" s="72"/>
      <c r="KY6" s="111"/>
      <c r="KZ6" s="93">
        <v>3.9577023868583647</v>
      </c>
      <c r="LA6" s="93">
        <v>2.8911811345903282</v>
      </c>
      <c r="LB6" s="93">
        <f>KZ6/LA6</f>
        <v>1.3688877322517392</v>
      </c>
      <c r="LC6" s="60"/>
      <c r="LD6" s="95">
        <v>3.986351743540455</v>
      </c>
      <c r="LE6" s="95">
        <v>2.7886364675644932</v>
      </c>
      <c r="LF6" s="95">
        <f>LD6/LE6</f>
        <v>1.4294985344654867</v>
      </c>
      <c r="LG6" s="60"/>
      <c r="LH6" s="95">
        <v>3.9913795084471109</v>
      </c>
      <c r="LI6" s="95">
        <v>2.7518268365881573</v>
      </c>
      <c r="LJ6" s="95">
        <f>LH6/LI6</f>
        <v>1.4504471921626465</v>
      </c>
      <c r="LK6" s="76"/>
      <c r="LL6" s="95">
        <v>4.020885508312082</v>
      </c>
      <c r="LM6" s="95">
        <v>2.6906497166159031</v>
      </c>
      <c r="LN6" s="95">
        <f>LL6/LM6</f>
        <v>1.4943920360504039</v>
      </c>
    </row>
    <row r="7" spans="1:326" x14ac:dyDescent="0.3">
      <c r="A7" s="89" t="s">
        <v>37</v>
      </c>
      <c r="B7" s="89"/>
      <c r="C7" s="89"/>
      <c r="E7" s="111"/>
      <c r="F7" s="93">
        <f>_xlfn.SWITCH($G$1+($G$2-1)*6,1,W7,2,AN7,3,BE7,4,BV7,5,CM7,6,DD7,7,DU7,8,EL7,9,FC7,10,FT7,11,GK7,12,HB7,13,HS7,14,IJ7,15,JA7,16,JR7,17,KI7,18,KZ7,default,NA)</f>
        <v>1.0312496144128237E-5</v>
      </c>
      <c r="G7" s="93">
        <f>_xlfn.SWITCH($G$1+($G$2-1)*6,1,X7,2,AO7,3,BF7,4,BW7,5,CN7,6,DE7,7,DV7,8,EM7,9,FD7,10,FU7,11,GL7,12,HC7,13,HT7,14,IK7,15,JB7,16,JS7,17,KJ7,18,LA7,default,NA)</f>
        <v>0.18139117614506126</v>
      </c>
      <c r="H7" s="93">
        <f>_xlfn.SWITCH($G$1+($G$2-1)*6,1,Y7,2,AP7,3,BG7,4,BX7,5,CO7,6,DF7,7,DW7,8,EN7,9,FE7,10,FV7,11,GM7,12,HD7,13,HU7,14,IL7,15,JC7,16,JT7,17,KK7,18,LB7,default,NA)</f>
        <v>5.6852248071213667E-5</v>
      </c>
      <c r="I7" s="60"/>
      <c r="J7" s="95">
        <f>_xlfn.SWITCH($G$1+($G$2-1)*6,1,AA7,2,AR7,3,BI7,4,BZ7,5,CQ7,6,DH7,7,DY7,8,EP7,9,FG7,10,FX7,11,GO7,12,HF7,13,HW7,14,IN7,15,JE7,16,JV7,17,KM7,18,LD7,default,NA)</f>
        <v>1.0779002423308813E-5</v>
      </c>
      <c r="K7" s="95">
        <f>_xlfn.SWITCH($G$1+($G$2-1)*6,1,AB7,2,AS7,3,BJ7,4,CA7,5,CR7,6,DI7,7,DZ7,8,EQ7,9,FH7,10,FY7,11,GP7,12,HG7,13,HX7,14,IO7,15,JF7,16,JW7,17,KN7,18,LE7,default,NA)</f>
        <v>8.7883150716765971E-4</v>
      </c>
      <c r="L7" s="95">
        <f>_xlfn.SWITCH($G$1+($G$2-1)*6,1,AC7,2,AT7,3,BK7,4,CB7,5,CS7,6,DJ7,7,EA7,8,ER7,9,FI7,10,FZ7,11,GQ7,12,HH7,13,HY7,14,IP7,15,JG7,16,JX7,17,KO7,18,LF7,default,NA)</f>
        <v>1.2265152461417661E-2</v>
      </c>
      <c r="M7" s="60"/>
      <c r="N7" s="95">
        <f>_xlfn.SWITCH($G$1+($G$2-1)*6,1,AE7,2,AV7,3,BM7,4,CD7,5,CU7,6,DL7,7,EC7,8,ET7,9,FK7,10,GB7,11,GS7,12,HJ7,13,IA7,14,IR7,15,JI7,16,JZ7,17,KQ7,18,LH7,default,NA)</f>
        <v>1.078065912445795E-5</v>
      </c>
      <c r="O7" s="95">
        <f>_xlfn.SWITCH($G$1+($G$2-1)*6,1,AF7,2,AW7,3,BN7,4,CE7,5,CV7,6,DM7,7,ED7,8,EU7,9,FL7,10,GC7,11,GT7,12,HK7,13,IB7,14,IS7,15,JJ7,16,KA7,17,KR7,18,LI7,default,NA)</f>
        <v>8.8436322685596586E-4</v>
      </c>
      <c r="P7" s="95">
        <f>_xlfn.SWITCH($G$1+($G$2-1)*6,1,AG7,2,AX7,3,BO7,4,CF7,5,CW7,6,DN7,7,EE7,8,EV7,9,FM7,10,GD7,11,GU7,12,HL7,13,IC7,14,IT7,15,JK7,16,KB7,17,KS7,18,LJ7,default,NA)</f>
        <v>1.2190306875133977E-2</v>
      </c>
      <c r="Q7" s="76"/>
      <c r="R7" s="95">
        <f>_xlfn.SWITCH($G$1+($G$2-1)*6,1,AI7,2,AZ7,3,BQ7,4,CH7,5,CY7,6,DP7,7,EG7,8,EX7,9,FO7,10,GF7,11,GW7,12,HN7,13,IE7,14,IV7,15,JM7,16,KD7,17,KU7,18,LL7,default,NA)</f>
        <v>2.5997549302064012E-3</v>
      </c>
      <c r="S7" s="95">
        <f>_xlfn.SWITCH($G$1+($G$2-1)*6,1,AJ7,2,BA7,3,BR7,4,CI7,5,CZ7,6,DQ7,7,EH7,8,EY7,9,FP7,10,GG7,11,GX7,12,HO7,13,IF7,14,IW7,15,JN7,16,KE7,17,KV7,18,LM7,default,NA)</f>
        <v>2.2441676297877243E-4</v>
      </c>
      <c r="T7" s="95">
        <f>_xlfn.SWITCH($G$1+($G$2-1)*6,1,AK7,2,BB7,3,BS7,4,CJ7,5,DA7,6,DR7,7,EI7,8,EZ7,9,FQ7,10,GH7,11,GY7,12,HP7,13,IG7,14,IX7,15,JO7,16,KF7,17,KW7,18,LN7,default,NA)</f>
        <v>11.584495274322764</v>
      </c>
      <c r="U7" s="72"/>
      <c r="V7" s="111"/>
      <c r="W7" s="93">
        <v>1.9866169538449929E-4</v>
      </c>
      <c r="X7" s="93">
        <v>0.84069280839336546</v>
      </c>
      <c r="Y7" s="93">
        <f t="shared" ref="Y7:Y15" si="2">W7/X7</f>
        <v>2.3630711884422857E-4</v>
      </c>
      <c r="Z7" s="60"/>
      <c r="AA7" s="95">
        <v>2.4285529526368614E-3</v>
      </c>
      <c r="AB7" s="95">
        <v>0.18242995545557367</v>
      </c>
      <c r="AC7" s="95">
        <f t="shared" ref="AC7:AC15" si="3">AA7/AB7</f>
        <v>1.3312248783771017E-2</v>
      </c>
      <c r="AD7" s="60"/>
      <c r="AE7" s="95">
        <v>7.1935334874532087E-4</v>
      </c>
      <c r="AF7" s="95">
        <v>5.4340574303404785E-3</v>
      </c>
      <c r="AG7" s="95">
        <f t="shared" si="0"/>
        <v>0.13237867982934601</v>
      </c>
      <c r="AH7" s="76"/>
      <c r="AI7" s="95">
        <v>8.2618185697137275E-2</v>
      </c>
      <c r="AJ7" s="95">
        <v>1.5533283204824133</v>
      </c>
      <c r="AK7" s="95">
        <f t="shared" ref="AK7:AK15" si="4">AI7/AJ7</f>
        <v>5.3187844841120741E-2</v>
      </c>
      <c r="AL7" s="72"/>
      <c r="AM7" s="111"/>
      <c r="AN7" s="93">
        <v>5.7224537645283742E-2</v>
      </c>
      <c r="AO7" s="93">
        <v>1.8288826163533742</v>
      </c>
      <c r="AP7" s="93">
        <f t="shared" ref="AP7:AP15" si="5">AN7/AO7</f>
        <v>3.1289344178569684E-2</v>
      </c>
      <c r="AQ7" s="60"/>
      <c r="AR7" s="95">
        <v>0.22054341133365948</v>
      </c>
      <c r="AS7" s="95">
        <v>0.20932679430296569</v>
      </c>
      <c r="AT7" s="95">
        <f t="shared" ref="AT7:AT15" si="6">AR7/AS7</f>
        <v>1.0535842392658992</v>
      </c>
      <c r="AU7" s="60"/>
      <c r="AV7" s="95">
        <v>0.23327163705227935</v>
      </c>
      <c r="AW7" s="95">
        <v>0.21771615684308951</v>
      </c>
      <c r="AX7" s="95">
        <f t="shared" ref="AX7:AX15" si="7">AV7/AW7</f>
        <v>1.0714484420207768</v>
      </c>
      <c r="AY7" s="76"/>
      <c r="AZ7" s="95">
        <v>0.24560299066455249</v>
      </c>
      <c r="BA7" s="95">
        <v>0.23378156944623815</v>
      </c>
      <c r="BB7" s="95">
        <f t="shared" ref="BB7:BB15" si="8">AZ7/BA7</f>
        <v>1.0505660957205305</v>
      </c>
      <c r="BC7" s="72"/>
      <c r="BD7" s="111"/>
      <c r="BE7" s="93">
        <v>1.0312496144128237E-5</v>
      </c>
      <c r="BF7" s="93">
        <v>0.18139117614506126</v>
      </c>
      <c r="BG7" s="93">
        <f t="shared" ref="BG7:BG15" si="9">BE7/BF7</f>
        <v>5.6852248071213667E-5</v>
      </c>
      <c r="BH7" s="60"/>
      <c r="BI7" s="95">
        <v>1.0779002423308813E-5</v>
      </c>
      <c r="BJ7" s="95">
        <v>8.7883150716765971E-4</v>
      </c>
      <c r="BK7" s="95">
        <f t="shared" ref="BK7:BK15" si="10">BI7/BJ7</f>
        <v>1.2265152461417661E-2</v>
      </c>
      <c r="BL7" s="60"/>
      <c r="BM7" s="95">
        <v>1.078065912445795E-5</v>
      </c>
      <c r="BN7" s="95">
        <v>8.8436322685596586E-4</v>
      </c>
      <c r="BO7" s="95">
        <f t="shared" ref="BO7:BO15" si="11">BM7/BN7</f>
        <v>1.2190306875133977E-2</v>
      </c>
      <c r="BP7" s="76"/>
      <c r="BQ7" s="95">
        <v>2.5997549302064012E-3</v>
      </c>
      <c r="BR7" s="95">
        <v>2.2441676297877243E-4</v>
      </c>
      <c r="BS7" s="95">
        <f t="shared" ref="BS7:BS15" si="12">BQ7/BR7</f>
        <v>11.584495274322764</v>
      </c>
      <c r="BT7" s="72"/>
      <c r="BU7" s="111"/>
      <c r="BV7" s="93">
        <v>9.4459704340353831E-6</v>
      </c>
      <c r="BW7" s="93">
        <v>0.11477946714384618</v>
      </c>
      <c r="BX7" s="93">
        <v>8.2296691813330323E-5</v>
      </c>
      <c r="BY7" s="60"/>
      <c r="BZ7" s="95">
        <v>3.8687342888621058E-2</v>
      </c>
      <c r="CA7" s="95">
        <v>0.11857206152302373</v>
      </c>
      <c r="CB7" s="95">
        <v>0.32627705373165788</v>
      </c>
      <c r="CC7" s="60"/>
      <c r="CD7" s="95">
        <v>9.7958250850737073E-5</v>
      </c>
      <c r="CE7" s="95">
        <v>3.3750091111146293E-4</v>
      </c>
      <c r="CF7" s="95">
        <v>0.29024588564261805</v>
      </c>
      <c r="CG7" s="76"/>
      <c r="CH7" s="95">
        <v>9.8009250219493769E-5</v>
      </c>
      <c r="CI7" s="95">
        <v>3.2510839412176019E-4</v>
      </c>
      <c r="CJ7" s="95">
        <v>0.30146637857276354</v>
      </c>
      <c r="CK7" s="72"/>
      <c r="CL7" s="111"/>
      <c r="CM7" s="93">
        <v>6.1299394545278322E-5</v>
      </c>
      <c r="CN7" s="93">
        <v>6.6973948535845284E-6</v>
      </c>
      <c r="CO7" s="93">
        <f t="shared" ref="CO7:CO15" si="13">CM7/CN7</f>
        <v>9.1527221980155655</v>
      </c>
      <c r="CP7" s="60"/>
      <c r="CQ7" s="95">
        <v>1.5684728865878635E-4</v>
      </c>
      <c r="CR7" s="95">
        <v>3.155619473941081E-3</v>
      </c>
      <c r="CS7" s="95">
        <f t="shared" ref="CS7:CS15" si="14">CQ7/CR7</f>
        <v>4.9704119889619765E-2</v>
      </c>
      <c r="CT7" s="60"/>
      <c r="CU7" s="95">
        <v>6.1333597070399067E-5</v>
      </c>
      <c r="CV7" s="95">
        <v>2.1845342617641981E-3</v>
      </c>
      <c r="CW7" s="95">
        <f t="shared" ref="CW7:CW15" si="15">CU7/CV7</f>
        <v>2.8076280671774378E-2</v>
      </c>
      <c r="CX7" s="76"/>
      <c r="CY7" s="95">
        <v>9.8296022406111822E-2</v>
      </c>
      <c r="CZ7" s="95">
        <v>1.1771984838983702</v>
      </c>
      <c r="DA7" s="95">
        <f t="shared" ref="DA7:DA15" si="16">CY7/CZ7</f>
        <v>8.3499956677312456E-2</v>
      </c>
      <c r="DB7" s="72"/>
      <c r="DC7" s="111"/>
      <c r="DD7" s="93">
        <v>1.4602283638733952E-5</v>
      </c>
      <c r="DE7" s="93">
        <v>0.10973432738134636</v>
      </c>
      <c r="DF7" s="93">
        <f t="shared" ref="DF7:DF15" si="17">DD7/DE7</f>
        <v>1.3306942309846591E-4</v>
      </c>
      <c r="DG7" s="60"/>
      <c r="DH7" s="95">
        <v>1.5304305771478102E-5</v>
      </c>
      <c r="DI7" s="95">
        <v>3.9917289994866306E-3</v>
      </c>
      <c r="DJ7" s="95">
        <f t="shared" ref="DJ7:DJ15" si="18">DH7/DI7</f>
        <v>3.8340042055576323E-3</v>
      </c>
      <c r="DK7" s="60"/>
      <c r="DL7" s="95">
        <v>1.5324710275839044E-5</v>
      </c>
      <c r="DM7" s="95">
        <v>3.9701090272212308E-3</v>
      </c>
      <c r="DN7" s="95">
        <f t="shared" ref="DN7:DN15" si="19">DL7/DM7</f>
        <v>3.8600225260224542E-3</v>
      </c>
      <c r="DO7" s="76"/>
      <c r="DP7" s="95">
        <v>1.4342175143865977E-4</v>
      </c>
      <c r="DQ7" s="95">
        <v>4.5218128920308266E-4</v>
      </c>
      <c r="DR7" s="95">
        <f t="shared" ref="DR7:DR15" si="20">DP7/DQ7</f>
        <v>0.3171775455181351</v>
      </c>
      <c r="DS7" s="72"/>
      <c r="DT7" s="111"/>
      <c r="DU7" s="93">
        <v>62.294291972867256</v>
      </c>
      <c r="DV7" s="93">
        <v>55.624618538851294</v>
      </c>
      <c r="DW7" s="93">
        <f t="shared" ref="DW7:DW15" si="21">DU7/DV7</f>
        <v>1.1199050637867745</v>
      </c>
      <c r="DX7" s="60"/>
      <c r="DY7" s="95">
        <v>62.01692797896888</v>
      </c>
      <c r="DZ7" s="95">
        <v>54.257574422276065</v>
      </c>
      <c r="EA7" s="95">
        <f t="shared" ref="EA7:EA15" si="22">DY7/DZ7</f>
        <v>1.1430095915512788</v>
      </c>
      <c r="EB7" s="60"/>
      <c r="EC7" s="95">
        <v>61.928874779432704</v>
      </c>
      <c r="ED7" s="95">
        <v>53.901077944706799</v>
      </c>
      <c r="EE7" s="95">
        <f t="shared" ref="EE7:EE15" si="23">EC7/ED7</f>
        <v>1.1489357382232881</v>
      </c>
      <c r="EF7" s="76"/>
      <c r="EG7" s="95">
        <v>61.878779839597243</v>
      </c>
      <c r="EH7" s="95">
        <v>53.642858598029903</v>
      </c>
      <c r="EI7" s="95">
        <f t="shared" ref="EI7:EI15" si="24">EG7/EH7</f>
        <v>1.1535324823623365</v>
      </c>
      <c r="EJ7" s="72"/>
      <c r="EK7" s="111"/>
      <c r="EL7" s="93">
        <v>63.849423919763069</v>
      </c>
      <c r="EM7" s="93">
        <v>55.815874264290279</v>
      </c>
      <c r="EN7" s="93">
        <f t="shared" ref="EN7:EN15" si="25">EL7/EM7</f>
        <v>1.1439294781522837</v>
      </c>
      <c r="EO7" s="60"/>
      <c r="EP7" s="95">
        <v>63.53923607122379</v>
      </c>
      <c r="EQ7" s="95">
        <v>54.35685974699723</v>
      </c>
      <c r="ER7" s="95">
        <f t="shared" ref="ER7:ER15" si="26">EP7/EQ7</f>
        <v>1.1689276453232531</v>
      </c>
      <c r="ES7" s="60"/>
      <c r="ET7" s="95">
        <v>63.509592802751662</v>
      </c>
      <c r="EU7" s="95">
        <v>54.241537752211222</v>
      </c>
      <c r="EV7" s="95">
        <f t="shared" ref="EV7:EV15" si="27">ET7/EU7</f>
        <v>1.1708663772195989</v>
      </c>
      <c r="EW7" s="76"/>
      <c r="EX7" s="95">
        <v>63.484226139478331</v>
      </c>
      <c r="EY7" s="95">
        <v>54.065680192957366</v>
      </c>
      <c r="EZ7" s="95">
        <f t="shared" ref="EZ7:EZ15" si="28">EX7/EY7</f>
        <v>1.1742056312416067</v>
      </c>
      <c r="FA7" s="72"/>
      <c r="FB7" s="111"/>
      <c r="FC7" s="93">
        <v>62.56061505153346</v>
      </c>
      <c r="FD7" s="93">
        <v>55.240729385515678</v>
      </c>
      <c r="FE7" s="93">
        <f t="shared" ref="FE7:FE15" si="29">FC7/FD7</f>
        <v>1.1325088525702394</v>
      </c>
      <c r="FF7" s="60"/>
      <c r="FG7" s="95">
        <v>62.370928727788417</v>
      </c>
      <c r="FH7" s="95">
        <v>54.259847980544144</v>
      </c>
      <c r="FI7" s="95">
        <f t="shared" ref="FI7:FI15" si="30">FG7/FH7</f>
        <v>1.1494858730557567</v>
      </c>
      <c r="FJ7" s="60"/>
      <c r="FK7" s="95">
        <v>62.291283350065036</v>
      </c>
      <c r="FL7" s="95">
        <v>53.858460734216976</v>
      </c>
      <c r="FM7" s="95">
        <f t="shared" ref="FM7:FM15" si="31">FK7/FL7</f>
        <v>1.1565737769124653</v>
      </c>
      <c r="FN7" s="76"/>
      <c r="FO7" s="95">
        <v>62.260621984180936</v>
      </c>
      <c r="FP7" s="95">
        <v>53.707430633156072</v>
      </c>
      <c r="FQ7" s="95">
        <f t="shared" ref="FQ7:FQ15" si="32">FO7/FP7</f>
        <v>1.1592552697120571</v>
      </c>
      <c r="FR7" s="72"/>
      <c r="FS7" s="111"/>
      <c r="FT7" s="93">
        <v>63.694771957364267</v>
      </c>
      <c r="FU7" s="93">
        <v>55.335540726505165</v>
      </c>
      <c r="FV7" s="93">
        <f t="shared" ref="FV7:FV15" si="33">FT7/FU7</f>
        <v>1.1510644175716009</v>
      </c>
      <c r="FW7" s="60"/>
      <c r="FX7" s="95">
        <v>63.49979908297162</v>
      </c>
      <c r="FY7" s="95">
        <v>54.38071216410755</v>
      </c>
      <c r="FZ7" s="95">
        <f t="shared" si="1"/>
        <v>1.167689729611207</v>
      </c>
      <c r="GA7" s="60"/>
      <c r="GB7" s="95">
        <v>63.471870274026315</v>
      </c>
      <c r="GC7" s="95">
        <v>54.213541112123266</v>
      </c>
      <c r="GD7" s="95">
        <f t="shared" ref="GD7:GD14" si="34">GB7/GC7</f>
        <v>1.1707752154162956</v>
      </c>
      <c r="GE7" s="76"/>
      <c r="GF7" s="95">
        <v>63.461401506963355</v>
      </c>
      <c r="GG7" s="95">
        <v>54.121373421761696</v>
      </c>
      <c r="GH7" s="95">
        <f t="shared" ref="GH7:GH12" si="35">GF7/GG7</f>
        <v>1.1725755925005059</v>
      </c>
      <c r="GI7" s="72"/>
      <c r="GJ7" s="111"/>
      <c r="GK7" s="93">
        <v>62.641641151832353</v>
      </c>
      <c r="GL7" s="93">
        <v>55.066768794091864</v>
      </c>
      <c r="GM7" s="93">
        <f t="shared" ref="GM7:GM15" si="36">GK7/GL7</f>
        <v>1.1375579596119902</v>
      </c>
      <c r="GN7" s="60"/>
      <c r="GO7" s="95">
        <v>1.1079949632800614E-4</v>
      </c>
      <c r="GP7" s="95">
        <v>6.9612726081590224E-4</v>
      </c>
      <c r="GQ7" s="95">
        <f t="shared" ref="GQ7:GQ15" si="37">GO7/GP7</f>
        <v>0.15916557584333443</v>
      </c>
      <c r="GR7" s="60"/>
      <c r="GS7" s="95">
        <v>62.41956930253567</v>
      </c>
      <c r="GT7" s="95">
        <v>53.958180417711098</v>
      </c>
      <c r="GU7" s="95">
        <f t="shared" ref="GU7:GU15" si="38">GS7/GT7</f>
        <v>1.1568138291417853</v>
      </c>
      <c r="GV7" s="76"/>
      <c r="GW7" s="95">
        <v>62.380622642398087</v>
      </c>
      <c r="GX7" s="95">
        <v>53.743142201203774</v>
      </c>
      <c r="GY7" s="95">
        <f t="shared" ref="GY7:GY15" si="39">GW7/GX7</f>
        <v>1.1607178160305045</v>
      </c>
      <c r="GZ7" s="72"/>
      <c r="HA7" s="111"/>
      <c r="HB7" s="93">
        <v>65.392918858309315</v>
      </c>
      <c r="HC7" s="93">
        <v>55.368138378262479</v>
      </c>
      <c r="HD7" s="93">
        <f t="shared" ref="HD7:HD15" si="40">HB7/HC7</f>
        <v>1.1810568455735286</v>
      </c>
      <c r="HE7" s="60"/>
      <c r="HF7" s="95">
        <v>65.226739652490195</v>
      </c>
      <c r="HG7" s="95">
        <v>54.524947754883655</v>
      </c>
      <c r="HH7" s="95">
        <f t="shared" ref="HH7:HH15" si="41">HF7/HG7</f>
        <v>1.1962733086094155</v>
      </c>
      <c r="HI7" s="60"/>
      <c r="HJ7" s="95">
        <v>65.20642929785383</v>
      </c>
      <c r="HK7" s="95">
        <v>54.475765566286945</v>
      </c>
      <c r="HL7" s="95">
        <f t="shared" ref="HL7:HL15" si="42">HJ7/HK7</f>
        <v>1.1969805035325232</v>
      </c>
      <c r="HM7" s="76"/>
      <c r="HN7" s="95">
        <v>65.189616251843617</v>
      </c>
      <c r="HO7" s="95">
        <v>54.347166956005765</v>
      </c>
      <c r="HP7" s="95">
        <f t="shared" ref="HP7:HP15" si="43">HN7/HO7</f>
        <v>1.1995034866235963</v>
      </c>
      <c r="HQ7" s="72"/>
      <c r="HR7" s="111"/>
      <c r="HS7" s="93">
        <v>1.1481929846913414E-5</v>
      </c>
      <c r="HT7" s="93">
        <v>0.27532664798024842</v>
      </c>
      <c r="HU7" s="93">
        <f t="shared" ref="HU7:HU15" si="44">HS7/HT7</f>
        <v>4.1702936970115266E-5</v>
      </c>
      <c r="HV7" s="60"/>
      <c r="HW7" s="95">
        <v>3.269577154470389E-5</v>
      </c>
      <c r="HX7" s="95">
        <v>1.0067829480174765E-2</v>
      </c>
      <c r="HY7" s="95">
        <f t="shared" ref="HY7:HY15" si="45">HW7/HX7</f>
        <v>3.2475491970823818E-3</v>
      </c>
      <c r="HZ7" s="60"/>
      <c r="IA7" s="95">
        <v>3.2766379194833842E-5</v>
      </c>
      <c r="IB7" s="95">
        <v>9.8769857852273601E-3</v>
      </c>
      <c r="IC7" s="95">
        <f t="shared" ref="IC7:IC15" si="46">IA7/IB7</f>
        <v>3.3174472361640222E-3</v>
      </c>
      <c r="ID7" s="76"/>
      <c r="IE7" s="95">
        <v>3.4809751728526732E-2</v>
      </c>
      <c r="IF7" s="95">
        <v>1.6954356394359684</v>
      </c>
      <c r="IG7" s="95">
        <f t="shared" ref="IG7:IG15" si="47">IE7/IF7</f>
        <v>2.053144980490508E-2</v>
      </c>
      <c r="IH7" s="72"/>
      <c r="II7" s="111"/>
      <c r="IJ7" s="93">
        <v>7.2125786882264187E-6</v>
      </c>
      <c r="IK7" s="93">
        <v>0.19209996917058361</v>
      </c>
      <c r="IL7" s="93">
        <f t="shared" ref="IL7:IL15" si="48">IJ7/IK7</f>
        <v>3.7545964839909432E-5</v>
      </c>
      <c r="IM7" s="60"/>
      <c r="IN7" s="95">
        <v>0.69613137185478058</v>
      </c>
      <c r="IO7" s="95">
        <v>0.20301640503620791</v>
      </c>
      <c r="IP7" s="95">
        <f t="shared" ref="IP7:IP15" si="49">IN7/IO7</f>
        <v>3.4289414775649574</v>
      </c>
      <c r="IQ7" s="60"/>
      <c r="IR7" s="95">
        <v>0.70054597058889023</v>
      </c>
      <c r="IS7" s="95">
        <v>0.20809016024491209</v>
      </c>
      <c r="IT7" s="95">
        <f t="shared" ref="IT7:IT15" si="50">IR7/IS7</f>
        <v>3.3665501999920679</v>
      </c>
      <c r="IU7" s="76"/>
      <c r="IV7" s="95">
        <v>0.70202525249658365</v>
      </c>
      <c r="IW7" s="95">
        <v>0.22084200936946799</v>
      </c>
      <c r="IX7" s="95">
        <f t="shared" ref="IX7:IX15" si="51">IV7/IW7</f>
        <v>3.1788573854265998</v>
      </c>
      <c r="IY7" s="72"/>
      <c r="IZ7" s="111"/>
      <c r="JA7" s="93">
        <v>1.4922020046376496E-5</v>
      </c>
      <c r="JB7" s="93">
        <v>0.21059837396672451</v>
      </c>
      <c r="JC7" s="93">
        <f t="shared" ref="JC7:JC15" si="52">JA7/JB7</f>
        <v>7.0855343112640755E-5</v>
      </c>
      <c r="JD7" s="60"/>
      <c r="JE7" s="95">
        <v>4.1426528128783169E-3</v>
      </c>
      <c r="JF7" s="95">
        <v>8.8754154056863238E-2</v>
      </c>
      <c r="JG7" s="95">
        <f t="shared" ref="JG7:JG15" si="53">JE7/JF7</f>
        <v>4.6675593462636028E-2</v>
      </c>
      <c r="JH7" s="60"/>
      <c r="JI7" s="95">
        <v>1.5292496243467497E-5</v>
      </c>
      <c r="JJ7" s="95">
        <v>3.3531681337776786E-4</v>
      </c>
      <c r="JK7" s="95">
        <f t="shared" ref="JK7:JK15" si="54">JI7/JJ7</f>
        <v>4.560611228951103E-2</v>
      </c>
      <c r="JL7" s="76"/>
      <c r="JM7" s="95">
        <v>1.5294091470392099E-5</v>
      </c>
      <c r="JN7" s="95">
        <v>3.1582220591090936E-4</v>
      </c>
      <c r="JO7" s="95">
        <f t="shared" ref="JO7:JO12" si="55">JM7/JN7</f>
        <v>4.8426270174005519E-2</v>
      </c>
      <c r="JP7" s="72"/>
      <c r="JQ7" s="111"/>
      <c r="JR7" s="93">
        <v>1.3010520998276916E-5</v>
      </c>
      <c r="JS7" s="93">
        <v>0.15813949197327576</v>
      </c>
      <c r="JT7" s="93">
        <f t="shared" ref="JT7:JT15" si="56">JR7/JS7</f>
        <v>8.2272434519238137E-5</v>
      </c>
      <c r="JU7" s="60"/>
      <c r="JV7" s="95">
        <v>4.3859757787064711E-3</v>
      </c>
      <c r="JW7" s="95">
        <v>0.54252947393262596</v>
      </c>
      <c r="JX7" s="95">
        <f t="shared" ref="JX7:JX13" si="57">JV7/JW7</f>
        <v>8.0843087600640552E-3</v>
      </c>
      <c r="JY7" s="60"/>
      <c r="JZ7" s="95">
        <v>1.322924405858063E-5</v>
      </c>
      <c r="KA7" s="95">
        <v>1.1561696862354784E-5</v>
      </c>
      <c r="KB7" s="95">
        <f t="shared" ref="KB7:KB14" si="58">JZ7/KA7</f>
        <v>1.1442303163695138</v>
      </c>
      <c r="KC7" s="76"/>
      <c r="KD7" s="95">
        <v>1.3232716393189306E-5</v>
      </c>
      <c r="KE7" s="95">
        <v>8.7725191557007355E-6</v>
      </c>
      <c r="KF7" s="95">
        <f t="shared" ref="KF7:KF12" si="59">KD7/KE7</f>
        <v>1.5084283269521452</v>
      </c>
      <c r="KG7" s="72"/>
      <c r="KH7" s="111"/>
      <c r="KI7" s="93">
        <v>1.0000000000000074E-7</v>
      </c>
      <c r="KJ7" s="93">
        <v>9.4379367199619421E-4</v>
      </c>
      <c r="KK7" s="93">
        <f t="shared" ref="KK7:KK15" si="60">KI7/KJ7</f>
        <v>1.0595536182023054E-4</v>
      </c>
      <c r="KL7" s="60"/>
      <c r="KM7" s="95">
        <v>2.3458907512926445E-2</v>
      </c>
      <c r="KN7" s="95">
        <v>9.4339213891998504E-4</v>
      </c>
      <c r="KO7" s="95">
        <f t="shared" ref="KO7:KO15" si="61">KM7/KN7</f>
        <v>24.866549704116352</v>
      </c>
      <c r="KP7" s="60"/>
      <c r="KQ7" s="95">
        <v>2.3495940002569621E-2</v>
      </c>
      <c r="KR7" s="95">
        <v>9.4300934021677313E-4</v>
      </c>
      <c r="KS7" s="95">
        <f t="shared" ref="KS7:KS15" si="62">KQ7/KR7</f>
        <v>24.915914403529154</v>
      </c>
      <c r="KT7" s="76"/>
      <c r="KU7" s="95">
        <v>5.6948384658822779E-2</v>
      </c>
      <c r="KV7" s="95">
        <v>3.0324172519723472E-4</v>
      </c>
      <c r="KW7" s="95">
        <f t="shared" ref="KW7:KW15" si="63">KU7/KV7</f>
        <v>187.79864354676906</v>
      </c>
      <c r="KX7" s="72"/>
      <c r="KY7" s="111"/>
      <c r="KZ7" s="93">
        <v>1.007644640029743E-5</v>
      </c>
      <c r="LA7" s="93">
        <v>8.9328348475524982E-2</v>
      </c>
      <c r="LB7" s="93">
        <f t="shared" ref="LB7:LB15" si="64">KZ7/LA7</f>
        <v>1.1280233623773162E-4</v>
      </c>
      <c r="LC7" s="60"/>
      <c r="LD7" s="95">
        <v>6.4171896888042907E-3</v>
      </c>
      <c r="LE7" s="95">
        <v>0.24729333966656528</v>
      </c>
      <c r="LF7" s="95">
        <f t="shared" ref="LF7:LF15" si="65">LD7/LE7</f>
        <v>2.5949706924807695E-2</v>
      </c>
      <c r="LG7" s="60"/>
      <c r="LH7" s="95">
        <v>1.0214765342080251E-5</v>
      </c>
      <c r="LI7" s="95">
        <v>9.3201170435167166E-4</v>
      </c>
      <c r="LJ7" s="95">
        <f t="shared" ref="LJ7:LJ15" si="66">LH7/LI7</f>
        <v>1.0959911012261238E-2</v>
      </c>
      <c r="LK7" s="76"/>
      <c r="LL7" s="95">
        <v>1.2474729295665292E-4</v>
      </c>
      <c r="LM7" s="95">
        <v>3.6431849261152502E-5</v>
      </c>
      <c r="LN7" s="95">
        <f t="shared" ref="LN7:LN15" si="67">LL7/LM7</f>
        <v>3.424127390910999</v>
      </c>
    </row>
    <row r="8" spans="1:326" x14ac:dyDescent="0.3">
      <c r="A8" s="123"/>
      <c r="B8" s="123"/>
      <c r="E8" s="111"/>
      <c r="F8" s="93">
        <f>_xlfn.SWITCH($G$1+($G$2-1)*6,1,W8,2,AN8,3,BE8,4,BV8,5,CM8,6,DD8,7,DU8,8,EL8,9,FC8,10,FT8,11,GK8,12,HB8,13,HS8,14,IJ8,15,JA8,16,JR8,17,KI8,18,KZ8,default,NA)</f>
        <v>1.90111567621401E-4</v>
      </c>
      <c r="G8" s="93">
        <f>_xlfn.SWITCH($G$1+($G$2-1)*6,1,X8,2,AO8,3,BF8,4,BW8,5,CN8,6,DE8,7,DV8,8,EM8,9,FD8,10,FU8,11,GL8,12,HC8,13,HT8,14,IK8,15,JB8,16,JS8,17,KJ8,18,LA8,default,NA)</f>
        <v>0.51146455588176509</v>
      </c>
      <c r="H8" s="93">
        <f>_xlfn.SWITCH($G$1+($G$2-1)*6,1,Y8,2,AP8,3,BG8,4,BX8,5,CO8,6,DF8,7,DW8,8,EN8,9,FE8,10,FV8,11,GM8,12,HD8,13,HU8,14,IL8,15,JC8,16,JT8,17,KK8,18,LB8,default,NA)</f>
        <v>3.7170037578390663E-4</v>
      </c>
      <c r="I8" s="60"/>
      <c r="J8" s="95">
        <f>_xlfn.SWITCH($G$1+($G$2-1)*6,1,AA8,2,AR8,3,BI8,4,BZ8,5,CQ8,6,DH8,7,DY8,8,EP8,9,FG8,10,FX8,11,GO8,12,HF8,13,HW8,14,IN8,15,JE8,16,JV8,17,KM8,18,LD8,default,NA)</f>
        <v>2.2741352163432645E-3</v>
      </c>
      <c r="K8" s="95">
        <f>_xlfn.SWITCH($G$1+($G$2-1)*6,1,AB8,2,AS8,3,BJ8,4,CA8,5,CR8,6,DI8,7,DZ8,8,EQ8,9,FH8,10,FY8,11,GP8,12,HG8,13,HX8,14,IO8,15,JF8,16,JW8,17,KN8,18,LE8,default,NA)</f>
        <v>3.3834259128694562E-4</v>
      </c>
      <c r="L8" s="95">
        <f>_xlfn.SWITCH($G$1+($G$2-1)*6,1,AC8,2,AT8,3,BK8,4,CB8,5,CS8,6,DJ8,7,EA8,8,ER8,9,FI8,10,FZ8,11,GQ8,12,HH8,13,HY8,14,IP8,15,JG8,16,JX8,17,KO8,18,LF8,default,NA)</f>
        <v>6.7213979998592279</v>
      </c>
      <c r="M8" s="60"/>
      <c r="N8" s="95">
        <f>_xlfn.SWITCH($G$1+($G$2-1)*6,1,AE8,2,AV8,3,BM8,4,CD8,5,CU8,6,DL8,7,EC8,8,ET8,9,FK8,10,GB8,11,GS8,12,HJ8,13,IA8,14,IR8,15,JI8,16,JZ8,17,KQ8,18,LH8,default,NA)</f>
        <v>1.9979186734371719E-4</v>
      </c>
      <c r="O8" s="95">
        <f>_xlfn.SWITCH($G$1+($G$2-1)*6,1,AF8,2,AW8,3,BN8,4,CE8,5,CV8,6,DM8,7,ED8,8,EU8,9,FL8,10,GC8,11,GT8,12,HK8,13,IB8,14,IS8,15,JJ8,16,KA8,17,KR8,18,LI8,default,NA)</f>
        <v>5.0889374764340649E-3</v>
      </c>
      <c r="P8" s="95">
        <f>_xlfn.SWITCH($G$1+($G$2-1)*6,1,AG8,2,AX8,3,BO8,4,CF8,5,CW8,6,DN8,7,EE8,8,EV8,9,FM8,10,GD8,11,GU8,12,HL8,13,IC8,14,IT8,15,JK8,16,KB8,17,KS8,18,LJ8,default,NA)</f>
        <v>3.9260035767567716E-2</v>
      </c>
      <c r="Q8" s="76"/>
      <c r="R8" s="95">
        <f>_xlfn.SWITCH($G$1+($G$2-1)*6,1,AI8,2,AZ8,3,BQ8,4,CH8,5,CY8,6,DP8,7,EG8,8,EX8,9,FO8,10,GF8,11,GW8,12,HN8,13,IE8,14,IV8,15,JM8,16,KD8,17,KU8,18,LL8,default,NA)</f>
        <v>5.8951187173535438E-2</v>
      </c>
      <c r="S8" s="95">
        <f>_xlfn.SWITCH($G$1+($G$2-1)*6,1,AJ8,2,BA8,3,BR8,4,CI8,5,CZ8,6,DQ8,7,EH8,8,EY8,9,FP8,10,GG8,11,GX8,12,HO8,13,IF8,14,IW8,15,JN8,16,KE8,17,KV8,18,LM8,default,NA)</f>
        <v>1.1836662864129939</v>
      </c>
      <c r="T8" s="95">
        <f>_xlfn.SWITCH($G$1+($G$2-1)*6,1,AK8,2,BB8,3,BS8,4,CJ8,5,DA8,6,DR8,7,EI8,8,EZ8,9,FQ8,10,GH8,11,GY8,12,HP8,13,IG8,14,IX8,15,JO8,16,KF8,17,KW8,18,LN8,default,NA)</f>
        <v>4.9803891392549753E-2</v>
      </c>
      <c r="U8" s="72"/>
      <c r="V8" s="111"/>
      <c r="W8" s="93">
        <v>6.2108581244885261E-4</v>
      </c>
      <c r="X8" s="93">
        <v>0.40040895474301519</v>
      </c>
      <c r="Y8" s="93">
        <f t="shared" si="2"/>
        <v>1.5511286775478563E-3</v>
      </c>
      <c r="Z8" s="60"/>
      <c r="AA8" s="95">
        <v>1.297223739993566E-2</v>
      </c>
      <c r="AB8" s="95">
        <v>1.30130035459405</v>
      </c>
      <c r="AC8" s="95">
        <f t="shared" si="3"/>
        <v>9.9686727619331533E-3</v>
      </c>
      <c r="AD8" s="60"/>
      <c r="AE8" s="95">
        <v>2.4459000392264194E-3</v>
      </c>
      <c r="AF8" s="95">
        <v>0.17826185354851753</v>
      </c>
      <c r="AG8" s="95">
        <f t="shared" si="0"/>
        <v>1.3720826921395826E-2</v>
      </c>
      <c r="AH8" s="76"/>
      <c r="AI8" s="95">
        <v>0.25349825026909456</v>
      </c>
      <c r="AJ8" s="95">
        <v>2.6188794582748609</v>
      </c>
      <c r="AK8" s="95">
        <f t="shared" si="4"/>
        <v>9.6796456006448622E-2</v>
      </c>
      <c r="AL8" s="72"/>
      <c r="AM8" s="111"/>
      <c r="AN8" s="93">
        <v>7.7136438786243737E-6</v>
      </c>
      <c r="AO8" s="93">
        <v>0.19410250055099079</v>
      </c>
      <c r="AP8" s="93">
        <f t="shared" si="5"/>
        <v>3.9740054129792095E-5</v>
      </c>
      <c r="AQ8" s="60"/>
      <c r="AR8" s="95">
        <v>3.2621903354039406E-3</v>
      </c>
      <c r="AS8" s="95">
        <v>0.70892442302709779</v>
      </c>
      <c r="AT8" s="95">
        <f t="shared" si="6"/>
        <v>4.6016052338476807E-3</v>
      </c>
      <c r="AU8" s="60"/>
      <c r="AV8" s="95">
        <v>4.0022709738782086E-3</v>
      </c>
      <c r="AW8" s="95">
        <v>0.58532833384073002</v>
      </c>
      <c r="AX8" s="95">
        <f t="shared" si="7"/>
        <v>6.8376511822290176E-3</v>
      </c>
      <c r="AY8" s="76"/>
      <c r="AZ8" s="95">
        <v>5.5802305489036823E-3</v>
      </c>
      <c r="BA8" s="95">
        <v>2.2732796051951952E-3</v>
      </c>
      <c r="BB8" s="95">
        <f t="shared" si="8"/>
        <v>2.4547048837067869</v>
      </c>
      <c r="BC8" s="72"/>
      <c r="BD8" s="111"/>
      <c r="BE8" s="93">
        <v>1.90111567621401E-4</v>
      </c>
      <c r="BF8" s="93">
        <v>0.51146455588176509</v>
      </c>
      <c r="BG8" s="93">
        <f t="shared" si="9"/>
        <v>3.7170037578390663E-4</v>
      </c>
      <c r="BH8" s="60"/>
      <c r="BI8" s="95">
        <v>2.2741352163432645E-3</v>
      </c>
      <c r="BJ8" s="95">
        <v>3.3834259128694562E-4</v>
      </c>
      <c r="BK8" s="95">
        <f t="shared" si="10"/>
        <v>6.7213979998592279</v>
      </c>
      <c r="BL8" s="60"/>
      <c r="BM8" s="95">
        <v>1.9979186734371719E-4</v>
      </c>
      <c r="BN8" s="95">
        <v>5.0889374764340649E-3</v>
      </c>
      <c r="BO8" s="95">
        <f t="shared" si="11"/>
        <v>3.9260035767567716E-2</v>
      </c>
      <c r="BP8" s="76"/>
      <c r="BQ8" s="95">
        <v>5.8951187173535438E-2</v>
      </c>
      <c r="BR8" s="95">
        <v>1.1836662864129939</v>
      </c>
      <c r="BS8" s="95">
        <f t="shared" si="12"/>
        <v>4.9803891392549753E-2</v>
      </c>
      <c r="BT8" s="72"/>
      <c r="BU8" s="111"/>
      <c r="BV8" s="93">
        <v>9.0873593695887066E-4</v>
      </c>
      <c r="BW8" s="93">
        <v>0.7748247123809302</v>
      </c>
      <c r="BX8" s="93">
        <v>1.1728277666395663E-3</v>
      </c>
      <c r="BY8" s="60"/>
      <c r="BZ8" s="95">
        <v>4.4040149476958128E-3</v>
      </c>
      <c r="CA8" s="95">
        <v>0.51304465475657168</v>
      </c>
      <c r="CB8" s="95">
        <v>8.5840772472045735E-3</v>
      </c>
      <c r="CC8" s="60"/>
      <c r="CD8" s="95">
        <v>4.3065548638825481E-2</v>
      </c>
      <c r="CE8" s="95">
        <v>0.11228371861402366</v>
      </c>
      <c r="CF8" s="95">
        <v>0.38354223720416414</v>
      </c>
      <c r="CG8" s="76"/>
      <c r="CH8" s="95">
        <v>6.1829457906630893E-2</v>
      </c>
      <c r="CI8" s="95">
        <v>0.10465745140233509</v>
      </c>
      <c r="CJ8" s="95">
        <v>0.59077931937153372</v>
      </c>
      <c r="CK8" s="72"/>
      <c r="CL8" s="111"/>
      <c r="CM8" s="93">
        <v>1.4147607260648051E-4</v>
      </c>
      <c r="CN8" s="93">
        <v>0.34609889044125053</v>
      </c>
      <c r="CO8" s="93">
        <f t="shared" si="13"/>
        <v>4.0877355147284338E-4</v>
      </c>
      <c r="CP8" s="60"/>
      <c r="CQ8" s="95">
        <v>3.3958658125033529E-3</v>
      </c>
      <c r="CR8" s="95">
        <v>9.3576800967862857E-3</v>
      </c>
      <c r="CS8" s="95">
        <f t="shared" si="14"/>
        <v>0.36289612140829619</v>
      </c>
      <c r="CT8" s="60"/>
      <c r="CU8" s="95">
        <v>1.5828460819761737E-4</v>
      </c>
      <c r="CV8" s="95">
        <v>3.1516661545482887E-3</v>
      </c>
      <c r="CW8" s="95">
        <f t="shared" si="15"/>
        <v>5.0222517372022685E-2</v>
      </c>
      <c r="CX8" s="76"/>
      <c r="CY8" s="95">
        <v>0.23938722579559032</v>
      </c>
      <c r="CZ8" s="95">
        <v>2.3591839807348149</v>
      </c>
      <c r="DA8" s="95">
        <f t="shared" si="16"/>
        <v>0.10147035065956508</v>
      </c>
      <c r="DB8" s="72"/>
      <c r="DC8" s="111"/>
      <c r="DD8" s="93">
        <v>7.362522356399449E-4</v>
      </c>
      <c r="DE8" s="93">
        <v>0.24909001659030186</v>
      </c>
      <c r="DF8" s="93">
        <f t="shared" si="17"/>
        <v>2.9557677409886621E-3</v>
      </c>
      <c r="DG8" s="60"/>
      <c r="DH8" s="95">
        <v>8.6772872167237692E-4</v>
      </c>
      <c r="DI8" s="95">
        <v>7.5807688638829104E-3</v>
      </c>
      <c r="DJ8" s="95">
        <f t="shared" si="18"/>
        <v>0.11446447415202178</v>
      </c>
      <c r="DK8" s="60"/>
      <c r="DL8" s="95">
        <v>8.7645504158834957E-4</v>
      </c>
      <c r="DM8" s="95">
        <v>7.6718415522424579E-3</v>
      </c>
      <c r="DN8" s="95">
        <f t="shared" si="19"/>
        <v>0.11424311042140387</v>
      </c>
      <c r="DO8" s="76"/>
      <c r="DP8" s="95">
        <v>3.2400107789099615E-3</v>
      </c>
      <c r="DQ8" s="95">
        <v>2.5828301077525053E-4</v>
      </c>
      <c r="DR8" s="95">
        <f t="shared" si="20"/>
        <v>12.544420824214852</v>
      </c>
      <c r="DS8" s="72"/>
      <c r="DT8" s="111"/>
      <c r="DU8" s="93">
        <v>6.4336429540233567E-2</v>
      </c>
      <c r="DV8" s="93">
        <v>1.6652354866894403</v>
      </c>
      <c r="DW8" s="93">
        <f t="shared" si="21"/>
        <v>3.8635033936333628E-2</v>
      </c>
      <c r="DX8" s="60"/>
      <c r="DY8" s="95">
        <v>6.6467345219693386E-2</v>
      </c>
      <c r="DZ8" s="95">
        <v>1.9284678044660344</v>
      </c>
      <c r="EA8" s="95">
        <f t="shared" si="22"/>
        <v>3.4466401287988967E-2</v>
      </c>
      <c r="EB8" s="60"/>
      <c r="EC8" s="95">
        <v>6.614477472353808E-2</v>
      </c>
      <c r="ED8" s="95">
        <v>1.6071910944111258</v>
      </c>
      <c r="EE8" s="95">
        <f t="shared" si="23"/>
        <v>4.1155513462929866E-2</v>
      </c>
      <c r="EF8" s="76"/>
      <c r="EG8" s="95">
        <v>2.7996194226335976E-2</v>
      </c>
      <c r="EH8" s="95">
        <v>0.63125477353646997</v>
      </c>
      <c r="EI8" s="95">
        <f t="shared" si="24"/>
        <v>4.4350071318262324E-2</v>
      </c>
      <c r="EJ8" s="72"/>
      <c r="EK8" s="111"/>
      <c r="EL8" s="93">
        <v>1.4980167179066096E-2</v>
      </c>
      <c r="EM8" s="93">
        <v>0.14801929470017827</v>
      </c>
      <c r="EN8" s="93">
        <f t="shared" si="25"/>
        <v>0.10120415186012945</v>
      </c>
      <c r="EO8" s="60"/>
      <c r="EP8" s="95">
        <v>8.942016169019398E-3</v>
      </c>
      <c r="EQ8" s="95">
        <v>0.14568328620489301</v>
      </c>
      <c r="ER8" s="95">
        <f t="shared" si="26"/>
        <v>6.1379835683024742E-2</v>
      </c>
      <c r="ES8" s="60"/>
      <c r="ET8" s="95">
        <v>8.6071184276135717E-3</v>
      </c>
      <c r="EU8" s="95">
        <v>0.13300787440457379</v>
      </c>
      <c r="EV8" s="95">
        <f t="shared" si="27"/>
        <v>6.4711344844389118E-2</v>
      </c>
      <c r="EW8" s="76"/>
      <c r="EX8" s="95">
        <v>1.9400623452448446E-2</v>
      </c>
      <c r="EY8" s="95">
        <v>0.13739457912106012</v>
      </c>
      <c r="EZ8" s="95">
        <f t="shared" si="28"/>
        <v>0.1412037037891743</v>
      </c>
      <c r="FA8" s="72"/>
      <c r="FB8" s="111"/>
      <c r="FC8" s="93">
        <v>1.7096766418876535E-4</v>
      </c>
      <c r="FD8" s="93">
        <v>0.51432030282918073</v>
      </c>
      <c r="FE8" s="93">
        <f t="shared" si="29"/>
        <v>3.324147680896591E-4</v>
      </c>
      <c r="FF8" s="60"/>
      <c r="FG8" s="95">
        <v>0.4024042527462583</v>
      </c>
      <c r="FH8" s="95">
        <v>2.4041487809808935</v>
      </c>
      <c r="FI8" s="95">
        <f t="shared" si="30"/>
        <v>0.1673790973044843</v>
      </c>
      <c r="FJ8" s="60"/>
      <c r="FK8" s="95">
        <v>1.7889368431483723E-4</v>
      </c>
      <c r="FL8" s="95">
        <v>3.8876408680829367E-4</v>
      </c>
      <c r="FM8" s="95">
        <f t="shared" si="31"/>
        <v>0.46016000547667052</v>
      </c>
      <c r="FN8" s="76"/>
      <c r="FO8" s="95">
        <v>1.7900783329378642E-4</v>
      </c>
      <c r="FP8" s="95">
        <v>3.765926736609954E-4</v>
      </c>
      <c r="FQ8" s="95">
        <f t="shared" si="32"/>
        <v>0.47533541094569276</v>
      </c>
      <c r="FR8" s="72"/>
      <c r="FS8" s="111"/>
      <c r="FT8" s="93">
        <v>1.1042010996481381E-2</v>
      </c>
      <c r="FU8" s="93">
        <v>0.94617893458675884</v>
      </c>
      <c r="FV8" s="93">
        <f t="shared" si="33"/>
        <v>1.1670108679077654E-2</v>
      </c>
      <c r="FW8" s="60"/>
      <c r="FX8" s="95">
        <v>6.3241789973868031E-3</v>
      </c>
      <c r="FY8" s="95">
        <v>0.58729293547285655</v>
      </c>
      <c r="FZ8" s="95">
        <f t="shared" si="1"/>
        <v>1.0768355305167966E-2</v>
      </c>
      <c r="GA8" s="60"/>
      <c r="GB8" s="95">
        <v>7.6469471311865576E-3</v>
      </c>
      <c r="GC8" s="95">
        <v>5.264223325163081E-2</v>
      </c>
      <c r="GD8" s="95">
        <f t="shared" si="34"/>
        <v>0.14526258972779543</v>
      </c>
      <c r="GE8" s="76"/>
      <c r="GF8" s="95">
        <v>2.4591488143669183E-4</v>
      </c>
      <c r="GG8" s="95">
        <v>1.981993504688578E-5</v>
      </c>
      <c r="GH8" s="95">
        <f t="shared" si="35"/>
        <v>12.407451429833589</v>
      </c>
      <c r="GI8" s="72"/>
      <c r="GJ8" s="111"/>
      <c r="GK8" s="93">
        <v>1.0399153516232925E-4</v>
      </c>
      <c r="GL8" s="93">
        <v>1.7904467024565798E-2</v>
      </c>
      <c r="GM8" s="93">
        <f t="shared" si="36"/>
        <v>5.8081335244242575E-3</v>
      </c>
      <c r="GN8" s="60"/>
      <c r="GO8" s="95">
        <v>5.8388279117853293E-4</v>
      </c>
      <c r="GP8" s="95">
        <v>1.6135578691824442E-3</v>
      </c>
      <c r="GQ8" s="95">
        <f t="shared" si="37"/>
        <v>0.36186045900812597</v>
      </c>
      <c r="GR8" s="60"/>
      <c r="GS8" s="95">
        <v>1.0691413838401671E-5</v>
      </c>
      <c r="GT8" s="95">
        <v>8.5165657502446316E-4</v>
      </c>
      <c r="GU8" s="95">
        <f t="shared" si="38"/>
        <v>1.2553667936039322E-2</v>
      </c>
      <c r="GV8" s="76"/>
      <c r="GW8" s="95">
        <v>9.9936075775912431E-2</v>
      </c>
      <c r="GX8" s="95">
        <v>1.1951471309609474</v>
      </c>
      <c r="GY8" s="95">
        <f t="shared" si="39"/>
        <v>8.3618220039201135E-2</v>
      </c>
      <c r="GZ8" s="72"/>
      <c r="HA8" s="111"/>
      <c r="HB8" s="93">
        <v>1.4774164796796656E-4</v>
      </c>
      <c r="HC8" s="93">
        <v>0.24447252864941699</v>
      </c>
      <c r="HD8" s="93">
        <f t="shared" si="40"/>
        <v>6.0432821955154633E-4</v>
      </c>
      <c r="HE8" s="60"/>
      <c r="HF8" s="95">
        <v>0.38331235960594173</v>
      </c>
      <c r="HG8" s="95">
        <v>0.112786288996147</v>
      </c>
      <c r="HH8" s="95">
        <f t="shared" si="41"/>
        <v>3.398572317766714</v>
      </c>
      <c r="HI8" s="60"/>
      <c r="HJ8" s="95">
        <v>1.558995530149487E-4</v>
      </c>
      <c r="HK8" s="95">
        <v>9.4995489805006336E-5</v>
      </c>
      <c r="HL8" s="95">
        <f t="shared" si="42"/>
        <v>1.6411258401315456</v>
      </c>
      <c r="HM8" s="76"/>
      <c r="HN8" s="95">
        <v>1.5591397040913002E-4</v>
      </c>
      <c r="HO8" s="95">
        <v>9.4316337226051875E-5</v>
      </c>
      <c r="HP8" s="95">
        <f t="shared" si="43"/>
        <v>1.6530961124523373</v>
      </c>
      <c r="HQ8" s="72"/>
      <c r="HR8" s="111"/>
      <c r="HS8" s="93">
        <v>1.9536136983121916E-4</v>
      </c>
      <c r="HT8" s="93">
        <v>0.98753547975864797</v>
      </c>
      <c r="HU8" s="93">
        <f t="shared" si="44"/>
        <v>1.9782719085593273E-4</v>
      </c>
      <c r="HV8" s="60"/>
      <c r="HW8" s="95">
        <v>8.4417940712025775E-5</v>
      </c>
      <c r="HX8" s="95">
        <v>3.1282544441178146E-3</v>
      </c>
      <c r="HY8" s="95">
        <f t="shared" si="45"/>
        <v>2.6985637588003847E-2</v>
      </c>
      <c r="HZ8" s="60"/>
      <c r="IA8" s="95">
        <v>8.4472147236991087E-5</v>
      </c>
      <c r="IB8" s="95">
        <v>3.1119146122120817E-3</v>
      </c>
      <c r="IC8" s="95">
        <f t="shared" si="46"/>
        <v>2.7144750985614183E-2</v>
      </c>
      <c r="ID8" s="76"/>
      <c r="IE8" s="95">
        <v>3.4359789594329025E-2</v>
      </c>
      <c r="IF8" s="95">
        <v>1.6741044921753906E-2</v>
      </c>
      <c r="IG8" s="95">
        <f t="shared" si="47"/>
        <v>2.0524280147937897</v>
      </c>
      <c r="IH8" s="72"/>
      <c r="II8" s="111"/>
      <c r="IJ8" s="93">
        <v>7.4276958084106806E-5</v>
      </c>
      <c r="IK8" s="93">
        <v>0.49090253501268627</v>
      </c>
      <c r="IL8" s="93">
        <f t="shared" si="48"/>
        <v>1.5130693525994377E-4</v>
      </c>
      <c r="IM8" s="60"/>
      <c r="IN8" s="95">
        <v>3.0072692564922935E-3</v>
      </c>
      <c r="IO8" s="95">
        <v>0.69251450050943208</v>
      </c>
      <c r="IP8" s="95">
        <f t="shared" si="49"/>
        <v>4.3425361552430547E-3</v>
      </c>
      <c r="IQ8" s="60"/>
      <c r="IR8" s="95">
        <v>3.9632984075732465E-3</v>
      </c>
      <c r="IS8" s="95">
        <v>0.59311986263313743</v>
      </c>
      <c r="IT8" s="95">
        <f t="shared" si="50"/>
        <v>6.6821205244725831E-3</v>
      </c>
      <c r="IU8" s="76"/>
      <c r="IV8" s="95">
        <v>2.1632755491445162E-2</v>
      </c>
      <c r="IW8" s="95">
        <v>1.0199101099712913</v>
      </c>
      <c r="IX8" s="95">
        <f t="shared" si="51"/>
        <v>2.1210453038899759E-2</v>
      </c>
      <c r="IY8" s="72"/>
      <c r="IZ8" s="111"/>
      <c r="JA8" s="93">
        <v>2.2891717084474043E-4</v>
      </c>
      <c r="JB8" s="93">
        <v>0.53639950936218439</v>
      </c>
      <c r="JC8" s="93">
        <f t="shared" si="52"/>
        <v>4.2676618238696482E-4</v>
      </c>
      <c r="JD8" s="60"/>
      <c r="JE8" s="95">
        <v>1.1921197488968509E-2</v>
      </c>
      <c r="JF8" s="95">
        <v>1.064222231429903</v>
      </c>
      <c r="JG8" s="95">
        <f t="shared" si="53"/>
        <v>1.1201793325582977E-2</v>
      </c>
      <c r="JH8" s="60"/>
      <c r="JI8" s="95">
        <v>3.4597474976541623E-4</v>
      </c>
      <c r="JJ8" s="95">
        <v>6.8712356918118837E-3</v>
      </c>
      <c r="JK8" s="95">
        <f t="shared" si="54"/>
        <v>5.0351169030295011E-2</v>
      </c>
      <c r="JL8" s="76"/>
      <c r="JM8" s="95">
        <v>4.0855717790909553E-2</v>
      </c>
      <c r="JN8" s="95">
        <v>0.1075987737070542</v>
      </c>
      <c r="JO8" s="95">
        <f t="shared" si="55"/>
        <v>0.37970430687381562</v>
      </c>
      <c r="JP8" s="72"/>
      <c r="JQ8" s="111"/>
      <c r="JR8" s="93">
        <v>1.4250897025228955E-4</v>
      </c>
      <c r="JS8" s="93">
        <v>0.30715241655129844</v>
      </c>
      <c r="JT8" s="93">
        <f t="shared" si="56"/>
        <v>4.6396825345663105E-4</v>
      </c>
      <c r="JU8" s="60"/>
      <c r="JV8" s="95">
        <v>2.0081468158190265E-2</v>
      </c>
      <c r="JW8" s="95">
        <v>0.6907213270980459</v>
      </c>
      <c r="JX8" s="95">
        <f t="shared" si="57"/>
        <v>2.9073183888152564E-2</v>
      </c>
      <c r="JY8" s="60"/>
      <c r="JZ8" s="95">
        <v>3.142330162507393E-3</v>
      </c>
      <c r="KA8" s="95">
        <v>0.13767781378352953</v>
      </c>
      <c r="KB8" s="95">
        <f t="shared" si="58"/>
        <v>2.2823794743342386E-2</v>
      </c>
      <c r="KC8" s="76"/>
      <c r="KD8" s="95">
        <v>7.4107807295959865E-2</v>
      </c>
      <c r="KE8" s="95">
        <v>0.5756277975502081</v>
      </c>
      <c r="KF8" s="95">
        <f t="shared" si="59"/>
        <v>0.12874257916548226</v>
      </c>
      <c r="KG8" s="72"/>
      <c r="KH8" s="111"/>
      <c r="KI8" s="93">
        <v>1.02981705572235E-5</v>
      </c>
      <c r="KJ8" s="93">
        <v>0.10719756461429265</v>
      </c>
      <c r="KK8" s="93">
        <f t="shared" si="60"/>
        <v>9.6067206323924675E-5</v>
      </c>
      <c r="KL8" s="60"/>
      <c r="KM8" s="95">
        <v>1.8368621602565916E-4</v>
      </c>
      <c r="KN8" s="95">
        <v>2.4003852517310147E-4</v>
      </c>
      <c r="KO8" s="95">
        <f t="shared" si="61"/>
        <v>0.76523639650425124</v>
      </c>
      <c r="KP8" s="60"/>
      <c r="KQ8" s="95">
        <v>1.0640720782687675E-5</v>
      </c>
      <c r="KR8" s="95">
        <v>7.6764991100555072E-5</v>
      </c>
      <c r="KS8" s="95">
        <f t="shared" si="62"/>
        <v>0.13861423847166621</v>
      </c>
      <c r="KT8" s="76"/>
      <c r="KU8" s="95">
        <v>0.15972657083176497</v>
      </c>
      <c r="KV8" s="95">
        <v>1.1423116203103081</v>
      </c>
      <c r="KW8" s="95">
        <f t="shared" si="63"/>
        <v>0.13982749364693967</v>
      </c>
      <c r="KX8" s="72"/>
      <c r="KY8" s="111"/>
      <c r="KZ8" s="93">
        <v>1.2076146603986316E-4</v>
      </c>
      <c r="LA8" s="93">
        <v>0.24192277719757835</v>
      </c>
      <c r="LB8" s="93">
        <f t="shared" si="64"/>
        <v>4.9917361002034652E-4</v>
      </c>
      <c r="LC8" s="60"/>
      <c r="LD8" s="95">
        <v>7.2125691142006121E-2</v>
      </c>
      <c r="LE8" s="95">
        <v>1.0525095118104522</v>
      </c>
      <c r="LF8" s="95">
        <f t="shared" si="65"/>
        <v>6.85273532758299E-2</v>
      </c>
      <c r="LG8" s="60"/>
      <c r="LH8" s="95">
        <v>1.2459901960581806E-4</v>
      </c>
      <c r="LI8" s="95">
        <v>4.0108834728845767E-5</v>
      </c>
      <c r="LJ8" s="95">
        <f t="shared" si="66"/>
        <v>3.1065230502996393</v>
      </c>
      <c r="LK8" s="76"/>
      <c r="LL8" s="95">
        <v>9.6447186419705858E-2</v>
      </c>
      <c r="LM8" s="95">
        <v>1.4050091719657598</v>
      </c>
      <c r="LN8" s="95">
        <f t="shared" si="67"/>
        <v>6.8645236162242135E-2</v>
      </c>
    </row>
    <row r="9" spans="1:326" x14ac:dyDescent="0.3">
      <c r="A9" s="55"/>
      <c r="B9" s="55"/>
      <c r="C9" s="1"/>
      <c r="E9" s="111"/>
      <c r="F9" s="93">
        <f>_xlfn.SWITCH($G$1+($G$2-1)*6,1,W9,2,AN9,3,BE9,4,BV9,5,CM9,6,DD9,7,DU9,8,EL9,9,FC9,10,FT9,11,GK9,12,HB9,13,HS9,14,IJ9,15,JA9,16,JR9,17,KI9,18,KZ9,default,NA)</f>
        <v>2.0703107715847532E-3</v>
      </c>
      <c r="G9" s="93">
        <f>_xlfn.SWITCH($G$1+($G$2-1)*6,1,X9,2,AO9,3,BF9,4,BW9,5,CN9,6,DE9,7,DV9,8,EM9,9,FD9,10,FU9,11,GL9,12,HC9,13,HT9,14,IK9,15,JB9,16,JS9,17,KJ9,18,LA9,default,NA)</f>
        <v>1.3505406647693807</v>
      </c>
      <c r="H9" s="93">
        <f>_xlfn.SWITCH($G$1+($G$2-1)*6,1,Y9,2,AP9,3,BG9,4,BX9,5,CO9,6,DF9,7,DW9,8,EN9,9,FE9,10,FV9,11,GM9,12,HD9,13,HU9,14,IL9,15,JC9,16,JT9,17,KK9,18,LB9,default,NA)</f>
        <v>1.5329495998095556E-3</v>
      </c>
      <c r="I9" s="60"/>
      <c r="J9" s="95">
        <f>_xlfn.SWITCH($G$1+($G$2-1)*6,1,AA9,2,AR9,3,BI9,4,BZ9,5,CQ9,6,DH9,7,DY9,8,EP9,9,FG9,10,FX9,11,GO9,12,HF9,13,HW9,14,IN9,15,JE9,16,JV9,17,KM9,18,LD9,default,NA)</f>
        <v>9.7202644920580273E-3</v>
      </c>
      <c r="K9" s="95">
        <f>_xlfn.SWITCH($G$1+($G$2-1)*6,1,AB9,2,AS9,3,BJ9,4,CA9,5,CR9,6,DI9,7,DZ9,8,EQ9,9,FH9,10,FY9,11,GP9,12,HG9,13,HX9,14,IO9,15,JF9,16,JW9,17,KN9,18,LE9,default,NA)</f>
        <v>1.0026387064521594</v>
      </c>
      <c r="L9" s="95">
        <f>_xlfn.SWITCH($G$1+($G$2-1)*6,1,AC9,2,AT9,3,BK9,4,CB9,5,CS9,6,DJ9,7,EA9,8,ER9,9,FI9,10,FZ9,11,GQ9,12,HH9,13,HY9,14,IP9,15,JG9,16,JX9,17,KO9,18,LF9,default,NA)</f>
        <v>9.6946830692914484E-3</v>
      </c>
      <c r="M9" s="60"/>
      <c r="N9" s="95">
        <f>_xlfn.SWITCH($G$1+($G$2-1)*6,1,AE9,2,AV9,3,BM9,4,CD9,5,CU9,6,DL9,7,EC9,8,ET9,9,FK9,10,GB9,11,GS9,12,HJ9,13,IA9,14,IR9,15,JI9,16,JZ9,17,KQ9,18,LH9,default,NA)</f>
        <v>2.2717997744086016E-3</v>
      </c>
      <c r="O9" s="95">
        <f>_xlfn.SWITCH($G$1+($G$2-1)*6,1,AF9,2,AW9,3,BN9,4,CE9,5,CV9,6,DM9,7,ED9,8,EU9,9,FL9,10,GC9,11,GT9,12,HK9,13,IB9,14,IS9,15,JJ9,16,KA9,17,KR9,18,LI9,default,NA)</f>
        <v>3.3557975114044484E-4</v>
      </c>
      <c r="P9" s="95">
        <f>_xlfn.SWITCH($G$1+($G$2-1)*6,1,AG9,2,AX9,3,BO9,4,CF9,5,CW9,6,DN9,7,EE9,8,EV9,9,FM9,10,GD9,11,GU9,12,HL9,13,IC9,14,IT9,15,JK9,16,KB9,17,KS9,18,LJ9,default,NA)</f>
        <v>6.7697760865727012</v>
      </c>
      <c r="Q9" s="76"/>
      <c r="R9" s="95">
        <f>_xlfn.SWITCH($G$1+($G$2-1)*6,1,AI9,2,AZ9,3,BQ9,4,CH9,5,CY9,6,DP9,7,EG9,8,EX9,9,FO9,10,GF9,11,GW9,12,HN9,13,IE9,14,IV9,15,JM9,16,KD9,17,KU9,18,LL9,default,NA)</f>
        <v>0.22551515385725052</v>
      </c>
      <c r="S9" s="95">
        <f>_xlfn.SWITCH($G$1+($G$2-1)*6,1,AJ9,2,BA9,3,BR9,4,CI9,5,CZ9,6,DQ9,7,EH9,8,EY9,9,FP9,10,GG9,11,GX9,12,HO9,13,IF9,14,IW9,15,JN9,16,KE9,17,KV9,18,LM9,default,NA)</f>
        <v>1.7738831917113804</v>
      </c>
      <c r="T9" s="95">
        <f>_xlfn.SWITCH($G$1+($G$2-1)*6,1,AK9,2,BB9,3,BS9,4,CJ9,5,DA9,6,DR9,7,EI9,8,EZ9,9,FQ9,10,GH9,11,GY9,12,HP9,13,IG9,14,IX9,15,JO9,16,KF9,17,KW9,18,LN9,default,NA)</f>
        <v>0.12713078003725906</v>
      </c>
      <c r="U9" s="72"/>
      <c r="V9" s="111"/>
      <c r="W9" s="93">
        <v>2.189182312432755E-3</v>
      </c>
      <c r="X9" s="93">
        <v>1.6949350814348918</v>
      </c>
      <c r="Y9" s="93">
        <f t="shared" si="2"/>
        <v>1.2916024551096349E-3</v>
      </c>
      <c r="Z9" s="60"/>
      <c r="AA9" s="95">
        <v>6.6807063866606023E-2</v>
      </c>
      <c r="AB9" s="95">
        <v>2.5106518870737715</v>
      </c>
      <c r="AC9" s="95">
        <f t="shared" si="3"/>
        <v>2.6609449207421323E-2</v>
      </c>
      <c r="AD9" s="60"/>
      <c r="AE9" s="95">
        <v>1.3331686440589173E-2</v>
      </c>
      <c r="AF9" s="95">
        <v>1.140776066728604</v>
      </c>
      <c r="AG9" s="95">
        <f t="shared" si="0"/>
        <v>1.1686506080742351E-2</v>
      </c>
      <c r="AH9" s="76"/>
      <c r="AI9" s="95">
        <v>1.1705032654506446</v>
      </c>
      <c r="AJ9" s="95">
        <v>4.2652836143597215</v>
      </c>
      <c r="AK9" s="95">
        <f t="shared" si="4"/>
        <v>0.27442565870882973</v>
      </c>
      <c r="AL9" s="72"/>
      <c r="AM9" s="111"/>
      <c r="AN9" s="93">
        <v>6.3307145730535377E-4</v>
      </c>
      <c r="AO9" s="93">
        <v>1.2428050024816732</v>
      </c>
      <c r="AP9" s="93">
        <f t="shared" si="5"/>
        <v>5.0938920912067158E-4</v>
      </c>
      <c r="AQ9" s="60"/>
      <c r="AR9" s="95">
        <v>1.6074608994236413E-2</v>
      </c>
      <c r="AS9" s="95">
        <v>0.88991088425358522</v>
      </c>
      <c r="AT9" s="95">
        <f t="shared" si="6"/>
        <v>1.8063167086352729E-2</v>
      </c>
      <c r="AU9" s="60"/>
      <c r="AV9" s="95">
        <v>1.8241800413696881E-2</v>
      </c>
      <c r="AW9" s="95">
        <v>0.74988900331013486</v>
      </c>
      <c r="AX9" s="95">
        <f t="shared" si="7"/>
        <v>2.4326000692335183E-2</v>
      </c>
      <c r="AY9" s="76"/>
      <c r="AZ9" s="95">
        <v>2.0396535096367168E-2</v>
      </c>
      <c r="BA9" s="95">
        <v>0.89894618195877773</v>
      </c>
      <c r="BB9" s="95">
        <f t="shared" si="8"/>
        <v>2.2689383976161631E-2</v>
      </c>
      <c r="BC9" s="72"/>
      <c r="BD9" s="111"/>
      <c r="BE9" s="93">
        <v>2.0703107715847532E-3</v>
      </c>
      <c r="BF9" s="93">
        <v>1.3505406647693807</v>
      </c>
      <c r="BG9" s="93">
        <f t="shared" si="9"/>
        <v>1.5329495998095556E-3</v>
      </c>
      <c r="BH9" s="60"/>
      <c r="BI9" s="95">
        <v>9.7202644920580273E-3</v>
      </c>
      <c r="BJ9" s="95">
        <v>1.0026387064521594</v>
      </c>
      <c r="BK9" s="95">
        <f t="shared" si="10"/>
        <v>9.6946830692914484E-3</v>
      </c>
      <c r="BL9" s="60"/>
      <c r="BM9" s="95">
        <v>2.2717997744086016E-3</v>
      </c>
      <c r="BN9" s="95">
        <v>3.3557975114044484E-4</v>
      </c>
      <c r="BO9" s="95">
        <f t="shared" si="11"/>
        <v>6.7697760865727012</v>
      </c>
      <c r="BP9" s="76"/>
      <c r="BQ9" s="95">
        <v>0.22551515385725052</v>
      </c>
      <c r="BR9" s="95">
        <v>1.7738831917113804</v>
      </c>
      <c r="BS9" s="95">
        <f t="shared" si="12"/>
        <v>0.12713078003725906</v>
      </c>
      <c r="BT9" s="72"/>
      <c r="BU9" s="111"/>
      <c r="BV9" s="93">
        <v>2.7702255922163552E-3</v>
      </c>
      <c r="BW9" s="93">
        <v>1.3619777430251891</v>
      </c>
      <c r="BX9" s="93">
        <v>2.0339727329634644E-3</v>
      </c>
      <c r="BY9" s="60"/>
      <c r="BZ9" s="95">
        <v>6.5164915740811874E-2</v>
      </c>
      <c r="CA9" s="95">
        <v>1.7034894649160299</v>
      </c>
      <c r="CB9" s="95">
        <v>3.825378265196612E-2</v>
      </c>
      <c r="CC9" s="60"/>
      <c r="CD9" s="95">
        <v>1.0483653553925892E-3</v>
      </c>
      <c r="CE9" s="95">
        <v>1.0354498956735492E-4</v>
      </c>
      <c r="CF9" s="95">
        <v>10.124732831332592</v>
      </c>
      <c r="CG9" s="76"/>
      <c r="CH9" s="95">
        <v>1.0500580160161966E-3</v>
      </c>
      <c r="CI9" s="95">
        <v>1.0254645441581088E-4</v>
      </c>
      <c r="CJ9" s="95">
        <v>10.239827617621618</v>
      </c>
      <c r="CK9" s="72"/>
      <c r="CL9" s="111"/>
      <c r="CM9" s="93">
        <v>2.0678006216603485E-3</v>
      </c>
      <c r="CN9" s="93">
        <v>1.041216614968655</v>
      </c>
      <c r="CO9" s="93">
        <f t="shared" si="13"/>
        <v>1.9859466242983436E-3</v>
      </c>
      <c r="CP9" s="60"/>
      <c r="CQ9" s="95">
        <v>1.5931878137009858E-2</v>
      </c>
      <c r="CR9" s="95">
        <v>0.52944701419687623</v>
      </c>
      <c r="CS9" s="95">
        <f t="shared" si="14"/>
        <v>3.0091544025755045E-2</v>
      </c>
      <c r="CT9" s="60"/>
      <c r="CU9" s="95">
        <v>3.5262383335344641E-3</v>
      </c>
      <c r="CV9" s="95">
        <v>1.061511665908864E-2</v>
      </c>
      <c r="CW9" s="95">
        <f t="shared" si="15"/>
        <v>0.33219025723238815</v>
      </c>
      <c r="CX9" s="76"/>
      <c r="CY9" s="95">
        <v>1.064362619192244</v>
      </c>
      <c r="CZ9" s="95">
        <v>3.7020273380712072</v>
      </c>
      <c r="DA9" s="95">
        <f t="shared" si="16"/>
        <v>0.28750803870259567</v>
      </c>
      <c r="DB9" s="72"/>
      <c r="DC9" s="111"/>
      <c r="DD9" s="93">
        <v>1.3622177835876344E-4</v>
      </c>
      <c r="DE9" s="93">
        <v>0.21350722347598233</v>
      </c>
      <c r="DF9" s="93">
        <f t="shared" si="17"/>
        <v>6.3801952992980206E-4</v>
      </c>
      <c r="DG9" s="60"/>
      <c r="DH9" s="95">
        <v>3.1286006379894096E-3</v>
      </c>
      <c r="DI9" s="95">
        <v>2.8178100952982625E-4</v>
      </c>
      <c r="DJ9" s="95">
        <f t="shared" si="18"/>
        <v>11.102950632513261</v>
      </c>
      <c r="DK9" s="60"/>
      <c r="DL9" s="95">
        <v>1.4241031545914124E-4</v>
      </c>
      <c r="DM9" s="95">
        <v>6.2524541397980266E-4</v>
      </c>
      <c r="DN9" s="95">
        <f t="shared" si="19"/>
        <v>0.22776706917796208</v>
      </c>
      <c r="DO9" s="76"/>
      <c r="DP9" s="95">
        <v>7.3644147670459861E-2</v>
      </c>
      <c r="DQ9" s="95">
        <v>0.80100374514081152</v>
      </c>
      <c r="DR9" s="95">
        <f t="shared" si="20"/>
        <v>9.1939829391825975E-2</v>
      </c>
      <c r="DS9" s="72"/>
      <c r="DT9" s="111"/>
      <c r="DU9" s="93">
        <v>9.4618374861062514E-5</v>
      </c>
      <c r="DV9" s="93">
        <v>0.56687533210773511</v>
      </c>
      <c r="DW9" s="93">
        <f t="shared" si="21"/>
        <v>1.6691214011598624E-4</v>
      </c>
      <c r="DX9" s="60"/>
      <c r="DY9" s="95">
        <v>9.6052194902636654E-5</v>
      </c>
      <c r="DZ9" s="95">
        <v>7.2266695746656855E-4</v>
      </c>
      <c r="EA9" s="95">
        <f t="shared" si="22"/>
        <v>0.13291350034788349</v>
      </c>
      <c r="EB9" s="60"/>
      <c r="EC9" s="95">
        <v>9.6042599815735247E-5</v>
      </c>
      <c r="ED9" s="95">
        <v>7.2269530764005848E-4</v>
      </c>
      <c r="EE9" s="95">
        <f t="shared" si="23"/>
        <v>0.13289500955715305</v>
      </c>
      <c r="EF9" s="76"/>
      <c r="EG9" s="95">
        <v>9.7113866991054704E-5</v>
      </c>
      <c r="EH9" s="95">
        <v>3.1155996315925904E-4</v>
      </c>
      <c r="EI9" s="95">
        <f t="shared" si="24"/>
        <v>0.31170201076642617</v>
      </c>
      <c r="EJ9" s="72"/>
      <c r="EK9" s="111"/>
      <c r="EL9" s="93">
        <v>1.4542254836844232E-5</v>
      </c>
      <c r="EM9" s="93">
        <v>0.33263474176480634</v>
      </c>
      <c r="EN9" s="93">
        <f t="shared" si="25"/>
        <v>4.3718388403116714E-5</v>
      </c>
      <c r="EO9" s="60"/>
      <c r="EP9" s="95">
        <v>1.4233138633297878E-5</v>
      </c>
      <c r="EQ9" s="95">
        <v>4.6435910070518243E-3</v>
      </c>
      <c r="ER9" s="95">
        <f t="shared" si="26"/>
        <v>3.0651146088626728E-3</v>
      </c>
      <c r="ES9" s="60"/>
      <c r="ET9" s="95">
        <v>1.4285520106786259E-5</v>
      </c>
      <c r="EU9" s="95">
        <v>4.0600777853049847E-3</v>
      </c>
      <c r="EV9" s="95">
        <f t="shared" si="27"/>
        <v>3.518533600142136E-3</v>
      </c>
      <c r="EW9" s="76"/>
      <c r="EX9" s="95">
        <v>1.8537131649537216E-4</v>
      </c>
      <c r="EY9" s="95">
        <v>2.8282667434852782E-5</v>
      </c>
      <c r="EZ9" s="95">
        <f t="shared" si="28"/>
        <v>6.5542373937098573</v>
      </c>
      <c r="FA9" s="72"/>
      <c r="FB9" s="111"/>
      <c r="FC9" s="93">
        <v>0.39754137096360576</v>
      </c>
      <c r="FD9" s="93">
        <v>2.4240242468835063</v>
      </c>
      <c r="FE9" s="93">
        <f t="shared" si="29"/>
        <v>0.16400057527259165</v>
      </c>
      <c r="FF9" s="60"/>
      <c r="FG9" s="95">
        <v>8.8996742901425036E-3</v>
      </c>
      <c r="FH9" s="95">
        <v>0.91747269944015408</v>
      </c>
      <c r="FI9" s="95">
        <f t="shared" si="30"/>
        <v>9.7002061157494112E-3</v>
      </c>
      <c r="FJ9" s="60"/>
      <c r="FK9" s="95">
        <v>0.41137879769258118</v>
      </c>
      <c r="FL9" s="95">
        <v>2.0431889463419073</v>
      </c>
      <c r="FM9" s="95">
        <f t="shared" si="31"/>
        <v>0.20134153448172631</v>
      </c>
      <c r="FN9" s="76"/>
      <c r="FO9" s="95">
        <v>0.41859145928469721</v>
      </c>
      <c r="FP9" s="95">
        <v>1.990058157277663</v>
      </c>
      <c r="FQ9" s="95">
        <f t="shared" si="32"/>
        <v>0.21034131980208917</v>
      </c>
      <c r="FR9" s="72"/>
      <c r="FS9" s="111"/>
      <c r="FT9" s="93">
        <v>1.5194280723892915E-5</v>
      </c>
      <c r="FU9" s="93">
        <v>0.17766930320275462</v>
      </c>
      <c r="FV9" s="93">
        <f t="shared" si="33"/>
        <v>8.5520010772785761E-5</v>
      </c>
      <c r="FW9" s="60"/>
      <c r="FX9" s="95">
        <v>1.1115811849482862E-4</v>
      </c>
      <c r="FY9" s="95">
        <v>8.9630223427954452E-4</v>
      </c>
      <c r="FZ9" s="95">
        <f t="shared" si="1"/>
        <v>0.12401856677750946</v>
      </c>
      <c r="GA9" s="60"/>
      <c r="GB9" s="95">
        <v>2.4590581718541145E-4</v>
      </c>
      <c r="GC9" s="95">
        <v>1.9841647561064424E-5</v>
      </c>
      <c r="GD9" s="95">
        <f t="shared" si="34"/>
        <v>12.393417251698205</v>
      </c>
      <c r="GE9" s="76"/>
      <c r="GF9" s="95">
        <v>1.1130352258076103E-4</v>
      </c>
      <c r="GG9" s="95">
        <v>8.3854040127949317E-4</v>
      </c>
      <c r="GH9" s="95">
        <f t="shared" si="35"/>
        <v>0.13273483592552932</v>
      </c>
      <c r="GI9" s="72"/>
      <c r="GJ9" s="111"/>
      <c r="GK9" s="93">
        <v>5.6564481983302842E-4</v>
      </c>
      <c r="GL9" s="93">
        <v>0.57311142870840037</v>
      </c>
      <c r="GM9" s="93">
        <f t="shared" si="36"/>
        <v>9.8697180251282172E-4</v>
      </c>
      <c r="GN9" s="60"/>
      <c r="GO9" s="95">
        <v>6.5891304602010122E-3</v>
      </c>
      <c r="GP9" s="95">
        <v>1.9352677520290681E-2</v>
      </c>
      <c r="GQ9" s="95">
        <f t="shared" si="37"/>
        <v>0.34047642520227567</v>
      </c>
      <c r="GR9" s="60"/>
      <c r="GS9" s="95">
        <v>1.1044267959229268E-4</v>
      </c>
      <c r="GT9" s="95">
        <v>6.9908844654315873E-4</v>
      </c>
      <c r="GU9" s="95">
        <f t="shared" si="38"/>
        <v>0.15798098243277778</v>
      </c>
      <c r="GV9" s="76"/>
      <c r="GW9" s="95">
        <v>0.42855060148514657</v>
      </c>
      <c r="GX9" s="95">
        <v>5.9243599126999893</v>
      </c>
      <c r="GY9" s="95">
        <f t="shared" si="39"/>
        <v>7.2337030126489621E-2</v>
      </c>
      <c r="GZ9" s="72"/>
      <c r="HA9" s="111"/>
      <c r="HB9" s="93">
        <v>0.38485465952951936</v>
      </c>
      <c r="HC9" s="93">
        <v>0.11030818595261706</v>
      </c>
      <c r="HD9" s="93">
        <f t="shared" si="40"/>
        <v>3.4889038941754866</v>
      </c>
      <c r="HE9" s="60"/>
      <c r="HF9" s="95">
        <v>1.1419225160179476E-4</v>
      </c>
      <c r="HG9" s="95">
        <v>2.8576794254554957E-5</v>
      </c>
      <c r="HH9" s="95">
        <f t="shared" si="41"/>
        <v>3.9959783656836612</v>
      </c>
      <c r="HI9" s="60"/>
      <c r="HJ9" s="95">
        <v>0.38383168917030847</v>
      </c>
      <c r="HK9" s="95">
        <v>0.11273201467348755</v>
      </c>
      <c r="HL9" s="95">
        <f t="shared" si="42"/>
        <v>3.4048153071868987</v>
      </c>
      <c r="HM9" s="76"/>
      <c r="HN9" s="95">
        <v>0.40489339248912543</v>
      </c>
      <c r="HO9" s="95">
        <v>0.11320942305982959</v>
      </c>
      <c r="HP9" s="95">
        <f t="shared" si="43"/>
        <v>3.5764990364374967</v>
      </c>
      <c r="HQ9" s="72"/>
      <c r="HR9" s="111"/>
      <c r="HS9" s="93">
        <v>1.6306250598426286E-3</v>
      </c>
      <c r="HT9" s="93">
        <v>1.6822988306369437</v>
      </c>
      <c r="HU9" s="93">
        <f t="shared" si="44"/>
        <v>9.6928383361310978E-4</v>
      </c>
      <c r="HV9" s="60"/>
      <c r="HW9" s="95">
        <v>6.4407674259748986E-3</v>
      </c>
      <c r="HX9" s="95">
        <v>0.73361030956668316</v>
      </c>
      <c r="HY9" s="95">
        <f t="shared" si="45"/>
        <v>8.7795486813417676E-3</v>
      </c>
      <c r="HZ9" s="60"/>
      <c r="IA9" s="95">
        <v>6.4021464188918752E-3</v>
      </c>
      <c r="IB9" s="95">
        <v>0.67019408454906948</v>
      </c>
      <c r="IC9" s="95">
        <f t="shared" si="46"/>
        <v>9.5526752122849137E-3</v>
      </c>
      <c r="ID9" s="76"/>
      <c r="IE9" s="95">
        <v>0.15243969837627991</v>
      </c>
      <c r="IF9" s="95">
        <v>3.0890032124676772</v>
      </c>
      <c r="IG9" s="95">
        <f t="shared" si="47"/>
        <v>4.9349155015770321E-2</v>
      </c>
      <c r="IH9" s="72"/>
      <c r="II9" s="111"/>
      <c r="IJ9" s="93">
        <v>5.8718255038939693E-4</v>
      </c>
      <c r="IK9" s="93">
        <v>1.1008011317480031</v>
      </c>
      <c r="IL9" s="93">
        <f t="shared" si="48"/>
        <v>5.3341383239403819E-4</v>
      </c>
      <c r="IM9" s="60"/>
      <c r="IN9" s="95">
        <v>1.4976154532136434E-2</v>
      </c>
      <c r="IO9" s="95">
        <v>0.855385870261124</v>
      </c>
      <c r="IP9" s="95">
        <f t="shared" si="49"/>
        <v>1.7508068642242896E-2</v>
      </c>
      <c r="IQ9" s="60"/>
      <c r="IR9" s="95">
        <v>1.9335788385763365E-2</v>
      </c>
      <c r="IS9" s="95">
        <v>0.75185344306886026</v>
      </c>
      <c r="IT9" s="95">
        <f t="shared" si="50"/>
        <v>2.5717496626523333E-2</v>
      </c>
      <c r="IU9" s="76"/>
      <c r="IV9" s="95">
        <v>7.9278237285768799E-2</v>
      </c>
      <c r="IW9" s="95">
        <v>2.0142070556239746</v>
      </c>
      <c r="IX9" s="95">
        <f t="shared" si="51"/>
        <v>3.9359527147128107E-2</v>
      </c>
      <c r="IY9" s="72"/>
      <c r="IZ9" s="111"/>
      <c r="JA9" s="93">
        <v>2.4244779592556931E-3</v>
      </c>
      <c r="JB9" s="93">
        <v>1.5083055749772383</v>
      </c>
      <c r="JC9" s="93">
        <f t="shared" si="52"/>
        <v>1.607418284118111E-3</v>
      </c>
      <c r="JD9" s="60"/>
      <c r="JE9" s="95">
        <v>7.5675569836795617E-2</v>
      </c>
      <c r="JF9" s="95">
        <v>2.3464043600079689</v>
      </c>
      <c r="JG9" s="95">
        <f t="shared" si="53"/>
        <v>3.2251717191890406E-2</v>
      </c>
      <c r="JH9" s="60"/>
      <c r="JI9" s="95">
        <v>6.0210308604035419E-3</v>
      </c>
      <c r="JJ9" s="95">
        <v>7.5538247446630458E-2</v>
      </c>
      <c r="JK9" s="95">
        <f t="shared" si="54"/>
        <v>7.970837375671895E-2</v>
      </c>
      <c r="JL9" s="76"/>
      <c r="JM9" s="95">
        <v>8.0830346488670296E-2</v>
      </c>
      <c r="JN9" s="95">
        <v>1.4521790066179112</v>
      </c>
      <c r="JO9" s="95">
        <f t="shared" si="55"/>
        <v>5.5661420610205736E-2</v>
      </c>
      <c r="JP9" s="72"/>
      <c r="JQ9" s="111"/>
      <c r="JR9" s="93">
        <v>1.5569162720417671E-3</v>
      </c>
      <c r="JS9" s="93">
        <v>1.6640728770101882</v>
      </c>
      <c r="JT9" s="93">
        <f t="shared" si="56"/>
        <v>9.3560582204732067E-4</v>
      </c>
      <c r="JU9" s="60"/>
      <c r="JV9" s="95">
        <v>1.2625390140958601E-2</v>
      </c>
      <c r="JW9" s="95">
        <v>3.2710135185461537E-4</v>
      </c>
      <c r="JX9" s="95">
        <f t="shared" si="57"/>
        <v>38.597792608849034</v>
      </c>
      <c r="JY9" s="60"/>
      <c r="JZ9" s="95">
        <v>3.1911701642451773E-2</v>
      </c>
      <c r="KA9" s="95">
        <v>0.43885728036674632</v>
      </c>
      <c r="KB9" s="95">
        <f t="shared" si="58"/>
        <v>7.2715443197806026E-2</v>
      </c>
      <c r="KC9" s="76"/>
      <c r="KD9" s="95">
        <v>7.4216503845277559E-2</v>
      </c>
      <c r="KE9" s="95">
        <v>1.3925693592158983</v>
      </c>
      <c r="KF9" s="95">
        <f t="shared" si="59"/>
        <v>5.3294655202715355E-2</v>
      </c>
      <c r="KG9" s="72"/>
      <c r="KH9" s="111"/>
      <c r="KI9" s="93">
        <v>1.677524791789818E-4</v>
      </c>
      <c r="KJ9" s="93">
        <v>0.33524895140430028</v>
      </c>
      <c r="KK9" s="93">
        <f t="shared" si="60"/>
        <v>5.0038181618852339E-4</v>
      </c>
      <c r="KL9" s="60"/>
      <c r="KM9" s="95">
        <v>2.5636680288432757E-3</v>
      </c>
      <c r="KN9" s="95">
        <v>1.1004848638467624E-3</v>
      </c>
      <c r="KO9" s="95">
        <f t="shared" si="61"/>
        <v>2.3295804540936014</v>
      </c>
      <c r="KP9" s="60"/>
      <c r="KQ9" s="95">
        <v>1.8287360542316094E-4</v>
      </c>
      <c r="KR9" s="95">
        <v>2.4391912600654249E-4</v>
      </c>
      <c r="KS9" s="95">
        <f t="shared" si="62"/>
        <v>0.74973048820392973</v>
      </c>
      <c r="KT9" s="76"/>
      <c r="KU9" s="95">
        <v>0.159693436598841</v>
      </c>
      <c r="KV9" s="95">
        <v>1.9326056689574302</v>
      </c>
      <c r="KW9" s="95">
        <f t="shared" si="63"/>
        <v>8.2631153972030802E-2</v>
      </c>
      <c r="KX9" s="72"/>
      <c r="KY9" s="111"/>
      <c r="KZ9" s="93">
        <v>9.1693958645816401E-4</v>
      </c>
      <c r="LA9" s="93">
        <v>0.2670750083147132</v>
      </c>
      <c r="LB9" s="93">
        <f t="shared" si="64"/>
        <v>3.4332661533709279E-3</v>
      </c>
      <c r="LC9" s="60"/>
      <c r="LD9" s="95">
        <v>1.8792166936993749E-2</v>
      </c>
      <c r="LE9" s="95">
        <v>0.35598957447959506</v>
      </c>
      <c r="LF9" s="95">
        <f t="shared" si="65"/>
        <v>5.278853169918013E-2</v>
      </c>
      <c r="LG9" s="60"/>
      <c r="LH9" s="95">
        <v>6.7348287283642318E-3</v>
      </c>
      <c r="LI9" s="95">
        <v>0.21047838669445937</v>
      </c>
      <c r="LJ9" s="95">
        <f t="shared" si="66"/>
        <v>3.1997721163365037E-2</v>
      </c>
      <c r="LK9" s="76"/>
      <c r="LL9" s="95">
        <v>7.8618260404709969E-2</v>
      </c>
      <c r="LM9" s="95">
        <v>8.7026538849142718E-5</v>
      </c>
      <c r="LN9" s="95">
        <f t="shared" si="67"/>
        <v>903.38259391186193</v>
      </c>
    </row>
    <row r="10" spans="1:326" x14ac:dyDescent="0.3">
      <c r="A10" s="58"/>
      <c r="B10" s="58"/>
      <c r="E10" s="111"/>
      <c r="F10" s="93">
        <f>_xlfn.SWITCH($G$1+($G$2-1)*6,1,W10,2,AN10,3,BE10,4,BV10,5,CM10,6,DD10,7,DU10,8,EL10,9,FC10,10,FT10,11,GK10,12,HB10,13,HS10,14,IJ10,15,JA10,16,JR10,17,KI10,18,KZ10,default,NA)</f>
        <v>9.8780488417117354E-3</v>
      </c>
      <c r="G10" s="93">
        <f>_xlfn.SWITCH($G$1+($G$2-1)*6,1,X10,2,AO10,3,BF10,4,BW10,5,CN10,6,DE10,7,DV10,8,EM10,9,FD10,10,FU10,11,GL10,12,HC10,13,HT10,14,IK10,15,JB10,16,JS10,17,KJ10,18,LA10,default,NA)</f>
        <v>1.5563257482776074</v>
      </c>
      <c r="H10" s="93">
        <f>_xlfn.SWITCH($G$1+($G$2-1)*6,1,Y10,2,AP10,3,BG10,4,BX10,5,CO10,6,DF10,7,DW10,8,EN10,9,FE10,10,FV10,11,GM10,12,HD10,13,HU10,14,IL10,15,JC10,16,JT10,17,KK10,18,LB10,default,NA)</f>
        <v>6.3470316883491879E-3</v>
      </c>
      <c r="I10" s="60"/>
      <c r="J10" s="95">
        <f>_xlfn.SWITCH($G$1+($G$2-1)*6,1,AA10,2,AR10,3,BI10,4,BZ10,5,CQ10,6,DH10,7,DY10,8,EP10,9,FG10,10,FX10,11,GO10,12,HF10,13,HW10,14,IN10,15,JE10,16,JV10,17,KM10,18,LD10,default,NA)</f>
        <v>5.703979541531335E-2</v>
      </c>
      <c r="K10" s="95">
        <f>_xlfn.SWITCH($G$1+($G$2-1)*6,1,AB10,2,AS10,3,BJ10,4,CA10,5,CR10,6,DI10,7,DZ10,8,EQ10,9,FH10,10,FY10,11,GP10,12,HG10,13,HX10,14,IO10,15,JF10,16,JW10,17,KN10,18,LE10,default,NA)</f>
        <v>1.9978110815212347</v>
      </c>
      <c r="L10" s="95">
        <f>_xlfn.SWITCH($G$1+($G$2-1)*6,1,AC10,2,AT10,3,BK10,4,CB10,5,CS10,6,DJ10,7,EA10,8,ER10,9,FI10,10,FZ10,11,GQ10,12,HH10,13,HY10,14,IP10,15,JG10,16,JX10,17,KO10,18,LF10,default,NA)</f>
        <v>2.8551145772942835E-2</v>
      </c>
      <c r="M10" s="60"/>
      <c r="N10" s="95">
        <f>_xlfn.SWITCH($G$1+($G$2-1)*6,1,AE10,2,AV10,3,BM10,4,CD10,5,CU10,6,DL10,7,EC10,8,ET10,9,FK10,10,GB10,11,GS10,12,HJ10,13,IA10,14,IR10,15,JI10,16,JZ10,17,KQ10,18,LH10,default,NA)</f>
        <v>9.4378159563024751E-3</v>
      </c>
      <c r="O10" s="95">
        <f>_xlfn.SWITCH($G$1+($G$2-1)*6,1,AF10,2,AW10,3,BN10,4,CE10,5,CV10,6,DM10,7,ED10,8,EU10,9,FL10,10,GC10,11,GT10,12,HK10,13,IB10,14,IS10,15,JJ10,16,KA10,17,KR10,18,LI10,default,NA)</f>
        <v>0.24168038757045104</v>
      </c>
      <c r="P10" s="95">
        <f>_xlfn.SWITCH($G$1+($G$2-1)*6,1,AG10,2,AX10,3,BO10,4,CF10,5,CW10,6,DN10,7,EE10,8,EV10,9,FM10,10,GD10,11,GU10,12,HL10,13,IC10,14,IT10,15,JK10,16,KB10,17,KS10,18,LJ10,default,NA)</f>
        <v>3.9050814388285039E-2</v>
      </c>
      <c r="Q10" s="76"/>
      <c r="R10" s="95">
        <f>_xlfn.SWITCH($G$1+($G$2-1)*6,1,AI10,2,AZ10,3,BQ10,4,CH10,5,CY10,6,DP10,7,EG10,8,EX10,9,FO10,10,GF10,11,GW10,12,HN10,13,IE10,14,IV10,15,JM10,16,KD10,17,KU10,18,LL10,default,NA)</f>
        <v>0.22635853762180352</v>
      </c>
      <c r="S10" s="95">
        <f>_xlfn.SWITCH($G$1+($G$2-1)*6,1,AJ10,2,BA10,3,BR10,4,CI10,5,CZ10,6,DQ10,7,EH10,8,EY10,9,FP10,10,GG10,11,GX10,12,HO10,13,IF10,14,IW10,15,JN10,16,KE10,17,KV10,18,LM10,default,NA)</f>
        <v>1.2129336339758698</v>
      </c>
      <c r="T10" s="95">
        <f>_xlfn.SWITCH($G$1+($G$2-1)*6,1,AK10,2,BB10,3,BS10,4,CJ10,5,DA10,6,DR10,7,EI10,8,EZ10,9,FQ10,10,GH10,11,GY10,12,HP10,13,IG10,14,IX10,15,JO10,16,KF10,17,KW10,18,LN10,default,NA)</f>
        <v>0.18662071137381511</v>
      </c>
      <c r="U10" s="72"/>
      <c r="V10" s="111"/>
      <c r="W10" s="93">
        <v>1.1162176191865197E-2</v>
      </c>
      <c r="X10" s="93">
        <v>1.7638821729622638</v>
      </c>
      <c r="Y10" s="93">
        <f t="shared" si="2"/>
        <v>6.3281869747112626E-3</v>
      </c>
      <c r="Z10" s="60"/>
      <c r="AA10" s="95">
        <v>0.26180857777942657</v>
      </c>
      <c r="AB10" s="95">
        <v>3.9696917506511626</v>
      </c>
      <c r="AC10" s="95">
        <f t="shared" si="3"/>
        <v>6.5951865843608931E-2</v>
      </c>
      <c r="AD10" s="60"/>
      <c r="AE10" s="95">
        <v>6.9491722206129147E-2</v>
      </c>
      <c r="AF10" s="95">
        <v>2.271326755241351</v>
      </c>
      <c r="AG10" s="95">
        <f t="shared" si="0"/>
        <v>3.0595211387251485E-2</v>
      </c>
      <c r="AH10" s="76"/>
      <c r="AI10" s="95">
        <v>0.25144211798686533</v>
      </c>
      <c r="AJ10" s="95">
        <v>1.2927891969923708</v>
      </c>
      <c r="AK10" s="95">
        <f t="shared" si="4"/>
        <v>0.19449583781473165</v>
      </c>
      <c r="AL10" s="72"/>
      <c r="AM10" s="111"/>
      <c r="AN10" s="93">
        <v>2.3320525731963023E-3</v>
      </c>
      <c r="AO10" s="93">
        <v>2.139243979238775</v>
      </c>
      <c r="AP10" s="93">
        <f t="shared" si="5"/>
        <v>1.0901293147620012E-3</v>
      </c>
      <c r="AQ10" s="60"/>
      <c r="AR10" s="95">
        <v>6.0480798778461069E-2</v>
      </c>
      <c r="AS10" s="95">
        <v>0.45165181490912204</v>
      </c>
      <c r="AT10" s="95">
        <f t="shared" si="6"/>
        <v>0.13391023080607029</v>
      </c>
      <c r="AU10" s="60"/>
      <c r="AV10" s="95">
        <v>6.0018193217796265E-2</v>
      </c>
      <c r="AW10" s="95">
        <v>0.44718784947366802</v>
      </c>
      <c r="AX10" s="95">
        <f t="shared" si="7"/>
        <v>0.13421248651643058</v>
      </c>
      <c r="AY10" s="76"/>
      <c r="AZ10" s="95">
        <v>6.5398878505917302E-2</v>
      </c>
      <c r="BA10" s="95">
        <v>0.44324706356774479</v>
      </c>
      <c r="BB10" s="95">
        <f t="shared" si="8"/>
        <v>0.14754497859391211</v>
      </c>
      <c r="BC10" s="72"/>
      <c r="BD10" s="111"/>
      <c r="BE10" s="93">
        <v>9.8780488417117354E-3</v>
      </c>
      <c r="BF10" s="93">
        <v>1.5563257482776074</v>
      </c>
      <c r="BG10" s="93">
        <f t="shared" si="9"/>
        <v>6.3470316883491879E-3</v>
      </c>
      <c r="BH10" s="60"/>
      <c r="BI10" s="95">
        <v>5.703979541531335E-2</v>
      </c>
      <c r="BJ10" s="95">
        <v>1.9978110815212347</v>
      </c>
      <c r="BK10" s="95">
        <f t="shared" si="10"/>
        <v>2.8551145772942835E-2</v>
      </c>
      <c r="BL10" s="60"/>
      <c r="BM10" s="95">
        <v>9.4378159563024751E-3</v>
      </c>
      <c r="BN10" s="95">
        <v>0.24168038757045104</v>
      </c>
      <c r="BO10" s="95">
        <f t="shared" si="11"/>
        <v>3.9050814388285039E-2</v>
      </c>
      <c r="BP10" s="76"/>
      <c r="BQ10" s="95">
        <v>0.22635853762180352</v>
      </c>
      <c r="BR10" s="95">
        <v>1.2129336339758698</v>
      </c>
      <c r="BS10" s="95">
        <f t="shared" si="12"/>
        <v>0.18662071137381511</v>
      </c>
      <c r="BT10" s="72"/>
      <c r="BU10" s="111"/>
      <c r="BV10" s="93">
        <v>6.2425075228564164E-2</v>
      </c>
      <c r="BW10" s="93">
        <v>2.0132160531060515</v>
      </c>
      <c r="BX10" s="93">
        <v>3.1007638316937144E-2</v>
      </c>
      <c r="BY10" s="60"/>
      <c r="BZ10" s="95">
        <v>1.7095551001179453E-2</v>
      </c>
      <c r="CA10" s="95">
        <v>0.58258070074418955</v>
      </c>
      <c r="CB10" s="95">
        <v>2.9344519959795385E-2</v>
      </c>
      <c r="CC10" s="60"/>
      <c r="CD10" s="95">
        <v>3.3122766179362697E-3</v>
      </c>
      <c r="CE10" s="95">
        <v>0.13901877782129624</v>
      </c>
      <c r="CF10" s="95">
        <v>2.3826109464104808E-2</v>
      </c>
      <c r="CG10" s="76"/>
      <c r="CH10" s="95">
        <v>6.3513468892118272E-2</v>
      </c>
      <c r="CI10" s="95">
        <v>1.2502534220978043</v>
      </c>
      <c r="CJ10" s="95">
        <v>5.0800475943148238E-2</v>
      </c>
      <c r="CK10" s="72"/>
      <c r="CL10" s="111"/>
      <c r="CM10" s="93">
        <v>9.7783152197904767E-3</v>
      </c>
      <c r="CN10" s="93">
        <v>1.3245747586207941</v>
      </c>
      <c r="CO10" s="93">
        <f t="shared" si="13"/>
        <v>7.3822297731024949E-3</v>
      </c>
      <c r="CP10" s="60"/>
      <c r="CQ10" s="95">
        <v>1.0046188715653675E-2</v>
      </c>
      <c r="CR10" s="95">
        <v>5.5665301964613622E-5</v>
      </c>
      <c r="CS10" s="95">
        <f t="shared" si="14"/>
        <v>180.47488042084146</v>
      </c>
      <c r="CT10" s="60"/>
      <c r="CU10" s="95">
        <v>1.8706271388145283E-2</v>
      </c>
      <c r="CV10" s="95">
        <v>0.39215783559921402</v>
      </c>
      <c r="CW10" s="95">
        <f t="shared" si="15"/>
        <v>4.7700873704492608E-2</v>
      </c>
      <c r="CX10" s="76"/>
      <c r="CY10" s="95">
        <v>88.591177445367379</v>
      </c>
      <c r="CZ10" s="95">
        <v>18.866690059979998</v>
      </c>
      <c r="DA10" s="95">
        <f t="shared" si="16"/>
        <v>4.6956396253780035</v>
      </c>
      <c r="DB10" s="72"/>
      <c r="DC10" s="111"/>
      <c r="DD10" s="93">
        <v>2.9266115849248416E-3</v>
      </c>
      <c r="DE10" s="93">
        <v>1.1182830529743364</v>
      </c>
      <c r="DF10" s="93">
        <f t="shared" si="17"/>
        <v>2.6170579775315656E-3</v>
      </c>
      <c r="DG10" s="60"/>
      <c r="DH10" s="95">
        <v>1.0734177334442346E-2</v>
      </c>
      <c r="DI10" s="95">
        <v>0.51785804718790662</v>
      </c>
      <c r="DJ10" s="95">
        <f t="shared" si="18"/>
        <v>2.0728030379621409E-2</v>
      </c>
      <c r="DK10" s="60"/>
      <c r="DL10" s="95">
        <v>3.1267213637542553E-3</v>
      </c>
      <c r="DM10" s="95">
        <v>2.8248259422810744E-4</v>
      </c>
      <c r="DN10" s="95">
        <f t="shared" si="19"/>
        <v>11.068722206754435</v>
      </c>
      <c r="DO10" s="76"/>
      <c r="DP10" s="95">
        <v>0.26020578803764732</v>
      </c>
      <c r="DQ10" s="95">
        <v>2.4942767498635576</v>
      </c>
      <c r="DR10" s="95">
        <f t="shared" si="20"/>
        <v>0.10432113760106257</v>
      </c>
      <c r="DS10" s="72"/>
      <c r="DT10" s="111"/>
      <c r="DU10" s="93">
        <v>2.238119488936399E-3</v>
      </c>
      <c r="DV10" s="93">
        <v>1.5522807013204993</v>
      </c>
      <c r="DW10" s="93">
        <f t="shared" si="21"/>
        <v>1.441826524695223E-3</v>
      </c>
      <c r="DX10" s="60"/>
      <c r="DY10" s="95">
        <v>5.5655551098125755E-3</v>
      </c>
      <c r="DZ10" s="95">
        <v>3.8349242240682591E-2</v>
      </c>
      <c r="EA10" s="95">
        <f t="shared" si="22"/>
        <v>0.14512816380784666</v>
      </c>
      <c r="EB10" s="60"/>
      <c r="EC10" s="95">
        <v>5.5233502070541332E-3</v>
      </c>
      <c r="ED10" s="95">
        <v>3.809638507189398E-2</v>
      </c>
      <c r="EE10" s="95">
        <f t="shared" si="23"/>
        <v>0.1449835777497179</v>
      </c>
      <c r="EF10" s="76"/>
      <c r="EG10" s="95">
        <v>2.0664653567060542E-2</v>
      </c>
      <c r="EH10" s="95">
        <v>1.1743188917675739E-2</v>
      </c>
      <c r="EI10" s="95">
        <f t="shared" si="24"/>
        <v>1.7597139679798812</v>
      </c>
      <c r="EJ10" s="72"/>
      <c r="EK10" s="111"/>
      <c r="EL10" s="93">
        <v>1.7286889515675746E-4</v>
      </c>
      <c r="EM10" s="93">
        <v>0.68505199680275708</v>
      </c>
      <c r="EN10" s="93">
        <f t="shared" si="25"/>
        <v>2.5234419571589184E-4</v>
      </c>
      <c r="EO10" s="60"/>
      <c r="EP10" s="95">
        <v>1.8522532087628891E-4</v>
      </c>
      <c r="EQ10" s="95">
        <v>2.8481751812755433E-5</v>
      </c>
      <c r="ER10" s="95">
        <f t="shared" si="26"/>
        <v>6.5032980447971083</v>
      </c>
      <c r="ES10" s="60"/>
      <c r="ET10" s="95">
        <v>1.8525634150473198E-4</v>
      </c>
      <c r="EU10" s="95">
        <v>2.8465237496354844E-5</v>
      </c>
      <c r="EV10" s="95">
        <f t="shared" si="27"/>
        <v>6.5081607532153996</v>
      </c>
      <c r="EW10" s="76"/>
      <c r="EX10" s="95">
        <v>1.8101181793655961E-2</v>
      </c>
      <c r="EY10" s="95">
        <v>0.55641613036916759</v>
      </c>
      <c r="EZ10" s="95">
        <f t="shared" si="28"/>
        <v>3.2531734444230256E-2</v>
      </c>
      <c r="FA10" s="72"/>
      <c r="FB10" s="111"/>
      <c r="FC10" s="93">
        <v>8.3200091999278292E-3</v>
      </c>
      <c r="FD10" s="93">
        <v>1.4666506459498772</v>
      </c>
      <c r="FE10" s="93">
        <f t="shared" si="29"/>
        <v>5.6727955105759838E-3</v>
      </c>
      <c r="FF10" s="60"/>
      <c r="FG10" s="95">
        <v>5.8928848232238665E-2</v>
      </c>
      <c r="FH10" s="95">
        <v>1.2057843733415841</v>
      </c>
      <c r="FI10" s="95">
        <f t="shared" si="30"/>
        <v>4.887179626397832E-2</v>
      </c>
      <c r="FJ10" s="60"/>
      <c r="FK10" s="95">
        <v>8.5478404124650336E-3</v>
      </c>
      <c r="FL10" s="95">
        <v>0.17790677801176538</v>
      </c>
      <c r="FM10" s="95">
        <f t="shared" si="31"/>
        <v>4.8046738342367966E-2</v>
      </c>
      <c r="FN10" s="76"/>
      <c r="FO10" s="95">
        <v>6.987237327545788E-2</v>
      </c>
      <c r="FP10" s="95">
        <v>0.76727911547124028</v>
      </c>
      <c r="FQ10" s="95">
        <f t="shared" si="32"/>
        <v>9.1065131145325551E-2</v>
      </c>
      <c r="FR10" s="72"/>
      <c r="FS10" s="111"/>
      <c r="FT10" s="93">
        <v>2.2247333766861079E-4</v>
      </c>
      <c r="FU10" s="93">
        <v>0.2233980002187074</v>
      </c>
      <c r="FV10" s="93">
        <f t="shared" si="33"/>
        <v>9.9586091840933502E-4</v>
      </c>
      <c r="FW10" s="60"/>
      <c r="FX10" s="95">
        <v>3.4412305652858424E-3</v>
      </c>
      <c r="FY10" s="95">
        <v>0.15869526038872353</v>
      </c>
      <c r="FZ10" s="95">
        <f t="shared" si="1"/>
        <v>2.1684520110156782E-2</v>
      </c>
      <c r="GA10" s="60"/>
      <c r="GB10" s="95">
        <v>1.1122783026129859E-4</v>
      </c>
      <c r="GC10" s="95">
        <v>8.822392681440618E-4</v>
      </c>
      <c r="GD10" s="95">
        <f t="shared" si="34"/>
        <v>0.12607444972981646</v>
      </c>
      <c r="GE10" s="76"/>
      <c r="GF10" s="95">
        <v>1.2903490892372151E-4</v>
      </c>
      <c r="GG10" s="95">
        <v>1.5452443294909242E-3</v>
      </c>
      <c r="GH10" s="95">
        <f t="shared" si="35"/>
        <v>8.3504534824102319E-2</v>
      </c>
      <c r="GI10" s="72"/>
      <c r="GJ10" s="111"/>
      <c r="GK10" s="93">
        <v>4.441763534398486E-3</v>
      </c>
      <c r="GL10" s="93">
        <v>0.77351578256211384</v>
      </c>
      <c r="GM10" s="93">
        <f t="shared" si="36"/>
        <v>5.7423049852790937E-3</v>
      </c>
      <c r="GN10" s="60"/>
      <c r="GO10" s="95">
        <v>1.7287174834152819E-2</v>
      </c>
      <c r="GP10" s="95">
        <v>0.43652897519498629</v>
      </c>
      <c r="GQ10" s="95">
        <f t="shared" si="37"/>
        <v>3.9601437284732546E-2</v>
      </c>
      <c r="GR10" s="60"/>
      <c r="GS10" s="95">
        <v>5.812013195442468E-4</v>
      </c>
      <c r="GT10" s="95">
        <v>1.6061279783736542E-3</v>
      </c>
      <c r="GU10" s="95">
        <f t="shared" si="38"/>
        <v>0.36186488708873887</v>
      </c>
      <c r="GV10" s="76"/>
      <c r="GW10" s="95">
        <v>9.9999999999999998E-13</v>
      </c>
      <c r="GX10" s="95">
        <f t="shared" ref="GX10:GX15" si="68">0.000001</f>
        <v>9.9999999999999995E-7</v>
      </c>
      <c r="GY10" s="95">
        <f t="shared" si="39"/>
        <v>9.9999999999999995E-7</v>
      </c>
      <c r="GZ10" s="72"/>
      <c r="HA10" s="111"/>
      <c r="HB10" s="93">
        <v>1.2354801408891318E-5</v>
      </c>
      <c r="HC10" s="93">
        <v>0.10352463436740562</v>
      </c>
      <c r="HD10" s="93">
        <f t="shared" si="40"/>
        <v>1.1934165703058194E-4</v>
      </c>
      <c r="HE10" s="60"/>
      <c r="HF10" s="95">
        <v>7.6580130450704803E-3</v>
      </c>
      <c r="HG10" s="95">
        <v>0.37093842268345956</v>
      </c>
      <c r="HH10" s="95">
        <f t="shared" si="41"/>
        <v>2.0644971177885902E-2</v>
      </c>
      <c r="HI10" s="60"/>
      <c r="HJ10" s="95">
        <v>1.2920824228871014E-5</v>
      </c>
      <c r="HK10" s="95">
        <v>1.1794255165919259E-4</v>
      </c>
      <c r="HL10" s="95">
        <f t="shared" si="42"/>
        <v>0.10955184576815918</v>
      </c>
      <c r="HM10" s="76"/>
      <c r="HN10" s="95">
        <v>1.292089484804206E-5</v>
      </c>
      <c r="HO10" s="95">
        <v>1.1688524631993539E-4</v>
      </c>
      <c r="HP10" s="95">
        <f t="shared" si="43"/>
        <v>0.110543419762964</v>
      </c>
      <c r="HQ10" s="72"/>
      <c r="HR10" s="111"/>
      <c r="HS10" s="93">
        <v>8.196225519001326E-3</v>
      </c>
      <c r="HT10" s="93">
        <v>1.6966910059216631</v>
      </c>
      <c r="HU10" s="93">
        <f t="shared" si="44"/>
        <v>4.8307119507296718E-3</v>
      </c>
      <c r="HV10" s="60"/>
      <c r="HW10" s="95">
        <v>2.359087124240343E-2</v>
      </c>
      <c r="HX10" s="95">
        <v>1.0678756431819092</v>
      </c>
      <c r="HY10" s="95">
        <f t="shared" si="45"/>
        <v>2.209140305149258E-2</v>
      </c>
      <c r="HZ10" s="60"/>
      <c r="IA10" s="95">
        <v>2.5446764350859935E-2</v>
      </c>
      <c r="IB10" s="95">
        <v>0.9835832770483377</v>
      </c>
      <c r="IC10" s="95">
        <f t="shared" si="46"/>
        <v>2.5871489425098641E-2</v>
      </c>
      <c r="ID10" s="76"/>
      <c r="IE10" s="95">
        <v>0.42404675946593784</v>
      </c>
      <c r="IF10" s="95">
        <v>3.3659874039376168</v>
      </c>
      <c r="IG10" s="95">
        <f>IE10/IF10</f>
        <v>0.1259799008664968</v>
      </c>
      <c r="IH10" s="72"/>
      <c r="II10" s="111"/>
      <c r="IJ10" s="93">
        <v>1.9975887478125825E-3</v>
      </c>
      <c r="IK10" s="93">
        <v>2.1426838204006571</v>
      </c>
      <c r="IL10" s="93">
        <f t="shared" si="48"/>
        <v>9.3228348895594713E-4</v>
      </c>
      <c r="IM10" s="60"/>
      <c r="IN10" s="95">
        <v>6.0295873117537098E-2</v>
      </c>
      <c r="IO10" s="95">
        <v>2.2002799246070395</v>
      </c>
      <c r="IP10" s="95">
        <f t="shared" si="49"/>
        <v>2.7403728245307551E-2</v>
      </c>
      <c r="IQ10" s="60"/>
      <c r="IR10" s="95">
        <v>6.0416327064015368E-2</v>
      </c>
      <c r="IS10" s="95">
        <v>1.9566973078234393</v>
      </c>
      <c r="IT10" s="95">
        <f t="shared" si="50"/>
        <v>3.0876685332193943E-2</v>
      </c>
      <c r="IU10" s="76"/>
      <c r="IV10" s="95">
        <v>0.2836930216000344</v>
      </c>
      <c r="IW10" s="95">
        <v>2.5978095803990722</v>
      </c>
      <c r="IX10" s="95">
        <f>IV10/IW10</f>
        <v>0.109204702200095</v>
      </c>
      <c r="IY10" s="72"/>
      <c r="IZ10" s="111"/>
      <c r="JA10" s="93">
        <v>1.2685630969532655E-2</v>
      </c>
      <c r="JB10" s="93">
        <v>1.5919042328771733</v>
      </c>
      <c r="JC10" s="93">
        <f t="shared" si="52"/>
        <v>7.9688405291849247E-3</v>
      </c>
      <c r="JD10" s="60"/>
      <c r="JE10" s="95">
        <v>4.7961231148174625E-2</v>
      </c>
      <c r="JF10" s="95">
        <v>2.9060404722929157E-4</v>
      </c>
      <c r="JG10" s="95">
        <f t="shared" si="53"/>
        <v>165.03979075808394</v>
      </c>
      <c r="JH10" s="60"/>
      <c r="JI10" s="95">
        <v>2.0368628975282115E-2</v>
      </c>
      <c r="JJ10" s="95">
        <v>0.41561539446337492</v>
      </c>
      <c r="JK10" s="95">
        <f t="shared" si="54"/>
        <v>4.9008360245128141E-2</v>
      </c>
      <c r="JL10" s="76"/>
      <c r="JM10" s="95">
        <v>4.8285485061196884E-2</v>
      </c>
      <c r="JN10" s="95">
        <v>2.1203621003306792E-4</v>
      </c>
      <c r="JO10" s="95">
        <f>JM10/JN10</f>
        <v>227.72282646283182</v>
      </c>
      <c r="JP10" s="72"/>
      <c r="JQ10" s="111"/>
      <c r="JR10" s="93">
        <v>7.7428858546208703E-3</v>
      </c>
      <c r="JS10" s="93">
        <v>1.187224433599541</v>
      </c>
      <c r="JT10" s="93">
        <f t="shared" si="56"/>
        <v>6.5218383613831511E-3</v>
      </c>
      <c r="JU10" s="60"/>
      <c r="JV10" s="95">
        <v>6.916574587737645E-2</v>
      </c>
      <c r="JW10" s="95">
        <v>1.8968009888656523</v>
      </c>
      <c r="JX10" s="95">
        <f t="shared" si="57"/>
        <v>3.646441892606761E-2</v>
      </c>
      <c r="JY10" s="60"/>
      <c r="JZ10" s="95">
        <v>1.2473009619742544E-2</v>
      </c>
      <c r="KA10" s="95">
        <v>3.1612877687437656E-4</v>
      </c>
      <c r="KB10" s="95">
        <f t="shared" si="58"/>
        <v>39.455470467021343</v>
      </c>
      <c r="KC10" s="76"/>
      <c r="KD10" s="95">
        <v>0.34171178210985587</v>
      </c>
      <c r="KE10" s="95">
        <v>2.52517058290378</v>
      </c>
      <c r="KF10" s="95">
        <f>KD10/KE10</f>
        <v>0.13532225681043289</v>
      </c>
      <c r="KG10" s="72"/>
      <c r="KH10" s="111"/>
      <c r="KI10" s="93">
        <v>2.0567310181154306E-3</v>
      </c>
      <c r="KJ10" s="93">
        <v>1.0339390219592279</v>
      </c>
      <c r="KK10" s="93">
        <f t="shared" si="60"/>
        <v>1.9892188750339429E-3</v>
      </c>
      <c r="KL10" s="60"/>
      <c r="KM10" s="95">
        <v>1.3454920727575644E-2</v>
      </c>
      <c r="KN10" s="95">
        <v>0.47110732697417163</v>
      </c>
      <c r="KO10" s="95">
        <f t="shared" si="61"/>
        <v>2.8560202648500323E-2</v>
      </c>
      <c r="KP10" s="60"/>
      <c r="KQ10" s="95">
        <v>2.5212078824571747E-3</v>
      </c>
      <c r="KR10" s="95">
        <v>1.1170928209700902E-3</v>
      </c>
      <c r="KS10" s="95">
        <f t="shared" si="62"/>
        <v>2.2569367872830322</v>
      </c>
      <c r="KT10" s="76"/>
      <c r="KU10" s="95">
        <v>0.7333002913141915</v>
      </c>
      <c r="KV10" s="95">
        <v>4.3640587579276175</v>
      </c>
      <c r="KW10" s="95">
        <f>KU10/KV10</f>
        <v>0.16803171817567769</v>
      </c>
      <c r="KX10" s="72"/>
      <c r="KY10" s="111"/>
      <c r="KZ10" s="93">
        <v>3.043575798101709E-3</v>
      </c>
      <c r="LA10" s="93">
        <v>1.2712852880366279</v>
      </c>
      <c r="LB10" s="93">
        <f t="shared" si="64"/>
        <v>2.3940934633186902E-3</v>
      </c>
      <c r="LC10" s="60"/>
      <c r="LD10" s="95">
        <v>0.2573757072088278</v>
      </c>
      <c r="LE10" s="95">
        <v>2.3180053807253445</v>
      </c>
      <c r="LF10" s="95">
        <f t="shared" si="65"/>
        <v>0.11103326564681676</v>
      </c>
      <c r="LG10" s="60"/>
      <c r="LH10" s="95">
        <v>8.0935358561602305E-2</v>
      </c>
      <c r="LI10" s="95">
        <v>0.89905420592781682</v>
      </c>
      <c r="LJ10" s="95">
        <f t="shared" si="66"/>
        <v>9.0022779525376517E-2</v>
      </c>
      <c r="LK10" s="76"/>
      <c r="LL10" s="95">
        <v>0.34223655748954801</v>
      </c>
      <c r="LM10" s="95">
        <v>1.9367426049604981</v>
      </c>
      <c r="LN10" s="95">
        <f>LL10/LM10</f>
        <v>0.17670730050187969</v>
      </c>
    </row>
    <row r="11" spans="1:326" x14ac:dyDescent="0.3">
      <c r="A11" s="58"/>
      <c r="B11" s="58"/>
      <c r="E11" s="111"/>
      <c r="F11" s="93">
        <f>_xlfn.SWITCH($G$1+($G$2-1)*6,1,W11,2,AN11,3,BE11,4,BV11,5,CM11,6,DD11,7,DU11,8,EL11,9,FC11,10,FT11,11,GK11,12,HB11,13,HS11,14,IJ11,15,JA11,16,JR11,17,KI11,18,KZ11,default,NA)</f>
        <v>5.5509939761611352E-2</v>
      </c>
      <c r="G11" s="93">
        <f>_xlfn.SWITCH($G$1+($G$2-1)*6,1,X11,2,AO11,3,BF11,4,BW11,5,CN11,6,DE11,7,DV11,8,EM11,9,FD11,10,FU11,11,GL11,12,HC11,13,HT11,14,IK11,15,JB11,16,JS11,17,KJ11,18,LA11,default,NA)</f>
        <v>2.2259421823205519</v>
      </c>
      <c r="H11" s="93">
        <f>_xlfn.SWITCH($G$1+($G$2-1)*6,1,Y11,2,AP11,3,BG11,4,BX11,5,CO11,6,DF11,7,DW11,8,EN11,9,FE11,10,FV11,11,GM11,12,HD11,13,HU11,14,IL11,15,JC11,16,JT11,17,KK11,18,LB11,default,NA)</f>
        <v>2.4937727584524259E-2</v>
      </c>
      <c r="I11" s="60"/>
      <c r="J11" s="95">
        <f>_xlfn.SWITCH($G$1+($G$2-1)*6,1,AA11,2,AR11,3,BI11,4,BZ11,5,CQ11,6,DH11,7,DY11,8,EP11,9,FG11,10,FX11,11,GO11,12,HF11,13,HW11,14,IN11,15,JE11,16,JV11,17,KM11,18,LD11,default,NA)</f>
        <v>0.24065375844325085</v>
      </c>
      <c r="K11" s="95">
        <f>_xlfn.SWITCH($G$1+($G$2-1)*6,1,AB11,2,AS11,3,BJ11,4,CA11,5,CR11,6,DI11,7,DZ11,8,EQ11,9,FH11,10,FY11,11,GP11,12,HG11,13,HX11,14,IO11,15,JF11,16,JW11,17,KN11,18,LE11,default,NA)</f>
        <v>1.2736724992784125</v>
      </c>
      <c r="L11" s="95">
        <f>_xlfn.SWITCH($G$1+($G$2-1)*6,1,AC11,2,AT11,3,BK11,4,CB11,5,CS11,6,DJ11,7,EA11,8,ER11,9,FI11,10,FZ11,11,GQ11,12,HH11,13,HY11,14,IP11,15,JG11,16,JX11,17,KO11,18,LF11,default,NA)</f>
        <v>0.18894477079436905</v>
      </c>
      <c r="M11" s="60"/>
      <c r="N11" s="95">
        <f>_xlfn.SWITCH($G$1+($G$2-1)*6,1,AE11,2,AV11,3,BM11,4,CD11,5,CU11,6,DL11,7,EC11,8,ET11,9,FK11,10,GB11,11,GS11,12,HJ11,13,IA11,14,IR11,15,JI11,16,JZ11,17,KQ11,18,LH11,default,NA)</f>
        <v>5.2121993123693332E-2</v>
      </c>
      <c r="O11" s="95">
        <f>_xlfn.SWITCH($G$1+($G$2-1)*6,1,AF11,2,AW11,3,BN11,4,CE11,5,CV11,6,DM11,7,ED11,8,EU11,9,FL11,10,GC11,11,GT11,12,HK11,13,IB11,14,IS11,15,JJ11,16,KA11,17,KR11,18,LI11,default,NA)</f>
        <v>1.1366916031233871</v>
      </c>
      <c r="P11" s="95">
        <f>_xlfn.SWITCH($G$1+($G$2-1)*6,1,AG11,2,AX11,3,BO11,4,CF11,5,CW11,6,DN11,7,EE11,8,EV11,9,FM11,10,GD11,11,GU11,12,HL11,13,IC11,14,IT11,15,JK11,16,KB11,17,KS11,18,LJ11,default,NA)</f>
        <v>4.5854119956963847E-2</v>
      </c>
      <c r="Q11" s="76"/>
      <c r="R11" s="95">
        <f>_xlfn.SWITCH($G$1+($G$2-1)*6,1,AI11,2,AZ11,3,BQ11,4,CH11,5,CY11,6,DP11,7,EG11,8,EX11,9,FO11,10,GF11,11,GW11,12,HN11,13,IE11,14,IV11,15,JM11,16,KD11,17,KU11,18,LL11,default,NA)</f>
        <v>1.2079892528463141</v>
      </c>
      <c r="S11" s="95">
        <f>_xlfn.SWITCH($G$1+($G$2-1)*6,1,AJ11,2,BA11,3,BR11,4,CI11,5,CZ11,6,DQ11,7,EH11,8,EY11,9,FP11,10,GG11,11,GX11,12,HO11,13,IF11,14,IW11,15,JN11,16,KE11,17,KV11,18,LM11,default,NA)</f>
        <v>1.8624969043265227</v>
      </c>
      <c r="T11" s="95">
        <f>_xlfn.SWITCH($G$1+($G$2-1)*6,1,AK11,2,BB11,3,BS11,4,CJ11,5,DA11,6,DR11,7,EI11,8,EZ11,9,FQ11,10,GH11,11,GY11,12,HP11,13,IG11,14,IX11,15,JO11,16,KF11,17,KW11,18,LN11,default,NA)</f>
        <v>0.64858591176188929</v>
      </c>
      <c r="U11" s="72"/>
      <c r="V11" s="111"/>
      <c r="W11" s="93">
        <v>6.2054730032406885E-2</v>
      </c>
      <c r="X11" s="93">
        <v>2.8217065992450632</v>
      </c>
      <c r="Y11" s="93">
        <f t="shared" si="2"/>
        <v>2.1991914414138378E-2</v>
      </c>
      <c r="Z11" s="60"/>
      <c r="AA11" s="95">
        <v>1.1784503193566827</v>
      </c>
      <c r="AB11" s="95">
        <v>4.4420982441082089</v>
      </c>
      <c r="AC11" s="95">
        <f t="shared" si="3"/>
        <v>0.26529136786196117</v>
      </c>
      <c r="AD11" s="60"/>
      <c r="AE11" s="95">
        <v>0.25780930738189789</v>
      </c>
      <c r="AF11" s="95">
        <v>3.314042820997142</v>
      </c>
      <c r="AG11" s="95">
        <f t="shared" si="0"/>
        <v>7.7792992217380952E-2</v>
      </c>
      <c r="AH11" s="76"/>
      <c r="AI11" s="95">
        <v>88.311792114411276</v>
      </c>
      <c r="AJ11" s="95">
        <v>18.786228248118039</v>
      </c>
      <c r="AK11" s="95">
        <f t="shared" si="4"/>
        <v>4.7008793328835523</v>
      </c>
      <c r="AL11" s="72"/>
      <c r="AM11" s="111"/>
      <c r="AN11" s="93">
        <v>1.1996567559493602E-2</v>
      </c>
      <c r="AO11" s="93">
        <v>1.3987215501872621</v>
      </c>
      <c r="AP11" s="93">
        <f t="shared" si="5"/>
        <v>8.5768089852390501E-3</v>
      </c>
      <c r="AQ11" s="60"/>
      <c r="AR11" s="95">
        <v>0.26130394786409489</v>
      </c>
      <c r="AS11" s="95">
        <v>3.1525892713648207</v>
      </c>
      <c r="AT11" s="95">
        <f t="shared" si="6"/>
        <v>8.2885503112484757E-2</v>
      </c>
      <c r="AU11" s="60"/>
      <c r="AV11" s="95">
        <v>0.25445744671743908</v>
      </c>
      <c r="AW11" s="95">
        <v>3.1001023011489126</v>
      </c>
      <c r="AX11" s="95">
        <f t="shared" si="7"/>
        <v>8.2080338646610448E-2</v>
      </c>
      <c r="AY11" s="76"/>
      <c r="AZ11" s="95">
        <v>0.25851914047259306</v>
      </c>
      <c r="BA11" s="95">
        <v>2.9343984148823177</v>
      </c>
      <c r="BB11" s="95">
        <f t="shared" si="8"/>
        <v>8.8099536573311849E-2</v>
      </c>
      <c r="BC11" s="72"/>
      <c r="BD11" s="111"/>
      <c r="BE11" s="93">
        <v>5.5509939761611352E-2</v>
      </c>
      <c r="BF11" s="93">
        <v>2.2259421823205519</v>
      </c>
      <c r="BG11" s="93">
        <f t="shared" si="9"/>
        <v>2.4937727584524259E-2</v>
      </c>
      <c r="BH11" s="60"/>
      <c r="BI11" s="95">
        <v>0.24065375844325085</v>
      </c>
      <c r="BJ11" s="95">
        <v>1.2736724992784125</v>
      </c>
      <c r="BK11" s="95">
        <f t="shared" si="10"/>
        <v>0.18894477079436905</v>
      </c>
      <c r="BL11" s="60"/>
      <c r="BM11" s="95">
        <v>5.2121993123693332E-2</v>
      </c>
      <c r="BN11" s="95">
        <v>1.1366916031233871</v>
      </c>
      <c r="BO11" s="95">
        <f t="shared" si="11"/>
        <v>4.5854119956963847E-2</v>
      </c>
      <c r="BP11" s="76"/>
      <c r="BQ11" s="95">
        <v>1.2079892528463141</v>
      </c>
      <c r="BR11" s="95">
        <v>1.8624969043265227</v>
      </c>
      <c r="BS11" s="95">
        <f t="shared" si="12"/>
        <v>0.64858591176188929</v>
      </c>
      <c r="BT11" s="72"/>
      <c r="BU11" s="111"/>
      <c r="BV11" s="93">
        <v>1.3434522743129238E-2</v>
      </c>
      <c r="BW11" s="93">
        <v>1.1400309331494811</v>
      </c>
      <c r="BX11" s="93">
        <v>1.1784349312360018E-2</v>
      </c>
      <c r="BY11" s="60"/>
      <c r="BZ11" s="95">
        <v>0.2702946438946861</v>
      </c>
      <c r="CA11" s="95">
        <v>3.2095965263587654</v>
      </c>
      <c r="CB11" s="95">
        <v>8.4214524060857873E-2</v>
      </c>
      <c r="CC11" s="60"/>
      <c r="CD11" s="95">
        <v>6.5084640406776278E-2</v>
      </c>
      <c r="CE11" s="95">
        <v>1.1789608156790199</v>
      </c>
      <c r="CF11" s="95">
        <v>5.5205092095695241E-2</v>
      </c>
      <c r="CG11" s="76"/>
      <c r="CH11" s="95">
        <v>6.2548569928728093E-2</v>
      </c>
      <c r="CI11" s="95">
        <v>9.9451292548469766E-2</v>
      </c>
      <c r="CJ11" s="95">
        <v>0.62893672194600869</v>
      </c>
      <c r="CK11" s="72"/>
      <c r="CL11" s="111"/>
      <c r="CM11" s="93">
        <v>1.0001472422997541E-2</v>
      </c>
      <c r="CN11" s="93">
        <v>5.5998205320339894E-5</v>
      </c>
      <c r="CO11" s="93">
        <f t="shared" si="13"/>
        <v>178.60344569587065</v>
      </c>
      <c r="CP11" s="60"/>
      <c r="CQ11" s="95">
        <v>6.1517968739637614E-2</v>
      </c>
      <c r="CR11" s="95">
        <v>1.2534839439037446</v>
      </c>
      <c r="CS11" s="95">
        <f t="shared" si="14"/>
        <v>4.9077588140500027E-2</v>
      </c>
      <c r="CT11" s="60"/>
      <c r="CU11" s="95">
        <v>1.003927941150016E-2</v>
      </c>
      <c r="CV11" s="95">
        <v>5.49202990431294E-5</v>
      </c>
      <c r="CW11" s="95">
        <f t="shared" si="15"/>
        <v>182.79724594391274</v>
      </c>
      <c r="CX11" s="76"/>
      <c r="CY11" s="95">
        <v>9.9999999999999998E-13</v>
      </c>
      <c r="CZ11" s="95">
        <f>0.000001</f>
        <v>9.9999999999999995E-7</v>
      </c>
      <c r="DA11" s="95">
        <f t="shared" si="16"/>
        <v>9.9999999999999995E-7</v>
      </c>
      <c r="DB11" s="72"/>
      <c r="DC11" s="111"/>
      <c r="DD11" s="93">
        <v>1.0930530550333941E-2</v>
      </c>
      <c r="DE11" s="93">
        <v>0.93609192682058362</v>
      </c>
      <c r="DF11" s="93">
        <f t="shared" si="17"/>
        <v>1.1676770450803113E-2</v>
      </c>
      <c r="DG11" s="60"/>
      <c r="DH11" s="95">
        <v>6.5807816946479664E-2</v>
      </c>
      <c r="DI11" s="95">
        <v>1.007768645384469</v>
      </c>
      <c r="DJ11" s="95">
        <f t="shared" si="18"/>
        <v>6.5300520360378589E-2</v>
      </c>
      <c r="DK11" s="60"/>
      <c r="DL11" s="95">
        <v>8.6452389502801145E-3</v>
      </c>
      <c r="DM11" s="95">
        <v>0.25742397987808413</v>
      </c>
      <c r="DN11" s="95">
        <f t="shared" si="19"/>
        <v>3.3583658190563657E-2</v>
      </c>
      <c r="DO11" s="76"/>
      <c r="DP11" s="95">
        <v>1.5209696060866686</v>
      </c>
      <c r="DQ11" s="95">
        <v>3.3282041468502168</v>
      </c>
      <c r="DR11" s="95">
        <f t="shared" si="20"/>
        <v>0.45699408418984783</v>
      </c>
      <c r="DS11" s="72"/>
      <c r="DT11" s="111"/>
      <c r="DU11" s="93">
        <v>7.7767638467365454E-3</v>
      </c>
      <c r="DV11" s="93">
        <v>0.84893315264494607</v>
      </c>
      <c r="DW11" s="93">
        <f t="shared" si="21"/>
        <v>9.1606315791852039E-3</v>
      </c>
      <c r="DX11" s="60"/>
      <c r="DY11" s="95">
        <v>7.2508914297470485E-3</v>
      </c>
      <c r="DZ11" s="95">
        <v>0.59103528071368638</v>
      </c>
      <c r="EA11" s="95">
        <f t="shared" si="22"/>
        <v>1.2268119461483684E-2</v>
      </c>
      <c r="EB11" s="60"/>
      <c r="EC11" s="95">
        <v>6.8402802051485854E-3</v>
      </c>
      <c r="ED11" s="95">
        <v>0.51495349994634632</v>
      </c>
      <c r="EE11" s="95">
        <f t="shared" si="23"/>
        <v>1.3283296852747449E-2</v>
      </c>
      <c r="EF11" s="76"/>
      <c r="EG11" s="95">
        <v>1.0212194161855171E-2</v>
      </c>
      <c r="EH11" s="95">
        <v>3.8522165217048525E-4</v>
      </c>
      <c r="EI11" s="95">
        <f t="shared" si="24"/>
        <v>26.509917353595746</v>
      </c>
      <c r="EJ11" s="72"/>
      <c r="EK11" s="111"/>
      <c r="EL11" s="93">
        <v>1.2850477845647258E-3</v>
      </c>
      <c r="EM11" s="93">
        <v>2.3367087666170661</v>
      </c>
      <c r="EN11" s="93">
        <f t="shared" si="25"/>
        <v>5.4993921490059444E-4</v>
      </c>
      <c r="EO11" s="60"/>
      <c r="EP11" s="95">
        <v>2.5197774175116957E-3</v>
      </c>
      <c r="EQ11" s="95">
        <v>0.55662409074595198</v>
      </c>
      <c r="ER11" s="95">
        <f t="shared" si="26"/>
        <v>4.526892492444679E-3</v>
      </c>
      <c r="ES11" s="60"/>
      <c r="ET11" s="95">
        <v>3.6126892713506638E-3</v>
      </c>
      <c r="EU11" s="95">
        <v>0.39791364467172935</v>
      </c>
      <c r="EV11" s="95">
        <f t="shared" si="27"/>
        <v>9.0790786386102922E-3</v>
      </c>
      <c r="EW11" s="76"/>
      <c r="EX11" s="95">
        <v>5.8943363628752805E-2</v>
      </c>
      <c r="EY11" s="95">
        <v>1.1492997469568116</v>
      </c>
      <c r="EZ11" s="95">
        <f t="shared" si="28"/>
        <v>5.128632785731204E-2</v>
      </c>
      <c r="FA11" s="72"/>
      <c r="FB11" s="111"/>
      <c r="FC11" s="93">
        <v>5.5739330528848489E-2</v>
      </c>
      <c r="FD11" s="93">
        <v>1.3307102500561017</v>
      </c>
      <c r="FE11" s="93">
        <f t="shared" si="29"/>
        <v>4.1886902521791322E-2</v>
      </c>
      <c r="FF11" s="60"/>
      <c r="FG11" s="95">
        <v>0.40239618580791697</v>
      </c>
      <c r="FH11" s="95">
        <v>2.4009094875906443</v>
      </c>
      <c r="FI11" s="95">
        <f t="shared" si="30"/>
        <v>0.16760156427709766</v>
      </c>
      <c r="FJ11" s="60"/>
      <c r="FK11" s="95">
        <v>5.9411982404444189E-2</v>
      </c>
      <c r="FL11" s="95">
        <v>0.76604787274083241</v>
      </c>
      <c r="FM11" s="95">
        <f t="shared" si="31"/>
        <v>7.7556487679908109E-2</v>
      </c>
      <c r="FN11" s="76"/>
      <c r="FO11" s="95">
        <v>0.41876256856193633</v>
      </c>
      <c r="FP11" s="95">
        <v>1.9848030874186333</v>
      </c>
      <c r="FQ11" s="95">
        <f t="shared" si="32"/>
        <v>0.21098444032882099</v>
      </c>
      <c r="FR11" s="72"/>
      <c r="FS11" s="111"/>
      <c r="FT11" s="93">
        <v>1.1106213215348999E-4</v>
      </c>
      <c r="FU11" s="93">
        <v>9.1523475913111811E-4</v>
      </c>
      <c r="FV11" s="93">
        <f t="shared" si="33"/>
        <v>0.12134824540419256</v>
      </c>
      <c r="FW11" s="60"/>
      <c r="FX11" s="95">
        <v>4.9728174141900762E-2</v>
      </c>
      <c r="FY11" s="95">
        <v>2.1757873762042195</v>
      </c>
      <c r="FZ11" s="95">
        <f t="shared" si="1"/>
        <v>2.2855254463629755E-2</v>
      </c>
      <c r="GA11" s="60"/>
      <c r="GB11" s="95">
        <v>2.8884465920134155E-3</v>
      </c>
      <c r="GC11" s="95">
        <v>0.10040740758499771</v>
      </c>
      <c r="GD11" s="95">
        <f t="shared" si="34"/>
        <v>2.8767265896873832E-2</v>
      </c>
      <c r="GE11" s="76"/>
      <c r="GF11" s="95">
        <v>1.3968374135506056E-3</v>
      </c>
      <c r="GG11" s="95">
        <v>5.8598464400356532E-4</v>
      </c>
      <c r="GH11" s="95">
        <f t="shared" si="35"/>
        <v>2.3837440585595053</v>
      </c>
      <c r="GI11" s="72"/>
      <c r="GJ11" s="111"/>
      <c r="GK11" s="93">
        <v>2.3336353530895314E-2</v>
      </c>
      <c r="GL11" s="93">
        <v>0.66278870301403048</v>
      </c>
      <c r="GM11" s="93">
        <f t="shared" si="36"/>
        <v>3.5209341113952741E-2</v>
      </c>
      <c r="GN11" s="60"/>
      <c r="GO11" s="95">
        <v>6.692232568702304E-2</v>
      </c>
      <c r="GP11" s="95">
        <v>1.6339910641229776</v>
      </c>
      <c r="GQ11" s="95">
        <f t="shared" si="37"/>
        <v>4.095635964994869E-2</v>
      </c>
      <c r="GR11" s="60"/>
      <c r="GS11" s="95">
        <v>6.608107707003266E-3</v>
      </c>
      <c r="GT11" s="95">
        <v>2.1213184023590546E-2</v>
      </c>
      <c r="GU11" s="95">
        <f t="shared" si="38"/>
        <v>0.31150946975496879</v>
      </c>
      <c r="GV11" s="76"/>
      <c r="GW11" s="95">
        <v>9.9999999999999998E-13</v>
      </c>
      <c r="GX11" s="95">
        <f t="shared" si="68"/>
        <v>9.9999999999999995E-7</v>
      </c>
      <c r="GY11" s="95">
        <f t="shared" si="39"/>
        <v>9.9999999999999995E-7</v>
      </c>
      <c r="GZ11" s="72"/>
      <c r="HA11" s="111"/>
      <c r="HB11" s="93">
        <v>1.1416816110910953E-4</v>
      </c>
      <c r="HC11" s="93">
        <v>2.862634767909374E-5</v>
      </c>
      <c r="HD11" s="93">
        <f t="shared" si="40"/>
        <v>3.988219607647967</v>
      </c>
      <c r="HE11" s="60"/>
      <c r="HF11" s="95">
        <v>2.2767077264967384E-3</v>
      </c>
      <c r="HG11" s="95">
        <v>1.0253441974063832E-4</v>
      </c>
      <c r="HH11" s="95">
        <f t="shared" si="41"/>
        <v>22.2043264325842</v>
      </c>
      <c r="HI11" s="60"/>
      <c r="HJ11" s="95">
        <v>1.1421054555586033E-4</v>
      </c>
      <c r="HK11" s="95">
        <v>2.8568302765085313E-5</v>
      </c>
      <c r="HL11" s="95">
        <f t="shared" si="42"/>
        <v>3.9978064673636298</v>
      </c>
      <c r="HM11" s="76"/>
      <c r="HN11" s="95">
        <v>1.1421271124046236E-4</v>
      </c>
      <c r="HO11" s="95">
        <v>2.8506669781653535E-5</v>
      </c>
      <c r="HP11" s="95">
        <f t="shared" si="43"/>
        <v>4.0065259153479911</v>
      </c>
      <c r="HQ11" s="72"/>
      <c r="HR11" s="111"/>
      <c r="HS11" s="93">
        <v>1.2915289787902606E-2</v>
      </c>
      <c r="HT11" s="93">
        <v>1.3038557426333943E-2</v>
      </c>
      <c r="HU11" s="93">
        <f t="shared" si="44"/>
        <v>0.99054591436761452</v>
      </c>
      <c r="HV11" s="60"/>
      <c r="HW11" s="95">
        <v>2.440682267533403E-2</v>
      </c>
      <c r="HX11" s="95">
        <v>1.6638150065039565E-2</v>
      </c>
      <c r="HY11" s="95">
        <f t="shared" si="45"/>
        <v>1.46691925363855</v>
      </c>
      <c r="HZ11" s="60"/>
      <c r="IA11" s="95">
        <v>2.4440282582919162E-2</v>
      </c>
      <c r="IB11" s="95">
        <v>1.6620316679603571E-2</v>
      </c>
      <c r="IC11" s="95">
        <f t="shared" si="46"/>
        <v>1.4705064322217303</v>
      </c>
      <c r="ID11" s="76"/>
      <c r="IE11" s="95">
        <v>1.0667254968513349</v>
      </c>
      <c r="IF11" s="95">
        <v>3.2024375711967927</v>
      </c>
      <c r="IG11" s="95">
        <f t="shared" si="47"/>
        <v>0.33309798337542162</v>
      </c>
      <c r="IH11" s="72"/>
      <c r="II11" s="111"/>
      <c r="IJ11" s="93">
        <v>1.0005268290608216E-2</v>
      </c>
      <c r="IK11" s="93">
        <v>1.3470775344749257</v>
      </c>
      <c r="IL11" s="93">
        <f t="shared" si="48"/>
        <v>7.4273885760466982E-3</v>
      </c>
      <c r="IM11" s="60"/>
      <c r="IN11" s="95">
        <v>0.2450424784236738</v>
      </c>
      <c r="IO11" s="95">
        <v>2.9226678583731105</v>
      </c>
      <c r="IP11" s="95">
        <f t="shared" si="49"/>
        <v>8.3842054690427797E-2</v>
      </c>
      <c r="IQ11" s="60"/>
      <c r="IR11" s="95">
        <v>0.23904698903643565</v>
      </c>
      <c r="IS11" s="95">
        <v>2.8544672171342418</v>
      </c>
      <c r="IT11" s="95">
        <f t="shared" si="50"/>
        <v>8.3744871057383596E-2</v>
      </c>
      <c r="IU11" s="76"/>
      <c r="IV11" s="95">
        <v>1.014230865232812</v>
      </c>
      <c r="IW11" s="95">
        <v>2.5400350703900783</v>
      </c>
      <c r="IX11" s="95">
        <f t="shared" si="51"/>
        <v>0.39929797704606285</v>
      </c>
      <c r="IY11" s="72"/>
      <c r="IZ11" s="111"/>
      <c r="JA11" s="93">
        <v>7.5222136178952514E-2</v>
      </c>
      <c r="JB11" s="93">
        <v>2.5604406777977493</v>
      </c>
      <c r="JC11" s="93">
        <f t="shared" si="52"/>
        <v>2.9378589721380122E-2</v>
      </c>
      <c r="JD11" s="60"/>
      <c r="JE11" s="95">
        <v>0.29805592253203644</v>
      </c>
      <c r="JF11" s="95">
        <v>4.2239246102350947</v>
      </c>
      <c r="JG11" s="95">
        <f t="shared" si="53"/>
        <v>7.0563741078571773E-2</v>
      </c>
      <c r="JH11" s="60"/>
      <c r="JI11" s="95">
        <v>0.10010910977076275</v>
      </c>
      <c r="JJ11" s="95">
        <v>1.749442487405924</v>
      </c>
      <c r="JK11" s="95">
        <f t="shared" si="54"/>
        <v>5.7223435746781647E-2</v>
      </c>
      <c r="JL11" s="76"/>
      <c r="JM11" s="95">
        <v>0.30942086039805661</v>
      </c>
      <c r="JN11" s="95">
        <v>3.5605228711280454</v>
      </c>
      <c r="JO11" s="95">
        <f t="shared" si="55"/>
        <v>8.6903208207738836E-2</v>
      </c>
      <c r="JP11" s="72"/>
      <c r="JQ11" s="111"/>
      <c r="JR11" s="93">
        <v>1.2307805014376625E-2</v>
      </c>
      <c r="JS11" s="93">
        <v>3.5504642496642363E-4</v>
      </c>
      <c r="JT11" s="93">
        <f t="shared" si="56"/>
        <v>34.665339935588875</v>
      </c>
      <c r="JU11" s="60"/>
      <c r="JV11" s="95">
        <v>0.268739569333872</v>
      </c>
      <c r="JW11" s="95">
        <v>2.6875907269356962</v>
      </c>
      <c r="JX11" s="95">
        <f t="shared" si="57"/>
        <v>9.9992743180908408E-2</v>
      </c>
      <c r="JY11" s="60"/>
      <c r="JZ11" s="95">
        <v>7.3652973644670938E-2</v>
      </c>
      <c r="KA11" s="95">
        <v>1.3885609577003759</v>
      </c>
      <c r="KB11" s="95">
        <f t="shared" si="58"/>
        <v>5.3042664951957981E-2</v>
      </c>
      <c r="KC11" s="76"/>
      <c r="KD11" s="95">
        <v>1.064928289043273</v>
      </c>
      <c r="KE11" s="95">
        <v>2.3856319450050796</v>
      </c>
      <c r="KF11" s="95">
        <f t="shared" si="59"/>
        <v>0.44639253396692985</v>
      </c>
      <c r="KG11" s="72"/>
      <c r="KH11" s="111"/>
      <c r="KI11" s="93">
        <v>9.4406846360000907E-3</v>
      </c>
      <c r="KJ11" s="93">
        <v>1.3063181297226918</v>
      </c>
      <c r="KK11" s="93">
        <f t="shared" si="60"/>
        <v>7.2269414480255131E-3</v>
      </c>
      <c r="KL11" s="60"/>
      <c r="KM11" s="95">
        <v>7.2092250936709484E-2</v>
      </c>
      <c r="KN11" s="95">
        <v>1.711104056624434</v>
      </c>
      <c r="KO11" s="95">
        <f t="shared" si="61"/>
        <v>4.2132008662833086E-2</v>
      </c>
      <c r="KP11" s="60"/>
      <c r="KQ11" s="95">
        <v>1.2990711564901364E-2</v>
      </c>
      <c r="KR11" s="95">
        <v>0.27993668068049693</v>
      </c>
      <c r="KS11" s="95">
        <f t="shared" si="62"/>
        <v>4.6405892694456108E-2</v>
      </c>
      <c r="KT11" s="76"/>
      <c r="KU11" s="95">
        <v>109.28235035727161</v>
      </c>
      <c r="KV11" s="95">
        <v>11.714917684867542</v>
      </c>
      <c r="KW11" s="95">
        <f t="shared" si="63"/>
        <v>9.3284778687292373</v>
      </c>
      <c r="KX11" s="72"/>
      <c r="KY11" s="111"/>
      <c r="KZ11" s="93">
        <v>6.9461356951367403E-2</v>
      </c>
      <c r="LA11" s="93">
        <v>1.3494298718655937</v>
      </c>
      <c r="LB11" s="93">
        <f t="shared" si="64"/>
        <v>5.1474595604836228E-2</v>
      </c>
      <c r="LC11" s="60"/>
      <c r="LD11" s="95">
        <v>1.0345811753364971</v>
      </c>
      <c r="LE11" s="95">
        <v>2.3464271612141183</v>
      </c>
      <c r="LF11" s="95">
        <f t="shared" si="65"/>
        <v>0.44091766087517109</v>
      </c>
      <c r="LG11" s="60"/>
      <c r="LH11" s="95">
        <v>2.9619882132191779E-2</v>
      </c>
      <c r="LI11" s="95">
        <v>0.26307418895493978</v>
      </c>
      <c r="LJ11" s="95">
        <f t="shared" si="66"/>
        <v>0.11259136538577401</v>
      </c>
      <c r="LK11" s="76"/>
      <c r="LL11" s="95">
        <v>1.1238576750783908</v>
      </c>
      <c r="LM11" s="95">
        <v>2.0938149414430152</v>
      </c>
      <c r="LN11" s="95">
        <f t="shared" si="67"/>
        <v>0.53675119650442971</v>
      </c>
    </row>
    <row r="12" spans="1:326" x14ac:dyDescent="0.3">
      <c r="A12" s="58"/>
      <c r="B12" s="58"/>
      <c r="E12" s="111"/>
      <c r="F12" s="93">
        <f>_xlfn.SWITCH($G$1+($G$2-1)*6,1,W12,2,AN12,3,BE12,4,BV12,5,CM12,6,DD12,7,DU12,8,EL12,9,FC12,10,FT12,11,GK12,12,HB12,13,HS12,14,IJ12,15,JA12,16,JR12,17,KI12,18,KZ12,default,NA)</f>
        <v>0.23716635105138481</v>
      </c>
      <c r="G12" s="93">
        <f>_xlfn.SWITCH($G$1+($G$2-1)*6,1,X12,2,AO12,3,BF12,4,BW12,5,CN12,6,DE12,7,DV12,8,EM12,9,FD12,10,FU12,11,GL12,12,HC12,13,HT12,14,IK12,15,JB12,16,JS12,17,KJ12,18,LA12,default,NA)</f>
        <v>1.2341093819830984</v>
      </c>
      <c r="H12" s="93">
        <f>_xlfn.SWITCH($G$1+($G$2-1)*6,1,Y12,2,AP12,3,BG12,4,BX12,5,CO12,6,DF12,7,DW12,8,EN12,9,FE12,10,FV12,11,GM12,12,HD12,13,HU12,14,IL12,15,JC12,16,JT12,17,KK12,18,LB12,default,NA)</f>
        <v>0.19217611867619114</v>
      </c>
      <c r="I12" s="60"/>
      <c r="J12" s="95">
        <f>_xlfn.SWITCH($G$1+($G$2-1)*6,1,AA12,2,AR12,3,BI12,4,BZ12,5,CQ12,6,DH12,7,DY12,8,EP12,9,FG12,10,FX12,11,GO12,12,HF12,13,HW12,14,IN12,15,JE12,16,JV12,17,KM12,18,LD12,default,NA)</f>
        <v>0.23769098990223164</v>
      </c>
      <c r="K12" s="95">
        <f>_xlfn.SWITCH($G$1+($G$2-1)*6,1,AB12,2,AS12,3,BJ12,4,CA12,5,CR12,6,DI12,7,DZ12,8,EQ12,9,FH12,10,FY12,11,GP12,12,HG12,13,HX12,14,IO12,15,JF12,16,JW12,17,KN12,18,LE12,default,NA)</f>
        <v>2.7234052914871212</v>
      </c>
      <c r="L12" s="95">
        <f>_xlfn.SWITCH($G$1+($G$2-1)*6,1,AC12,2,AT12,3,BK12,4,CB12,5,CS12,6,DJ12,7,EA12,8,ER12,9,FI12,10,FZ12,11,GQ12,12,HH12,13,HY12,14,IP12,15,JG12,16,JX12,17,KO12,18,LF12,default,NA)</f>
        <v>8.7277127148578007E-2</v>
      </c>
      <c r="M12" s="60"/>
      <c r="N12" s="95">
        <f>_xlfn.SWITCH($G$1+($G$2-1)*6,1,AE12,2,AV12,3,BM12,4,CD12,5,CU12,6,DL12,7,EC12,8,ET12,9,FK12,10,GB12,11,GS12,12,HJ12,13,IA12,14,IR12,15,JI12,16,JZ12,17,KQ12,18,LH12,default,NA)</f>
        <v>0.21900591577070708</v>
      </c>
      <c r="O12" s="95">
        <f>_xlfn.SWITCH($G$1+($G$2-1)*6,1,AF12,2,AW12,3,BN12,4,CE12,5,CV12,6,DM12,7,ED12,8,EU12,9,FL12,10,GC12,11,GT12,12,HK12,13,IB12,14,IS12,15,JJ12,16,KA12,17,KR12,18,LI12,default,NA)</f>
        <v>1.2896967557436116</v>
      </c>
      <c r="P12" s="95">
        <f>_xlfn.SWITCH($G$1+($G$2-1)*6,1,AG12,2,AX12,3,BO12,4,CF12,5,CW12,6,DN12,7,EE12,8,EV12,9,FM12,10,GD12,11,GU12,12,HL12,13,IC12,14,IT12,15,JK12,16,KB12,17,KS12,18,LJ12,default,NA)</f>
        <v>0.16981194594417115</v>
      </c>
      <c r="Q12" s="76"/>
      <c r="R12" s="95">
        <f>_xlfn.SWITCH($G$1+($G$2-1)*6,1,AI12,2,AZ12,3,BQ12,4,CH12,5,CY12,6,DP12,7,EG12,8,EX12,9,FO12,10,GF12,11,GW12,12,HN12,13,IE12,14,IV12,15,JM12,16,KD12,17,KU12,18,LL12,default,NA)</f>
        <v>88.470761137465047</v>
      </c>
      <c r="S12" s="95">
        <f>_xlfn.SWITCH($G$1+($G$2-1)*6,1,AJ12,2,BA12,3,BR12,4,CI12,5,CZ12,6,DQ12,7,EH12,8,EY12,9,FP12,10,GG12,11,GX12,12,HO12,13,IF12,14,IW12,15,JN12,16,KE12,17,KV12,18,LM12,default,NA)</f>
        <v>18.888290365322913</v>
      </c>
      <c r="T12" s="95">
        <f>_xlfn.SWITCH($G$1+($G$2-1)*6,1,AK12,2,BB12,3,BS12,4,CJ12,5,DA12,6,DR12,7,EI12,8,EZ12,9,FQ12,10,GH12,11,GY12,12,HP12,13,IG12,14,IX12,15,JO12,16,KF12,17,KW12,18,LN12,default,NA)</f>
        <v>4.6838945942873087</v>
      </c>
      <c r="U12" s="72"/>
      <c r="V12" s="111"/>
      <c r="W12" s="93">
        <v>0.25808325249678454</v>
      </c>
      <c r="X12" s="93">
        <v>4.1260505678807124</v>
      </c>
      <c r="Y12" s="93">
        <f t="shared" si="2"/>
        <v>6.2549706614319411E-2</v>
      </c>
      <c r="Z12" s="60"/>
      <c r="AA12" s="95">
        <v>0.25463486939768748</v>
      </c>
      <c r="AB12" s="95">
        <v>0.65470709484593559</v>
      </c>
      <c r="AC12" s="95">
        <f t="shared" si="3"/>
        <v>0.38892944860725492</v>
      </c>
      <c r="AD12" s="60"/>
      <c r="AE12" s="95">
        <v>1.1735383101750467</v>
      </c>
      <c r="AF12" s="95">
        <v>4.2716915066007681</v>
      </c>
      <c r="AG12" s="95">
        <f t="shared" si="0"/>
        <v>0.27472449926724674</v>
      </c>
      <c r="AH12" s="76"/>
      <c r="AI12" s="95">
        <v>9.9999999999999998E-13</v>
      </c>
      <c r="AJ12" s="95">
        <f>0.000001</f>
        <v>9.9999999999999995E-7</v>
      </c>
      <c r="AK12" s="95">
        <f t="shared" si="4"/>
        <v>9.9999999999999995E-7</v>
      </c>
      <c r="AL12" s="72"/>
      <c r="AM12" s="111"/>
      <c r="AN12" s="93">
        <v>5.5871641990410267E-2</v>
      </c>
      <c r="AO12" s="93">
        <v>0.49590822540479534</v>
      </c>
      <c r="AP12" s="93">
        <f t="shared" si="5"/>
        <v>0.11266528588995249</v>
      </c>
      <c r="AQ12" s="60"/>
      <c r="AR12" s="95">
        <v>1.4017975365221895</v>
      </c>
      <c r="AS12" s="95">
        <v>3.8190333501772189</v>
      </c>
      <c r="AT12" s="95">
        <f t="shared" si="6"/>
        <v>0.36705558919959164</v>
      </c>
      <c r="AU12" s="60"/>
      <c r="AV12" s="95">
        <v>1.3739322161244591</v>
      </c>
      <c r="AW12" s="95">
        <v>3.8212546594404704</v>
      </c>
      <c r="AX12" s="95">
        <f t="shared" si="7"/>
        <v>0.35955002703893019</v>
      </c>
      <c r="AY12" s="76"/>
      <c r="AZ12" s="95">
        <v>1.3752957421298413</v>
      </c>
      <c r="BA12" s="95">
        <v>3.7921221250160224</v>
      </c>
      <c r="BB12" s="95">
        <f t="shared" si="8"/>
        <v>0.36267179610520334</v>
      </c>
      <c r="BC12" s="72"/>
      <c r="BD12" s="111"/>
      <c r="BE12" s="93">
        <v>0.23716635105138481</v>
      </c>
      <c r="BF12" s="93">
        <v>1.2341093819830984</v>
      </c>
      <c r="BG12" s="93">
        <f t="shared" si="9"/>
        <v>0.19217611867619114</v>
      </c>
      <c r="BH12" s="60"/>
      <c r="BI12" s="95">
        <v>0.23769098990223164</v>
      </c>
      <c r="BJ12" s="95">
        <v>2.7234052914871212</v>
      </c>
      <c r="BK12" s="95">
        <f t="shared" si="10"/>
        <v>8.7277127148578007E-2</v>
      </c>
      <c r="BL12" s="60"/>
      <c r="BM12" s="95">
        <v>0.21900591577070708</v>
      </c>
      <c r="BN12" s="95">
        <v>1.2896967557436116</v>
      </c>
      <c r="BO12" s="95">
        <f t="shared" si="11"/>
        <v>0.16981194594417115</v>
      </c>
      <c r="BP12" s="76"/>
      <c r="BQ12" s="95">
        <v>88.470761137465047</v>
      </c>
      <c r="BR12" s="95">
        <v>18.888290365322913</v>
      </c>
      <c r="BS12" s="95">
        <f t="shared" si="12"/>
        <v>4.6838945942873087</v>
      </c>
      <c r="BT12" s="72"/>
      <c r="BU12" s="111"/>
      <c r="BV12" s="93">
        <v>0.2655105439555992</v>
      </c>
      <c r="BW12" s="93">
        <v>3.4852553737045056</v>
      </c>
      <c r="BX12" s="93">
        <v>7.618108731968927E-2</v>
      </c>
      <c r="BY12" s="60"/>
      <c r="BZ12" s="95">
        <v>1.4144761596500388</v>
      </c>
      <c r="CA12" s="95">
        <v>3.5029176713708483</v>
      </c>
      <c r="CB12" s="95">
        <v>0.40379943017515768</v>
      </c>
      <c r="CC12" s="60"/>
      <c r="CD12" s="95">
        <v>2.6935297482663198E-2</v>
      </c>
      <c r="CE12" s="95">
        <v>0.25671098936750858</v>
      </c>
      <c r="CF12" s="95">
        <v>0.10492459847171758</v>
      </c>
      <c r="CG12" s="76"/>
      <c r="CH12" s="95">
        <v>0.26807263168251289</v>
      </c>
      <c r="CI12" s="95">
        <v>2.8423208299046245</v>
      </c>
      <c r="CJ12" s="95">
        <v>9.4314698348640744E-2</v>
      </c>
      <c r="CK12" s="72"/>
      <c r="CL12" s="111"/>
      <c r="CM12" s="93">
        <v>4.925216729975896E-2</v>
      </c>
      <c r="CN12" s="93">
        <v>1.70665453305256</v>
      </c>
      <c r="CO12" s="93">
        <f t="shared" si="13"/>
        <v>2.8858896950670763E-2</v>
      </c>
      <c r="CP12" s="60"/>
      <c r="CQ12" s="95">
        <v>0.23118163099192829</v>
      </c>
      <c r="CR12" s="95">
        <v>3.5853358447346038</v>
      </c>
      <c r="CS12" s="95">
        <f t="shared" si="14"/>
        <v>6.4479770097811015E-2</v>
      </c>
      <c r="CT12" s="60"/>
      <c r="CU12" s="95">
        <v>6.5990184126810444E-2</v>
      </c>
      <c r="CV12" s="95">
        <v>0.90871322501239349</v>
      </c>
      <c r="CW12" s="95">
        <f t="shared" si="15"/>
        <v>7.2619372438329416E-2</v>
      </c>
      <c r="CX12" s="76"/>
      <c r="CY12" s="95">
        <v>9.9999999999999998E-13</v>
      </c>
      <c r="CZ12" s="95">
        <f>0.000001</f>
        <v>9.9999999999999995E-7</v>
      </c>
      <c r="DA12" s="95">
        <f t="shared" si="16"/>
        <v>9.9999999999999995E-7</v>
      </c>
      <c r="DB12" s="72"/>
      <c r="DC12" s="111"/>
      <c r="DD12" s="93">
        <v>5.7949924280084789E-2</v>
      </c>
      <c r="DE12" s="93">
        <v>1.3428288281568692</v>
      </c>
      <c r="DF12" s="93">
        <f t="shared" si="17"/>
        <v>4.3155108875362246E-2</v>
      </c>
      <c r="DG12" s="60"/>
      <c r="DH12" s="95">
        <v>0.26049881600216279</v>
      </c>
      <c r="DI12" s="95">
        <v>2.7371790525532078</v>
      </c>
      <c r="DJ12" s="95">
        <f t="shared" si="18"/>
        <v>9.5170542737849986E-2</v>
      </c>
      <c r="DK12" s="60"/>
      <c r="DL12" s="95">
        <v>5.6834910656293716E-2</v>
      </c>
      <c r="DM12" s="95">
        <v>0.80517941980770436</v>
      </c>
      <c r="DN12" s="95">
        <f t="shared" si="19"/>
        <v>7.0586641012095441E-2</v>
      </c>
      <c r="DO12" s="76"/>
      <c r="DP12" s="95">
        <v>89.411093853243372</v>
      </c>
      <c r="DQ12" s="95">
        <v>19.146842067910374</v>
      </c>
      <c r="DR12" s="95">
        <f t="shared" si="20"/>
        <v>4.6697566907440118</v>
      </c>
      <c r="DS12" s="72"/>
      <c r="DT12" s="111"/>
      <c r="DU12" s="93">
        <v>6.3793282901728116E-2</v>
      </c>
      <c r="DV12" s="93">
        <v>1.6893182420452211</v>
      </c>
      <c r="DW12" s="93">
        <f t="shared" si="21"/>
        <v>3.7762738431389317E-2</v>
      </c>
      <c r="DX12" s="60"/>
      <c r="DY12" s="95">
        <v>6.2616784414581211E-2</v>
      </c>
      <c r="DZ12" s="95">
        <v>1.2882878120432482</v>
      </c>
      <c r="EA12" s="95">
        <f t="shared" si="22"/>
        <v>4.8604654821091442E-2</v>
      </c>
      <c r="EB12" s="60"/>
      <c r="EC12" s="95">
        <v>6.3075049732991426E-2</v>
      </c>
      <c r="ED12" s="95">
        <v>1.1484089558834185</v>
      </c>
      <c r="EE12" s="95">
        <f t="shared" si="23"/>
        <v>5.4923857402758298E-2</v>
      </c>
      <c r="EF12" s="76"/>
      <c r="EG12" s="95">
        <v>7.5861951876775385E-2</v>
      </c>
      <c r="EH12" s="95">
        <v>2.1248372236673507</v>
      </c>
      <c r="EI12" s="95">
        <f t="shared" si="24"/>
        <v>3.5702476891778974E-2</v>
      </c>
      <c r="EJ12" s="72"/>
      <c r="EK12" s="111"/>
      <c r="EL12" s="93">
        <v>6.341721967486981E-3</v>
      </c>
      <c r="EM12" s="93">
        <v>1.4982381801272353</v>
      </c>
      <c r="EN12" s="93">
        <f t="shared" si="25"/>
        <v>4.2327862496124753E-3</v>
      </c>
      <c r="EO12" s="60"/>
      <c r="EP12" s="95">
        <v>9.3052244700386477E-3</v>
      </c>
      <c r="EQ12" s="95">
        <v>0.56309807535670819</v>
      </c>
      <c r="ER12" s="95">
        <f t="shared" si="26"/>
        <v>1.6525051100812281E-2</v>
      </c>
      <c r="ES12" s="60"/>
      <c r="ET12" s="95">
        <v>8.7837964544472437E-3</v>
      </c>
      <c r="EU12" s="95">
        <v>0.36049455521876311</v>
      </c>
      <c r="EV12" s="95">
        <f t="shared" si="27"/>
        <v>2.4365961502849524E-2</v>
      </c>
      <c r="EW12" s="76"/>
      <c r="EX12" s="95">
        <v>6.0673841997325305E-2</v>
      </c>
      <c r="EY12" s="95">
        <v>0.92609292687701938</v>
      </c>
      <c r="EZ12" s="95">
        <f t="shared" si="28"/>
        <v>6.5515932836168286E-2</v>
      </c>
      <c r="FA12" s="72"/>
      <c r="FB12" s="111"/>
      <c r="FC12" s="93">
        <v>0.39752814509403939</v>
      </c>
      <c r="FD12" s="93">
        <v>2.4557388923536934</v>
      </c>
      <c r="FE12" s="93">
        <f t="shared" si="29"/>
        <v>0.16187720377431092</v>
      </c>
      <c r="FF12" s="60"/>
      <c r="FG12" s="95">
        <v>0.40240397559605201</v>
      </c>
      <c r="FH12" s="95">
        <v>2.3934299618587902</v>
      </c>
      <c r="FI12" s="95">
        <f t="shared" si="30"/>
        <v>0.1681285778187285</v>
      </c>
      <c r="FJ12" s="60"/>
      <c r="FK12" s="95">
        <v>0.411478228408381</v>
      </c>
      <c r="FL12" s="95">
        <v>2.0372768467399447</v>
      </c>
      <c r="FM12" s="95">
        <f t="shared" si="31"/>
        <v>0.20197462562185864</v>
      </c>
      <c r="FN12" s="76"/>
      <c r="FO12" s="95">
        <v>0.41913496365600356</v>
      </c>
      <c r="FP12" s="95">
        <v>1.9828609381334956</v>
      </c>
      <c r="FQ12" s="95">
        <f t="shared" si="32"/>
        <v>0.21137889984889369</v>
      </c>
      <c r="FR12" s="72"/>
      <c r="FS12" s="111"/>
      <c r="FT12" s="93">
        <v>2.6206961478369806E-3</v>
      </c>
      <c r="FU12" s="93">
        <v>0.99864817529419014</v>
      </c>
      <c r="FV12" s="93">
        <f t="shared" si="33"/>
        <v>2.6242436652577409E-3</v>
      </c>
      <c r="FW12" s="60"/>
      <c r="FX12" s="95">
        <v>9.9999999999999998E-13</v>
      </c>
      <c r="FY12" s="95">
        <v>9.9999999999999995E-7</v>
      </c>
      <c r="FZ12" s="95">
        <v>9.9999999999999995E-7</v>
      </c>
      <c r="GA12" s="60"/>
      <c r="GB12" s="95">
        <v>1.2883755242582682E-4</v>
      </c>
      <c r="GC12" s="95">
        <v>1.7088171756921679E-3</v>
      </c>
      <c r="GD12" s="95">
        <f t="shared" si="34"/>
        <v>7.5395749913176227E-2</v>
      </c>
      <c r="GE12" s="76"/>
      <c r="GF12" s="95">
        <v>6.548368641216136E-2</v>
      </c>
      <c r="GG12" s="95">
        <v>1.6585760612585965</v>
      </c>
      <c r="GH12" s="95">
        <f t="shared" si="35"/>
        <v>3.9481871191647137E-2</v>
      </c>
      <c r="GI12" s="72"/>
      <c r="GJ12" s="111"/>
      <c r="GK12" s="93">
        <v>5.8614857750898655E-2</v>
      </c>
      <c r="GL12" s="93">
        <v>1.9367851255055033</v>
      </c>
      <c r="GM12" s="93">
        <f t="shared" si="36"/>
        <v>3.0263996237373057E-2</v>
      </c>
      <c r="GN12" s="60"/>
      <c r="GO12" s="95">
        <v>0.41003822799444734</v>
      </c>
      <c r="GP12" s="95">
        <v>6.9585104986202948</v>
      </c>
      <c r="GQ12" s="95">
        <f t="shared" si="37"/>
        <v>5.8926149220547709E-2</v>
      </c>
      <c r="GR12" s="60"/>
      <c r="GS12" s="95">
        <v>9.9097916503812482E-3</v>
      </c>
      <c r="GT12" s="95">
        <v>7.1560860300554793E-2</v>
      </c>
      <c r="GU12" s="95">
        <f t="shared" si="38"/>
        <v>0.1384806108920468</v>
      </c>
      <c r="GV12" s="76"/>
      <c r="GW12" s="95">
        <v>9.9999999999999998E-13</v>
      </c>
      <c r="GX12" s="95">
        <f t="shared" si="68"/>
        <v>9.9999999999999995E-7</v>
      </c>
      <c r="GY12" s="95">
        <f t="shared" si="39"/>
        <v>9.9999999999999995E-7</v>
      </c>
      <c r="GZ12" s="72"/>
      <c r="HA12" s="111"/>
      <c r="HB12" s="93">
        <v>8.2994166147576532E-3</v>
      </c>
      <c r="HC12" s="93">
        <v>1.0175084257686495</v>
      </c>
      <c r="HD12" s="93">
        <f t="shared" si="40"/>
        <v>8.1566072619871244E-3</v>
      </c>
      <c r="HE12" s="60"/>
      <c r="HF12" s="95">
        <v>5.3080309387938673E-2</v>
      </c>
      <c r="HG12" s="95">
        <v>1.2463809349544379</v>
      </c>
      <c r="HH12" s="95">
        <f t="shared" si="41"/>
        <v>4.2587549198896443E-2</v>
      </c>
      <c r="HI12" s="60"/>
      <c r="HJ12" s="95">
        <v>8.4014322624003084E-3</v>
      </c>
      <c r="HK12" s="95">
        <v>0.26470985394347851</v>
      </c>
      <c r="HL12" s="95">
        <f t="shared" si="42"/>
        <v>3.1738267908206406E-2</v>
      </c>
      <c r="HM12" s="76"/>
      <c r="HN12" s="95">
        <v>2.0476312913108129E-4</v>
      </c>
      <c r="HO12" s="95">
        <v>1.0152512348290506E-5</v>
      </c>
      <c r="HP12" s="95">
        <f t="shared" si="43"/>
        <v>20.168715102873978</v>
      </c>
      <c r="HQ12" s="72"/>
      <c r="HR12" s="111"/>
      <c r="HS12" s="93">
        <v>5.0646335713272268E-2</v>
      </c>
      <c r="HT12" s="93">
        <v>2.786520297184055</v>
      </c>
      <c r="HU12" s="93">
        <f t="shared" si="44"/>
        <v>1.8175477050877187E-2</v>
      </c>
      <c r="HV12" s="60"/>
      <c r="HW12" s="95">
        <v>8.6808724387838876E-2</v>
      </c>
      <c r="HX12" s="95">
        <v>3.0122555691341169</v>
      </c>
      <c r="HY12" s="95">
        <f t="shared" si="45"/>
        <v>2.8818512372372287E-2</v>
      </c>
      <c r="HZ12" s="60"/>
      <c r="IA12" s="95">
        <v>8.9540218935773297E-2</v>
      </c>
      <c r="IB12" s="95">
        <v>2.555127921381251</v>
      </c>
      <c r="IC12" s="95">
        <f t="shared" si="46"/>
        <v>3.5043340956240517E-2</v>
      </c>
      <c r="ID12" s="76"/>
      <c r="IE12" s="95">
        <v>109.53976547991803</v>
      </c>
      <c r="IF12" s="95">
        <v>11.651931945339433</v>
      </c>
      <c r="IG12" s="95">
        <f t="shared" si="47"/>
        <v>9.4009959888009824</v>
      </c>
      <c r="IH12" s="72"/>
      <c r="II12" s="111"/>
      <c r="IJ12" s="93">
        <v>5.0843102786203256E-2</v>
      </c>
      <c r="IK12" s="93">
        <v>2.4450188093892984</v>
      </c>
      <c r="IL12" s="93">
        <f t="shared" si="48"/>
        <v>2.0794565093305982E-2</v>
      </c>
      <c r="IM12" s="60"/>
      <c r="IN12" s="95">
        <v>0.9616885603316615</v>
      </c>
      <c r="IO12" s="95">
        <v>2.7553563621400028</v>
      </c>
      <c r="IP12" s="95">
        <f t="shared" si="49"/>
        <v>0.34902511106938877</v>
      </c>
      <c r="IQ12" s="60"/>
      <c r="IR12" s="95">
        <v>0.94219445828570569</v>
      </c>
      <c r="IS12" s="95">
        <v>2.7547313942322433</v>
      </c>
      <c r="IT12" s="95">
        <f t="shared" si="50"/>
        <v>0.34202770558989465</v>
      </c>
      <c r="IU12" s="76"/>
      <c r="IV12" s="95">
        <v>109.66766645288156</v>
      </c>
      <c r="IW12" s="95">
        <v>11.775145677152196</v>
      </c>
      <c r="IX12" s="95">
        <f t="shared" si="51"/>
        <v>9.3134870225575455</v>
      </c>
      <c r="IY12" s="72"/>
      <c r="IZ12" s="111"/>
      <c r="JA12" s="93">
        <v>4.7977729282141779E-2</v>
      </c>
      <c r="JB12" s="93">
        <v>2.8252238932528474E-4</v>
      </c>
      <c r="JC12" s="93">
        <f t="shared" si="52"/>
        <v>169.81921113127137</v>
      </c>
      <c r="JD12" s="60"/>
      <c r="JE12" s="95">
        <v>0.92474335914402328</v>
      </c>
      <c r="JF12" s="95">
        <v>3.9597423204832585</v>
      </c>
      <c r="JG12" s="95">
        <f t="shared" si="53"/>
        <v>0.23353624662908998</v>
      </c>
      <c r="JH12" s="60"/>
      <c r="JI12" s="95">
        <v>4.8267736684924532E-2</v>
      </c>
      <c r="JJ12" s="95">
        <v>2.8281718325045223E-4</v>
      </c>
      <c r="JK12" s="95">
        <f t="shared" si="54"/>
        <v>170.6676239759465</v>
      </c>
      <c r="JL12" s="76"/>
      <c r="JM12" s="95">
        <v>0.97942941723776211</v>
      </c>
      <c r="JN12" s="95">
        <v>3.3508979939163748</v>
      </c>
      <c r="JO12" s="95">
        <f t="shared" si="55"/>
        <v>0.29228863994545246</v>
      </c>
      <c r="JP12" s="72"/>
      <c r="JQ12" s="111"/>
      <c r="JR12" s="93">
        <v>4.6355202879691595E-2</v>
      </c>
      <c r="JS12" s="93">
        <v>2.1006608148323109</v>
      </c>
      <c r="JT12" s="93">
        <f t="shared" si="56"/>
        <v>2.2066962239875924E-2</v>
      </c>
      <c r="JU12" s="60"/>
      <c r="JV12" s="95">
        <v>0.95345072349176263</v>
      </c>
      <c r="JW12" s="95">
        <v>2.8763477768160954</v>
      </c>
      <c r="JX12" s="95">
        <f t="shared" si="57"/>
        <v>0.33147963927615254</v>
      </c>
      <c r="JY12" s="60"/>
      <c r="JZ12" s="95">
        <v>0.27258475676861099</v>
      </c>
      <c r="KA12" s="95">
        <v>2.4754324854466843</v>
      </c>
      <c r="KB12" s="95">
        <f t="shared" si="58"/>
        <v>0.110116013412268</v>
      </c>
      <c r="KC12" s="76"/>
      <c r="KD12" s="95">
        <v>109.71657520953519</v>
      </c>
      <c r="KE12" s="95">
        <v>11.754931559051116</v>
      </c>
      <c r="KF12" s="95">
        <f t="shared" si="59"/>
        <v>9.333663463574581</v>
      </c>
      <c r="KG12" s="72"/>
      <c r="KH12" s="111"/>
      <c r="KI12" s="93">
        <v>5.7404964776416968E-2</v>
      </c>
      <c r="KJ12" s="93">
        <v>2.0636967988283854</v>
      </c>
      <c r="KK12" s="93">
        <f t="shared" si="60"/>
        <v>2.7816569182550103E-2</v>
      </c>
      <c r="KL12" s="60"/>
      <c r="KM12" s="95">
        <v>0.28512491919245353</v>
      </c>
      <c r="KN12" s="95">
        <v>3.9439553169867838</v>
      </c>
      <c r="KO12" s="95">
        <f t="shared" si="61"/>
        <v>7.2294155556075476E-2</v>
      </c>
      <c r="KP12" s="60"/>
      <c r="KQ12" s="95">
        <v>7.4220490154000618E-2</v>
      </c>
      <c r="KR12" s="95">
        <v>1.384919072893128</v>
      </c>
      <c r="KS12" s="95">
        <f t="shared" si="62"/>
        <v>5.3591932992122275E-2</v>
      </c>
      <c r="KT12" s="76"/>
      <c r="KU12" s="95">
        <v>9.9999999999999998E-13</v>
      </c>
      <c r="KV12" s="95">
        <f>0.000001</f>
        <v>9.9999999999999995E-7</v>
      </c>
      <c r="KW12" s="95">
        <f t="shared" si="63"/>
        <v>9.9999999999999995E-7</v>
      </c>
      <c r="KX12" s="72"/>
      <c r="KY12" s="111"/>
      <c r="KZ12" s="93">
        <v>1.3330011010134873E-2</v>
      </c>
      <c r="LA12" s="93">
        <v>0.94977663709567173</v>
      </c>
      <c r="LB12" s="93">
        <f t="shared" si="64"/>
        <v>1.4034890404228938E-2</v>
      </c>
      <c r="LC12" s="60"/>
      <c r="LD12" s="95">
        <v>110.20529606432721</v>
      </c>
      <c r="LE12" s="95">
        <v>11.884369161524075</v>
      </c>
      <c r="LF12" s="95">
        <f t="shared" si="65"/>
        <v>9.273129651771459</v>
      </c>
      <c r="LG12" s="60"/>
      <c r="LH12" s="95">
        <v>0.25997231066294174</v>
      </c>
      <c r="LI12" s="95">
        <v>2.1933259116090333</v>
      </c>
      <c r="LJ12" s="95">
        <f t="shared" si="66"/>
        <v>0.11852881019046774</v>
      </c>
      <c r="LK12" s="76"/>
      <c r="LL12" s="95">
        <v>110.13544778232038</v>
      </c>
      <c r="LM12" s="95">
        <v>11.81620109855875</v>
      </c>
      <c r="LN12" s="95">
        <f t="shared" si="67"/>
        <v>9.3207154197598978</v>
      </c>
    </row>
    <row r="13" spans="1:326" x14ac:dyDescent="0.3">
      <c r="A13" s="58"/>
      <c r="B13" s="58"/>
      <c r="E13" s="111"/>
      <c r="F13" s="93">
        <f>_xlfn.SWITCH($G$1+($G$2-1)*6,1,W13,2,AN13,3,BE13,4,BV13,5,CM13,6,DD13,7,DU13,8,EL13,9,FC13,10,FT13,11,GK13,12,HB13,13,HS13,14,IJ13,15,JA13,16,JR13,17,KI13,18,KZ13,default,NA)</f>
        <v>0.23529574518361482</v>
      </c>
      <c r="G13" s="93">
        <f>_xlfn.SWITCH($G$1+($G$2-1)*6,1,X13,2,AO13,3,BF13,4,BW13,5,CN13,6,DE13,7,DV13,8,EM13,9,FD13,10,FU13,11,GL13,12,HC13,13,HT13,14,IK13,15,JB13,16,JS13,17,KJ13,18,LA13,default,NA)</f>
        <v>2.8970759666975141</v>
      </c>
      <c r="H13" s="93">
        <f>_xlfn.SWITCH($G$1+($G$2-1)*6,1,Y13,2,AP13,3,BG13,4,BX13,5,CO13,6,DF13,7,DW13,8,EN13,9,FE13,10,FV13,11,GM13,12,HD13,13,HU13,14,IL13,15,JC13,16,JT13,17,KK13,18,LB13,default,NA)</f>
        <v>8.1218355296301489E-2</v>
      </c>
      <c r="I13" s="60"/>
      <c r="J13" s="95">
        <f>_xlfn.SWITCH($G$1+($G$2-1)*6,1,AA13,2,AR13,3,BI13,4,BZ13,5,CQ13,6,DH13,7,DY13,8,EP13,9,FG13,10,FX13,11,GO13,12,HF13,13,HW13,14,IN13,15,JE13,16,JV13,17,KM13,18,LD13,default,NA)</f>
        <v>1.2083400923460721</v>
      </c>
      <c r="K13" s="95">
        <f>_xlfn.SWITCH($G$1+($G$2-1)*6,1,AB13,2,AS13,3,BJ13,4,CA13,5,CR13,6,DI13,7,DZ13,8,EQ13,9,FH13,10,FY13,11,GP13,12,HG13,13,HX13,14,IO13,15,JF13,16,JW13,17,KN13,18,LE13,default,NA)</f>
        <v>2.4154730846418428</v>
      </c>
      <c r="L13" s="95">
        <f>_xlfn.SWITCH($G$1+($G$2-1)*6,1,AC13,2,AT13,3,BK13,4,CB13,5,CS13,6,DJ13,7,EA13,8,ER13,9,FI13,10,FZ13,11,GQ13,12,HH13,13,HY13,14,IP13,15,JG13,16,JX13,17,KO13,18,LF13,default,NA)</f>
        <v>0.50024986824692363</v>
      </c>
      <c r="M13" s="60"/>
      <c r="N13" s="95">
        <f>_xlfn.SWITCH($G$1+($G$2-1)*6,1,AE13,2,AV13,3,BM13,4,CD13,5,CU13,6,DL13,7,EC13,8,ET13,9,FK13,10,GB13,11,GS13,12,HJ13,13,IA13,14,IR13,15,JI13,16,JZ13,17,KQ13,18,LH13,default,NA)</f>
        <v>0.21770996041756757</v>
      </c>
      <c r="O13" s="95">
        <f>_xlfn.SWITCH($G$1+($G$2-1)*6,1,AF13,2,AW13,3,BN13,4,CE13,5,CV13,6,DM13,7,ED13,8,EU13,9,FL13,10,GC13,11,GT13,12,HK13,13,IB13,14,IS13,15,JJ13,16,KA13,17,KR13,18,LI13,default,NA)</f>
        <v>1.8267865360349187</v>
      </c>
      <c r="P13" s="95">
        <f>_xlfn.SWITCH($G$1+($G$2-1)*6,1,AG13,2,AX13,3,BO13,4,CF13,5,CW13,6,DN13,7,EE13,8,EV13,9,FM13,10,GD13,11,GU13,12,HL13,13,IC13,14,IT13,15,JK13,16,KB13,17,KS13,18,LJ13,default,NA)</f>
        <v>0.11917646431208757</v>
      </c>
      <c r="Q13" s="76"/>
      <c r="R13" s="95">
        <f>_xlfn.SWITCH($G$1+($G$2-1)*6,1,AI13,2,AZ13,3,BQ13,4,CH13,5,CY13,6,DP13,7,EG13,8,EX13,9,FO13,10,GF13,11,GW13,12,HN13,13,IE13,14,IV13,15,JM13,16,KD13,17,KU13,18,LL13,default,NA)</f>
        <v>9.9999999999999998E-13</v>
      </c>
      <c r="S13" s="95">
        <f>_xlfn.SWITCH($G$1+($G$2-1)*6,1,AJ13,2,BA13,3,BR13,4,CI13,5,CZ13,6,DQ13,7,EH13,8,EY13,9,FP13,10,GG13,11,GX13,12,HO13,13,IF13,14,IW13,15,JN13,16,KE13,17,KV13,18,LM13,default,NA)</f>
        <v>9.9999999999999995E-7</v>
      </c>
      <c r="T13" s="95">
        <f>_xlfn.SWITCH($G$1+($G$2-1)*6,1,AK13,2,BB13,3,BS13,4,CJ13,5,DA13,6,DR13,7,EI13,8,EZ13,9,FQ13,10,GH13,11,GY13,12,HP13,13,IG13,14,IX13,15,JO13,16,KF13,17,KW13,18,LN13,default,NA)</f>
        <v>9.9999999999999995E-7</v>
      </c>
      <c r="U13" s="72"/>
      <c r="V13" s="111"/>
      <c r="W13" s="93">
        <v>1.1618391741625971</v>
      </c>
      <c r="X13" s="93">
        <v>4.6726760250240851</v>
      </c>
      <c r="Y13" s="93">
        <f t="shared" si="2"/>
        <v>0.24864535181563513</v>
      </c>
      <c r="Z13" s="60"/>
      <c r="AA13" s="95">
        <v>88.346221373950527</v>
      </c>
      <c r="AB13" s="95">
        <v>19.181819250090332</v>
      </c>
      <c r="AC13" s="95">
        <f t="shared" si="3"/>
        <v>4.6057269241307486</v>
      </c>
      <c r="AD13" s="60"/>
      <c r="AE13" s="95">
        <v>0.25823831961898636</v>
      </c>
      <c r="AF13" s="95">
        <v>0.64071561686596024</v>
      </c>
      <c r="AG13" s="95">
        <f t="shared" si="0"/>
        <v>0.40304670718368124</v>
      </c>
      <c r="AH13" s="76"/>
      <c r="AI13" s="95">
        <v>9.9999999999999998E-13</v>
      </c>
      <c r="AJ13" s="95">
        <f>0.000001</f>
        <v>9.9999999999999995E-7</v>
      </c>
      <c r="AK13" s="95">
        <f t="shared" si="4"/>
        <v>9.9999999999999995E-7</v>
      </c>
      <c r="AL13" s="72"/>
      <c r="AM13" s="111"/>
      <c r="AN13" s="93">
        <v>0.24849424385906724</v>
      </c>
      <c r="AO13" s="93">
        <v>3.6370829519424976</v>
      </c>
      <c r="AP13" s="93">
        <f t="shared" si="5"/>
        <v>6.8322402084987133E-2</v>
      </c>
      <c r="AQ13" s="60"/>
      <c r="AR13" s="95">
        <v>88.927759259215492</v>
      </c>
      <c r="AS13" s="95">
        <v>19.292438264210482</v>
      </c>
      <c r="AT13" s="95">
        <f t="shared" si="6"/>
        <v>4.6094619063359099</v>
      </c>
      <c r="AU13" s="60"/>
      <c r="AV13" s="95">
        <v>89.001227288751082</v>
      </c>
      <c r="AW13" s="95">
        <v>19.224408764918969</v>
      </c>
      <c r="AX13" s="95">
        <f t="shared" si="7"/>
        <v>4.6295950308319522</v>
      </c>
      <c r="AY13" s="76"/>
      <c r="AZ13" s="95">
        <v>88.939989866361671</v>
      </c>
      <c r="BA13" s="95">
        <v>19.092845933393995</v>
      </c>
      <c r="BB13" s="95">
        <f t="shared" si="8"/>
        <v>4.6582887735349496</v>
      </c>
      <c r="BC13" s="72"/>
      <c r="BD13" s="111"/>
      <c r="BE13" s="93">
        <v>0.23529574518361482</v>
      </c>
      <c r="BF13" s="93">
        <v>2.8970759666975141</v>
      </c>
      <c r="BG13" s="93">
        <f t="shared" si="9"/>
        <v>8.1218355296301489E-2</v>
      </c>
      <c r="BH13" s="60"/>
      <c r="BI13" s="95">
        <v>1.2083400923460721</v>
      </c>
      <c r="BJ13" s="95">
        <v>2.4154730846418428</v>
      </c>
      <c r="BK13" s="95">
        <f t="shared" si="10"/>
        <v>0.50024986824692363</v>
      </c>
      <c r="BL13" s="60"/>
      <c r="BM13" s="95">
        <v>0.21770996041756757</v>
      </c>
      <c r="BN13" s="95">
        <v>1.8267865360349187</v>
      </c>
      <c r="BO13" s="95">
        <f t="shared" si="11"/>
        <v>0.11917646431208757</v>
      </c>
      <c r="BP13" s="76"/>
      <c r="BQ13" s="95">
        <v>9.9999999999999998E-13</v>
      </c>
      <c r="BR13" s="95">
        <f>0.000001</f>
        <v>9.9999999999999995E-7</v>
      </c>
      <c r="BS13" s="95">
        <f t="shared" si="12"/>
        <v>9.9999999999999995E-7</v>
      </c>
      <c r="BT13" s="72"/>
      <c r="BU13" s="111"/>
      <c r="BV13" s="93">
        <v>1.4074252897988868</v>
      </c>
      <c r="BW13" s="93">
        <v>3.9316318707214495</v>
      </c>
      <c r="BX13" s="93">
        <v>0.35797483998435137</v>
      </c>
      <c r="BY13" s="60"/>
      <c r="BZ13" s="95">
        <v>88.903936612342335</v>
      </c>
      <c r="CA13" s="95">
        <v>19.277219427675593</v>
      </c>
      <c r="CB13" s="95">
        <v>4.6118651575188396</v>
      </c>
      <c r="CC13" s="60"/>
      <c r="CD13" s="95">
        <v>0.26056241282542592</v>
      </c>
      <c r="CE13" s="95">
        <v>2.9586562342458707</v>
      </c>
      <c r="CF13" s="95">
        <v>8.8067822753271116E-2</v>
      </c>
      <c r="CG13" s="76"/>
      <c r="CH13" s="95">
        <v>1.3683887595976447</v>
      </c>
      <c r="CI13" s="95">
        <v>3.3889363428579924</v>
      </c>
      <c r="CJ13" s="95">
        <v>0.40378119302283533</v>
      </c>
      <c r="CK13" s="72"/>
      <c r="CL13" s="111"/>
      <c r="CM13" s="93">
        <v>0.22139754023194766</v>
      </c>
      <c r="CN13" s="93">
        <v>3.9029931479719324</v>
      </c>
      <c r="CO13" s="93">
        <f t="shared" si="13"/>
        <v>5.6725065056030123E-2</v>
      </c>
      <c r="CP13" s="60"/>
      <c r="CQ13" s="95">
        <v>1.0504228999956653</v>
      </c>
      <c r="CR13" s="95">
        <v>3.9202918750662712</v>
      </c>
      <c r="CS13" s="95">
        <f t="shared" si="14"/>
        <v>0.26794507487479058</v>
      </c>
      <c r="CT13" s="60"/>
      <c r="CU13" s="95">
        <v>0.22531414084973075</v>
      </c>
      <c r="CV13" s="95">
        <v>2.8520341245631546</v>
      </c>
      <c r="CW13" s="95">
        <f t="shared" si="15"/>
        <v>7.9001207913051208E-2</v>
      </c>
      <c r="CX13" s="76"/>
      <c r="CY13" s="95">
        <v>9.9999999999999998E-13</v>
      </c>
      <c r="CZ13" s="95">
        <f>0.000001</f>
        <v>9.9999999999999995E-7</v>
      </c>
      <c r="DA13" s="95">
        <f t="shared" si="16"/>
        <v>9.9999999999999995E-7</v>
      </c>
      <c r="DB13" s="72"/>
      <c r="DC13" s="111"/>
      <c r="DD13" s="93">
        <v>0.25128107370716013</v>
      </c>
      <c r="DE13" s="93">
        <v>3.0529534774709304</v>
      </c>
      <c r="DF13" s="93">
        <f t="shared" si="17"/>
        <v>8.2307534510916172E-2</v>
      </c>
      <c r="DG13" s="60"/>
      <c r="DH13" s="95">
        <v>1.565246191626404</v>
      </c>
      <c r="DI13" s="95">
        <v>3.4306304868650441</v>
      </c>
      <c r="DJ13" s="95">
        <f t="shared" si="18"/>
        <v>0.45625613064983483</v>
      </c>
      <c r="DK13" s="60"/>
      <c r="DL13" s="95">
        <v>0.24795475099519271</v>
      </c>
      <c r="DM13" s="95">
        <v>2.7130412851074448</v>
      </c>
      <c r="DN13" s="95">
        <f t="shared" si="19"/>
        <v>9.1393651971415885E-2</v>
      </c>
      <c r="DO13" s="76"/>
      <c r="DP13" s="95">
        <v>9.9999999999999998E-13</v>
      </c>
      <c r="DQ13" s="95">
        <f>0.000001</f>
        <v>9.9999999999999995E-7</v>
      </c>
      <c r="DR13" s="95">
        <f t="shared" si="20"/>
        <v>9.9999999999999995E-7</v>
      </c>
      <c r="DS13" s="72"/>
      <c r="DT13" s="111"/>
      <c r="DU13" s="93">
        <v>0.42488635796938523</v>
      </c>
      <c r="DV13" s="93">
        <v>8.4463947151295784</v>
      </c>
      <c r="DW13" s="93">
        <f t="shared" si="21"/>
        <v>5.0303871923994846E-2</v>
      </c>
      <c r="DX13" s="60"/>
      <c r="DY13" s="95">
        <v>0.42932829470229972</v>
      </c>
      <c r="DZ13" s="95">
        <v>8.2526998617727525</v>
      </c>
      <c r="EA13" s="95">
        <f t="shared" si="22"/>
        <v>5.2022768535541559E-2</v>
      </c>
      <c r="EB13" s="60"/>
      <c r="EC13" s="95">
        <v>0.43655556295108455</v>
      </c>
      <c r="ED13" s="95">
        <v>7.4707438061979934</v>
      </c>
      <c r="EE13" s="95">
        <f t="shared" si="23"/>
        <v>5.8435354534431043E-2</v>
      </c>
      <c r="EF13" s="76"/>
      <c r="EG13" s="95">
        <v>0.43758645325045747</v>
      </c>
      <c r="EH13" s="95">
        <v>7.4078119841154564</v>
      </c>
      <c r="EI13" s="95">
        <f t="shared" si="24"/>
        <v>5.9070944860476003E-2</v>
      </c>
      <c r="EJ13" s="72"/>
      <c r="EK13" s="111"/>
      <c r="EL13" s="93">
        <v>5.065941978064871E-2</v>
      </c>
      <c r="EM13" s="93">
        <v>1.9638341047211487</v>
      </c>
      <c r="EN13" s="93">
        <f t="shared" si="25"/>
        <v>2.5796180878446456E-2</v>
      </c>
      <c r="EO13" s="60"/>
      <c r="EP13" s="95">
        <v>5.2069085709285284E-2</v>
      </c>
      <c r="EQ13" s="95">
        <v>1.5064020303242147</v>
      </c>
      <c r="ER13" s="95">
        <f t="shared" si="26"/>
        <v>3.4565198838771308E-2</v>
      </c>
      <c r="ES13" s="60"/>
      <c r="ET13" s="95">
        <v>5.1172155963004229E-2</v>
      </c>
      <c r="EU13" s="95">
        <v>1.4481875124821941</v>
      </c>
      <c r="EV13" s="95">
        <f t="shared" si="27"/>
        <v>3.533531087786769E-2</v>
      </c>
      <c r="EW13" s="76"/>
      <c r="EX13" s="95">
        <v>0.3894304647541057</v>
      </c>
      <c r="EY13" s="95">
        <v>4.121927309549255</v>
      </c>
      <c r="EZ13" s="95">
        <f t="shared" si="28"/>
        <v>9.4477761374372971E-2</v>
      </c>
      <c r="FA13" s="72"/>
      <c r="FB13" s="111"/>
      <c r="FC13" s="93">
        <v>0.39753314330847273</v>
      </c>
      <c r="FD13" s="93">
        <v>2.4810932807094561</v>
      </c>
      <c r="FE13" s="93">
        <f t="shared" si="29"/>
        <v>0.16022498887861247</v>
      </c>
      <c r="FF13" s="60"/>
      <c r="FG13" s="95">
        <v>9.9999999999999998E-13</v>
      </c>
      <c r="FH13" s="95">
        <f>0.000001</f>
        <v>9.9999999999999995E-7</v>
      </c>
      <c r="FI13" s="95">
        <f t="shared" si="30"/>
        <v>9.9999999999999995E-7</v>
      </c>
      <c r="FJ13" s="60"/>
      <c r="FK13" s="95">
        <v>0.41162526405372657</v>
      </c>
      <c r="FL13" s="95">
        <v>2.0351259234729588</v>
      </c>
      <c r="FM13" s="95">
        <f t="shared" si="31"/>
        <v>0.20226034139021959</v>
      </c>
      <c r="FN13" s="76"/>
      <c r="FO13" s="95">
        <v>1.0762909858449279E-5</v>
      </c>
      <c r="FP13" s="95">
        <v>4.0394544392793804E-4</v>
      </c>
      <c r="FQ13" s="95">
        <f t="shared" si="32"/>
        <v>2.6644464048886096E-2</v>
      </c>
      <c r="FR13" s="72"/>
      <c r="FS13" s="111"/>
      <c r="FT13" s="93">
        <v>1.3252676422184756E-4</v>
      </c>
      <c r="FU13" s="93">
        <v>0.11858348033421773</v>
      </c>
      <c r="FV13" s="93">
        <f t="shared" si="33"/>
        <v>1.1175820093012269E-3</v>
      </c>
      <c r="FW13" s="60"/>
      <c r="FX13" s="95">
        <v>9.9999999999999998E-13</v>
      </c>
      <c r="FY13" s="95">
        <v>9.9999999999999995E-7</v>
      </c>
      <c r="FZ13" s="95">
        <v>9.9999999999999995E-7</v>
      </c>
      <c r="GA13" s="60"/>
      <c r="GB13" s="95">
        <v>1.3896808366834783E-3</v>
      </c>
      <c r="GC13" s="95">
        <v>6.0312749777621799E-4</v>
      </c>
      <c r="GD13" s="95">
        <f t="shared" si="34"/>
        <v>2.3041244874547235</v>
      </c>
      <c r="GE13" s="76"/>
      <c r="GF13" s="95">
        <v>9.9999999999999998E-13</v>
      </c>
      <c r="GG13" s="95">
        <v>9.9999999999999995E-7</v>
      </c>
      <c r="GH13" s="95">
        <v>9.9999999999999995E-7</v>
      </c>
      <c r="GI13" s="72"/>
      <c r="GJ13" s="111"/>
      <c r="GK13" s="93">
        <v>0.40465379674659002</v>
      </c>
      <c r="GL13" s="93">
        <v>7.1577468028932199</v>
      </c>
      <c r="GM13" s="93">
        <f t="shared" si="36"/>
        <v>5.6533684117329445E-2</v>
      </c>
      <c r="GN13" s="60"/>
      <c r="GO13" s="95">
        <v>1.151274160982955E-2</v>
      </c>
      <c r="GP13" s="95">
        <v>7.0499969646346361E-2</v>
      </c>
      <c r="GQ13" s="95">
        <f t="shared" si="37"/>
        <v>0.16330136973933002</v>
      </c>
      <c r="GR13" s="60"/>
      <c r="GS13" s="95">
        <v>5.6483757389163676E-2</v>
      </c>
      <c r="GT13" s="95">
        <v>1.2963912080521911</v>
      </c>
      <c r="GU13" s="95">
        <f t="shared" si="38"/>
        <v>4.3569994179480515E-2</v>
      </c>
      <c r="GV13" s="76"/>
      <c r="GW13" s="95">
        <v>9.9999999999999998E-13</v>
      </c>
      <c r="GX13" s="95">
        <f t="shared" si="68"/>
        <v>9.9999999999999995E-7</v>
      </c>
      <c r="GY13" s="95">
        <f t="shared" si="39"/>
        <v>9.9999999999999995E-7</v>
      </c>
      <c r="GZ13" s="72"/>
      <c r="HA13" s="111"/>
      <c r="HB13" s="93">
        <v>1.7549074289359239E-4</v>
      </c>
      <c r="HC13" s="93">
        <v>2.2986428799878458E-2</v>
      </c>
      <c r="HD13" s="93">
        <f t="shared" si="40"/>
        <v>7.6345370749596516E-3</v>
      </c>
      <c r="HE13" s="60"/>
      <c r="HF13" s="95">
        <v>9.9999999999999998E-13</v>
      </c>
      <c r="HG13" s="95">
        <f>0.000001</f>
        <v>9.9999999999999995E-7</v>
      </c>
      <c r="HH13" s="95">
        <f t="shared" si="41"/>
        <v>9.9999999999999995E-7</v>
      </c>
      <c r="HI13" s="60"/>
      <c r="HJ13" s="95">
        <v>2.0476029370739235E-4</v>
      </c>
      <c r="HK13" s="95">
        <v>1.0160243456589237E-5</v>
      </c>
      <c r="HL13" s="95">
        <f t="shared" si="42"/>
        <v>20.153089301674054</v>
      </c>
      <c r="HM13" s="76"/>
      <c r="HN13" s="95">
        <v>2.2809293450038342E-3</v>
      </c>
      <c r="HO13" s="95">
        <v>1.0190494606238614E-4</v>
      </c>
      <c r="HP13" s="95">
        <f t="shared" si="43"/>
        <v>22.382911067019759</v>
      </c>
      <c r="HQ13" s="72"/>
      <c r="HR13" s="111"/>
      <c r="HS13" s="93">
        <v>0.22561840553261908</v>
      </c>
      <c r="HT13" s="93">
        <v>5.1110375980422971</v>
      </c>
      <c r="HU13" s="93">
        <f t="shared" si="44"/>
        <v>4.4143366430925625E-2</v>
      </c>
      <c r="HV13" s="60"/>
      <c r="HW13" s="95">
        <v>0.31500319381743125</v>
      </c>
      <c r="HX13" s="95">
        <v>4.7758548729231478</v>
      </c>
      <c r="HY13" s="95">
        <f t="shared" si="45"/>
        <v>6.5957446823468463E-2</v>
      </c>
      <c r="HZ13" s="60"/>
      <c r="IA13" s="95">
        <v>0.32065727469076533</v>
      </c>
      <c r="IB13" s="95">
        <v>4.18971642232375</v>
      </c>
      <c r="IC13" s="95">
        <f t="shared" si="46"/>
        <v>7.6534362321571778E-2</v>
      </c>
      <c r="ID13" s="76"/>
      <c r="IE13" s="95">
        <v>9.9999999999999998E-13</v>
      </c>
      <c r="IF13" s="95">
        <f>0.000001</f>
        <v>9.9999999999999995E-7</v>
      </c>
      <c r="IG13" s="95">
        <f t="shared" si="47"/>
        <v>9.9999999999999995E-7</v>
      </c>
      <c r="IH13" s="72"/>
      <c r="II13" s="111"/>
      <c r="IJ13" s="93">
        <v>0.22277797775959493</v>
      </c>
      <c r="IK13" s="93">
        <v>3.249798628312234</v>
      </c>
      <c r="IL13" s="93">
        <f t="shared" si="48"/>
        <v>6.8551317555110639E-2</v>
      </c>
      <c r="IM13" s="60"/>
      <c r="IN13" s="95">
        <v>109.76122851941264</v>
      </c>
      <c r="IO13" s="95">
        <v>11.891621396314727</v>
      </c>
      <c r="IP13" s="95">
        <f t="shared" si="49"/>
        <v>9.2301314397234506</v>
      </c>
      <c r="IQ13" s="60"/>
      <c r="IR13" s="95">
        <v>109.69636810355072</v>
      </c>
      <c r="IS13" s="95">
        <v>11.852086070193241</v>
      </c>
      <c r="IT13" s="95">
        <f t="shared" si="50"/>
        <v>9.2554481509736615</v>
      </c>
      <c r="IU13" s="76"/>
      <c r="IV13" s="95">
        <v>9.9999999999999998E-13</v>
      </c>
      <c r="IW13" s="95">
        <f>0.000001</f>
        <v>9.9999999999999995E-7</v>
      </c>
      <c r="IX13" s="95">
        <f t="shared" si="51"/>
        <v>9.9999999999999995E-7</v>
      </c>
      <c r="IY13" s="72"/>
      <c r="IZ13" s="111"/>
      <c r="JA13" s="93">
        <v>0.2955555819124977</v>
      </c>
      <c r="JB13" s="93">
        <v>4.3503676469330381</v>
      </c>
      <c r="JC13" s="93">
        <f t="shared" si="52"/>
        <v>6.7938070043542451E-2</v>
      </c>
      <c r="JD13" s="60"/>
      <c r="JE13" s="95">
        <v>109.68141386548146</v>
      </c>
      <c r="JF13" s="95">
        <v>11.917736062604426</v>
      </c>
      <c r="JG13" s="95">
        <f t="shared" si="53"/>
        <v>9.2032088384337296</v>
      </c>
      <c r="JH13" s="60"/>
      <c r="JI13" s="95">
        <v>0.34433231982529128</v>
      </c>
      <c r="JJ13" s="95">
        <v>3.4789433457081733</v>
      </c>
      <c r="JK13" s="95">
        <f t="shared" si="54"/>
        <v>9.8976121657767049E-2</v>
      </c>
      <c r="JL13" s="76"/>
      <c r="JM13" s="95">
        <v>109.36808735555437</v>
      </c>
      <c r="JN13" s="95">
        <v>11.683244791960645</v>
      </c>
      <c r="JO13" s="95">
        <f>JM13/JN13</f>
        <v>9.3611055235966312</v>
      </c>
      <c r="JP13" s="72"/>
      <c r="JQ13" s="111"/>
      <c r="JR13" s="93">
        <v>0.21916726205691942</v>
      </c>
      <c r="JS13" s="93">
        <v>3.1159691484862813</v>
      </c>
      <c r="JT13" s="93">
        <f t="shared" si="56"/>
        <v>7.0336788207094256E-2</v>
      </c>
      <c r="JU13" s="60"/>
      <c r="JV13" s="95">
        <v>109.80914291364473</v>
      </c>
      <c r="JW13" s="95">
        <v>11.857958524987554</v>
      </c>
      <c r="JX13" s="95">
        <f t="shared" si="57"/>
        <v>9.2603750200551485</v>
      </c>
      <c r="JY13" s="60"/>
      <c r="JZ13" s="95">
        <v>0.95911735435959766</v>
      </c>
      <c r="KA13" s="95">
        <v>2.7468623465976445</v>
      </c>
      <c r="KB13" s="95">
        <f t="shared" si="58"/>
        <v>0.34916833584602175</v>
      </c>
      <c r="KC13" s="76"/>
      <c r="KD13" s="95">
        <v>9.9999999999999998E-13</v>
      </c>
      <c r="KE13" s="95">
        <v>9.9999999999999995E-7</v>
      </c>
      <c r="KF13" s="95">
        <v>9.9999999999999995E-7</v>
      </c>
      <c r="KG13" s="72"/>
      <c r="KH13" s="111"/>
      <c r="KI13" s="93">
        <v>0.26940909446811362</v>
      </c>
      <c r="KJ13" s="93">
        <v>4.2593055076403585</v>
      </c>
      <c r="KK13" s="93">
        <f t="shared" si="60"/>
        <v>6.3251883196649442E-2</v>
      </c>
      <c r="KL13" s="60"/>
      <c r="KM13" s="95">
        <v>0.91788665416203841</v>
      </c>
      <c r="KN13" s="95">
        <v>3.7581387466535783</v>
      </c>
      <c r="KO13" s="95">
        <f t="shared" si="61"/>
        <v>0.2442396931138765</v>
      </c>
      <c r="KP13" s="60"/>
      <c r="KQ13" s="95">
        <v>0.30444345848232734</v>
      </c>
      <c r="KR13" s="95">
        <v>3.5327338650895928</v>
      </c>
      <c r="KS13" s="95">
        <f t="shared" si="62"/>
        <v>8.6177863974082988E-2</v>
      </c>
      <c r="KT13" s="76"/>
      <c r="KU13" s="95">
        <v>9.9999999999999998E-13</v>
      </c>
      <c r="KV13" s="95">
        <f>0.000001</f>
        <v>9.9999999999999995E-7</v>
      </c>
      <c r="KW13" s="95">
        <f t="shared" si="63"/>
        <v>9.9999999999999995E-7</v>
      </c>
      <c r="KX13" s="72"/>
      <c r="KY13" s="111"/>
      <c r="KZ13" s="93">
        <v>0.25007341279011491</v>
      </c>
      <c r="LA13" s="93">
        <v>2.5394640547096587</v>
      </c>
      <c r="LB13" s="93">
        <f t="shared" si="64"/>
        <v>9.8474877928014709E-2</v>
      </c>
      <c r="LC13" s="60"/>
      <c r="LD13" s="95">
        <v>9.9999999999999998E-13</v>
      </c>
      <c r="LE13" s="95">
        <f>0.000001</f>
        <v>9.9999999999999995E-7</v>
      </c>
      <c r="LF13" s="95">
        <f t="shared" si="65"/>
        <v>9.9999999999999995E-7</v>
      </c>
      <c r="LG13" s="60"/>
      <c r="LH13" s="95">
        <v>1.0298856259561153</v>
      </c>
      <c r="LI13" s="95">
        <v>2.3490178088701534</v>
      </c>
      <c r="LJ13" s="95">
        <f t="shared" si="66"/>
        <v>0.43843244698577943</v>
      </c>
      <c r="LK13" s="76"/>
      <c r="LL13" s="95">
        <v>9.9999999999999998E-13</v>
      </c>
      <c r="LM13" s="95">
        <f>0.000001</f>
        <v>9.9999999999999995E-7</v>
      </c>
      <c r="LN13" s="95">
        <f t="shared" si="67"/>
        <v>9.9999999999999995E-7</v>
      </c>
    </row>
    <row r="14" spans="1:326" x14ac:dyDescent="0.3">
      <c r="A14" s="58"/>
      <c r="B14" s="58"/>
      <c r="E14" s="111"/>
      <c r="F14" s="93">
        <f>_xlfn.SWITCH($G$1+($G$2-1)*6,1,W14,2,AN14,3,BE14,4,BV14,5,CM14,6,DD14,7,DU14,8,EL14,9,FC14,10,FT14,11,GK14,12,HB14,13,HS14,14,IJ14,15,JA14,16,JR14,17,KI14,18,KZ14,default,NA)</f>
        <v>1.1928375426008058</v>
      </c>
      <c r="G14" s="93">
        <f>_xlfn.SWITCH($G$1+($G$2-1)*6,1,X14,2,AO14,3,BF14,4,BW14,5,CN14,6,DE14,7,DV14,8,EM14,9,FD14,10,FU14,11,GL14,12,HC14,13,HT14,14,IK14,15,JB14,16,JS14,17,KJ14,18,LA14,default,NA)</f>
        <v>2.5606662207738555</v>
      </c>
      <c r="H14" s="93">
        <f>_xlfn.SWITCH($G$1+($G$2-1)*6,1,Y14,2,AP14,3,BG14,4,BX14,5,CO14,6,DF14,7,DW14,8,EN14,9,FE14,10,FV14,11,GM14,12,HD14,13,HU14,14,IL14,15,JC14,16,JT14,17,KK14,18,LB14,default,NA)</f>
        <v>0.46583093607581544</v>
      </c>
      <c r="I14" s="60"/>
      <c r="J14" s="95">
        <f>_xlfn.SWITCH($G$1+($G$2-1)*6,1,AA14,2,AR14,3,BI14,4,BZ14,5,CQ14,6,DH14,7,DY14,8,EP14,9,FG14,10,FX14,11,GO14,12,HF14,13,HW14,14,IN14,15,JE14,16,JV14,17,KM14,18,LD14,default,NA)</f>
        <v>88.36955721942509</v>
      </c>
      <c r="K14" s="95">
        <f>_xlfn.SWITCH($G$1+($G$2-1)*6,1,AB14,2,AS14,3,BJ14,4,CA14,5,CR14,6,DI14,7,DZ14,8,EQ14,9,FH14,10,FY14,11,GP14,12,HG14,13,HX14,14,IO14,15,JF14,16,JW14,17,KN14,18,LE14,default,NA)</f>
        <v>19.255251377885259</v>
      </c>
      <c r="L14" s="95">
        <f>_xlfn.SWITCH($G$1+($G$2-1)*6,1,AC14,2,AT14,3,BK14,4,CB14,5,CS14,6,DJ14,7,EA14,8,ER14,9,FI14,10,FZ14,11,GQ14,12,HH14,13,HY14,14,IP14,15,JG14,16,JX14,17,KO14,18,LF14,default,NA)</f>
        <v>4.5893743730044427</v>
      </c>
      <c r="M14" s="60"/>
      <c r="N14" s="95">
        <f>_xlfn.SWITCH($G$1+($G$2-1)*6,1,AE14,2,AV14,3,BM14,4,CD14,5,CU14,6,DL14,7,EC14,8,ET14,9,FK14,10,GB14,11,GS14,12,HJ14,13,IA14,14,IR14,15,JI14,16,JZ14,17,KQ14,18,LH14,default,NA)</f>
        <v>1.2032089069715555</v>
      </c>
      <c r="O14" s="95">
        <f>_xlfn.SWITCH($G$1+($G$2-1)*6,1,AF14,2,AW14,3,BN14,4,CE14,5,CV14,6,DM14,7,ED14,8,EU14,9,FL14,10,GC14,11,GT14,12,HK14,13,IB14,14,IS14,15,JJ14,16,KA14,17,KR14,18,LI14,default,NA)</f>
        <v>2.0397917439085629</v>
      </c>
      <c r="P14" s="95">
        <f>_xlfn.SWITCH($G$1+($G$2-1)*6,1,AG14,2,AX14,3,BO14,4,CF14,5,CW14,6,DN14,7,EE14,8,EV14,9,FM14,10,GD14,11,GU14,12,HL14,13,IC14,14,IT14,15,JK14,16,KB14,17,KS14,18,LJ14,default,NA)</f>
        <v>0.58986850523574397</v>
      </c>
      <c r="Q14" s="76"/>
      <c r="R14" s="95">
        <f>_xlfn.SWITCH($G$1+($G$2-1)*6,1,AI14,2,AZ14,3,BQ14,4,CH14,5,CY14,6,DP14,7,EG14,8,EX14,9,FO14,10,GF14,11,GW14,12,HN14,13,IE14,14,IV14,15,JM14,16,KD14,17,KU14,18,LL14,default,NA)</f>
        <v>9.9999999999999998E-13</v>
      </c>
      <c r="S14" s="95">
        <f>_xlfn.SWITCH($G$1+($G$2-1)*6,1,AJ14,2,BA14,3,BR14,4,CI14,5,CZ14,6,DQ14,7,EH14,8,EY14,9,FP14,10,GG14,11,GX14,12,HO14,13,IF14,14,IW14,15,JN14,16,KE14,17,KV14,18,LM14,default,NA)</f>
        <v>9.9999999999999995E-7</v>
      </c>
      <c r="T14" s="95">
        <f>_xlfn.SWITCH($G$1+($G$2-1)*6,1,AK14,2,BB14,3,BS14,4,CJ14,5,DA14,6,DR14,7,EI14,8,EZ14,9,FQ14,10,GH14,11,GY14,12,HP14,13,IG14,14,IX14,15,JO14,16,KF14,17,KW14,18,LN14,default,NA)</f>
        <v>9.9999999999999995E-7</v>
      </c>
      <c r="U14" s="72"/>
      <c r="V14" s="111"/>
      <c r="W14" s="93">
        <v>0.25119840757019674</v>
      </c>
      <c r="X14" s="93">
        <v>0.64936358025943708</v>
      </c>
      <c r="Y14" s="93">
        <f t="shared" si="2"/>
        <v>0.38683784432418683</v>
      </c>
      <c r="Z14" s="60"/>
      <c r="AA14" s="95">
        <v>9.9999999999999998E-13</v>
      </c>
      <c r="AB14" s="95">
        <f>0.000001</f>
        <v>9.9999999999999995E-7</v>
      </c>
      <c r="AC14" s="95">
        <f t="shared" si="3"/>
        <v>9.9999999999999995E-7</v>
      </c>
      <c r="AD14" s="60"/>
      <c r="AE14" s="95">
        <v>88.424959979396107</v>
      </c>
      <c r="AF14" s="95">
        <v>18.978016851907078</v>
      </c>
      <c r="AG14" s="95">
        <f t="shared" si="0"/>
        <v>4.6593361503159585</v>
      </c>
      <c r="AH14" s="76"/>
      <c r="AI14" s="95">
        <v>9.9999999999999998E-13</v>
      </c>
      <c r="AJ14" s="95">
        <f>0.000001</f>
        <v>9.9999999999999995E-7</v>
      </c>
      <c r="AK14" s="95">
        <f t="shared" si="4"/>
        <v>9.9999999999999995E-7</v>
      </c>
      <c r="AL14" s="72"/>
      <c r="AM14" s="111"/>
      <c r="AN14" s="93">
        <v>1.3768962024948204</v>
      </c>
      <c r="AO14" s="93">
        <v>4.0419968564692956</v>
      </c>
      <c r="AP14" s="93">
        <f t="shared" si="5"/>
        <v>0.34064751937920756</v>
      </c>
      <c r="AQ14" s="60"/>
      <c r="AR14" s="95">
        <v>9.9999999999999998E-13</v>
      </c>
      <c r="AS14" s="95">
        <f>0.000001</f>
        <v>9.9999999999999995E-7</v>
      </c>
      <c r="AT14" s="95">
        <f t="shared" si="6"/>
        <v>9.9999999999999995E-7</v>
      </c>
      <c r="AU14" s="60"/>
      <c r="AV14" s="95">
        <v>9.9999999999999998E-13</v>
      </c>
      <c r="AW14" s="95">
        <f>0.000001</f>
        <v>9.9999999999999995E-7</v>
      </c>
      <c r="AX14" s="95">
        <f t="shared" si="7"/>
        <v>9.9999999999999995E-7</v>
      </c>
      <c r="AY14" s="76"/>
      <c r="AZ14" s="95">
        <v>9.9999999999999998E-13</v>
      </c>
      <c r="BA14" s="95">
        <f>0.000001</f>
        <v>9.9999999999999995E-7</v>
      </c>
      <c r="BB14" s="95">
        <f t="shared" si="8"/>
        <v>9.9999999999999995E-7</v>
      </c>
      <c r="BC14" s="72"/>
      <c r="BD14" s="111"/>
      <c r="BE14" s="93">
        <v>1.1928375426008058</v>
      </c>
      <c r="BF14" s="93">
        <v>2.5606662207738555</v>
      </c>
      <c r="BG14" s="93">
        <f t="shared" si="9"/>
        <v>0.46583093607581544</v>
      </c>
      <c r="BH14" s="60"/>
      <c r="BI14" s="95">
        <v>88.36955721942509</v>
      </c>
      <c r="BJ14" s="95">
        <v>19.255251377885259</v>
      </c>
      <c r="BK14" s="95">
        <f t="shared" si="10"/>
        <v>4.5893743730044427</v>
      </c>
      <c r="BL14" s="60"/>
      <c r="BM14" s="95">
        <v>1.2032089069715555</v>
      </c>
      <c r="BN14" s="95">
        <v>2.0397917439085629</v>
      </c>
      <c r="BO14" s="95">
        <f t="shared" si="11"/>
        <v>0.58986850523574397</v>
      </c>
      <c r="BP14" s="76"/>
      <c r="BQ14" s="95">
        <v>9.9999999999999998E-13</v>
      </c>
      <c r="BR14" s="95">
        <f>0.000001</f>
        <v>9.9999999999999995E-7</v>
      </c>
      <c r="BS14" s="95">
        <f t="shared" si="12"/>
        <v>9.9999999999999995E-7</v>
      </c>
      <c r="BT14" s="72"/>
      <c r="BU14" s="111"/>
      <c r="BV14" s="93">
        <v>89.315421991052787</v>
      </c>
      <c r="BW14" s="93">
        <v>20.003388731016724</v>
      </c>
      <c r="BX14" s="93">
        <v>4.4650145628856706</v>
      </c>
      <c r="BY14" s="60"/>
      <c r="BZ14" s="95">
        <v>9.9999999999999998E-13</v>
      </c>
      <c r="CA14" s="95">
        <v>9.9999999999999995E-7</v>
      </c>
      <c r="CB14" s="95">
        <v>9.9999999999999995E-7</v>
      </c>
      <c r="CC14" s="60"/>
      <c r="CD14" s="95">
        <v>1.3628545057675687</v>
      </c>
      <c r="CE14" s="95">
        <v>3.4456620910633364</v>
      </c>
      <c r="CF14" s="95">
        <v>0.3955276140693732</v>
      </c>
      <c r="CG14" s="76"/>
      <c r="CH14" s="95">
        <v>89.038102221814626</v>
      </c>
      <c r="CI14" s="95">
        <v>19.091923615293823</v>
      </c>
      <c r="CJ14" s="95">
        <v>4.6636527578860383</v>
      </c>
      <c r="CK14" s="72"/>
      <c r="CL14" s="111"/>
      <c r="CM14" s="93">
        <v>1.0410834938986613</v>
      </c>
      <c r="CN14" s="93">
        <v>4.0624122091897847</v>
      </c>
      <c r="CO14" s="93">
        <f t="shared" si="13"/>
        <v>0.25627224424532169</v>
      </c>
      <c r="CP14" s="60"/>
      <c r="CQ14" s="95">
        <v>88.563051984428611</v>
      </c>
      <c r="CR14" s="95">
        <v>19.120431048812335</v>
      </c>
      <c r="CS14" s="95">
        <f t="shared" si="14"/>
        <v>4.6318543634469842</v>
      </c>
      <c r="CT14" s="60"/>
      <c r="CU14" s="95">
        <v>1.0685719370820665</v>
      </c>
      <c r="CV14" s="95">
        <v>3.7174485528113856</v>
      </c>
      <c r="CW14" s="95">
        <f t="shared" si="15"/>
        <v>0.28744767329031096</v>
      </c>
      <c r="CX14" s="76"/>
      <c r="CY14" s="95">
        <v>9.9999999999999998E-13</v>
      </c>
      <c r="CZ14" s="95">
        <f>0.000001</f>
        <v>9.9999999999999995E-7</v>
      </c>
      <c r="DA14" s="95">
        <f t="shared" si="16"/>
        <v>9.9999999999999995E-7</v>
      </c>
      <c r="DB14" s="72"/>
      <c r="DC14" s="111"/>
      <c r="DD14" s="93">
        <v>1.5603110769394855</v>
      </c>
      <c r="DE14" s="93">
        <v>3.5359471640598032</v>
      </c>
      <c r="DF14" s="93">
        <f t="shared" si="17"/>
        <v>0.4412710384359963</v>
      </c>
      <c r="DG14" s="60"/>
      <c r="DH14" s="95">
        <v>89.311333517063119</v>
      </c>
      <c r="DI14" s="95">
        <v>19.277567856833823</v>
      </c>
      <c r="DJ14" s="95">
        <f t="shared" si="18"/>
        <v>4.6329150119112459</v>
      </c>
      <c r="DK14" s="60"/>
      <c r="DL14" s="95">
        <v>1.5163609382047691</v>
      </c>
      <c r="DM14" s="95">
        <v>3.4385071181059894</v>
      </c>
      <c r="DN14" s="95">
        <f t="shared" si="19"/>
        <v>0.44099397968965565</v>
      </c>
      <c r="DO14" s="76"/>
      <c r="DP14" s="95">
        <v>9.9999999999999998E-13</v>
      </c>
      <c r="DQ14" s="95">
        <f>0.000001</f>
        <v>9.9999999999999995E-7</v>
      </c>
      <c r="DR14" s="95">
        <f t="shared" si="20"/>
        <v>9.9999999999999995E-7</v>
      </c>
      <c r="DS14" s="72"/>
      <c r="DT14" s="111"/>
      <c r="DU14" s="93">
        <v>4.5953277617605406E-4</v>
      </c>
      <c r="DV14" s="93">
        <v>0.8703642617087104</v>
      </c>
      <c r="DW14" s="93">
        <f t="shared" si="21"/>
        <v>5.2797753353738734E-4</v>
      </c>
      <c r="DX14" s="60"/>
      <c r="DY14" s="95">
        <v>4.3494132678206272E-4</v>
      </c>
      <c r="DZ14" s="95">
        <v>2.4083211630962977E-2</v>
      </c>
      <c r="EA14" s="95">
        <f t="shared" si="22"/>
        <v>1.8059938742674721E-2</v>
      </c>
      <c r="EB14" s="60"/>
      <c r="EC14" s="95">
        <v>4.3500559022405114E-4</v>
      </c>
      <c r="ED14" s="95">
        <v>2.4022434235861694E-2</v>
      </c>
      <c r="EE14" s="95">
        <f t="shared" si="23"/>
        <v>1.8108306008999563E-2</v>
      </c>
      <c r="EF14" s="76"/>
      <c r="EG14" s="95">
        <v>2.7979861282714902E-2</v>
      </c>
      <c r="EH14" s="95">
        <v>0.33039974200570271</v>
      </c>
      <c r="EI14" s="95">
        <f t="shared" si="24"/>
        <v>8.4684876304267714E-2</v>
      </c>
      <c r="EJ14" s="72"/>
      <c r="EK14" s="111"/>
      <c r="EL14" s="93">
        <v>4.8504208714807026E-2</v>
      </c>
      <c r="EM14" s="93">
        <v>0.87672696381429704</v>
      </c>
      <c r="EN14" s="93">
        <f t="shared" si="25"/>
        <v>5.5324189533060709E-2</v>
      </c>
      <c r="EO14" s="60"/>
      <c r="EP14" s="95">
        <v>5.3232235890923199E-2</v>
      </c>
      <c r="EQ14" s="95">
        <v>1.0577749976044881</v>
      </c>
      <c r="ER14" s="95">
        <f t="shared" si="26"/>
        <v>5.0324725023257945E-2</v>
      </c>
      <c r="ES14" s="60"/>
      <c r="ET14" s="95">
        <v>5.1678220089304359E-2</v>
      </c>
      <c r="EU14" s="95">
        <v>1.0395538225860932</v>
      </c>
      <c r="EV14" s="95">
        <f t="shared" si="27"/>
        <v>4.9711923487275239E-2</v>
      </c>
      <c r="EW14" s="76"/>
      <c r="EX14" s="95">
        <v>9.9999999999999998E-13</v>
      </c>
      <c r="EY14" s="95">
        <f>0.000001</f>
        <v>9.9999999999999995E-7</v>
      </c>
      <c r="EZ14" s="95">
        <f t="shared" si="28"/>
        <v>9.9999999999999995E-7</v>
      </c>
      <c r="FA14" s="72"/>
      <c r="FB14" s="111"/>
      <c r="FC14" s="93">
        <v>1.0574053261504293E-5</v>
      </c>
      <c r="FD14" s="93">
        <v>0.18085731192653448</v>
      </c>
      <c r="FE14" s="93">
        <f t="shared" si="29"/>
        <v>5.846627459441368E-5</v>
      </c>
      <c r="FF14" s="60"/>
      <c r="FG14" s="95">
        <v>9.9999999999999998E-13</v>
      </c>
      <c r="FH14" s="95">
        <f>0.000001</f>
        <v>9.9999999999999995E-7</v>
      </c>
      <c r="FI14" s="95">
        <f t="shared" si="30"/>
        <v>9.9999999999999995E-7</v>
      </c>
      <c r="FJ14" s="60"/>
      <c r="FK14" s="95">
        <v>1.076261617425021E-5</v>
      </c>
      <c r="FL14" s="95">
        <v>4.1827324697963708E-4</v>
      </c>
      <c r="FM14" s="95">
        <f t="shared" si="31"/>
        <v>2.5731065163663622E-2</v>
      </c>
      <c r="FN14" s="76"/>
      <c r="FO14" s="95">
        <v>9.9999999999999998E-13</v>
      </c>
      <c r="FP14" s="95">
        <f>0.000001</f>
        <v>9.9999999999999995E-7</v>
      </c>
      <c r="FQ14" s="95">
        <f t="shared" si="32"/>
        <v>9.9999999999999995E-7</v>
      </c>
      <c r="FR14" s="72"/>
      <c r="FS14" s="111"/>
      <c r="FT14" s="93">
        <v>1.4123518451960113E-3</v>
      </c>
      <c r="FU14" s="93">
        <v>0.94667296863992545</v>
      </c>
      <c r="FV14" s="93">
        <f t="shared" si="33"/>
        <v>1.4919110315625907E-3</v>
      </c>
      <c r="FW14" s="60"/>
      <c r="FX14" s="95">
        <v>9.9999999999999998E-13</v>
      </c>
      <c r="FY14" s="95">
        <v>9.9999999999999995E-7</v>
      </c>
      <c r="FZ14" s="95">
        <v>9.9999999999999995E-7</v>
      </c>
      <c r="GA14" s="60"/>
      <c r="GB14" s="95">
        <v>5.4065259879497521E-2</v>
      </c>
      <c r="GC14" s="95">
        <v>1.6471965944464022</v>
      </c>
      <c r="GD14" s="95">
        <f t="shared" si="34"/>
        <v>3.2822590856356179E-2</v>
      </c>
      <c r="GE14" s="76"/>
      <c r="GF14" s="95">
        <v>9.9999999999999998E-13</v>
      </c>
      <c r="GG14" s="95">
        <v>9.9999999999999995E-7</v>
      </c>
      <c r="GH14" s="95">
        <v>9.9999999999999995E-7</v>
      </c>
      <c r="GI14" s="72"/>
      <c r="GJ14" s="111"/>
      <c r="GK14" s="93">
        <v>5.174088995314006E-3</v>
      </c>
      <c r="GL14" s="93">
        <v>0.80618913509408641</v>
      </c>
      <c r="GM14" s="93">
        <f t="shared" si="36"/>
        <v>6.4179592233157088E-3</v>
      </c>
      <c r="GN14" s="60"/>
      <c r="GO14" s="95">
        <v>9.9999999999999998E-13</v>
      </c>
      <c r="GP14" s="95">
        <f>0.000001</f>
        <v>9.9999999999999995E-7</v>
      </c>
      <c r="GQ14" s="95">
        <f t="shared" si="37"/>
        <v>9.9999999999999995E-7</v>
      </c>
      <c r="GR14" s="60"/>
      <c r="GS14" s="95">
        <v>0.41584906763738327</v>
      </c>
      <c r="GT14" s="95">
        <v>6.2750225978976939</v>
      </c>
      <c r="GU14" s="95">
        <f t="shared" si="38"/>
        <v>6.6270529093664807E-2</v>
      </c>
      <c r="GV14" s="76"/>
      <c r="GW14" s="95">
        <v>9.9999999999999998E-13</v>
      </c>
      <c r="GX14" s="95">
        <f t="shared" si="68"/>
        <v>9.9999999999999995E-7</v>
      </c>
      <c r="GY14" s="95">
        <f t="shared" si="39"/>
        <v>9.9999999999999995E-7</v>
      </c>
      <c r="GZ14" s="72"/>
      <c r="HA14" s="111"/>
      <c r="HB14" s="93">
        <v>2.1472413452451036E-3</v>
      </c>
      <c r="HC14" s="93">
        <v>1.157821800953919</v>
      </c>
      <c r="HD14" s="93">
        <f t="shared" si="40"/>
        <v>1.8545525256788314E-3</v>
      </c>
      <c r="HE14" s="60"/>
      <c r="HF14" s="95">
        <v>9.9999999999999998E-13</v>
      </c>
      <c r="HG14" s="95">
        <f>0.000001</f>
        <v>9.9999999999999995E-7</v>
      </c>
      <c r="HH14" s="95">
        <f t="shared" si="41"/>
        <v>9.9999999999999995E-7</v>
      </c>
      <c r="HI14" s="60"/>
      <c r="HJ14" s="95">
        <v>2.2773612747188083E-3</v>
      </c>
      <c r="HK14" s="95">
        <v>1.0253018818106257E-4</v>
      </c>
      <c r="HL14" s="95">
        <f t="shared" si="42"/>
        <v>22.211617038068006</v>
      </c>
      <c r="HM14" s="76"/>
      <c r="HN14" s="95">
        <v>7.6338337299653974E-2</v>
      </c>
      <c r="HO14" s="95">
        <v>1.0160671372388619</v>
      </c>
      <c r="HP14" s="95">
        <f t="shared" si="43"/>
        <v>7.5131194093238346E-2</v>
      </c>
      <c r="HQ14" s="72"/>
      <c r="HR14" s="111"/>
      <c r="HS14" s="93">
        <v>0.81032960925642372</v>
      </c>
      <c r="HT14" s="93">
        <v>5.3600085484558253</v>
      </c>
      <c r="HU14" s="93">
        <f t="shared" si="44"/>
        <v>0.15118065613717596</v>
      </c>
      <c r="HV14" s="60"/>
      <c r="HW14" s="95">
        <v>0.95235133121257509</v>
      </c>
      <c r="HX14" s="95">
        <v>4.2086855842109703</v>
      </c>
      <c r="HY14" s="95">
        <f t="shared" si="45"/>
        <v>0.22628236587341047</v>
      </c>
      <c r="HZ14" s="60"/>
      <c r="IA14" s="95">
        <v>0.99414290512468739</v>
      </c>
      <c r="IB14" s="95">
        <v>3.7592340366001462</v>
      </c>
      <c r="IC14" s="95">
        <f t="shared" si="46"/>
        <v>0.26445358161945959</v>
      </c>
      <c r="ID14" s="76"/>
      <c r="IE14" s="95">
        <v>9.9999999999999998E-13</v>
      </c>
      <c r="IF14" s="95">
        <f>0.000001</f>
        <v>9.9999999999999995E-7</v>
      </c>
      <c r="IG14" s="95">
        <f t="shared" si="47"/>
        <v>9.9999999999999995E-7</v>
      </c>
      <c r="IH14" s="72"/>
      <c r="II14" s="111"/>
      <c r="IJ14" s="93">
        <v>0.89792387889806557</v>
      </c>
      <c r="IK14" s="93">
        <v>3.1588226269402906</v>
      </c>
      <c r="IL14" s="93">
        <f t="shared" si="48"/>
        <v>0.28425903728814794</v>
      </c>
      <c r="IM14" s="60"/>
      <c r="IN14" s="95">
        <v>9.9999999999999998E-13</v>
      </c>
      <c r="IO14" s="95">
        <f>0.000001</f>
        <v>9.9999999999999995E-7</v>
      </c>
      <c r="IP14" s="95">
        <f t="shared" si="49"/>
        <v>9.9999999999999995E-7</v>
      </c>
      <c r="IQ14" s="60"/>
      <c r="IR14" s="95">
        <v>9.9999999999999998E-13</v>
      </c>
      <c r="IS14" s="95">
        <f>0.000001</f>
        <v>9.9999999999999995E-7</v>
      </c>
      <c r="IT14" s="95">
        <f t="shared" si="50"/>
        <v>9.9999999999999995E-7</v>
      </c>
      <c r="IU14" s="76"/>
      <c r="IV14" s="95">
        <v>9.9999999999999998E-13</v>
      </c>
      <c r="IW14" s="95">
        <f>0.000001</f>
        <v>9.9999999999999995E-7</v>
      </c>
      <c r="IX14" s="95">
        <f t="shared" si="51"/>
        <v>9.9999999999999995E-7</v>
      </c>
      <c r="IY14" s="72"/>
      <c r="IZ14" s="111"/>
      <c r="JA14" s="93">
        <v>0.91375529875901251</v>
      </c>
      <c r="JB14" s="93">
        <v>4.0957471747208167</v>
      </c>
      <c r="JC14" s="93">
        <f t="shared" si="52"/>
        <v>0.22309856047725843</v>
      </c>
      <c r="JD14" s="60"/>
      <c r="JE14" s="95">
        <v>9.9999999999999998E-13</v>
      </c>
      <c r="JF14" s="95">
        <f>0.000001</f>
        <v>9.9999999999999995E-7</v>
      </c>
      <c r="JG14" s="95">
        <f t="shared" si="53"/>
        <v>9.9999999999999995E-7</v>
      </c>
      <c r="JH14" s="60"/>
      <c r="JI14" s="95">
        <v>1.016929439374352</v>
      </c>
      <c r="JJ14" s="95">
        <v>3.1493978111903633</v>
      </c>
      <c r="JK14" s="95">
        <f t="shared" si="54"/>
        <v>0.32289647111616804</v>
      </c>
      <c r="JL14" s="76"/>
      <c r="JM14" s="95">
        <v>9.9999999999999998E-13</v>
      </c>
      <c r="JN14" s="95">
        <f>0.000001</f>
        <v>9.9999999999999995E-7</v>
      </c>
      <c r="JO14" s="95">
        <f>JM14/JN14</f>
        <v>9.9999999999999995E-7</v>
      </c>
      <c r="JP14" s="72"/>
      <c r="JQ14" s="111"/>
      <c r="JR14" s="93">
        <v>0.8779070054962419</v>
      </c>
      <c r="JS14" s="93">
        <v>3.2204577533740606</v>
      </c>
      <c r="JT14" s="93">
        <f t="shared" si="56"/>
        <v>0.27260317406010443</v>
      </c>
      <c r="JU14" s="60"/>
      <c r="JV14" s="95">
        <v>9.9999999999999998E-13</v>
      </c>
      <c r="JW14" s="95">
        <v>9.9999999999999995E-7</v>
      </c>
      <c r="JX14" s="95">
        <v>9.9999999999999995E-7</v>
      </c>
      <c r="JY14" s="60"/>
      <c r="JZ14" s="95">
        <v>109.72783475565019</v>
      </c>
      <c r="KA14" s="95">
        <v>11.793007798934275</v>
      </c>
      <c r="KB14" s="95">
        <f t="shared" si="58"/>
        <v>9.304482505774839</v>
      </c>
      <c r="KC14" s="76"/>
      <c r="KD14" s="95">
        <v>9.9999999999999998E-13</v>
      </c>
      <c r="KE14" s="95">
        <v>9.9999999999999995E-7</v>
      </c>
      <c r="KF14" s="95">
        <v>9.9999999999999995E-7</v>
      </c>
      <c r="KG14" s="72"/>
      <c r="KH14" s="111"/>
      <c r="KI14" s="93">
        <v>0.90165503624755206</v>
      </c>
      <c r="KJ14" s="93">
        <v>3.9487916745008769</v>
      </c>
      <c r="KK14" s="93">
        <f t="shared" si="60"/>
        <v>0.22833694724134068</v>
      </c>
      <c r="KL14" s="60"/>
      <c r="KM14" s="95">
        <v>109.61017118308365</v>
      </c>
      <c r="KN14" s="95">
        <v>11.878359771450024</v>
      </c>
      <c r="KO14" s="95">
        <f t="shared" si="61"/>
        <v>9.2277194235634141</v>
      </c>
      <c r="KP14" s="60"/>
      <c r="KQ14" s="95">
        <v>1.0030199411469212</v>
      </c>
      <c r="KR14" s="95">
        <v>3.2101458863832422</v>
      </c>
      <c r="KS14" s="95">
        <f t="shared" si="62"/>
        <v>0.31245307118331256</v>
      </c>
      <c r="KT14" s="76"/>
      <c r="KU14" s="95">
        <v>9.9999999999999998E-13</v>
      </c>
      <c r="KV14" s="95">
        <f>0.000001</f>
        <v>9.9999999999999995E-7</v>
      </c>
      <c r="KW14" s="95">
        <f t="shared" si="63"/>
        <v>9.9999999999999995E-7</v>
      </c>
      <c r="KX14" s="72"/>
      <c r="KY14" s="111"/>
      <c r="KZ14" s="93">
        <v>1.0115369390279814</v>
      </c>
      <c r="LA14" s="93">
        <v>2.4184921463530902</v>
      </c>
      <c r="LB14" s="93">
        <f t="shared" si="64"/>
        <v>0.41825107456036409</v>
      </c>
      <c r="LC14" s="60"/>
      <c r="LD14" s="95">
        <v>9.9999999999999998E-13</v>
      </c>
      <c r="LE14" s="95">
        <f>0.000001</f>
        <v>9.9999999999999995E-7</v>
      </c>
      <c r="LF14" s="95">
        <f t="shared" si="65"/>
        <v>9.9999999999999995E-7</v>
      </c>
      <c r="LG14" s="60"/>
      <c r="LH14" s="95">
        <v>110.15840022647346</v>
      </c>
      <c r="LI14" s="95">
        <v>11.869635237614473</v>
      </c>
      <c r="LJ14" s="95">
        <f t="shared" si="66"/>
        <v>9.2806895933402576</v>
      </c>
      <c r="LK14" s="76"/>
      <c r="LL14" s="95">
        <v>9.9999999999999998E-13</v>
      </c>
      <c r="LM14" s="95">
        <f>0.000001</f>
        <v>9.9999999999999995E-7</v>
      </c>
      <c r="LN14" s="95">
        <f t="shared" si="67"/>
        <v>9.9999999999999995E-7</v>
      </c>
    </row>
    <row r="15" spans="1:326" x14ac:dyDescent="0.3">
      <c r="A15" s="58"/>
      <c r="B15" s="58"/>
      <c r="E15" s="112"/>
      <c r="F15" s="93">
        <f>_xlfn.SWITCH($G$1+($G$2-1)*6,1,W15,2,AN15,3,BE15,4,BV15,5,CM15,6,DD15,7,DU15,8,EL15,9,FC15,10,FT15,11,GK15,12,HB15,13,HS15,14,IJ15,15,JA15,16,JR15,17,KI15,18,KZ15,default,NA)</f>
        <v>88.769375374153597</v>
      </c>
      <c r="G15" s="93">
        <f>_xlfn.SWITCH($G$1+($G$2-1)*6,1,X15,2,AO15,3,BF15,4,BW15,5,CN15,6,DE15,7,DV15,8,EM15,9,FD15,10,FU15,11,GL15,12,HC15,13,HT15,14,IK15,15,JB15,16,JS15,17,KJ15,18,LA15,default,NA)</f>
        <v>19.970981822328184</v>
      </c>
      <c r="H15" s="93">
        <f>_xlfn.SWITCH($G$1+($G$2-1)*6,1,Y15,2,AP15,3,BG15,4,BX15,5,CO15,6,DF15,7,DW15,8,EN15,9,FE15,10,FV15,11,GM15,12,HD15,13,HU15,14,IL15,15,JC15,16,JT15,17,KK15,18,LB15,default,NA)</f>
        <v>4.4449179396331253</v>
      </c>
      <c r="I15" s="60"/>
      <c r="J15" s="95">
        <f>_xlfn.SWITCH($G$1+($G$2-1)*6,1,AA15,2,AR15,3,BI15,4,BZ15,5,CQ15,6,DH15,7,DY15,8,EP15,9,FG15,10,FX15,11,GO15,12,HF15,13,HW15,14,IN15,15,JE15,16,JV15,17,KM15,18,LD15,default,NA)</f>
        <v>9.9999999999999998E-13</v>
      </c>
      <c r="K15" s="95">
        <f>_xlfn.SWITCH($G$1+($G$2-1)*6,1,AB15,2,AS15,3,BJ15,4,CA15,5,CR15,6,DI15,7,DZ15,8,EQ15,9,FH15,10,FY15,11,GP15,12,HG15,13,HX15,14,IO15,15,JF15,16,JW15,17,KN15,18,LE15,default,NA)</f>
        <v>9.9999999999999995E-7</v>
      </c>
      <c r="L15" s="95">
        <f>_xlfn.SWITCH($G$1+($G$2-1)*6,1,AC15,2,AT15,3,BK15,4,CB15,5,CS15,6,DJ15,7,EA15,8,ER15,9,FI15,10,FZ15,11,GQ15,12,HH15,13,HY15,14,IP15,15,JG15,16,JX15,17,KO15,18,LF15,default,NA)</f>
        <v>9.9999999999999995E-7</v>
      </c>
      <c r="M15" s="60"/>
      <c r="N15" s="95">
        <f>_xlfn.SWITCH($G$1+($G$2-1)*6,1,AE15,2,AV15,3,BM15,4,CD15,5,CU15,6,DL15,7,EC15,8,ET15,9,FK15,10,GB15,11,GS15,12,HJ15,13,IA15,14,IR15,15,JI15,16,JZ15,17,KQ15,18,LH15,default,NA)</f>
        <v>88.529800549267904</v>
      </c>
      <c r="O15" s="95">
        <f>_xlfn.SWITCH($G$1+($G$2-1)*6,1,AF15,2,AW15,3,BN15,4,CE15,5,CV15,6,DM15,7,ED15,8,EU15,9,FL15,10,GC15,11,GT15,12,HK15,13,IB15,14,IS15,15,JJ15,16,KA15,17,KR15,18,LI15,default,NA)</f>
        <v>18.989455434282647</v>
      </c>
      <c r="P15" s="95">
        <f>_xlfn.SWITCH($G$1+($G$2-1)*6,1,AG15,2,AX15,3,BO15,4,CF15,5,CW15,6,DN15,7,EE15,8,EV15,9,FM15,10,GD15,11,GU15,12,HL15,13,IC15,14,IT15,15,JK15,16,KB15,17,KS15,18,LJ15,default,NA)</f>
        <v>4.6620505182808181</v>
      </c>
      <c r="Q15" s="76"/>
      <c r="R15" s="95">
        <f>_xlfn.SWITCH($G$1+($G$2-1)*6,1,AI15,2,AZ15,3,BQ15,4,CH15,5,CY15,6,DP15,7,EG15,8,EX15,9,FO15,10,GF15,11,GW15,12,HN15,13,IE15,14,IV15,15,JM15,16,KD15,17,KU15,18,LL15,default,NA)</f>
        <v>9.9999999999999998E-13</v>
      </c>
      <c r="S15" s="95">
        <f>_xlfn.SWITCH($G$1+($G$2-1)*6,1,AJ15,2,BA15,3,BR15,4,CI15,5,CZ15,6,DQ15,7,EH15,8,EY15,9,FP15,10,GG15,11,GX15,12,HO15,13,IF15,14,IW15,15,JN15,16,KE15,17,KV15,18,LM15,default,NA)</f>
        <v>9.9999999999999995E-7</v>
      </c>
      <c r="T15" s="95">
        <f>_xlfn.SWITCH($G$1+($G$2-1)*6,1,AK15,2,BB15,3,BS15,4,CJ15,5,DA15,6,DR15,7,EI15,8,EZ15,9,FQ15,10,GH15,11,GY15,12,HP15,13,IG15,14,IX15,15,JO15,16,KF15,17,KW15,18,LN15,default,NA)</f>
        <v>9.9999999999999995E-7</v>
      </c>
      <c r="U15" s="72"/>
      <c r="V15" s="112"/>
      <c r="W15" s="93">
        <v>88.982719616424404</v>
      </c>
      <c r="X15" s="93">
        <v>20.238620203694854</v>
      </c>
      <c r="Y15" s="93">
        <f t="shared" si="2"/>
        <v>4.3966791570197712</v>
      </c>
      <c r="Z15" s="60"/>
      <c r="AA15" s="95">
        <v>9.9999999999999998E-13</v>
      </c>
      <c r="AB15" s="95">
        <f>0.000001</f>
        <v>9.9999999999999995E-7</v>
      </c>
      <c r="AC15" s="95">
        <f t="shared" si="3"/>
        <v>9.9999999999999995E-7</v>
      </c>
      <c r="AD15" s="60"/>
      <c r="AE15" s="95">
        <v>9.9999999999999998E-13</v>
      </c>
      <c r="AF15" s="95">
        <f>0.000001</f>
        <v>9.9999999999999995E-7</v>
      </c>
      <c r="AG15" s="95">
        <f t="shared" si="0"/>
        <v>9.9999999999999995E-7</v>
      </c>
      <c r="AH15" s="76"/>
      <c r="AI15" s="95">
        <v>9.9999999999999998E-13</v>
      </c>
      <c r="AJ15" s="95">
        <f>0.000001</f>
        <v>9.9999999999999995E-7</v>
      </c>
      <c r="AK15" s="95">
        <f t="shared" si="4"/>
        <v>9.9999999999999995E-7</v>
      </c>
      <c r="AL15" s="72"/>
      <c r="AM15" s="112"/>
      <c r="AN15" s="93">
        <v>89.693080494686882</v>
      </c>
      <c r="AO15" s="93">
        <v>20.469809332719148</v>
      </c>
      <c r="AP15" s="93">
        <f t="shared" si="5"/>
        <v>4.3817252538508296</v>
      </c>
      <c r="AQ15" s="60"/>
      <c r="AR15" s="95">
        <v>9.9999999999999998E-13</v>
      </c>
      <c r="AS15" s="95">
        <f>0.000001</f>
        <v>9.9999999999999995E-7</v>
      </c>
      <c r="AT15" s="95">
        <f t="shared" si="6"/>
        <v>9.9999999999999995E-7</v>
      </c>
      <c r="AU15" s="60"/>
      <c r="AV15" s="95">
        <v>9.9999999999999998E-13</v>
      </c>
      <c r="AW15" s="95">
        <f>0.000001</f>
        <v>9.9999999999999995E-7</v>
      </c>
      <c r="AX15" s="95">
        <f t="shared" si="7"/>
        <v>9.9999999999999995E-7</v>
      </c>
      <c r="AY15" s="76"/>
      <c r="AZ15" s="95">
        <v>9.9999999999999998E-13</v>
      </c>
      <c r="BA15" s="95">
        <f>0.000001</f>
        <v>9.9999999999999995E-7</v>
      </c>
      <c r="BB15" s="95">
        <f t="shared" si="8"/>
        <v>9.9999999999999995E-7</v>
      </c>
      <c r="BC15" s="72"/>
      <c r="BD15" s="112"/>
      <c r="BE15" s="93">
        <v>88.769375374153597</v>
      </c>
      <c r="BF15" s="93">
        <v>19.970981822328184</v>
      </c>
      <c r="BG15" s="93">
        <f t="shared" si="9"/>
        <v>4.4449179396331253</v>
      </c>
      <c r="BH15" s="60"/>
      <c r="BI15" s="95">
        <v>9.9999999999999998E-13</v>
      </c>
      <c r="BJ15" s="95">
        <f>0.000001</f>
        <v>9.9999999999999995E-7</v>
      </c>
      <c r="BK15" s="95">
        <f t="shared" si="10"/>
        <v>9.9999999999999995E-7</v>
      </c>
      <c r="BL15" s="60"/>
      <c r="BM15" s="95">
        <v>88.529800549267904</v>
      </c>
      <c r="BN15" s="95">
        <v>18.989455434282647</v>
      </c>
      <c r="BO15" s="95">
        <f t="shared" si="11"/>
        <v>4.6620505182808181</v>
      </c>
      <c r="BP15" s="76"/>
      <c r="BQ15" s="95">
        <v>9.9999999999999998E-13</v>
      </c>
      <c r="BR15" s="95">
        <f>0.000001</f>
        <v>9.9999999999999995E-7</v>
      </c>
      <c r="BS15" s="95">
        <f t="shared" si="12"/>
        <v>9.9999999999999995E-7</v>
      </c>
      <c r="BT15" s="72"/>
      <c r="BU15" s="112"/>
      <c r="BV15" s="93">
        <v>9.9999999999999998E-13</v>
      </c>
      <c r="BW15" s="93">
        <v>9.9999999999999995E-7</v>
      </c>
      <c r="BX15" s="93">
        <v>9.9999999999999995E-7</v>
      </c>
      <c r="BY15" s="60"/>
      <c r="BZ15" s="95">
        <v>9.9999999999999998E-13</v>
      </c>
      <c r="CA15" s="95">
        <v>9.9999999999999995E-7</v>
      </c>
      <c r="CB15" s="95">
        <v>9.9999999999999995E-7</v>
      </c>
      <c r="CC15" s="60"/>
      <c r="CD15" s="95">
        <v>89.064881916832505</v>
      </c>
      <c r="CE15" s="95">
        <v>19.157715472591207</v>
      </c>
      <c r="CF15" s="95">
        <v>4.6490345910114872</v>
      </c>
      <c r="CG15" s="76"/>
      <c r="CH15" s="95">
        <v>9.9999999999999998E-13</v>
      </c>
      <c r="CI15" s="95">
        <v>9.9999999999999995E-7</v>
      </c>
      <c r="CJ15" s="95">
        <v>9.9999999999999995E-7</v>
      </c>
      <c r="CK15" s="72"/>
      <c r="CL15" s="112"/>
      <c r="CM15" s="93">
        <v>88.895575098527758</v>
      </c>
      <c r="CN15" s="93">
        <v>19.774934847766339</v>
      </c>
      <c r="CO15" s="93">
        <f t="shared" si="13"/>
        <v>4.4953662696172616</v>
      </c>
      <c r="CP15" s="60"/>
      <c r="CQ15" s="95">
        <v>9.9999999999999998E-13</v>
      </c>
      <c r="CR15" s="95">
        <f>0.000001</f>
        <v>9.9999999999999995E-7</v>
      </c>
      <c r="CS15" s="95">
        <f t="shared" si="14"/>
        <v>9.9999999999999995E-7</v>
      </c>
      <c r="CT15" s="60"/>
      <c r="CU15" s="95">
        <v>88.664760554996903</v>
      </c>
      <c r="CV15" s="95">
        <v>19.008815725617811</v>
      </c>
      <c r="CW15" s="95">
        <f t="shared" si="15"/>
        <v>4.6644021297710374</v>
      </c>
      <c r="CX15" s="76"/>
      <c r="CY15" s="95">
        <v>9.9999999999999998E-13</v>
      </c>
      <c r="CZ15" s="95">
        <f>0.000001</f>
        <v>9.9999999999999995E-7</v>
      </c>
      <c r="DA15" s="95">
        <f t="shared" si="16"/>
        <v>9.9999999999999995E-7</v>
      </c>
      <c r="DB15" s="72"/>
      <c r="DC15" s="112"/>
      <c r="DD15" s="93">
        <v>89.622668531854671</v>
      </c>
      <c r="DE15" s="93">
        <v>19.895404225195232</v>
      </c>
      <c r="DF15" s="93">
        <f t="shared" si="17"/>
        <v>4.5046920141666638</v>
      </c>
      <c r="DG15" s="60"/>
      <c r="DH15" s="95">
        <v>9.9999999999999998E-13</v>
      </c>
      <c r="DI15" s="95">
        <f>0.000001</f>
        <v>9.9999999999999995E-7</v>
      </c>
      <c r="DJ15" s="95">
        <f t="shared" si="18"/>
        <v>9.9999999999999995E-7</v>
      </c>
      <c r="DK15" s="60"/>
      <c r="DL15" s="95">
        <v>89.444995414822458</v>
      </c>
      <c r="DM15" s="95">
        <v>19.237296034489596</v>
      </c>
      <c r="DN15" s="95">
        <f t="shared" si="19"/>
        <v>4.6495617291775808</v>
      </c>
      <c r="DO15" s="76"/>
      <c r="DP15" s="95">
        <v>9.9999999999999998E-13</v>
      </c>
      <c r="DQ15" s="95">
        <f>0.000001</f>
        <v>9.9999999999999995E-7</v>
      </c>
      <c r="DR15" s="95">
        <f t="shared" si="20"/>
        <v>9.9999999999999995E-7</v>
      </c>
      <c r="DS15" s="72"/>
      <c r="DT15" s="112"/>
      <c r="DU15" s="93">
        <v>1.3006238569977062E-2</v>
      </c>
      <c r="DV15" s="93">
        <v>0.81339668620474059</v>
      </c>
      <c r="DW15" s="93">
        <f t="shared" si="21"/>
        <v>1.5990031420786061E-2</v>
      </c>
      <c r="DX15" s="60"/>
      <c r="DY15" s="95">
        <v>1.1727328794135556E-2</v>
      </c>
      <c r="DZ15" s="95">
        <v>0.56507272565012512</v>
      </c>
      <c r="EA15" s="95">
        <f t="shared" si="22"/>
        <v>2.075366277967686E-2</v>
      </c>
      <c r="EB15" s="60"/>
      <c r="EC15" s="95">
        <v>1.2143920730420142E-2</v>
      </c>
      <c r="ED15" s="95">
        <v>0.49261606808559449</v>
      </c>
      <c r="EE15" s="95">
        <f t="shared" si="23"/>
        <v>2.4651897323637595E-2</v>
      </c>
      <c r="EF15" s="76"/>
      <c r="EG15" s="95">
        <v>9.9999999999999998E-13</v>
      </c>
      <c r="EH15" s="95">
        <f>0.000001</f>
        <v>9.9999999999999995E-7</v>
      </c>
      <c r="EI15" s="95">
        <f t="shared" si="24"/>
        <v>9.9999999999999995E-7</v>
      </c>
      <c r="EJ15" s="72"/>
      <c r="EK15" s="112"/>
      <c r="EL15" s="93">
        <v>0.37701044901627745</v>
      </c>
      <c r="EM15" s="93">
        <v>4.561950967359433</v>
      </c>
      <c r="EN15" s="93">
        <f t="shared" si="25"/>
        <v>8.2642372027619621E-2</v>
      </c>
      <c r="EO15" s="60"/>
      <c r="EP15" s="95">
        <v>0.38520700916799627</v>
      </c>
      <c r="EQ15" s="95">
        <v>4.4343947524768472</v>
      </c>
      <c r="ER15" s="95">
        <f t="shared" si="26"/>
        <v>8.6868001310175982E-2</v>
      </c>
      <c r="ES15" s="60"/>
      <c r="ET15" s="95">
        <v>0.38568796039307729</v>
      </c>
      <c r="EU15" s="95">
        <v>4.3539280752994269</v>
      </c>
      <c r="EV15" s="95">
        <f t="shared" si="27"/>
        <v>8.8583907157573541E-2</v>
      </c>
      <c r="EW15" s="76"/>
      <c r="EX15" s="95">
        <v>9.9999999999999998E-13</v>
      </c>
      <c r="EY15" s="95">
        <f>0.000001</f>
        <v>9.9999999999999995E-7</v>
      </c>
      <c r="EZ15" s="95">
        <f t="shared" si="28"/>
        <v>9.9999999999999995E-7</v>
      </c>
      <c r="FA15" s="72"/>
      <c r="FB15" s="112"/>
      <c r="FC15" s="93">
        <v>1.94010692805193E-3</v>
      </c>
      <c r="FD15" s="93">
        <v>1.277212959257032</v>
      </c>
      <c r="FE15" s="93">
        <f t="shared" si="29"/>
        <v>1.519016005898116E-3</v>
      </c>
      <c r="FF15" s="60"/>
      <c r="FG15" s="95">
        <v>9.9999999999999998E-13</v>
      </c>
      <c r="FH15" s="95">
        <f>0.000001</f>
        <v>9.9999999999999995E-7</v>
      </c>
      <c r="FI15" s="95">
        <f t="shared" si="30"/>
        <v>9.9999999999999995E-7</v>
      </c>
      <c r="FJ15" s="60"/>
      <c r="FK15" s="95">
        <v>5.175485896610826E-3</v>
      </c>
      <c r="FL15" s="95">
        <v>2.6844202258243646E-2</v>
      </c>
      <c r="FM15" s="95">
        <f t="shared" si="31"/>
        <v>0.19279715771853398</v>
      </c>
      <c r="FN15" s="76"/>
      <c r="FO15" s="95">
        <v>9.9999999999999998E-13</v>
      </c>
      <c r="FP15" s="95">
        <f>0.000001</f>
        <v>9.9999999999999995E-7</v>
      </c>
      <c r="FQ15" s="95">
        <f t="shared" si="32"/>
        <v>9.9999999999999995E-7</v>
      </c>
      <c r="FR15" s="72"/>
      <c r="FS15" s="112"/>
      <c r="FT15" s="93">
        <v>5.3051397540821416E-2</v>
      </c>
      <c r="FU15" s="93">
        <v>2.3041897857959306</v>
      </c>
      <c r="FV15" s="93">
        <f t="shared" si="33"/>
        <v>2.302388365222963E-2</v>
      </c>
      <c r="FW15" s="60"/>
      <c r="FX15" s="95">
        <v>9.9999999999999998E-13</v>
      </c>
      <c r="FY15" s="95">
        <v>9.9999999999999995E-7</v>
      </c>
      <c r="FZ15" s="95">
        <v>9.9999999999999995E-7</v>
      </c>
      <c r="GA15" s="60"/>
      <c r="GB15" s="95">
        <v>9.9999999999999998E-13</v>
      </c>
      <c r="GC15" s="95">
        <v>9.9999999999999995E-7</v>
      </c>
      <c r="GD15" s="95">
        <v>9.9999999999999995E-7</v>
      </c>
      <c r="GE15" s="76"/>
      <c r="GF15" s="95">
        <v>9.9999999999999998E-13</v>
      </c>
      <c r="GG15" s="95">
        <v>9.9999999999999995E-7</v>
      </c>
      <c r="GH15" s="95">
        <v>9.9999999999999995E-7</v>
      </c>
      <c r="GI15" s="72"/>
      <c r="GJ15" s="112"/>
      <c r="GK15" s="93">
        <v>9.9999999999999998E-13</v>
      </c>
      <c r="GL15" s="93">
        <f>0.000001</f>
        <v>9.9999999999999995E-7</v>
      </c>
      <c r="GM15" s="93">
        <f t="shared" si="36"/>
        <v>9.9999999999999995E-7</v>
      </c>
      <c r="GN15" s="60"/>
      <c r="GO15" s="95">
        <v>9.9999999999999998E-13</v>
      </c>
      <c r="GP15" s="95">
        <f>0.000001</f>
        <v>9.9999999999999995E-7</v>
      </c>
      <c r="GQ15" s="95">
        <f t="shared" si="37"/>
        <v>9.9999999999999995E-7</v>
      </c>
      <c r="GR15" s="60"/>
      <c r="GS15" s="95">
        <v>1.0540407053271292E-2</v>
      </c>
      <c r="GT15" s="95">
        <v>7.6083358894794978E-2</v>
      </c>
      <c r="GU15" s="95">
        <f t="shared" si="38"/>
        <v>0.13853761461617572</v>
      </c>
      <c r="GV15" s="76"/>
      <c r="GW15" s="95">
        <v>9.9999999999999998E-13</v>
      </c>
      <c r="GX15" s="95">
        <f t="shared" si="68"/>
        <v>9.9999999999999995E-7</v>
      </c>
      <c r="GY15" s="95">
        <f t="shared" si="39"/>
        <v>9.9999999999999995E-7</v>
      </c>
      <c r="GZ15" s="72"/>
      <c r="HA15" s="112"/>
      <c r="HB15" s="93">
        <v>5.2457521717431406E-2</v>
      </c>
      <c r="HC15" s="93">
        <v>1.5862590814863069</v>
      </c>
      <c r="HD15" s="93">
        <f t="shared" si="40"/>
        <v>3.3069958325016677E-2</v>
      </c>
      <c r="HE15" s="60"/>
      <c r="HF15" s="95">
        <v>9.9999999999999998E-13</v>
      </c>
      <c r="HG15" s="95">
        <f>0.000001</f>
        <v>9.9999999999999995E-7</v>
      </c>
      <c r="HH15" s="95">
        <f t="shared" si="41"/>
        <v>9.9999999999999995E-7</v>
      </c>
      <c r="HI15" s="60"/>
      <c r="HJ15" s="95">
        <v>6.1930918613711083E-2</v>
      </c>
      <c r="HK15" s="95">
        <v>1.0880392438379987</v>
      </c>
      <c r="HL15" s="95">
        <f t="shared" si="42"/>
        <v>5.6919747117992886E-2</v>
      </c>
      <c r="HM15" s="76"/>
      <c r="HN15" s="95">
        <v>9.9999999999999998E-13</v>
      </c>
      <c r="HO15" s="95">
        <f>0.000001</f>
        <v>9.9999999999999995E-7</v>
      </c>
      <c r="HP15" s="95">
        <f t="shared" si="43"/>
        <v>9.9999999999999995E-7</v>
      </c>
      <c r="HQ15" s="72"/>
      <c r="HR15" s="112"/>
      <c r="HS15" s="93">
        <v>110.29264057742142</v>
      </c>
      <c r="HT15" s="93">
        <v>12.603702058606659</v>
      </c>
      <c r="HU15" s="93">
        <f t="shared" si="44"/>
        <v>8.7508130598903016</v>
      </c>
      <c r="HV15" s="60"/>
      <c r="HW15" s="95">
        <v>109.85034221504429</v>
      </c>
      <c r="HX15" s="95">
        <v>11.941487985588282</v>
      </c>
      <c r="HY15" s="95">
        <f t="shared" si="45"/>
        <v>9.1990497622757239</v>
      </c>
      <c r="HZ15" s="60"/>
      <c r="IA15" s="95">
        <v>109.62112168981011</v>
      </c>
      <c r="IB15" s="95">
        <v>11.772065583768494</v>
      </c>
      <c r="IC15" s="95">
        <f t="shared" si="46"/>
        <v>9.3119700115294464</v>
      </c>
      <c r="ID15" s="76"/>
      <c r="IE15" s="95">
        <v>9.9999999999999998E-13</v>
      </c>
      <c r="IF15" s="95">
        <f>0.000001</f>
        <v>9.9999999999999995E-7</v>
      </c>
      <c r="IG15" s="95">
        <f t="shared" si="47"/>
        <v>9.9999999999999995E-7</v>
      </c>
      <c r="IH15" s="72"/>
      <c r="II15" s="112"/>
      <c r="IJ15" s="93">
        <v>110.22369239235502</v>
      </c>
      <c r="IK15" s="93">
        <v>12.561371272340285</v>
      </c>
      <c r="IL15" s="93">
        <f t="shared" si="48"/>
        <v>8.7748136730154513</v>
      </c>
      <c r="IM15" s="60"/>
      <c r="IN15" s="95">
        <v>9.9999999999999998E-13</v>
      </c>
      <c r="IO15" s="95">
        <f>0.000001</f>
        <v>9.9999999999999995E-7</v>
      </c>
      <c r="IP15" s="95">
        <f t="shared" si="49"/>
        <v>9.9999999999999995E-7</v>
      </c>
      <c r="IQ15" s="60"/>
      <c r="IR15" s="95">
        <v>9.9999999999999998E-13</v>
      </c>
      <c r="IS15" s="95">
        <f>0.000001</f>
        <v>9.9999999999999995E-7</v>
      </c>
      <c r="IT15" s="95">
        <f t="shared" si="50"/>
        <v>9.9999999999999995E-7</v>
      </c>
      <c r="IU15" s="76"/>
      <c r="IV15" s="95">
        <v>9.9999999999999998E-13</v>
      </c>
      <c r="IW15" s="95">
        <f>0.000001</f>
        <v>9.9999999999999995E-7</v>
      </c>
      <c r="IX15" s="95">
        <f t="shared" si="51"/>
        <v>9.9999999999999995E-7</v>
      </c>
      <c r="IY15" s="72"/>
      <c r="IZ15" s="112"/>
      <c r="JA15" s="93">
        <v>109.97568975009237</v>
      </c>
      <c r="JB15" s="93">
        <v>12.367218020476843</v>
      </c>
      <c r="JC15" s="93">
        <f t="shared" si="52"/>
        <v>8.8925164550347304</v>
      </c>
      <c r="JD15" s="60"/>
      <c r="JE15" s="95">
        <v>9.9999999999999998E-13</v>
      </c>
      <c r="JF15" s="95">
        <f>0.000001</f>
        <v>9.9999999999999995E-7</v>
      </c>
      <c r="JG15" s="95">
        <f t="shared" si="53"/>
        <v>9.9999999999999995E-7</v>
      </c>
      <c r="JH15" s="60"/>
      <c r="JI15" s="95">
        <v>109.41883707124259</v>
      </c>
      <c r="JJ15" s="95">
        <v>11.747869277729157</v>
      </c>
      <c r="JK15" s="95">
        <f t="shared" si="54"/>
        <v>9.3139304229977835</v>
      </c>
      <c r="JL15" s="76"/>
      <c r="JM15" s="95">
        <v>9.9999999999999998E-13</v>
      </c>
      <c r="JN15" s="95">
        <f>0.000001</f>
        <v>9.9999999999999995E-7</v>
      </c>
      <c r="JO15" s="95">
        <f>JM15/JN15</f>
        <v>9.9999999999999995E-7</v>
      </c>
      <c r="JP15" s="72"/>
      <c r="JQ15" s="112"/>
      <c r="JR15" s="93">
        <v>110.0793868587418</v>
      </c>
      <c r="JS15" s="93">
        <v>12.274061867039981</v>
      </c>
      <c r="JT15" s="93">
        <f t="shared" si="56"/>
        <v>8.9684562495437863</v>
      </c>
      <c r="JU15" s="60"/>
      <c r="JV15" s="95">
        <v>9.9999999999999998E-13</v>
      </c>
      <c r="JW15" s="95">
        <v>9.9999999999999995E-7</v>
      </c>
      <c r="JX15" s="95">
        <v>9.9999999999999995E-7</v>
      </c>
      <c r="JY15" s="60"/>
      <c r="JZ15" s="95">
        <v>9.9999999999999998E-13</v>
      </c>
      <c r="KA15" s="95">
        <v>9.9999999999999995E-7</v>
      </c>
      <c r="KB15" s="95">
        <v>9.9999999999999995E-7</v>
      </c>
      <c r="KC15" s="76"/>
      <c r="KD15" s="95">
        <v>9.9999999999999998E-13</v>
      </c>
      <c r="KE15" s="95">
        <v>9.9999999999999995E-7</v>
      </c>
      <c r="KF15" s="95">
        <v>9.9999999999999995E-7</v>
      </c>
      <c r="KG15" s="72"/>
      <c r="KH15" s="112"/>
      <c r="KI15" s="93">
        <v>109.84418046965864</v>
      </c>
      <c r="KJ15" s="93">
        <v>12.283342875008906</v>
      </c>
      <c r="KK15" s="93">
        <f t="shared" si="60"/>
        <v>8.9425314906044253</v>
      </c>
      <c r="KL15" s="60"/>
      <c r="KM15" s="95">
        <v>9.9999999999999998E-13</v>
      </c>
      <c r="KN15" s="95">
        <f>0.000001</f>
        <v>9.9999999999999995E-7</v>
      </c>
      <c r="KO15" s="95">
        <f t="shared" si="61"/>
        <v>9.9999999999999995E-7</v>
      </c>
      <c r="KP15" s="60"/>
      <c r="KQ15" s="95">
        <v>109.4240007895559</v>
      </c>
      <c r="KR15" s="95">
        <v>11.801385924426699</v>
      </c>
      <c r="KS15" s="95">
        <f t="shared" si="62"/>
        <v>9.2721313827275438</v>
      </c>
      <c r="KT15" s="76"/>
      <c r="KU15" s="95">
        <v>9.9999999999999998E-13</v>
      </c>
      <c r="KV15" s="95">
        <f>0.000001</f>
        <v>9.9999999999999995E-7</v>
      </c>
      <c r="KW15" s="95">
        <f t="shared" si="63"/>
        <v>9.9999999999999995E-7</v>
      </c>
      <c r="KX15" s="72"/>
      <c r="KY15" s="112"/>
      <c r="KZ15" s="93">
        <v>110.42827403150301</v>
      </c>
      <c r="LA15" s="93">
        <v>12.242563113713102</v>
      </c>
      <c r="LB15" s="93">
        <f t="shared" si="64"/>
        <v>9.0200289764330837</v>
      </c>
      <c r="LC15" s="60"/>
      <c r="LD15" s="95">
        <v>9.9999999999999998E-13</v>
      </c>
      <c r="LE15" s="95">
        <f>0.000001</f>
        <v>9.9999999999999995E-7</v>
      </c>
      <c r="LF15" s="95">
        <f t="shared" si="65"/>
        <v>9.9999999999999995E-7</v>
      </c>
      <c r="LG15" s="60"/>
      <c r="LH15" s="95">
        <v>9.9999999999999998E-13</v>
      </c>
      <c r="LI15" s="95">
        <f>0.000001</f>
        <v>9.9999999999999995E-7</v>
      </c>
      <c r="LJ15" s="95">
        <f t="shared" si="66"/>
        <v>9.9999999999999995E-7</v>
      </c>
      <c r="LK15" s="76"/>
      <c r="LL15" s="95">
        <v>9.9999999999999998E-13</v>
      </c>
      <c r="LM15" s="95">
        <f>0.000001</f>
        <v>9.9999999999999995E-7</v>
      </c>
      <c r="LN15" s="95">
        <f t="shared" si="67"/>
        <v>9.9999999999999995E-7</v>
      </c>
    </row>
    <row r="16" spans="1:326" x14ac:dyDescent="0.3">
      <c r="A16" s="58"/>
      <c r="B16" s="58"/>
      <c r="U16" s="72"/>
      <c r="AH16" s="74"/>
      <c r="AL16" s="72"/>
      <c r="AY16" s="74"/>
      <c r="BC16" s="72"/>
      <c r="BP16" s="74"/>
      <c r="BT16" s="72"/>
      <c r="CG16" s="74"/>
      <c r="CK16" s="72"/>
      <c r="CX16" s="74"/>
      <c r="DB16" s="72"/>
      <c r="DO16" s="74"/>
      <c r="DS16" s="72"/>
      <c r="EF16" s="74"/>
      <c r="EJ16" s="72"/>
      <c r="EW16" s="74"/>
      <c r="FA16" s="72"/>
      <c r="FN16" s="74"/>
      <c r="FR16" s="72"/>
      <c r="GE16" s="74"/>
      <c r="GI16" s="72"/>
      <c r="GV16" s="74"/>
      <c r="GZ16" s="72"/>
      <c r="HM16" s="74"/>
      <c r="HQ16" s="72"/>
      <c r="ID16" s="74"/>
      <c r="IH16" s="72"/>
      <c r="IU16" s="74"/>
      <c r="IY16" s="72"/>
      <c r="JL16" s="74"/>
      <c r="JP16" s="72"/>
      <c r="KC16" s="74"/>
      <c r="KG16" s="72"/>
      <c r="KT16" s="74"/>
      <c r="KX16" s="72"/>
      <c r="LK16" s="74"/>
    </row>
    <row r="17" spans="1:326" ht="15" customHeight="1" x14ac:dyDescent="0.3">
      <c r="A17" s="58"/>
      <c r="B17" s="58"/>
      <c r="E17" s="110" t="s">
        <v>46</v>
      </c>
      <c r="F17" s="113" t="s">
        <v>159</v>
      </c>
      <c r="G17" s="114"/>
      <c r="H17" s="115"/>
      <c r="J17" s="117" t="s">
        <v>169</v>
      </c>
      <c r="K17" s="117"/>
      <c r="L17" s="117"/>
      <c r="M17" s="57"/>
      <c r="N17" s="107" t="s">
        <v>160</v>
      </c>
      <c r="O17" s="107"/>
      <c r="P17" s="107"/>
      <c r="R17" s="116" t="s">
        <v>161</v>
      </c>
      <c r="S17" s="116"/>
      <c r="T17" s="116"/>
      <c r="U17" s="72"/>
      <c r="V17" s="110" t="s">
        <v>46</v>
      </c>
      <c r="W17" s="113" t="s">
        <v>39</v>
      </c>
      <c r="X17" s="114"/>
      <c r="Y17" s="115"/>
      <c r="AA17" s="117" t="s">
        <v>40</v>
      </c>
      <c r="AB17" s="117"/>
      <c r="AC17" s="117"/>
      <c r="AD17" s="57"/>
      <c r="AE17" s="107" t="s">
        <v>41</v>
      </c>
      <c r="AF17" s="107"/>
      <c r="AG17" s="107"/>
      <c r="AH17" s="74"/>
      <c r="AI17" s="116" t="s">
        <v>42</v>
      </c>
      <c r="AJ17" s="116"/>
      <c r="AK17" s="116"/>
      <c r="AL17" s="72"/>
      <c r="AM17" s="110" t="s">
        <v>46</v>
      </c>
      <c r="AN17" s="113" t="s">
        <v>39</v>
      </c>
      <c r="AO17" s="114"/>
      <c r="AP17" s="115"/>
      <c r="AR17" s="117" t="s">
        <v>40</v>
      </c>
      <c r="AS17" s="117"/>
      <c r="AT17" s="117"/>
      <c r="AU17" s="57"/>
      <c r="AV17" s="107" t="s">
        <v>41</v>
      </c>
      <c r="AW17" s="107"/>
      <c r="AX17" s="107"/>
      <c r="AY17" s="74"/>
      <c r="AZ17" s="116" t="s">
        <v>42</v>
      </c>
      <c r="BA17" s="116"/>
      <c r="BB17" s="116"/>
      <c r="BC17" s="72"/>
      <c r="BD17" s="110" t="s">
        <v>46</v>
      </c>
      <c r="BE17" s="113" t="s">
        <v>39</v>
      </c>
      <c r="BF17" s="114"/>
      <c r="BG17" s="115"/>
      <c r="BI17" s="117" t="s">
        <v>40</v>
      </c>
      <c r="BJ17" s="117"/>
      <c r="BK17" s="117"/>
      <c r="BL17" s="57"/>
      <c r="BM17" s="107" t="s">
        <v>41</v>
      </c>
      <c r="BN17" s="107"/>
      <c r="BO17" s="107"/>
      <c r="BP17" s="74"/>
      <c r="BQ17" s="116" t="s">
        <v>42</v>
      </c>
      <c r="BR17" s="116"/>
      <c r="BS17" s="116"/>
      <c r="BT17" s="72"/>
      <c r="BU17" s="110" t="s">
        <v>46</v>
      </c>
      <c r="BV17" s="113" t="s">
        <v>39</v>
      </c>
      <c r="BW17" s="114"/>
      <c r="BX17" s="115"/>
      <c r="BZ17" s="117" t="s">
        <v>40</v>
      </c>
      <c r="CA17" s="117"/>
      <c r="CB17" s="117"/>
      <c r="CC17" s="57"/>
      <c r="CD17" s="107" t="s">
        <v>41</v>
      </c>
      <c r="CE17" s="107"/>
      <c r="CF17" s="107"/>
      <c r="CG17" s="74"/>
      <c r="CH17" s="116" t="s">
        <v>42</v>
      </c>
      <c r="CI17" s="116"/>
      <c r="CJ17" s="116"/>
      <c r="CK17" s="72"/>
      <c r="CL17" s="110" t="s">
        <v>46</v>
      </c>
      <c r="CM17" s="113" t="s">
        <v>39</v>
      </c>
      <c r="CN17" s="114"/>
      <c r="CO17" s="115"/>
      <c r="CQ17" s="117" t="s">
        <v>40</v>
      </c>
      <c r="CR17" s="117"/>
      <c r="CS17" s="117"/>
      <c r="CT17" s="57"/>
      <c r="CU17" s="107" t="s">
        <v>41</v>
      </c>
      <c r="CV17" s="107"/>
      <c r="CW17" s="107"/>
      <c r="CX17" s="74"/>
      <c r="CY17" s="116" t="s">
        <v>42</v>
      </c>
      <c r="CZ17" s="116"/>
      <c r="DA17" s="116"/>
      <c r="DB17" s="72"/>
      <c r="DC17" s="110" t="s">
        <v>46</v>
      </c>
      <c r="DD17" s="113" t="s">
        <v>39</v>
      </c>
      <c r="DE17" s="114"/>
      <c r="DF17" s="115"/>
      <c r="DH17" s="117" t="s">
        <v>40</v>
      </c>
      <c r="DI17" s="117"/>
      <c r="DJ17" s="117"/>
      <c r="DK17" s="57"/>
      <c r="DL17" s="107" t="s">
        <v>41</v>
      </c>
      <c r="DM17" s="107"/>
      <c r="DN17" s="107"/>
      <c r="DO17" s="74"/>
      <c r="DP17" s="116" t="s">
        <v>42</v>
      </c>
      <c r="DQ17" s="116"/>
      <c r="DR17" s="116"/>
      <c r="DS17" s="72"/>
      <c r="DT17" s="110" t="s">
        <v>46</v>
      </c>
      <c r="DU17" s="113" t="s">
        <v>39</v>
      </c>
      <c r="DV17" s="114"/>
      <c r="DW17" s="115"/>
      <c r="DY17" s="117" t="s">
        <v>40</v>
      </c>
      <c r="DZ17" s="117"/>
      <c r="EA17" s="117"/>
      <c r="EB17" s="57"/>
      <c r="EC17" s="107" t="s">
        <v>41</v>
      </c>
      <c r="ED17" s="107"/>
      <c r="EE17" s="107"/>
      <c r="EF17" s="74"/>
      <c r="EG17" s="116" t="s">
        <v>42</v>
      </c>
      <c r="EH17" s="116"/>
      <c r="EI17" s="116"/>
      <c r="EJ17" s="72"/>
      <c r="EK17" s="110" t="s">
        <v>46</v>
      </c>
      <c r="EL17" s="113" t="s">
        <v>39</v>
      </c>
      <c r="EM17" s="114"/>
      <c r="EN17" s="115"/>
      <c r="EP17" s="117" t="s">
        <v>40</v>
      </c>
      <c r="EQ17" s="117"/>
      <c r="ER17" s="117"/>
      <c r="ES17" s="57"/>
      <c r="ET17" s="107" t="s">
        <v>41</v>
      </c>
      <c r="EU17" s="107"/>
      <c r="EV17" s="107"/>
      <c r="EW17" s="74"/>
      <c r="EX17" s="116" t="s">
        <v>42</v>
      </c>
      <c r="EY17" s="116"/>
      <c r="EZ17" s="116"/>
      <c r="FA17" s="72"/>
      <c r="FB17" s="110" t="s">
        <v>46</v>
      </c>
      <c r="FC17" s="113" t="s">
        <v>39</v>
      </c>
      <c r="FD17" s="114"/>
      <c r="FE17" s="115"/>
      <c r="FG17" s="117" t="s">
        <v>40</v>
      </c>
      <c r="FH17" s="117"/>
      <c r="FI17" s="117"/>
      <c r="FJ17" s="57"/>
      <c r="FK17" s="107" t="s">
        <v>41</v>
      </c>
      <c r="FL17" s="107"/>
      <c r="FM17" s="107"/>
      <c r="FN17" s="74"/>
      <c r="FO17" s="116" t="s">
        <v>42</v>
      </c>
      <c r="FP17" s="116"/>
      <c r="FQ17" s="116"/>
      <c r="FR17" s="72"/>
      <c r="FS17" s="110" t="s">
        <v>46</v>
      </c>
      <c r="FT17" s="113" t="s">
        <v>39</v>
      </c>
      <c r="FU17" s="114"/>
      <c r="FV17" s="115"/>
      <c r="FX17" s="117" t="s">
        <v>40</v>
      </c>
      <c r="FY17" s="117"/>
      <c r="FZ17" s="117"/>
      <c r="GA17" s="57"/>
      <c r="GB17" s="107" t="s">
        <v>41</v>
      </c>
      <c r="GC17" s="107"/>
      <c r="GD17" s="107"/>
      <c r="GE17" s="74"/>
      <c r="GF17" s="116" t="s">
        <v>42</v>
      </c>
      <c r="GG17" s="116"/>
      <c r="GH17" s="116"/>
      <c r="GI17" s="72"/>
      <c r="GJ17" s="110" t="s">
        <v>46</v>
      </c>
      <c r="GK17" s="113" t="s">
        <v>39</v>
      </c>
      <c r="GL17" s="114"/>
      <c r="GM17" s="115"/>
      <c r="GO17" s="117" t="s">
        <v>40</v>
      </c>
      <c r="GP17" s="117"/>
      <c r="GQ17" s="117"/>
      <c r="GR17" s="57"/>
      <c r="GS17" s="107" t="s">
        <v>41</v>
      </c>
      <c r="GT17" s="107"/>
      <c r="GU17" s="107"/>
      <c r="GV17" s="74"/>
      <c r="GW17" s="116" t="s">
        <v>42</v>
      </c>
      <c r="GX17" s="116"/>
      <c r="GY17" s="116"/>
      <c r="GZ17" s="72"/>
      <c r="HA17" s="110" t="s">
        <v>46</v>
      </c>
      <c r="HB17" s="113" t="s">
        <v>39</v>
      </c>
      <c r="HC17" s="114"/>
      <c r="HD17" s="115"/>
      <c r="HF17" s="117" t="s">
        <v>40</v>
      </c>
      <c r="HG17" s="117"/>
      <c r="HH17" s="117"/>
      <c r="HI17" s="57"/>
      <c r="HJ17" s="107" t="s">
        <v>41</v>
      </c>
      <c r="HK17" s="107"/>
      <c r="HL17" s="107"/>
      <c r="HM17" s="74"/>
      <c r="HN17" s="116" t="s">
        <v>42</v>
      </c>
      <c r="HO17" s="116"/>
      <c r="HP17" s="116"/>
      <c r="HQ17" s="72"/>
      <c r="HR17" s="110" t="s">
        <v>46</v>
      </c>
      <c r="HS17" s="113" t="s">
        <v>39</v>
      </c>
      <c r="HT17" s="114"/>
      <c r="HU17" s="115"/>
      <c r="HW17" s="117" t="s">
        <v>40</v>
      </c>
      <c r="HX17" s="117"/>
      <c r="HY17" s="117"/>
      <c r="HZ17" s="57"/>
      <c r="IA17" s="107" t="s">
        <v>41</v>
      </c>
      <c r="IB17" s="107"/>
      <c r="IC17" s="107"/>
      <c r="ID17" s="74"/>
      <c r="IE17" s="116" t="s">
        <v>42</v>
      </c>
      <c r="IF17" s="116"/>
      <c r="IG17" s="116"/>
      <c r="IH17" s="72"/>
      <c r="II17" s="110" t="s">
        <v>46</v>
      </c>
      <c r="IJ17" s="113" t="s">
        <v>39</v>
      </c>
      <c r="IK17" s="114"/>
      <c r="IL17" s="115"/>
      <c r="IN17" s="117" t="s">
        <v>40</v>
      </c>
      <c r="IO17" s="117"/>
      <c r="IP17" s="117"/>
      <c r="IQ17" s="57"/>
      <c r="IR17" s="107" t="s">
        <v>41</v>
      </c>
      <c r="IS17" s="107"/>
      <c r="IT17" s="107"/>
      <c r="IU17" s="74"/>
      <c r="IV17" s="116" t="s">
        <v>42</v>
      </c>
      <c r="IW17" s="116"/>
      <c r="IX17" s="116"/>
      <c r="IY17" s="72"/>
      <c r="IZ17" s="110" t="s">
        <v>46</v>
      </c>
      <c r="JA17" s="113" t="s">
        <v>39</v>
      </c>
      <c r="JB17" s="114"/>
      <c r="JC17" s="115"/>
      <c r="JE17" s="117" t="s">
        <v>40</v>
      </c>
      <c r="JF17" s="117"/>
      <c r="JG17" s="117"/>
      <c r="JH17" s="57"/>
      <c r="JI17" s="107" t="s">
        <v>41</v>
      </c>
      <c r="JJ17" s="107"/>
      <c r="JK17" s="107"/>
      <c r="JL17" s="74"/>
      <c r="JM17" s="116" t="s">
        <v>42</v>
      </c>
      <c r="JN17" s="116"/>
      <c r="JO17" s="116"/>
      <c r="JP17" s="72"/>
      <c r="JQ17" s="110" t="s">
        <v>46</v>
      </c>
      <c r="JR17" s="113" t="s">
        <v>39</v>
      </c>
      <c r="JS17" s="114"/>
      <c r="JT17" s="115"/>
      <c r="JV17" s="117" t="s">
        <v>40</v>
      </c>
      <c r="JW17" s="117"/>
      <c r="JX17" s="117"/>
      <c r="JY17" s="57"/>
      <c r="JZ17" s="107" t="s">
        <v>41</v>
      </c>
      <c r="KA17" s="107"/>
      <c r="KB17" s="107"/>
      <c r="KC17" s="74"/>
      <c r="KD17" s="116" t="s">
        <v>42</v>
      </c>
      <c r="KE17" s="116"/>
      <c r="KF17" s="116"/>
      <c r="KG17" s="72"/>
      <c r="KH17" s="110" t="s">
        <v>46</v>
      </c>
      <c r="KI17" s="113" t="s">
        <v>39</v>
      </c>
      <c r="KJ17" s="114"/>
      <c r="KK17" s="115"/>
      <c r="KM17" s="117" t="s">
        <v>40</v>
      </c>
      <c r="KN17" s="117"/>
      <c r="KO17" s="117"/>
      <c r="KP17" s="57"/>
      <c r="KQ17" s="107" t="s">
        <v>41</v>
      </c>
      <c r="KR17" s="107"/>
      <c r="KS17" s="107"/>
      <c r="KT17" s="74"/>
      <c r="KU17" s="116" t="s">
        <v>42</v>
      </c>
      <c r="KV17" s="116"/>
      <c r="KW17" s="116"/>
      <c r="KX17" s="72"/>
      <c r="KY17" s="110" t="s">
        <v>46</v>
      </c>
      <c r="KZ17" s="113" t="s">
        <v>39</v>
      </c>
      <c r="LA17" s="114"/>
      <c r="LB17" s="115"/>
      <c r="LD17" s="117" t="s">
        <v>40</v>
      </c>
      <c r="LE17" s="117"/>
      <c r="LF17" s="117"/>
      <c r="LG17" s="57"/>
      <c r="LH17" s="107" t="s">
        <v>41</v>
      </c>
      <c r="LI17" s="107"/>
      <c r="LJ17" s="107"/>
      <c r="LK17" s="74"/>
      <c r="LL17" s="116" t="s">
        <v>42</v>
      </c>
      <c r="LM17" s="116"/>
      <c r="LN17" s="116"/>
    </row>
    <row r="18" spans="1:326" ht="15" customHeight="1" x14ac:dyDescent="0.3">
      <c r="A18" s="58"/>
      <c r="B18" s="58"/>
      <c r="E18" s="111"/>
      <c r="F18" s="94" t="s">
        <v>43</v>
      </c>
      <c r="G18" s="94" t="s">
        <v>44</v>
      </c>
      <c r="H18" s="94" t="s">
        <v>45</v>
      </c>
      <c r="I18" s="1"/>
      <c r="J18" s="92" t="s">
        <v>43</v>
      </c>
      <c r="K18" s="92" t="s">
        <v>44</v>
      </c>
      <c r="L18" s="92" t="s">
        <v>45</v>
      </c>
      <c r="M18" s="57"/>
      <c r="N18" s="94" t="s">
        <v>43</v>
      </c>
      <c r="O18" s="94" t="s">
        <v>44</v>
      </c>
      <c r="P18" s="94" t="s">
        <v>45</v>
      </c>
      <c r="Q18" s="75"/>
      <c r="R18" s="94" t="s">
        <v>43</v>
      </c>
      <c r="S18" s="94" t="s">
        <v>44</v>
      </c>
      <c r="T18" s="94" t="s">
        <v>45</v>
      </c>
      <c r="U18" s="73"/>
      <c r="V18" s="111"/>
      <c r="W18" s="94" t="s">
        <v>43</v>
      </c>
      <c r="X18" s="94" t="s">
        <v>44</v>
      </c>
      <c r="Y18" s="94" t="s">
        <v>45</v>
      </c>
      <c r="Z18" s="1"/>
      <c r="AA18" s="92" t="s">
        <v>43</v>
      </c>
      <c r="AB18" s="92" t="s">
        <v>44</v>
      </c>
      <c r="AC18" s="92" t="s">
        <v>45</v>
      </c>
      <c r="AD18" s="57"/>
      <c r="AE18" s="94" t="s">
        <v>43</v>
      </c>
      <c r="AF18" s="94" t="s">
        <v>44</v>
      </c>
      <c r="AG18" s="94" t="s">
        <v>45</v>
      </c>
      <c r="AH18" s="75"/>
      <c r="AI18" s="94" t="s">
        <v>43</v>
      </c>
      <c r="AJ18" s="94" t="s">
        <v>44</v>
      </c>
      <c r="AK18" s="94" t="s">
        <v>45</v>
      </c>
      <c r="AL18" s="73"/>
      <c r="AM18" s="111"/>
      <c r="AN18" s="94" t="s">
        <v>43</v>
      </c>
      <c r="AO18" s="94" t="s">
        <v>44</v>
      </c>
      <c r="AP18" s="94" t="s">
        <v>45</v>
      </c>
      <c r="AQ18" s="1"/>
      <c r="AR18" s="92" t="s">
        <v>43</v>
      </c>
      <c r="AS18" s="92" t="s">
        <v>44</v>
      </c>
      <c r="AT18" s="92" t="s">
        <v>45</v>
      </c>
      <c r="AU18" s="57"/>
      <c r="AV18" s="94" t="s">
        <v>43</v>
      </c>
      <c r="AW18" s="94" t="s">
        <v>44</v>
      </c>
      <c r="AX18" s="94" t="s">
        <v>45</v>
      </c>
      <c r="AY18" s="75"/>
      <c r="AZ18" s="94" t="s">
        <v>43</v>
      </c>
      <c r="BA18" s="94" t="s">
        <v>44</v>
      </c>
      <c r="BB18" s="94" t="s">
        <v>45</v>
      </c>
      <c r="BC18" s="73"/>
      <c r="BD18" s="111"/>
      <c r="BE18" s="94" t="s">
        <v>43</v>
      </c>
      <c r="BF18" s="94" t="s">
        <v>44</v>
      </c>
      <c r="BG18" s="94" t="s">
        <v>45</v>
      </c>
      <c r="BH18" s="1"/>
      <c r="BI18" s="92" t="s">
        <v>43</v>
      </c>
      <c r="BJ18" s="92" t="s">
        <v>44</v>
      </c>
      <c r="BK18" s="92" t="s">
        <v>45</v>
      </c>
      <c r="BL18" s="57"/>
      <c r="BM18" s="94" t="s">
        <v>43</v>
      </c>
      <c r="BN18" s="94" t="s">
        <v>44</v>
      </c>
      <c r="BO18" s="94" t="s">
        <v>45</v>
      </c>
      <c r="BP18" s="75"/>
      <c r="BQ18" s="94" t="s">
        <v>43</v>
      </c>
      <c r="BR18" s="94" t="s">
        <v>44</v>
      </c>
      <c r="BS18" s="94" t="s">
        <v>45</v>
      </c>
      <c r="BT18" s="73"/>
      <c r="BU18" s="111"/>
      <c r="BV18" s="94" t="s">
        <v>43</v>
      </c>
      <c r="BW18" s="94" t="s">
        <v>44</v>
      </c>
      <c r="BX18" s="94" t="s">
        <v>45</v>
      </c>
      <c r="BY18" s="1"/>
      <c r="BZ18" s="92" t="s">
        <v>43</v>
      </c>
      <c r="CA18" s="92" t="s">
        <v>44</v>
      </c>
      <c r="CB18" s="92" t="s">
        <v>45</v>
      </c>
      <c r="CC18" s="57"/>
      <c r="CD18" s="94" t="s">
        <v>43</v>
      </c>
      <c r="CE18" s="94" t="s">
        <v>44</v>
      </c>
      <c r="CF18" s="94" t="s">
        <v>45</v>
      </c>
      <c r="CG18" s="75"/>
      <c r="CH18" s="94" t="s">
        <v>43</v>
      </c>
      <c r="CI18" s="94" t="s">
        <v>44</v>
      </c>
      <c r="CJ18" s="94" t="s">
        <v>45</v>
      </c>
      <c r="CK18" s="73"/>
      <c r="CL18" s="111"/>
      <c r="CM18" s="94" t="s">
        <v>43</v>
      </c>
      <c r="CN18" s="94" t="s">
        <v>44</v>
      </c>
      <c r="CO18" s="94" t="s">
        <v>45</v>
      </c>
      <c r="CP18" s="1"/>
      <c r="CQ18" s="92" t="s">
        <v>43</v>
      </c>
      <c r="CR18" s="92" t="s">
        <v>44</v>
      </c>
      <c r="CS18" s="92" t="s">
        <v>45</v>
      </c>
      <c r="CT18" s="57"/>
      <c r="CU18" s="94" t="s">
        <v>43</v>
      </c>
      <c r="CV18" s="94" t="s">
        <v>44</v>
      </c>
      <c r="CW18" s="94" t="s">
        <v>45</v>
      </c>
      <c r="CX18" s="75"/>
      <c r="CY18" s="94" t="s">
        <v>43</v>
      </c>
      <c r="CZ18" s="94" t="s">
        <v>44</v>
      </c>
      <c r="DA18" s="94" t="s">
        <v>45</v>
      </c>
      <c r="DB18" s="73"/>
      <c r="DC18" s="111"/>
      <c r="DD18" s="94" t="s">
        <v>43</v>
      </c>
      <c r="DE18" s="94" t="s">
        <v>44</v>
      </c>
      <c r="DF18" s="94" t="s">
        <v>45</v>
      </c>
      <c r="DG18" s="1"/>
      <c r="DH18" s="92" t="s">
        <v>43</v>
      </c>
      <c r="DI18" s="92" t="s">
        <v>44</v>
      </c>
      <c r="DJ18" s="92" t="s">
        <v>45</v>
      </c>
      <c r="DK18" s="57"/>
      <c r="DL18" s="94" t="s">
        <v>43</v>
      </c>
      <c r="DM18" s="94" t="s">
        <v>44</v>
      </c>
      <c r="DN18" s="94" t="s">
        <v>45</v>
      </c>
      <c r="DO18" s="75"/>
      <c r="DP18" s="94" t="s">
        <v>43</v>
      </c>
      <c r="DQ18" s="94" t="s">
        <v>44</v>
      </c>
      <c r="DR18" s="94" t="s">
        <v>45</v>
      </c>
      <c r="DS18" s="73"/>
      <c r="DT18" s="111"/>
      <c r="DU18" s="94" t="s">
        <v>43</v>
      </c>
      <c r="DV18" s="94" t="s">
        <v>44</v>
      </c>
      <c r="DW18" s="94" t="s">
        <v>45</v>
      </c>
      <c r="DX18" s="1"/>
      <c r="DY18" s="92" t="s">
        <v>43</v>
      </c>
      <c r="DZ18" s="92" t="s">
        <v>44</v>
      </c>
      <c r="EA18" s="92" t="s">
        <v>45</v>
      </c>
      <c r="EB18" s="57"/>
      <c r="EC18" s="94" t="s">
        <v>43</v>
      </c>
      <c r="ED18" s="94" t="s">
        <v>44</v>
      </c>
      <c r="EE18" s="94" t="s">
        <v>45</v>
      </c>
      <c r="EF18" s="75"/>
      <c r="EG18" s="94" t="s">
        <v>43</v>
      </c>
      <c r="EH18" s="94" t="s">
        <v>44</v>
      </c>
      <c r="EI18" s="94" t="s">
        <v>45</v>
      </c>
      <c r="EJ18" s="73"/>
      <c r="EK18" s="111"/>
      <c r="EL18" s="94" t="s">
        <v>43</v>
      </c>
      <c r="EM18" s="94" t="s">
        <v>44</v>
      </c>
      <c r="EN18" s="94" t="s">
        <v>45</v>
      </c>
      <c r="EO18" s="1"/>
      <c r="EP18" s="92" t="s">
        <v>43</v>
      </c>
      <c r="EQ18" s="92" t="s">
        <v>44</v>
      </c>
      <c r="ER18" s="92" t="s">
        <v>45</v>
      </c>
      <c r="ES18" s="57"/>
      <c r="ET18" s="94" t="s">
        <v>43</v>
      </c>
      <c r="EU18" s="94" t="s">
        <v>44</v>
      </c>
      <c r="EV18" s="94" t="s">
        <v>45</v>
      </c>
      <c r="EW18" s="75"/>
      <c r="EX18" s="94" t="s">
        <v>43</v>
      </c>
      <c r="EY18" s="94" t="s">
        <v>44</v>
      </c>
      <c r="EZ18" s="94" t="s">
        <v>45</v>
      </c>
      <c r="FA18" s="73"/>
      <c r="FB18" s="111"/>
      <c r="FC18" s="94" t="s">
        <v>43</v>
      </c>
      <c r="FD18" s="94" t="s">
        <v>44</v>
      </c>
      <c r="FE18" s="94" t="s">
        <v>45</v>
      </c>
      <c r="FF18" s="1"/>
      <c r="FG18" s="92" t="s">
        <v>43</v>
      </c>
      <c r="FH18" s="92" t="s">
        <v>44</v>
      </c>
      <c r="FI18" s="92" t="s">
        <v>45</v>
      </c>
      <c r="FJ18" s="57"/>
      <c r="FK18" s="94" t="s">
        <v>43</v>
      </c>
      <c r="FL18" s="94" t="s">
        <v>44</v>
      </c>
      <c r="FM18" s="94" t="s">
        <v>45</v>
      </c>
      <c r="FN18" s="75"/>
      <c r="FO18" s="94" t="s">
        <v>43</v>
      </c>
      <c r="FP18" s="94" t="s">
        <v>44</v>
      </c>
      <c r="FQ18" s="94" t="s">
        <v>45</v>
      </c>
      <c r="FR18" s="73"/>
      <c r="FS18" s="111"/>
      <c r="FT18" s="94" t="s">
        <v>43</v>
      </c>
      <c r="FU18" s="94" t="s">
        <v>44</v>
      </c>
      <c r="FV18" s="94" t="s">
        <v>45</v>
      </c>
      <c r="FW18" s="1"/>
      <c r="FX18" s="92" t="s">
        <v>43</v>
      </c>
      <c r="FY18" s="92" t="s">
        <v>44</v>
      </c>
      <c r="FZ18" s="92" t="s">
        <v>45</v>
      </c>
      <c r="GA18" s="57"/>
      <c r="GB18" s="94" t="s">
        <v>43</v>
      </c>
      <c r="GC18" s="94" t="s">
        <v>44</v>
      </c>
      <c r="GD18" s="94" t="s">
        <v>45</v>
      </c>
      <c r="GE18" s="75"/>
      <c r="GF18" s="94" t="s">
        <v>43</v>
      </c>
      <c r="GG18" s="94" t="s">
        <v>44</v>
      </c>
      <c r="GH18" s="94" t="s">
        <v>45</v>
      </c>
      <c r="GI18" s="73"/>
      <c r="GJ18" s="111"/>
      <c r="GK18" s="94" t="s">
        <v>43</v>
      </c>
      <c r="GL18" s="94" t="s">
        <v>44</v>
      </c>
      <c r="GM18" s="94" t="s">
        <v>45</v>
      </c>
      <c r="GN18" s="1"/>
      <c r="GO18" s="92" t="s">
        <v>43</v>
      </c>
      <c r="GP18" s="92" t="s">
        <v>44</v>
      </c>
      <c r="GQ18" s="92" t="s">
        <v>45</v>
      </c>
      <c r="GR18" s="57"/>
      <c r="GS18" s="94" t="s">
        <v>43</v>
      </c>
      <c r="GT18" s="94" t="s">
        <v>44</v>
      </c>
      <c r="GU18" s="94" t="s">
        <v>45</v>
      </c>
      <c r="GV18" s="75"/>
      <c r="GW18" s="94" t="s">
        <v>43</v>
      </c>
      <c r="GX18" s="94" t="s">
        <v>44</v>
      </c>
      <c r="GY18" s="94" t="s">
        <v>45</v>
      </c>
      <c r="GZ18" s="73"/>
      <c r="HA18" s="111"/>
      <c r="HB18" s="94" t="s">
        <v>43</v>
      </c>
      <c r="HC18" s="94" t="s">
        <v>44</v>
      </c>
      <c r="HD18" s="94" t="s">
        <v>45</v>
      </c>
      <c r="HE18" s="1"/>
      <c r="HF18" s="92" t="s">
        <v>43</v>
      </c>
      <c r="HG18" s="92" t="s">
        <v>44</v>
      </c>
      <c r="HH18" s="92" t="s">
        <v>45</v>
      </c>
      <c r="HI18" s="57"/>
      <c r="HJ18" s="94" t="s">
        <v>43</v>
      </c>
      <c r="HK18" s="94" t="s">
        <v>44</v>
      </c>
      <c r="HL18" s="94" t="s">
        <v>45</v>
      </c>
      <c r="HM18" s="75"/>
      <c r="HN18" s="94" t="s">
        <v>43</v>
      </c>
      <c r="HO18" s="94" t="s">
        <v>44</v>
      </c>
      <c r="HP18" s="94" t="s">
        <v>45</v>
      </c>
      <c r="HQ18" s="73"/>
      <c r="HR18" s="111"/>
      <c r="HS18" s="94" t="s">
        <v>43</v>
      </c>
      <c r="HT18" s="94" t="s">
        <v>44</v>
      </c>
      <c r="HU18" s="94" t="s">
        <v>45</v>
      </c>
      <c r="HV18" s="1"/>
      <c r="HW18" s="92" t="s">
        <v>43</v>
      </c>
      <c r="HX18" s="92" t="s">
        <v>44</v>
      </c>
      <c r="HY18" s="92" t="s">
        <v>45</v>
      </c>
      <c r="HZ18" s="57"/>
      <c r="IA18" s="94" t="s">
        <v>43</v>
      </c>
      <c r="IB18" s="94" t="s">
        <v>44</v>
      </c>
      <c r="IC18" s="94" t="s">
        <v>45</v>
      </c>
      <c r="ID18" s="75"/>
      <c r="IE18" s="94" t="s">
        <v>43</v>
      </c>
      <c r="IF18" s="94" t="s">
        <v>44</v>
      </c>
      <c r="IG18" s="94" t="s">
        <v>45</v>
      </c>
      <c r="IH18" s="73"/>
      <c r="II18" s="111"/>
      <c r="IJ18" s="94" t="s">
        <v>43</v>
      </c>
      <c r="IK18" s="94" t="s">
        <v>44</v>
      </c>
      <c r="IL18" s="94" t="s">
        <v>45</v>
      </c>
      <c r="IM18" s="1"/>
      <c r="IN18" s="92" t="s">
        <v>43</v>
      </c>
      <c r="IO18" s="92" t="s">
        <v>44</v>
      </c>
      <c r="IP18" s="92" t="s">
        <v>45</v>
      </c>
      <c r="IQ18" s="57"/>
      <c r="IR18" s="94" t="s">
        <v>43</v>
      </c>
      <c r="IS18" s="94" t="s">
        <v>44</v>
      </c>
      <c r="IT18" s="94" t="s">
        <v>45</v>
      </c>
      <c r="IU18" s="75"/>
      <c r="IV18" s="94" t="s">
        <v>43</v>
      </c>
      <c r="IW18" s="94" t="s">
        <v>44</v>
      </c>
      <c r="IX18" s="94" t="s">
        <v>45</v>
      </c>
      <c r="IY18" s="73"/>
      <c r="IZ18" s="111"/>
      <c r="JA18" s="94" t="s">
        <v>43</v>
      </c>
      <c r="JB18" s="94" t="s">
        <v>44</v>
      </c>
      <c r="JC18" s="94" t="s">
        <v>45</v>
      </c>
      <c r="JD18" s="1"/>
      <c r="JE18" s="92" t="s">
        <v>43</v>
      </c>
      <c r="JF18" s="92" t="s">
        <v>44</v>
      </c>
      <c r="JG18" s="92" t="s">
        <v>45</v>
      </c>
      <c r="JH18" s="57"/>
      <c r="JI18" s="94" t="s">
        <v>43</v>
      </c>
      <c r="JJ18" s="94" t="s">
        <v>44</v>
      </c>
      <c r="JK18" s="94" t="s">
        <v>45</v>
      </c>
      <c r="JL18" s="75"/>
      <c r="JM18" s="94" t="s">
        <v>43</v>
      </c>
      <c r="JN18" s="94" t="s">
        <v>44</v>
      </c>
      <c r="JO18" s="94" t="s">
        <v>45</v>
      </c>
      <c r="JP18" s="73"/>
      <c r="JQ18" s="111"/>
      <c r="JR18" s="94" t="s">
        <v>43</v>
      </c>
      <c r="JS18" s="94" t="s">
        <v>44</v>
      </c>
      <c r="JT18" s="94" t="s">
        <v>45</v>
      </c>
      <c r="JU18" s="1"/>
      <c r="JV18" s="92" t="s">
        <v>43</v>
      </c>
      <c r="JW18" s="92" t="s">
        <v>44</v>
      </c>
      <c r="JX18" s="92" t="s">
        <v>45</v>
      </c>
      <c r="JY18" s="57"/>
      <c r="JZ18" s="94" t="s">
        <v>43</v>
      </c>
      <c r="KA18" s="94" t="s">
        <v>44</v>
      </c>
      <c r="KB18" s="94" t="s">
        <v>45</v>
      </c>
      <c r="KC18" s="75"/>
      <c r="KD18" s="94" t="s">
        <v>43</v>
      </c>
      <c r="KE18" s="94" t="s">
        <v>44</v>
      </c>
      <c r="KF18" s="94" t="s">
        <v>45</v>
      </c>
      <c r="KG18" s="73"/>
      <c r="KH18" s="111"/>
      <c r="KI18" s="94" t="s">
        <v>43</v>
      </c>
      <c r="KJ18" s="94" t="s">
        <v>44</v>
      </c>
      <c r="KK18" s="94" t="s">
        <v>45</v>
      </c>
      <c r="KL18" s="1"/>
      <c r="KM18" s="92" t="s">
        <v>43</v>
      </c>
      <c r="KN18" s="92" t="s">
        <v>44</v>
      </c>
      <c r="KO18" s="92" t="s">
        <v>45</v>
      </c>
      <c r="KP18" s="57"/>
      <c r="KQ18" s="94" t="s">
        <v>43</v>
      </c>
      <c r="KR18" s="94" t="s">
        <v>44</v>
      </c>
      <c r="KS18" s="94" t="s">
        <v>45</v>
      </c>
      <c r="KT18" s="75"/>
      <c r="KU18" s="94" t="s">
        <v>43</v>
      </c>
      <c r="KV18" s="94" t="s">
        <v>44</v>
      </c>
      <c r="KW18" s="94" t="s">
        <v>45</v>
      </c>
      <c r="KX18" s="73"/>
      <c r="KY18" s="111"/>
      <c r="KZ18" s="94" t="s">
        <v>43</v>
      </c>
      <c r="LA18" s="94" t="s">
        <v>44</v>
      </c>
      <c r="LB18" s="94" t="s">
        <v>45</v>
      </c>
      <c r="LC18" s="1"/>
      <c r="LD18" s="92" t="s">
        <v>43</v>
      </c>
      <c r="LE18" s="92" t="s">
        <v>44</v>
      </c>
      <c r="LF18" s="92" t="s">
        <v>45</v>
      </c>
      <c r="LG18" s="57"/>
      <c r="LH18" s="94" t="s">
        <v>43</v>
      </c>
      <c r="LI18" s="94" t="s">
        <v>44</v>
      </c>
      <c r="LJ18" s="94" t="s">
        <v>45</v>
      </c>
      <c r="LK18" s="75"/>
      <c r="LL18" s="94" t="s">
        <v>43</v>
      </c>
      <c r="LM18" s="94" t="s">
        <v>44</v>
      </c>
      <c r="LN18" s="94" t="s">
        <v>45</v>
      </c>
    </row>
    <row r="19" spans="1:326" x14ac:dyDescent="0.3">
      <c r="A19" s="58"/>
      <c r="B19" s="58"/>
      <c r="E19" s="111"/>
      <c r="F19" s="95">
        <f>_xlfn.SWITCH($G$1+($G$2-1)*6,1,W19,2,AN19,3,BE19,4,BV19,5,CM19,6,DD19,7,DU19,8,EL19,9,FC19,10,FT19,11,GK19,12,HB19,13,HS19,14,IJ19,15,JA19,16,JR19,17,KI19,18,KZ19,default,NA)</f>
        <v>1.2073460138577332</v>
      </c>
      <c r="G19" s="95">
        <f>_xlfn.SWITCH($G$1+($G$2-1)*6,1,X19,2,AO19,3,BF19,4,BW19,5,CN19,6,DE19,7,DV19,8,EM19,9,FD19,10,FU19,11,GL19,12,HC19,13,HT19,14,IK19,15,JB19,16,JS19,17,KJ19,18,LA19,default,NA)</f>
        <v>2.1938995754609145</v>
      </c>
      <c r="H19" s="95">
        <f>_xlfn.SWITCH($G$1+($G$2-1)*6,1,Y19,2,AP19,3,BG19,4,BX19,5,CO19,6,DF19,7,DW19,8,EN19,9,FE19,10,FV19,11,GM19,12,HD19,13,HU19,14,IL19,15,JC19,16,JT19,17,KK19,18,LB19,default,NA)</f>
        <v>0.55031963512007287</v>
      </c>
      <c r="I19" s="60"/>
      <c r="J19" s="93">
        <f>_xlfn.SWITCH($G$1+($G$2-1)*6,1,AA19,2,AR19,3,BI19,4,BZ19,5,CQ19,6,DH19,7,DY19,8,EP19,9,FG19,10,FX19,11,GO19,12,HF19,13,HW19,14,IN19,15,JE19,16,JV19,17,KM19,18,LD19,default,NA)</f>
        <v>1.1984533160124959</v>
      </c>
      <c r="K19" s="93">
        <f>_xlfn.SWITCH($G$1+($G$2-1)*6,1,AB19,2,AS19,3,BJ19,4,CA19,5,CR19,6,DI19,7,DZ19,8,EQ19,9,FH19,10,FY19,11,GP19,12,HG19,13,HX19,14,IO19,15,JF19,16,JW19,17,KN19,18,LE19,default,NA)</f>
        <v>1.7010997990024765</v>
      </c>
      <c r="L19" s="93">
        <f>_xlfn.SWITCH($G$1+($G$2-1)*6,1,AC19,2,AT19,3,BK19,4,CB19,5,CS19,6,DJ19,7,EA19,8,ER19,9,FI19,10,FZ19,11,GQ19,12,HH19,13,HY19,14,IP19,15,JG19,16,JX19,17,KO19,18,LF19,default,NA)</f>
        <v>0.70451675834378913</v>
      </c>
      <c r="M19" s="60"/>
      <c r="N19" s="95">
        <f>_xlfn.SWITCH($G$1+($G$2-1)*6,1,AE19,2,AV19,3,BM19,4,CD19,5,CU19,6,DL19,7,EC19,8,ET19,9,FK19,10,GB19,11,GS19,12,HJ19,13,IA19,14,IR19,15,JI19,16,JZ19,17,KQ19,18,LH19,default,NA)</f>
        <v>1.2081132717391752</v>
      </c>
      <c r="O19" s="95">
        <f>_xlfn.SWITCH($G$1+($G$2-1)*6,1,AF19,2,AW19,3,BN19,4,CE19,5,CV19,6,DM19,7,ED19,8,EU19,9,FL19,10,GC19,11,GT19,12,HK19,13,IB19,14,IS19,15,JJ19,16,KA19,17,KR19,18,LI19,default,NA)</f>
        <v>2.1404185427606817</v>
      </c>
      <c r="P19" s="95">
        <f>_xlfn.SWITCH($G$1+($G$2-1)*6,1,AG19,2,AX19,3,BO19,4,CF19,5,CW19,6,DN19,7,EE19,8,EV19,9,FM19,10,GD19,11,GU19,12,HL19,13,IC19,14,IT19,15,JK19,16,KB19,17,KS19,18,LJ19,default,NA)</f>
        <v>0.56442852068594385</v>
      </c>
      <c r="Q19" s="76"/>
      <c r="R19" s="95">
        <f>_xlfn.SWITCH($G$1+($G$2-1)*6,1,AI19,2,AZ19,3,BQ19,4,CH19,5,CY19,6,DP19,7,EG19,8,EX19,9,FO19,10,GF19,11,GW19,12,HN19,13,IE19,14,IV19,15,JM19,16,KD19,17,KU19,18,LL19,default,NA)</f>
        <v>1.2033382646179949</v>
      </c>
      <c r="S19" s="95">
        <f>_xlfn.SWITCH($G$1+($G$2-1)*6,1,AJ19,2,BA19,3,BR19,4,CI19,5,CZ19,6,DQ19,7,EH19,8,EY19,9,FP19,10,GG19,11,GX19,12,HO19,13,IF19,14,IW19,15,JN19,16,KE19,17,KV19,18,LM19,default,NA)</f>
        <v>2.0460828546902645</v>
      </c>
      <c r="T19" s="95">
        <f>_xlfn.SWITCH($G$1+($G$2-1)*6,1,AK19,2,BB19,3,BS19,4,CJ19,5,DA19,6,DR19,7,EI19,8,EZ19,9,FQ19,10,GH19,11,GY19,12,HP19,13,IG19,14,IX19,15,JO19,16,KF19,17,KW19,18,LN19,default,NA)</f>
        <v>0.5881180529222293</v>
      </c>
      <c r="U19" s="72"/>
      <c r="V19" s="111"/>
      <c r="W19" s="95">
        <v>1.0196648724644079E-5</v>
      </c>
      <c r="X19" s="95">
        <v>1.0266023991202121E-3</v>
      </c>
      <c r="Y19" s="95">
        <f>W19/X19</f>
        <v>9.9324224581809895E-3</v>
      </c>
      <c r="Z19" s="60"/>
      <c r="AA19" s="93">
        <v>1.0071920627917069E-5</v>
      </c>
      <c r="AB19" s="93">
        <v>1.0606831589966307E-3</v>
      </c>
      <c r="AC19" s="93">
        <f>AA19/AB19</f>
        <v>9.4956920381810868E-3</v>
      </c>
      <c r="AD19" s="60"/>
      <c r="AE19" s="95">
        <v>1.5433891088209382E-2</v>
      </c>
      <c r="AF19" s="95">
        <v>1.931007095160954E-2</v>
      </c>
      <c r="AG19" s="95">
        <f t="shared" ref="AG19:AG28" si="69">AE19/AF19</f>
        <v>0.7992664100968998</v>
      </c>
      <c r="AH19" s="76"/>
      <c r="AI19" s="95">
        <v>1.0176931083638514E-5</v>
      </c>
      <c r="AJ19" s="95">
        <v>2.2750376407371204E-4</v>
      </c>
      <c r="AK19" s="95">
        <f>AI19/AJ19</f>
        <v>4.4733022880189148E-2</v>
      </c>
      <c r="AL19" s="72"/>
      <c r="AM19" s="111"/>
      <c r="AN19" s="95">
        <v>8.6617197041409909E-5</v>
      </c>
      <c r="AO19" s="95">
        <v>1.5093246919005408E-4</v>
      </c>
      <c r="AP19" s="95">
        <f>AN19/AO19</f>
        <v>0.57388047453422086</v>
      </c>
      <c r="AQ19" s="60"/>
      <c r="AR19" s="93">
        <v>8.0749371835675351E-5</v>
      </c>
      <c r="AS19" s="93">
        <v>0.49699470134425516</v>
      </c>
      <c r="AT19" s="93">
        <f>AR19/AS19</f>
        <v>1.6247531737716129E-4</v>
      </c>
      <c r="AU19" s="60"/>
      <c r="AV19" s="95">
        <v>6.5601322333867937E-2</v>
      </c>
      <c r="AW19" s="95">
        <v>1.2519875243072227</v>
      </c>
      <c r="AX19" s="95">
        <f>AV19/AW19</f>
        <v>5.2397744434528534E-2</v>
      </c>
      <c r="AY19" s="76"/>
      <c r="AZ19" s="95">
        <v>6.0106856568267766E-2</v>
      </c>
      <c r="BA19" s="95">
        <v>1.2894875601204687</v>
      </c>
      <c r="BB19" s="95">
        <f>AZ19/BA19</f>
        <v>4.6612979005902437E-2</v>
      </c>
      <c r="BC19" s="72"/>
      <c r="BD19" s="111"/>
      <c r="BE19" s="95">
        <v>1.2073460138577332</v>
      </c>
      <c r="BF19" s="95">
        <v>2.1938995754609145</v>
      </c>
      <c r="BG19" s="95">
        <f>BE19/BF19</f>
        <v>0.55031963512007287</v>
      </c>
      <c r="BH19" s="60"/>
      <c r="BI19" s="93">
        <v>1.1984533160124959</v>
      </c>
      <c r="BJ19" s="93">
        <v>1.7010997990024765</v>
      </c>
      <c r="BK19" s="93">
        <f>BI19/BJ19</f>
        <v>0.70451675834378913</v>
      </c>
      <c r="BL19" s="60"/>
      <c r="BM19" s="95">
        <v>1.2081132717391752</v>
      </c>
      <c r="BN19" s="95">
        <v>2.1404185427606817</v>
      </c>
      <c r="BO19" s="95">
        <f>BM19/BN19</f>
        <v>0.56442852068594385</v>
      </c>
      <c r="BP19" s="76"/>
      <c r="BQ19" s="95">
        <v>1.2033382646179949</v>
      </c>
      <c r="BR19" s="95">
        <v>2.0460828546902645</v>
      </c>
      <c r="BS19" s="95">
        <f>BQ19/BR19</f>
        <v>0.5881180529222293</v>
      </c>
      <c r="BT19" s="72"/>
      <c r="BU19" s="111"/>
      <c r="BV19" s="95">
        <v>1.3747151519853629</v>
      </c>
      <c r="BW19" s="95">
        <v>0.37761135792672812</v>
      </c>
      <c r="BX19" s="95">
        <v>3.6405556218786015</v>
      </c>
      <c r="BY19" s="60"/>
      <c r="BZ19" s="93">
        <v>1.3989619145062782</v>
      </c>
      <c r="CA19" s="93">
        <v>1.1527478993018643</v>
      </c>
      <c r="CB19" s="93">
        <v>1.2135887780437751</v>
      </c>
      <c r="CC19" s="60"/>
      <c r="CD19" s="95">
        <v>1.369158441501807</v>
      </c>
      <c r="CE19" s="95">
        <v>1.7372102096595565</v>
      </c>
      <c r="CF19" s="95">
        <v>0.78813630836887771</v>
      </c>
      <c r="CG19" s="76"/>
      <c r="CH19" s="95">
        <v>1.3583038252964823</v>
      </c>
      <c r="CI19" s="95">
        <v>1.7597233806660821</v>
      </c>
      <c r="CJ19" s="95">
        <v>0.77188485430155707</v>
      </c>
      <c r="CK19" s="72"/>
      <c r="CL19" s="111"/>
      <c r="CM19" s="95">
        <v>0.23784617993558924</v>
      </c>
      <c r="CN19" s="95">
        <v>0.13803885555425893</v>
      </c>
      <c r="CO19" s="95">
        <f>CM19/CN19</f>
        <v>1.7230379010357633</v>
      </c>
      <c r="CP19" s="60"/>
      <c r="CQ19" s="93">
        <v>0.23375413719761573</v>
      </c>
      <c r="CR19" s="93">
        <v>0.16735985900322309</v>
      </c>
      <c r="CS19" s="93">
        <f>CQ19/CR19</f>
        <v>1.3967156676029107</v>
      </c>
      <c r="CT19" s="60"/>
      <c r="CU19" s="95">
        <v>0.2336145416336835</v>
      </c>
      <c r="CV19" s="95">
        <v>0.18384823099664471</v>
      </c>
      <c r="CW19" s="95">
        <f>CU19/CV19</f>
        <v>1.2706923551412743</v>
      </c>
      <c r="CX19" s="76"/>
      <c r="CY19" s="95">
        <v>0.21354637350967123</v>
      </c>
      <c r="CZ19" s="95">
        <v>0.21121327591265104</v>
      </c>
      <c r="DA19" s="95">
        <f>CY19/CZ19</f>
        <v>1.0110461692662969</v>
      </c>
      <c r="DB19" s="72"/>
      <c r="DC19" s="111"/>
      <c r="DD19" s="95">
        <v>1.5656464191630528</v>
      </c>
      <c r="DE19" s="95">
        <v>0.67296765468571385</v>
      </c>
      <c r="DF19" s="95">
        <f>DD19/DE19</f>
        <v>2.3264809359882737</v>
      </c>
      <c r="DG19" s="60"/>
      <c r="DH19" s="93">
        <v>0.24632588637786185</v>
      </c>
      <c r="DI19" s="93">
        <v>3.1278424452603133</v>
      </c>
      <c r="DJ19" s="93">
        <f>DH19/DI19</f>
        <v>7.8752651608499258E-2</v>
      </c>
      <c r="DK19" s="60"/>
      <c r="DL19" s="95">
        <v>0.26098628843063759</v>
      </c>
      <c r="DM19" s="95">
        <v>2.4890233005271822</v>
      </c>
      <c r="DN19" s="95">
        <f>DL19/DM19</f>
        <v>0.10485489966098749</v>
      </c>
      <c r="DO19" s="76"/>
      <c r="DP19" s="95">
        <v>0.24896070283135535</v>
      </c>
      <c r="DQ19" s="95">
        <v>2.7033966457100895</v>
      </c>
      <c r="DR19" s="95">
        <f>DP19/DQ19</f>
        <v>9.2091814653399454E-2</v>
      </c>
      <c r="DS19" s="72"/>
      <c r="DT19" s="111"/>
      <c r="DU19" s="95">
        <v>9.4211681420843782E-2</v>
      </c>
      <c r="DV19" s="95">
        <v>4.3177131330016091E-2</v>
      </c>
      <c r="DW19" s="95">
        <f>DU19/DV19</f>
        <v>2.1819810283539898</v>
      </c>
      <c r="DX19" s="60"/>
      <c r="DY19" s="93">
        <v>6.3428701155479841E-2</v>
      </c>
      <c r="DZ19" s="93">
        <v>1.1112053493183898</v>
      </c>
      <c r="EA19" s="93">
        <f>DY19/DZ19</f>
        <v>5.7080989750802433E-2</v>
      </c>
      <c r="EB19" s="60"/>
      <c r="EC19" s="95">
        <v>9.1183150340214333E-2</v>
      </c>
      <c r="ED19" s="95">
        <v>0.99935089425934898</v>
      </c>
      <c r="EE19" s="95">
        <f>EC19/ED19</f>
        <v>9.1242376290455104E-2</v>
      </c>
      <c r="EF19" s="76"/>
      <c r="EG19" s="95">
        <v>6.483154242904958E-2</v>
      </c>
      <c r="EH19" s="95">
        <v>1.1498600204846221</v>
      </c>
      <c r="EI19" s="95">
        <f>EG19/EH19</f>
        <v>5.6382117191730488E-2</v>
      </c>
      <c r="EJ19" s="72"/>
      <c r="EK19" s="111"/>
      <c r="EL19" s="95">
        <v>0.39665092976526256</v>
      </c>
      <c r="EM19" s="95">
        <v>0.72612935877808449</v>
      </c>
      <c r="EN19" s="95">
        <f>EL19/EM19</f>
        <v>0.54625381134945239</v>
      </c>
      <c r="EO19" s="60"/>
      <c r="EP19" s="93">
        <v>0.38647271231749164</v>
      </c>
      <c r="EQ19" s="93">
        <v>0.79803940809283236</v>
      </c>
      <c r="ER19" s="93">
        <f>EP19/EQ19</f>
        <v>0.48427772914258765</v>
      </c>
      <c r="ES19" s="60"/>
      <c r="ET19" s="95">
        <v>0.39017127680213093</v>
      </c>
      <c r="EU19" s="95">
        <v>0.92823820298250193</v>
      </c>
      <c r="EV19" s="95">
        <f>ET19/EU19</f>
        <v>0.42033529276050058</v>
      </c>
      <c r="EW19" s="76"/>
      <c r="EX19" s="95">
        <v>0.38268176019403743</v>
      </c>
      <c r="EY19" s="95">
        <v>0.99978198908730154</v>
      </c>
      <c r="EZ19" s="95">
        <f>EX19/EY19</f>
        <v>0.38276520718620533</v>
      </c>
      <c r="FA19" s="72"/>
      <c r="FB19" s="111"/>
      <c r="FC19" s="95">
        <v>5.8835961688633344E-2</v>
      </c>
      <c r="FD19" s="95">
        <v>1.3581705934686588</v>
      </c>
      <c r="FE19" s="95">
        <f>FC19/FD19</f>
        <v>4.3320008525859051E-2</v>
      </c>
      <c r="FF19" s="60"/>
      <c r="FG19" s="93">
        <v>6.0993786534291897E-5</v>
      </c>
      <c r="FH19" s="93">
        <v>0.52945188027499046</v>
      </c>
      <c r="FI19" s="93">
        <f>FG19/FH19</f>
        <v>1.1520175639495796E-4</v>
      </c>
      <c r="FJ19" s="60"/>
      <c r="FK19" s="95">
        <v>62.260719472946498</v>
      </c>
      <c r="FL19" s="95">
        <v>53.708085902330602</v>
      </c>
      <c r="FM19" s="95">
        <f>FK19/FL19</f>
        <v>1.159242941298803</v>
      </c>
      <c r="FN19" s="76"/>
      <c r="FO19" s="95">
        <v>62.296677228469058</v>
      </c>
      <c r="FP19" s="95">
        <v>53.852992457599242</v>
      </c>
      <c r="FQ19" s="95">
        <f>FO19/FP19</f>
        <v>1.156791375660654</v>
      </c>
      <c r="FR19" s="72"/>
      <c r="FS19" s="111"/>
      <c r="FT19" s="95">
        <v>0.38709751968177847</v>
      </c>
      <c r="FU19" s="95">
        <v>4.8999061534045349</v>
      </c>
      <c r="FV19" s="95">
        <f>FT19/FU19</f>
        <v>7.9001006868839069E-2</v>
      </c>
      <c r="FW19" s="60"/>
      <c r="FX19" s="93">
        <v>0.37875485989026869</v>
      </c>
      <c r="FY19" s="93">
        <v>5.1650141041668549</v>
      </c>
      <c r="FZ19" s="93">
        <f>FX19/FY19</f>
        <v>7.3330847167427812E-2</v>
      </c>
      <c r="GA19" s="60"/>
      <c r="GB19" s="95">
        <v>0.40258529053309505</v>
      </c>
      <c r="GC19" s="95">
        <v>4.3749676350973719</v>
      </c>
      <c r="GD19" s="95">
        <f t="shared" ref="GD19:GD24" si="70">GB19/GC19</f>
        <v>9.2020175715913588E-2</v>
      </c>
      <c r="GE19" s="76"/>
      <c r="GF19" s="95">
        <v>0.39858129748910004</v>
      </c>
      <c r="GG19" s="95">
        <v>4.5012738050333123</v>
      </c>
      <c r="GH19" s="95">
        <f>GF19/GG19</f>
        <v>8.8548556420497568E-2</v>
      </c>
      <c r="GI19" s="72"/>
      <c r="GJ19" s="111"/>
      <c r="GK19" s="95">
        <v>1.7775862757050292E-5</v>
      </c>
      <c r="GL19" s="95">
        <v>8.050903812246162E-5</v>
      </c>
      <c r="GM19" s="95">
        <f>GK19/GL19</f>
        <v>0.22079338135938945</v>
      </c>
      <c r="GN19" s="60"/>
      <c r="GO19" s="93">
        <v>1.7684773803961054E-5</v>
      </c>
      <c r="GP19" s="93">
        <v>8.1340164391584943E-5</v>
      </c>
      <c r="GQ19" s="93">
        <f>GO19/GP19</f>
        <v>0.21741748294020702</v>
      </c>
      <c r="GR19" s="60"/>
      <c r="GS19" s="95">
        <v>1.7686189787372233E-5</v>
      </c>
      <c r="GT19" s="95">
        <v>7.1462986485092305E-5</v>
      </c>
      <c r="GU19" s="95">
        <f>GS19/GT19</f>
        <v>0.24748741491599571</v>
      </c>
      <c r="GV19" s="76"/>
      <c r="GW19" s="95">
        <v>1.7686091264747309E-5</v>
      </c>
      <c r="GX19" s="95">
        <v>7.1448260861518406E-5</v>
      </c>
      <c r="GY19" s="95">
        <f>GW19/GX19</f>
        <v>0.24753704361015355</v>
      </c>
      <c r="GZ19" s="72"/>
      <c r="HA19" s="111"/>
      <c r="HB19" s="95">
        <v>0.38567595141513666</v>
      </c>
      <c r="HC19" s="95">
        <v>4.0399362777986498</v>
      </c>
      <c r="HD19" s="95">
        <f>HB19/HC19</f>
        <v>9.5465850175560307E-2</v>
      </c>
      <c r="HE19" s="60"/>
      <c r="HF19" s="93">
        <v>65.408276271828413</v>
      </c>
      <c r="HG19" s="93">
        <v>55.311657511346581</v>
      </c>
      <c r="HH19" s="93">
        <f>HF19/HG19</f>
        <v>1.182540520656258</v>
      </c>
      <c r="HI19" s="60"/>
      <c r="HJ19" s="95">
        <v>0.40491735344947422</v>
      </c>
      <c r="HK19" s="95">
        <v>0.29051397157311704</v>
      </c>
      <c r="HL19" s="95">
        <f>HJ19/HK19</f>
        <v>1.3937964885367449</v>
      </c>
      <c r="HM19" s="76"/>
      <c r="HN19" s="95">
        <v>0.39856842546175236</v>
      </c>
      <c r="HO19" s="95">
        <v>0.30136738033144883</v>
      </c>
      <c r="HP19" s="95">
        <f>HN19/HO19</f>
        <v>1.3225333976869036</v>
      </c>
      <c r="HQ19" s="72"/>
      <c r="HR19" s="111"/>
      <c r="HS19" s="95">
        <v>3.9468483434834933</v>
      </c>
      <c r="HT19" s="95">
        <v>2.681651962327706</v>
      </c>
      <c r="HU19" s="95">
        <f>HS19/HT19</f>
        <v>1.4717973841980529</v>
      </c>
      <c r="HV19" s="60"/>
      <c r="HW19" s="93">
        <v>3.2706402181550884</v>
      </c>
      <c r="HX19" s="93">
        <v>3.7022076466694656</v>
      </c>
      <c r="HY19" s="93">
        <f>HW19/HX19</f>
        <v>0.88342970743345028</v>
      </c>
      <c r="HZ19" s="60"/>
      <c r="IA19" s="95">
        <v>3.8315266626492246</v>
      </c>
      <c r="IB19" s="95">
        <v>2.7833760880992515</v>
      </c>
      <c r="IC19" s="95">
        <f>IA19/IB19</f>
        <v>1.3765752601782779</v>
      </c>
      <c r="ID19" s="76"/>
      <c r="IE19" s="95">
        <v>3.7386584343468563</v>
      </c>
      <c r="IF19" s="95">
        <v>2.9116643320989453</v>
      </c>
      <c r="IG19" s="95">
        <f>IE19/IF19</f>
        <v>1.2840279674861257</v>
      </c>
      <c r="IH19" s="72"/>
      <c r="II19" s="111"/>
      <c r="IJ19" s="95">
        <v>3.9218849908555846</v>
      </c>
      <c r="IK19" s="95">
        <v>2.6752999258078241</v>
      </c>
      <c r="IL19" s="95">
        <f>IJ19/IK19</f>
        <v>1.4659608640595114</v>
      </c>
      <c r="IM19" s="60"/>
      <c r="IN19" s="93">
        <v>3.7921629088010289</v>
      </c>
      <c r="IO19" s="93">
        <v>2.9383962771120711</v>
      </c>
      <c r="IP19" s="93">
        <f>IN19/IO19</f>
        <v>1.2905553067634774</v>
      </c>
      <c r="IQ19" s="60"/>
      <c r="IR19" s="95">
        <v>3.9589436414757664</v>
      </c>
      <c r="IS19" s="95">
        <v>2.5901348285142705</v>
      </c>
      <c r="IT19" s="95">
        <f>IR19/IS19</f>
        <v>1.5284701004335977</v>
      </c>
      <c r="IU19" s="76"/>
      <c r="IV19" s="95">
        <v>3.9413938750889788</v>
      </c>
      <c r="IW19" s="95">
        <v>2.6262820329439163</v>
      </c>
      <c r="IX19" s="95">
        <f>IV19/IW19</f>
        <v>1.5007504242302929</v>
      </c>
      <c r="IY19" s="72"/>
      <c r="IZ19" s="111"/>
      <c r="JA19" s="95">
        <v>3.8560208780835397</v>
      </c>
      <c r="JB19" s="95">
        <v>2.7018577787229647</v>
      </c>
      <c r="JC19" s="95">
        <f>JA19/JB19</f>
        <v>1.4271738906649969</v>
      </c>
      <c r="JD19" s="60"/>
      <c r="JE19" s="93">
        <v>3.9065716929862027</v>
      </c>
      <c r="JF19" s="93">
        <v>2.703292853054148</v>
      </c>
      <c r="JG19" s="93">
        <f>JE19/JF19</f>
        <v>1.4451159771952211</v>
      </c>
      <c r="JH19" s="60"/>
      <c r="JI19" s="95">
        <v>4.0537103064704079</v>
      </c>
      <c r="JJ19" s="95">
        <v>2.43631417577972</v>
      </c>
      <c r="JK19" s="95">
        <f>JI19/JJ19</f>
        <v>1.6638700980234025</v>
      </c>
      <c r="JL19" s="76"/>
      <c r="JM19" s="95">
        <v>4.0705202850000184</v>
      </c>
      <c r="JN19" s="95">
        <v>2.4222038280155131</v>
      </c>
      <c r="JO19" s="95">
        <f>JM19/JN19</f>
        <v>1.6805027875523399</v>
      </c>
      <c r="JP19" s="72"/>
      <c r="JQ19" s="111"/>
      <c r="JR19" s="95">
        <v>3.9269891522199294</v>
      </c>
      <c r="JS19" s="95">
        <v>2.6648548674788066</v>
      </c>
      <c r="JT19" s="95">
        <f>JR19/JS19</f>
        <v>1.473622147361149</v>
      </c>
      <c r="JU19" s="60"/>
      <c r="JV19" s="93">
        <v>3.8378272492980687</v>
      </c>
      <c r="JW19" s="93">
        <v>2.8511136122047409</v>
      </c>
      <c r="JX19" s="93">
        <f>JV19/JW19</f>
        <v>1.3460800835398177</v>
      </c>
      <c r="JY19" s="60"/>
      <c r="JZ19" s="95">
        <v>3.9820475039251551</v>
      </c>
      <c r="KA19" s="95">
        <v>2.5263379154620003</v>
      </c>
      <c r="KB19" s="95">
        <f>JZ19/KA19</f>
        <v>1.5762133321729228</v>
      </c>
      <c r="KC19" s="76"/>
      <c r="KD19" s="95">
        <v>3.9308446180524541</v>
      </c>
      <c r="KE19" s="95">
        <v>2.6076478907979475</v>
      </c>
      <c r="KF19" s="95">
        <f>KD19/KE19</f>
        <v>1.5074292169291326</v>
      </c>
      <c r="KG19" s="72"/>
      <c r="KH19" s="111"/>
      <c r="KI19" s="95">
        <v>4.0347755398902931</v>
      </c>
      <c r="KJ19" s="95">
        <v>2.5204103980271491</v>
      </c>
      <c r="KK19" s="95">
        <f>KI19/KJ19</f>
        <v>1.6008406976294469</v>
      </c>
      <c r="KL19" s="60"/>
      <c r="KM19" s="93">
        <v>3.556483400493323</v>
      </c>
      <c r="KN19" s="93">
        <v>3.1626551314291937</v>
      </c>
      <c r="KO19" s="93">
        <f>KM19/KN19</f>
        <v>1.1245245696093837</v>
      </c>
      <c r="KP19" s="60"/>
      <c r="KQ19" s="95">
        <v>3.8133799785762306</v>
      </c>
      <c r="KR19" s="95">
        <v>2.7563377696314144</v>
      </c>
      <c r="KS19" s="95">
        <f>KQ19/KR19</f>
        <v>1.3834951654296588</v>
      </c>
      <c r="KT19" s="76"/>
      <c r="KU19" s="95">
        <v>4.1209164887468264</v>
      </c>
      <c r="KV19" s="95">
        <v>2.4210987697272919</v>
      </c>
      <c r="KW19" s="95">
        <f>KU19/KV19</f>
        <v>1.7020852433917839</v>
      </c>
      <c r="KX19" s="72"/>
      <c r="KY19" s="111"/>
      <c r="KZ19" s="95">
        <v>3.9781315054026924</v>
      </c>
      <c r="LA19" s="95">
        <v>2.7953207967347731</v>
      </c>
      <c r="LB19" s="95">
        <f>KZ19/LA19</f>
        <v>1.423139523037773</v>
      </c>
      <c r="LC19" s="60"/>
      <c r="LD19" s="93">
        <v>3.8934283871489366</v>
      </c>
      <c r="LE19" s="93">
        <v>2.9756567889078669</v>
      </c>
      <c r="LF19" s="93">
        <f>LD19/LE19</f>
        <v>1.3084265637294523</v>
      </c>
      <c r="LG19" s="60"/>
      <c r="LH19" s="95">
        <v>4.0172705766387162</v>
      </c>
      <c r="LI19" s="95">
        <v>2.6910132815156897</v>
      </c>
      <c r="LJ19" s="95">
        <f>LH19/LI19</f>
        <v>1.4928468039280816</v>
      </c>
      <c r="LK19" s="76"/>
      <c r="LL19" s="95">
        <v>3.9904831253378945</v>
      </c>
      <c r="LM19" s="95">
        <v>2.7464228929913066</v>
      </c>
      <c r="LN19" s="95">
        <f>LL19/LM19</f>
        <v>1.4529747532768347</v>
      </c>
    </row>
    <row r="20" spans="1:326" x14ac:dyDescent="0.3">
      <c r="A20" s="56"/>
      <c r="B20" s="56"/>
      <c r="E20" s="111"/>
      <c r="F20" s="95">
        <f>_xlfn.SWITCH($G$1+($G$2-1)*6,1,W20,2,AN20,3,BE20,4,BV20,5,CM20,6,DD20,7,DU20,8,EL20,9,FC20,10,FT20,11,GK20,12,HB20,13,HS20,14,IJ20,15,JA20,16,JR20,17,KI20,18,KZ20,default,NA)</f>
        <v>1.0838797588346063E-5</v>
      </c>
      <c r="G20" s="95">
        <f>_xlfn.SWITCH($G$1+($G$2-1)*6,1,X20,2,AO20,3,BF20,4,BW20,5,CN20,6,DE20,7,DV20,8,EM20,9,FD20,10,FU20,11,GL20,12,HC20,13,HT20,14,IK20,15,JB20,16,JS20,17,KJ20,18,LA20,default,NA)</f>
        <v>8.9238154171533517E-4</v>
      </c>
      <c r="H20" s="95">
        <f>_xlfn.SWITCH($G$1+($G$2-1)*6,1,Y20,2,AP20,3,BG20,4,BX20,5,CO20,6,DF20,7,DW20,8,EN20,9,FE20,10,FV20,11,GM20,12,HD20,13,HU20,14,IL20,15,JC20,16,JT20,17,KK20,18,LB20,default,NA)</f>
        <v>1.2145923107633686E-2</v>
      </c>
      <c r="I20" s="60"/>
      <c r="J20" s="93">
        <f>_xlfn.SWITCH($G$1+($G$2-1)*6,1,AA20,2,AR20,3,BI20,4,BZ20,5,CQ20,6,DH20,7,DY20,8,EP20,9,FG20,10,FX20,11,GO20,12,HF20,13,HW20,14,IN20,15,JE20,16,JV20,17,KM20,18,LD20,default,NA)</f>
        <v>9.1730336755353015E-6</v>
      </c>
      <c r="K20" s="93">
        <f>_xlfn.SWITCH($G$1+($G$2-1)*6,1,AB20,2,AS20,3,BJ20,4,CA20,5,CR20,6,DI20,7,DZ20,8,EQ20,9,FH20,10,FY20,11,GP20,12,HG20,13,HX20,14,IO20,15,JF20,16,JW20,17,KN20,18,LE20,default,NA)</f>
        <v>0.1647448732427047</v>
      </c>
      <c r="L20" s="93">
        <f>_xlfn.SWITCH($G$1+($G$2-1)*6,1,AC20,2,AT20,3,BK20,4,CB20,5,CS20,6,DJ20,7,EA20,8,ER20,9,FI20,10,FZ20,11,GQ20,12,HH20,13,HY20,14,IP20,15,JG20,16,JX20,17,KO20,18,LF20,default,NA)</f>
        <v>5.5680237539297784E-5</v>
      </c>
      <c r="M20" s="60"/>
      <c r="N20" s="95">
        <f>_xlfn.SWITCH($G$1+($G$2-1)*6,1,AE20,2,AV20,3,BM20,4,CD20,5,CU20,6,DL20,7,EC20,8,ET20,9,FK20,10,GB20,11,GS20,12,HJ20,13,IA20,14,IR20,15,JI20,16,JZ20,17,KQ20,18,LH20,default,NA)</f>
        <v>0.23312440912671498</v>
      </c>
      <c r="O20" s="95">
        <f>_xlfn.SWITCH($G$1+($G$2-1)*6,1,AF20,2,AW20,3,BN20,4,CE20,5,CV20,6,DM20,7,ED20,8,EU20,9,FL20,10,GC20,11,GT20,12,HK20,13,IB20,14,IS20,15,JJ20,16,KA20,17,KR20,18,LI20,default,NA)</f>
        <v>0.15973717084929248</v>
      </c>
      <c r="P20" s="95">
        <f>_xlfn.SWITCH($G$1+($G$2-1)*6,1,AG20,2,AX20,3,BO20,4,CF20,5,CW20,6,DN20,7,EE20,8,EV20,9,FM20,10,GD20,11,GU20,12,HL20,13,IC20,14,IT20,15,JK20,16,KB20,17,KS20,18,LJ20,default,NA)</f>
        <v>1.4594249283822691</v>
      </c>
      <c r="Q20" s="76"/>
      <c r="R20" s="95">
        <f>_xlfn.SWITCH($G$1+($G$2-1)*6,1,AI20,2,AZ20,3,BQ20,4,CH20,5,CY20,6,DP20,7,EG20,8,EX20,9,FO20,10,GF20,11,GW20,12,HN20,13,IE20,14,IV20,15,JM20,16,KD20,17,KU20,18,LL20,default,NA)</f>
        <v>0.22226428732164583</v>
      </c>
      <c r="S20" s="95">
        <f>_xlfn.SWITCH($G$1+($G$2-1)*6,1,AJ20,2,BA20,3,BR20,4,CI20,5,CZ20,6,DQ20,7,EH20,8,EY20,9,FP20,10,GG20,11,GX20,12,HO20,13,IF20,14,IW20,15,JN20,16,KE20,17,KV20,18,LM20,default,NA)</f>
        <v>0.17779154912315409</v>
      </c>
      <c r="T20" s="95">
        <f>_xlfn.SWITCH($G$1+($G$2-1)*6,1,AK20,2,BB20,3,BS20,4,CJ20,5,DA20,6,DR20,7,EI20,8,EZ20,9,FQ20,10,GH20,11,GY20,12,HP20,13,IG20,14,IX20,15,JO20,16,KF20,17,KW20,18,LN20,default,NA)</f>
        <v>1.2501397755845303</v>
      </c>
      <c r="U20" s="72"/>
      <c r="V20" s="111"/>
      <c r="W20" s="95">
        <v>2.1021215960654271E-5</v>
      </c>
      <c r="X20" s="95">
        <v>5.8105878593963716E-3</v>
      </c>
      <c r="Y20" s="95">
        <f t="shared" ref="Y20:Y28" si="71">W20/X20</f>
        <v>3.6177434141470917E-3</v>
      </c>
      <c r="Z20" s="60"/>
      <c r="AA20" s="93">
        <v>1.9148563393948715E-5</v>
      </c>
      <c r="AB20" s="93">
        <v>6.6239463478573613E-3</v>
      </c>
      <c r="AC20" s="93">
        <f t="shared" ref="AC20:AC28" si="72">AA20/AB20</f>
        <v>2.8908089510934331E-3</v>
      </c>
      <c r="AD20" s="60"/>
      <c r="AE20" s="95">
        <v>3.8951463726856726E-2</v>
      </c>
      <c r="AF20" s="95">
        <v>2.0693327296427979</v>
      </c>
      <c r="AG20" s="95">
        <f t="shared" si="69"/>
        <v>1.882319994696088E-2</v>
      </c>
      <c r="AH20" s="76"/>
      <c r="AI20" s="95">
        <v>7.5723797211386746E-3</v>
      </c>
      <c r="AJ20" s="95">
        <v>0.84047815852220309</v>
      </c>
      <c r="AK20" s="95">
        <f t="shared" ref="AK20:AK28" si="73">AI20/AJ20</f>
        <v>9.0096091663500778E-3</v>
      </c>
      <c r="AL20" s="72"/>
      <c r="AM20" s="111"/>
      <c r="AN20" s="95">
        <v>5.7229293340806842E-2</v>
      </c>
      <c r="AO20" s="95">
        <v>2.0829445549413901</v>
      </c>
      <c r="AP20" s="95">
        <f t="shared" ref="AP20:AP28" si="74">AN20/AO20</f>
        <v>2.7475188048112571E-2</v>
      </c>
      <c r="AQ20" s="60"/>
      <c r="AR20" s="93">
        <v>5.6958266445070113E-2</v>
      </c>
      <c r="AS20" s="93">
        <v>1.8307783995382962</v>
      </c>
      <c r="AT20" s="93">
        <f t="shared" ref="AT20:AT28" si="75">AR20/AS20</f>
        <v>3.1111502331158381E-2</v>
      </c>
      <c r="AU20" s="60"/>
      <c r="AV20" s="95">
        <v>0.19471667959071126</v>
      </c>
      <c r="AW20" s="95">
        <v>0.19852544900525973</v>
      </c>
      <c r="AX20" s="95">
        <f t="shared" ref="AX20:AX28" si="76">AV20/AW20</f>
        <v>0.98081470444402541</v>
      </c>
      <c r="AY20" s="76"/>
      <c r="AZ20" s="95">
        <v>0.24621494315199874</v>
      </c>
      <c r="BA20" s="95">
        <v>0.24034713728984081</v>
      </c>
      <c r="BB20" s="95">
        <f t="shared" ref="BB20:BB28" si="77">AZ20/BA20</f>
        <v>1.0244138787269257</v>
      </c>
      <c r="BC20" s="72"/>
      <c r="BD20" s="111"/>
      <c r="BE20" s="95">
        <v>1.0838797588346063E-5</v>
      </c>
      <c r="BF20" s="95">
        <v>8.9238154171533517E-4</v>
      </c>
      <c r="BG20" s="95">
        <f t="shared" ref="BG20:BG28" si="78">BE20/BF20</f>
        <v>1.2145923107633686E-2</v>
      </c>
      <c r="BH20" s="60"/>
      <c r="BI20" s="93">
        <v>9.1730336755353015E-6</v>
      </c>
      <c r="BJ20" s="93">
        <v>0.1647448732427047</v>
      </c>
      <c r="BK20" s="93">
        <f t="shared" ref="BK20:BK28" si="79">BI20/BJ20</f>
        <v>5.5680237539297784E-5</v>
      </c>
      <c r="BL20" s="60"/>
      <c r="BM20" s="95">
        <v>0.23312440912671498</v>
      </c>
      <c r="BN20" s="95">
        <v>0.15973717084929248</v>
      </c>
      <c r="BO20" s="95">
        <f t="shared" ref="BO20:BO28" si="80">BM20/BN20</f>
        <v>1.4594249283822691</v>
      </c>
      <c r="BP20" s="76"/>
      <c r="BQ20" s="95">
        <v>0.22226428732164583</v>
      </c>
      <c r="BR20" s="95">
        <v>0.17779154912315409</v>
      </c>
      <c r="BS20" s="95">
        <f t="shared" ref="BS20:BS28" si="81">BQ20/BR20</f>
        <v>1.2501397755845303</v>
      </c>
      <c r="BT20" s="72"/>
      <c r="BU20" s="111"/>
      <c r="BV20" s="95">
        <v>9.8012016759335303E-5</v>
      </c>
      <c r="BW20" s="95">
        <v>3.2504550766503831E-4</v>
      </c>
      <c r="BX20" s="95">
        <v>0.30153321442097081</v>
      </c>
      <c r="BY20" s="60"/>
      <c r="BZ20" s="93">
        <v>7.7112742912435945E-5</v>
      </c>
      <c r="CA20" s="93">
        <v>4.4447429520761924E-4</v>
      </c>
      <c r="CB20" s="93">
        <v>0.17349201909733761</v>
      </c>
      <c r="CC20" s="60"/>
      <c r="CD20" s="95">
        <v>7.7301764653621384E-5</v>
      </c>
      <c r="CE20" s="95">
        <v>3.525084946364193E-4</v>
      </c>
      <c r="CF20" s="95">
        <v>0.21929050173202544</v>
      </c>
      <c r="CG20" s="76"/>
      <c r="CH20" s="95">
        <v>7.7304484755255282E-5</v>
      </c>
      <c r="CI20" s="95">
        <v>3.5236810029321924E-4</v>
      </c>
      <c r="CJ20" s="95">
        <v>0.21938559333528548</v>
      </c>
      <c r="CK20" s="72"/>
      <c r="CL20" s="111"/>
      <c r="CM20" s="95">
        <v>1.1393671697600241E-2</v>
      </c>
      <c r="CN20" s="95">
        <v>0.15766011529822974</v>
      </c>
      <c r="CO20" s="95">
        <f t="shared" ref="CO20:CO28" si="82">CM20/CN20</f>
        <v>7.226730537427288E-2</v>
      </c>
      <c r="CP20" s="60"/>
      <c r="CQ20" s="93">
        <v>1.0700165541180738E-5</v>
      </c>
      <c r="CR20" s="93">
        <v>7.4011723775813595E-5</v>
      </c>
      <c r="CS20" s="93">
        <f t="shared" ref="CS20:CS28" si="83">CQ20/CR20</f>
        <v>0.14457392687666953</v>
      </c>
      <c r="CT20" s="60"/>
      <c r="CU20" s="95">
        <v>1.0700386248127145E-5</v>
      </c>
      <c r="CV20" s="95">
        <v>7.030603612862841E-5</v>
      </c>
      <c r="CW20" s="95">
        <f t="shared" ref="CW20:CW28" si="84">CU20/CV20</f>
        <v>0.15219726267244327</v>
      </c>
      <c r="CX20" s="76"/>
      <c r="CY20" s="95">
        <v>1.0700306933735864E-5</v>
      </c>
      <c r="CZ20" s="95">
        <v>7.0322497715736337E-5</v>
      </c>
      <c r="DA20" s="95">
        <f t="shared" ref="DA20:DA28" si="85">CY20/CZ20</f>
        <v>0.15216050739536538</v>
      </c>
      <c r="DB20" s="72"/>
      <c r="DC20" s="111"/>
      <c r="DD20" s="95">
        <v>1.5422648064248342E-5</v>
      </c>
      <c r="DE20" s="95">
        <v>1.3986564619303395E-4</v>
      </c>
      <c r="DF20" s="95">
        <f t="shared" ref="DF20:DF28" si="86">DD20/DE20</f>
        <v>0.11026759239336693</v>
      </c>
      <c r="DG20" s="60"/>
      <c r="DH20" s="93">
        <v>7.8001909448062873E-3</v>
      </c>
      <c r="DI20" s="93">
        <v>7.9657341371841344E-4</v>
      </c>
      <c r="DJ20" s="93">
        <f t="shared" ref="DJ20:DJ28" si="87">DH20/DI20</f>
        <v>9.7921808718105599</v>
      </c>
      <c r="DK20" s="60"/>
      <c r="DL20" s="95">
        <v>7.8564747245057371E-3</v>
      </c>
      <c r="DM20" s="95">
        <v>7.8912591206506421E-4</v>
      </c>
      <c r="DN20" s="95">
        <f t="shared" ref="DN20:DN28" si="88">DL20/DM20</f>
        <v>9.9559203472942901</v>
      </c>
      <c r="DO20" s="76"/>
      <c r="DP20" s="95">
        <v>7.869669988223001E-3</v>
      </c>
      <c r="DQ20" s="95">
        <v>7.8999450331743301E-4</v>
      </c>
      <c r="DR20" s="95">
        <f t="shared" ref="DR20:DR28" si="89">DP20/DQ20</f>
        <v>9.9616768916439362</v>
      </c>
      <c r="DS20" s="72"/>
      <c r="DT20" s="111"/>
      <c r="DU20" s="95">
        <v>62.017896778733601</v>
      </c>
      <c r="DV20" s="95">
        <v>54.261646605393629</v>
      </c>
      <c r="DW20" s="95">
        <f t="shared" ref="DW20:DW28" si="90">DU20/DV20</f>
        <v>1.1429416661412004</v>
      </c>
      <c r="DX20" s="60"/>
      <c r="DY20" s="93">
        <v>62.293550676637672</v>
      </c>
      <c r="DZ20" s="93">
        <v>55.618673574352357</v>
      </c>
      <c r="EA20" s="93">
        <f t="shared" ref="EA20:EA28" si="91">DY20/DZ20</f>
        <v>1.1200114399233592</v>
      </c>
      <c r="EB20" s="60"/>
      <c r="EC20" s="95">
        <v>61.878364051380352</v>
      </c>
      <c r="ED20" s="95">
        <v>53.64248018652507</v>
      </c>
      <c r="EE20" s="95">
        <f t="shared" ref="EE20:EE28" si="92">EC20/ED20</f>
        <v>1.1535328686559152</v>
      </c>
      <c r="EF20" s="76"/>
      <c r="EG20" s="95">
        <v>61.92902872659679</v>
      </c>
      <c r="EH20" s="95">
        <v>53.900127511284964</v>
      </c>
      <c r="EI20" s="95">
        <f t="shared" ref="EI20:EI28" si="93">EG20/EH20</f>
        <v>1.1489588538288862</v>
      </c>
      <c r="EJ20" s="72"/>
      <c r="EK20" s="111"/>
      <c r="EL20" s="95">
        <v>63.540030880483279</v>
      </c>
      <c r="EM20" s="95">
        <v>54.352682246128794</v>
      </c>
      <c r="EN20" s="95">
        <f t="shared" ref="EN20:EN28" si="94">EL20/EM20</f>
        <v>1.1690321112903097</v>
      </c>
      <c r="EO20" s="60"/>
      <c r="EP20" s="93">
        <v>63.849892451451765</v>
      </c>
      <c r="EQ20" s="93">
        <v>55.810898605542356</v>
      </c>
      <c r="ER20" s="93">
        <f t="shared" ref="ER20:ER28" si="95">EP20/EQ20</f>
        <v>1.144039856851742</v>
      </c>
      <c r="ES20" s="60"/>
      <c r="ET20" s="95">
        <v>63.485235636278141</v>
      </c>
      <c r="EU20" s="95">
        <v>54.066035263708898</v>
      </c>
      <c r="EV20" s="95">
        <f t="shared" ref="EV20:EV28" si="96">ET20/EU20</f>
        <v>1.1742165913706595</v>
      </c>
      <c r="EW20" s="76"/>
      <c r="EX20" s="95">
        <v>63.51142157364589</v>
      </c>
      <c r="EY20" s="95">
        <v>54.239715990158921</v>
      </c>
      <c r="EZ20" s="95">
        <f t="shared" ref="EZ20:EZ28" si="97">EX20/EY20</f>
        <v>1.1709394198371024</v>
      </c>
      <c r="FA20" s="72"/>
      <c r="FB20" s="111"/>
      <c r="FC20" s="95">
        <v>62.371296592344542</v>
      </c>
      <c r="FD20" s="95">
        <v>54.26163939778958</v>
      </c>
      <c r="FE20" s="95">
        <f t="shared" ref="FE20:FE28" si="98">FC20/FD20</f>
        <v>1.1494547028906266</v>
      </c>
      <c r="FF20" s="60"/>
      <c r="FG20" s="93">
        <v>62.559865327338713</v>
      </c>
      <c r="FH20" s="93">
        <v>55.236228518985847</v>
      </c>
      <c r="FI20" s="93">
        <f t="shared" ref="FI20:FI28" si="99">FG20/FH20</f>
        <v>1.1325875608222524</v>
      </c>
      <c r="FJ20" s="60"/>
      <c r="FK20" s="95">
        <v>1.8326478672459423E-4</v>
      </c>
      <c r="FL20" s="95">
        <v>4.9544810777543314E-5</v>
      </c>
      <c r="FM20" s="95">
        <f t="shared" ref="FM20:FM28" si="100">FK20/FL20</f>
        <v>3.6989703633636815</v>
      </c>
      <c r="FN20" s="76"/>
      <c r="FO20" s="95">
        <v>1.8326597088494877E-4</v>
      </c>
      <c r="FP20" s="95">
        <v>4.8046317241046862E-5</v>
      </c>
      <c r="FQ20" s="95">
        <f t="shared" ref="FQ20:FQ28" si="101">FO20/FP20</f>
        <v>3.8143604215388489</v>
      </c>
      <c r="FR20" s="72"/>
      <c r="FS20" s="111"/>
      <c r="FT20" s="95">
        <v>63.496948511267242</v>
      </c>
      <c r="FU20" s="95">
        <v>54.378899501000703</v>
      </c>
      <c r="FV20" s="95">
        <f t="shared" ref="FV20:FV27" si="102">FT20/FU20</f>
        <v>1.1676762327655923</v>
      </c>
      <c r="FW20" s="60"/>
      <c r="FX20" s="93">
        <v>63.691423220290901</v>
      </c>
      <c r="FY20" s="93">
        <v>55.351523498956439</v>
      </c>
      <c r="FZ20" s="93">
        <f t="shared" ref="FZ20:FZ28" si="103">FX20/FY20</f>
        <v>1.1506715478480316</v>
      </c>
      <c r="GA20" s="60"/>
      <c r="GB20" s="95">
        <v>63.459764307698229</v>
      </c>
      <c r="GC20" s="95">
        <v>54.124706027207665</v>
      </c>
      <c r="GD20" s="95">
        <f t="shared" si="70"/>
        <v>1.1724731451806496</v>
      </c>
      <c r="GE20" s="76"/>
      <c r="GF20" s="95">
        <v>63.474863568548649</v>
      </c>
      <c r="GG20" s="95">
        <v>54.213914840778486</v>
      </c>
      <c r="GH20" s="95">
        <f t="shared" ref="GH20:GH26" si="104">GF20/GG20</f>
        <v>1.1708223572300351</v>
      </c>
      <c r="GI20" s="72"/>
      <c r="GJ20" s="111"/>
      <c r="GK20" s="95">
        <v>62.47717082446821</v>
      </c>
      <c r="GL20" s="95">
        <v>54.142526349301541</v>
      </c>
      <c r="GM20" s="95">
        <f t="shared" ref="GM20:GM27" si="105">GK20/GL20</f>
        <v>1.1539389651194987</v>
      </c>
      <c r="GN20" s="60"/>
      <c r="GO20" s="93">
        <v>62.645965852309232</v>
      </c>
      <c r="GP20" s="93">
        <v>55.063617469474856</v>
      </c>
      <c r="GQ20" s="93">
        <f t="shared" ref="GQ20:GQ28" si="106">GO20/GP20</f>
        <v>1.1377016028240015</v>
      </c>
      <c r="GR20" s="60"/>
      <c r="GS20" s="95">
        <v>62.381094772582557</v>
      </c>
      <c r="GT20" s="95">
        <v>53.7431496941674</v>
      </c>
      <c r="GU20" s="95">
        <f t="shared" ref="GU20:GU28" si="107">GS20/GT20</f>
        <v>1.1607264391382073</v>
      </c>
      <c r="GV20" s="76"/>
      <c r="GW20" s="95">
        <v>62.420086784392105</v>
      </c>
      <c r="GX20" s="95">
        <v>53.954739105689256</v>
      </c>
      <c r="GY20" s="95">
        <f t="shared" ref="GY20:GY28" si="108">GW20/GX20</f>
        <v>1.1568972034527032</v>
      </c>
      <c r="GZ20" s="72"/>
      <c r="HA20" s="111"/>
      <c r="HB20" s="95">
        <v>65.242926370900818</v>
      </c>
      <c r="HC20" s="95">
        <v>54.476000691391718</v>
      </c>
      <c r="HD20" s="95">
        <f t="shared" ref="HD20:HD28" si="109">HB20/HC20</f>
        <v>1.1976453033052863</v>
      </c>
      <c r="HE20" s="60"/>
      <c r="HF20" s="93">
        <v>1.1238144383409062E-5</v>
      </c>
      <c r="HG20" s="93">
        <v>9.3644275571389865E-2</v>
      </c>
      <c r="HH20" s="93">
        <f t="shared" ref="HH20:HH28" si="110">HF20/HG20</f>
        <v>1.2000887736956911E-4</v>
      </c>
      <c r="HI20" s="60"/>
      <c r="HJ20" s="95">
        <v>65.206170072388673</v>
      </c>
      <c r="HK20" s="95">
        <v>54.298266002050667</v>
      </c>
      <c r="HL20" s="95">
        <f t="shared" ref="HL20:HL28" si="111">HJ20/HK20</f>
        <v>1.2008886263499843</v>
      </c>
      <c r="HM20" s="76"/>
      <c r="HN20" s="95">
        <v>65.223200124793621</v>
      </c>
      <c r="HO20" s="95">
        <v>54.425696341086841</v>
      </c>
      <c r="HP20" s="95">
        <f t="shared" ref="HP20:HP28" si="112">HN20/HO20</f>
        <v>1.1983898141796592</v>
      </c>
      <c r="HQ20" s="72"/>
      <c r="HR20" s="111"/>
      <c r="HS20" s="95">
        <v>7.5450395750552166E-5</v>
      </c>
      <c r="HT20" s="95">
        <v>1.4966557254514764E-2</v>
      </c>
      <c r="HU20" s="95">
        <f t="shared" ref="HU20:HU28" si="113">HS20/HT20</f>
        <v>5.0412659683503397E-3</v>
      </c>
      <c r="HV20" s="60"/>
      <c r="HW20" s="93">
        <v>7.3188800310363083E-5</v>
      </c>
      <c r="HX20" s="93">
        <v>1.5673024120269701E-2</v>
      </c>
      <c r="HY20" s="93">
        <f t="shared" ref="HY20:HY28" si="114">HW20/HX20</f>
        <v>4.6697305988133483E-3</v>
      </c>
      <c r="HZ20" s="60"/>
      <c r="IA20" s="95">
        <v>3.6504033123434552E-2</v>
      </c>
      <c r="IB20" s="95">
        <v>1.8748918760188273</v>
      </c>
      <c r="IC20" s="95">
        <f t="shared" ref="IC20:IC28" si="115">IA20/IB20</f>
        <v>1.9469940421816614E-2</v>
      </c>
      <c r="ID20" s="76"/>
      <c r="IE20" s="95">
        <v>7.1818680603780714E-5</v>
      </c>
      <c r="IF20" s="95">
        <v>1.1705713437538345E-2</v>
      </c>
      <c r="IG20" s="95">
        <f t="shared" ref="IG20:IG28" si="116">IE20/IF20</f>
        <v>6.1353527050704761E-3</v>
      </c>
      <c r="IH20" s="72"/>
      <c r="II20" s="111"/>
      <c r="IJ20" s="95">
        <v>0.81039381801684618</v>
      </c>
      <c r="IK20" s="95">
        <v>0.41325249369217493</v>
      </c>
      <c r="IL20" s="95">
        <f t="shared" ref="IL20:IL28" si="117">IJ20/IK20</f>
        <v>1.9610137395093261</v>
      </c>
      <c r="IM20" s="60"/>
      <c r="IN20" s="93">
        <v>0.83193511530186537</v>
      </c>
      <c r="IO20" s="93">
        <v>3.3666746121024431</v>
      </c>
      <c r="IP20" s="93">
        <f t="shared" ref="IP20:IP28" si="118">IN20/IO20</f>
        <v>0.24710885700425117</v>
      </c>
      <c r="IQ20" s="60"/>
      <c r="IR20" s="95">
        <v>0.99976447370377997</v>
      </c>
      <c r="IS20" s="95">
        <v>2.682581127342337</v>
      </c>
      <c r="IT20" s="95">
        <f t="shared" ref="IT20:IT28" si="119">IR20/IS20</f>
        <v>0.37268750738370315</v>
      </c>
      <c r="IU20" s="76"/>
      <c r="IV20" s="95">
        <v>0.96982098758549917</v>
      </c>
      <c r="IW20" s="95">
        <v>2.8016666866244386</v>
      </c>
      <c r="IX20" s="95">
        <f t="shared" ref="IX20:IX28" si="120">IV20/IW20</f>
        <v>0.34615858917677989</v>
      </c>
      <c r="IY20" s="72"/>
      <c r="IZ20" s="111"/>
      <c r="JA20" s="95">
        <v>1.529413103839303E-5</v>
      </c>
      <c r="JB20" s="95">
        <v>3.1561193100171559E-4</v>
      </c>
      <c r="JC20" s="95">
        <f t="shared" ref="JC20:JC28" si="121">JA20/JB20</f>
        <v>4.845865930939694E-2</v>
      </c>
      <c r="JD20" s="60"/>
      <c r="JE20" s="93">
        <v>9.999999999999989E-8</v>
      </c>
      <c r="JF20" s="93">
        <v>5.7285363021857016E-4</v>
      </c>
      <c r="JG20" s="93">
        <f t="shared" ref="JG20:JG28" si="122">JE20/JF20</f>
        <v>1.7456466141594541E-4</v>
      </c>
      <c r="JH20" s="60"/>
      <c r="JI20" s="95">
        <v>4.7094228670452182E-2</v>
      </c>
      <c r="JJ20" s="95">
        <v>4.8442940097688362E-4</v>
      </c>
      <c r="JK20" s="95">
        <f t="shared" ref="JK20:JK28" si="123">JI20/JJ20</f>
        <v>97.215876194722256</v>
      </c>
      <c r="JL20" s="76"/>
      <c r="JM20" s="95">
        <v>4.7094210817046803E-2</v>
      </c>
      <c r="JN20" s="95">
        <v>4.844935148392305E-4</v>
      </c>
      <c r="JO20" s="95">
        <f t="shared" ref="JO20:JO28" si="124">JM20/JN20</f>
        <v>97.20297460054563</v>
      </c>
      <c r="JP20" s="72"/>
      <c r="JQ20" s="111"/>
      <c r="JR20" s="95">
        <v>2.0813237198587687E-4</v>
      </c>
      <c r="JS20" s="95">
        <v>5.2737358677705222E-4</v>
      </c>
      <c r="JT20" s="95">
        <f t="shared" ref="JT20:JT27" si="125">JR20/JS20</f>
        <v>0.39465831661733386</v>
      </c>
      <c r="JU20" s="60"/>
      <c r="JV20" s="93">
        <v>1.321197379169348E-5</v>
      </c>
      <c r="JW20" s="93">
        <v>0.16051316735381038</v>
      </c>
      <c r="JX20" s="93">
        <f t="shared" ref="JX20:JX28" si="126">JV20/JW20</f>
        <v>8.2310840970267887E-5</v>
      </c>
      <c r="JY20" s="60"/>
      <c r="JZ20" s="95">
        <v>7.4898782604933115E-2</v>
      </c>
      <c r="KA20" s="95">
        <v>2.001233560448874</v>
      </c>
      <c r="KB20" s="95">
        <f>JZ20/KA20</f>
        <v>3.7426307496129248E-2</v>
      </c>
      <c r="KC20" s="76"/>
      <c r="KD20" s="95">
        <v>3.2243775575795598E-3</v>
      </c>
      <c r="KE20" s="95">
        <v>0.13700254264616851</v>
      </c>
      <c r="KF20" s="95">
        <f t="shared" ref="KF20:KF25" si="127">KD20/KE20</f>
        <v>2.3535165810075823E-2</v>
      </c>
      <c r="KG20" s="72"/>
      <c r="KH20" s="111"/>
      <c r="KI20" s="95">
        <v>5.6468158602905813E-2</v>
      </c>
      <c r="KJ20" s="95">
        <v>3.0886011333089376E-4</v>
      </c>
      <c r="KK20" s="95">
        <f t="shared" ref="KK20:KK28" si="128">KI20/KJ20</f>
        <v>182.82761731168989</v>
      </c>
      <c r="KL20" s="60"/>
      <c r="KM20" s="93">
        <v>5.6477997752866722E-2</v>
      </c>
      <c r="KN20" s="93">
        <v>3.0908145366504726E-4</v>
      </c>
      <c r="KO20" s="93">
        <f t="shared" ref="KO20:KO28" si="129">KM20/KN20</f>
        <v>182.72852376989317</v>
      </c>
      <c r="KP20" s="60"/>
      <c r="KQ20" s="95">
        <v>5.6562033291584539E-2</v>
      </c>
      <c r="KR20" s="95">
        <v>3.089256307472765E-4</v>
      </c>
      <c r="KS20" s="95">
        <f t="shared" ref="KS20:KS28" si="130">KQ20/KR20</f>
        <v>183.09271767047511</v>
      </c>
      <c r="KT20" s="76"/>
      <c r="KU20" s="95">
        <v>3.6606280457255995E-2</v>
      </c>
      <c r="KV20" s="95">
        <v>3.1658686688685515E-4</v>
      </c>
      <c r="KW20" s="95">
        <f t="shared" ref="KW20:KW28" si="131">KU20/KV20</f>
        <v>115.62791854640862</v>
      </c>
      <c r="KX20" s="72"/>
      <c r="KY20" s="111"/>
      <c r="KZ20" s="95">
        <v>1.2206652067162168E-4</v>
      </c>
      <c r="LA20" s="95">
        <v>3.2227438275569145E-5</v>
      </c>
      <c r="LB20" s="95">
        <f t="shared" ref="LB20:LB28" si="132">KZ20/LA20</f>
        <v>3.7876581944819798</v>
      </c>
      <c r="LC20" s="60"/>
      <c r="LD20" s="93">
        <v>6.4294378267901802E-5</v>
      </c>
      <c r="LE20" s="93">
        <v>0.31242513680890655</v>
      </c>
      <c r="LF20" s="93">
        <f t="shared" ref="LF20:LF28" si="133">LD20/LE20</f>
        <v>2.0579131027868342E-4</v>
      </c>
      <c r="LG20" s="60"/>
      <c r="LH20" s="95">
        <v>1.2330188781333013E-4</v>
      </c>
      <c r="LI20" s="95">
        <v>2.4448160130996256E-5</v>
      </c>
      <c r="LJ20" s="95">
        <f t="shared" ref="LJ20:LJ28" si="134">LH20/LI20</f>
        <v>5.043401513760684</v>
      </c>
      <c r="LK20" s="76"/>
      <c r="LL20" s="95">
        <v>6.405544017516461E-5</v>
      </c>
      <c r="LM20" s="95">
        <v>4.2058650861415391E-5</v>
      </c>
      <c r="LN20" s="95">
        <f t="shared" ref="LN20:LN28" si="135">LL20/LM20</f>
        <v>1.5230027322138637</v>
      </c>
    </row>
    <row r="21" spans="1:326" x14ac:dyDescent="0.3">
      <c r="A21" s="123"/>
      <c r="B21" s="123"/>
      <c r="E21" s="111"/>
      <c r="F21" s="95">
        <f>_xlfn.SWITCH($G$1+($G$2-1)*6,1,W21,2,AN21,3,BE21,4,BV21,5,CM21,6,DD21,7,DU21,8,EL21,9,FC21,10,FT21,11,GK21,12,HB21,13,HS21,14,IJ21,15,JA21,16,JR21,17,KI21,18,KZ21,default,NA)</f>
        <v>2.2228099163834606E-4</v>
      </c>
      <c r="G21" s="95">
        <f>_xlfn.SWITCH($G$1+($G$2-1)*6,1,X21,2,AO21,3,BF21,4,BW21,5,CN21,6,DE21,7,DV21,8,EM21,9,FD21,10,FU21,11,GL21,12,HC21,13,HT21,14,IK21,15,JB21,16,JS21,17,KJ21,18,LA21,default,NA)</f>
        <v>8.4936263949399367E-4</v>
      </c>
      <c r="H21" s="95">
        <f>_xlfn.SWITCH($G$1+($G$2-1)*6,1,Y21,2,AP21,3,BG21,4,BX21,5,CO21,6,DF21,7,DW21,8,EN21,9,FE21,10,FV21,11,GM21,12,HD21,13,HU21,14,IL21,15,JC21,16,JT21,17,KK21,18,LB21,default,NA)</f>
        <v>0.2617032835006371</v>
      </c>
      <c r="I21" s="60"/>
      <c r="J21" s="93">
        <f>_xlfn.SWITCH($G$1+($G$2-1)*6,1,AA21,2,AR21,3,BI21,4,BZ21,5,CQ21,6,DH21,7,DY21,8,EP21,9,FG21,10,FX21,11,GO21,12,HF21,13,HW21,14,IN21,15,JE21,16,JV21,17,KM21,18,LD21,default,NA)</f>
        <v>1.8631189346226306E-4</v>
      </c>
      <c r="K21" s="93">
        <f>_xlfn.SWITCH($G$1+($G$2-1)*6,1,AB21,2,AS21,3,BJ21,4,CA21,5,CR21,6,DI21,7,DZ21,8,EQ21,9,FH21,10,FY21,11,GP21,12,HG21,13,HX21,14,IO21,15,JF21,16,JW21,17,KN21,18,LE21,default,NA)</f>
        <v>0.55014252836499844</v>
      </c>
      <c r="L21" s="93">
        <f>_xlfn.SWITCH($G$1+($G$2-1)*6,1,AC21,2,AT21,3,BK21,4,CB21,5,CS21,6,DJ21,7,EA21,8,ER21,9,FI21,10,FZ21,11,GQ21,12,HH21,13,HY21,14,IP21,15,JG21,16,JX21,17,KO21,18,LF21,default,NA)</f>
        <v>3.3866113571691056E-4</v>
      </c>
      <c r="M21" s="60"/>
      <c r="N21" s="95">
        <f>_xlfn.SWITCH($G$1+($G$2-1)*6,1,AE21,2,AV21,3,BM21,4,CD21,5,CU21,6,DL21,7,EC21,8,ET21,9,FK21,10,GB21,11,GS21,12,HJ21,13,IA21,14,IR21,15,JI21,16,JZ21,17,KQ21,18,LH21,default,NA)</f>
        <v>5.8717306919487351E-2</v>
      </c>
      <c r="O21" s="95">
        <f>_xlfn.SWITCH($G$1+($G$2-1)*6,1,AF21,2,AW21,3,BN21,4,CE21,5,CV21,6,DM21,7,ED21,8,EU21,9,FL21,10,GC21,11,GT21,12,HK21,13,IB21,14,IS21,15,JJ21,16,KA21,17,KR21,18,LI21,default,NA)</f>
        <v>1.1666777721089263</v>
      </c>
      <c r="P21" s="95">
        <f>_xlfn.SWITCH($G$1+($G$2-1)*6,1,AG21,2,AX21,3,BO21,4,CF21,5,CW21,6,DN21,7,EE21,8,EV21,9,FM21,10,GD21,11,GU21,12,HL21,13,IC21,14,IT21,15,JK21,16,KB21,17,KS21,18,LJ21,default,NA)</f>
        <v>5.0328641140859276E-2</v>
      </c>
      <c r="Q21" s="76"/>
      <c r="R21" s="95">
        <f>_xlfn.SWITCH($G$1+($G$2-1)*6,1,AI21,2,AZ21,3,BQ21,4,CH21,5,CY21,6,DP21,7,EG21,8,EX21,9,FO21,10,GF21,11,GW21,12,HN21,13,IE21,14,IV21,15,JM21,16,KD21,17,KU21,18,LL21,default,NA)</f>
        <v>1.9638219160190081E-4</v>
      </c>
      <c r="S21" s="95">
        <f>_xlfn.SWITCH($G$1+($G$2-1)*6,1,AJ21,2,BA21,3,BR21,4,CI21,5,CZ21,6,DQ21,7,EH21,8,EY21,9,FP21,10,GG21,11,GX21,12,HO21,13,IF21,14,IW21,15,JN21,16,KE21,17,KV21,18,LM21,default,NA)</f>
        <v>4.2567241349828044E-3</v>
      </c>
      <c r="T21" s="95">
        <f>_xlfn.SWITCH($G$1+($G$2-1)*6,1,AK21,2,BB21,3,BS21,4,CJ21,5,DA21,6,DR21,7,EI21,8,EZ21,9,FQ21,10,GH21,11,GY21,12,HP21,13,IG21,14,IX21,15,JO21,16,KF21,17,KW21,18,LN21,default,NA)</f>
        <v>4.6134582691883586E-2</v>
      </c>
      <c r="U21" s="72"/>
      <c r="V21" s="111"/>
      <c r="W21" s="95">
        <v>1.2651412940639047E-3</v>
      </c>
      <c r="X21" s="95">
        <v>3.321422235722294E-2</v>
      </c>
      <c r="Y21" s="95">
        <f t="shared" si="71"/>
        <v>3.8090348178474828E-2</v>
      </c>
      <c r="Z21" s="60"/>
      <c r="AA21" s="93">
        <v>1.2129024238751493E-3</v>
      </c>
      <c r="AB21" s="93">
        <v>3.6333643056083463E-2</v>
      </c>
      <c r="AC21" s="93">
        <f t="shared" si="72"/>
        <v>3.338235095233779E-2</v>
      </c>
      <c r="AD21" s="60"/>
      <c r="AE21" s="95">
        <v>1.1470925406087382</v>
      </c>
      <c r="AF21" s="95">
        <v>4.4158368911075776</v>
      </c>
      <c r="AG21" s="95">
        <f t="shared" si="69"/>
        <v>0.25976786935194635</v>
      </c>
      <c r="AH21" s="76"/>
      <c r="AI21" s="95">
        <v>9.9545383135508664E-4</v>
      </c>
      <c r="AJ21" s="95">
        <v>1.0341993345715499E-2</v>
      </c>
      <c r="AK21" s="95">
        <f t="shared" si="73"/>
        <v>9.6253574923008942E-2</v>
      </c>
      <c r="AL21" s="72"/>
      <c r="AM21" s="111"/>
      <c r="AN21" s="95">
        <v>0.19131860059760394</v>
      </c>
      <c r="AO21" s="95">
        <v>0.44464460683968104</v>
      </c>
      <c r="AP21" s="95">
        <f t="shared" si="74"/>
        <v>0.43027307124537972</v>
      </c>
      <c r="AQ21" s="60"/>
      <c r="AR21" s="93">
        <v>7.3244091303901226E-6</v>
      </c>
      <c r="AS21" s="93">
        <v>0.19335363577332768</v>
      </c>
      <c r="AT21" s="93">
        <f t="shared" si="75"/>
        <v>3.788089684011256E-5</v>
      </c>
      <c r="AU21" s="60"/>
      <c r="AV21" s="95">
        <v>1.9315814784958852E-2</v>
      </c>
      <c r="AW21" s="95">
        <v>0.83725062031455055</v>
      </c>
      <c r="AX21" s="95">
        <f t="shared" si="76"/>
        <v>2.3070529082082979E-2</v>
      </c>
      <c r="AY21" s="76"/>
      <c r="AZ21" s="95">
        <v>3.9896875564984979E-3</v>
      </c>
      <c r="BA21" s="95">
        <v>0.59316744748395889</v>
      </c>
      <c r="BB21" s="95">
        <f t="shared" si="77"/>
        <v>6.7260730058966893E-3</v>
      </c>
      <c r="BC21" s="72"/>
      <c r="BD21" s="111"/>
      <c r="BE21" s="95">
        <v>2.2228099163834606E-4</v>
      </c>
      <c r="BF21" s="95">
        <v>8.4936263949399367E-4</v>
      </c>
      <c r="BG21" s="95">
        <f t="shared" si="78"/>
        <v>0.2617032835006371</v>
      </c>
      <c r="BH21" s="60"/>
      <c r="BI21" s="93">
        <v>1.8631189346226306E-4</v>
      </c>
      <c r="BJ21" s="93">
        <v>0.55014252836499844</v>
      </c>
      <c r="BK21" s="93">
        <f t="shared" si="79"/>
        <v>3.3866113571691056E-4</v>
      </c>
      <c r="BL21" s="60"/>
      <c r="BM21" s="95">
        <v>5.8717306919487351E-2</v>
      </c>
      <c r="BN21" s="95">
        <v>1.1666777721089263</v>
      </c>
      <c r="BO21" s="95">
        <f t="shared" si="80"/>
        <v>5.0328641140859276E-2</v>
      </c>
      <c r="BP21" s="76"/>
      <c r="BQ21" s="95">
        <v>1.9638219160190081E-4</v>
      </c>
      <c r="BR21" s="95">
        <v>4.2567241349828044E-3</v>
      </c>
      <c r="BS21" s="95">
        <f t="shared" si="81"/>
        <v>4.6134582691883586E-2</v>
      </c>
      <c r="BT21" s="72"/>
      <c r="BU21" s="111"/>
      <c r="BV21" s="95">
        <v>6.0713909751349202E-2</v>
      </c>
      <c r="BW21" s="95">
        <v>0.11113922412100613</v>
      </c>
      <c r="BX21" s="95">
        <v>0.5462869678237553</v>
      </c>
      <c r="BY21" s="60"/>
      <c r="BZ21" s="93">
        <v>5.2174536217964383E-2</v>
      </c>
      <c r="CA21" s="93">
        <v>2.2465273280219313</v>
      </c>
      <c r="CB21" s="93">
        <v>2.3224527726490689E-2</v>
      </c>
      <c r="CC21" s="60"/>
      <c r="CD21" s="95">
        <v>6.3954575922015644E-2</v>
      </c>
      <c r="CE21" s="95">
        <v>1.4754951370717182</v>
      </c>
      <c r="CF21" s="95">
        <v>4.3344484380301321E-2</v>
      </c>
      <c r="CG21" s="76"/>
      <c r="CH21" s="95">
        <v>6.1764132718255406E-2</v>
      </c>
      <c r="CI21" s="95">
        <v>1.3462903879045365</v>
      </c>
      <c r="CJ21" s="95">
        <v>4.5877273783696514E-2</v>
      </c>
      <c r="CK21" s="72"/>
      <c r="CL21" s="111"/>
      <c r="CM21" s="95">
        <v>3.9452774364019207E-2</v>
      </c>
      <c r="CN21" s="95">
        <v>0.54561524198745448</v>
      </c>
      <c r="CO21" s="95">
        <f t="shared" si="82"/>
        <v>7.2308783420911765E-2</v>
      </c>
      <c r="CP21" s="60"/>
      <c r="CQ21" s="93">
        <v>6.9574282888520573E-5</v>
      </c>
      <c r="CR21" s="93">
        <v>0.33515276025469665</v>
      </c>
      <c r="CS21" s="93">
        <f t="shared" si="83"/>
        <v>2.0758976544202755E-4</v>
      </c>
      <c r="CT21" s="60"/>
      <c r="CU21" s="95">
        <v>9.603376761807364E-2</v>
      </c>
      <c r="CV21" s="95">
        <v>1.116932007906821</v>
      </c>
      <c r="CW21" s="95">
        <f t="shared" si="84"/>
        <v>8.5979958438155146E-2</v>
      </c>
      <c r="CX21" s="76"/>
      <c r="CY21" s="95">
        <v>7.0207431268822738E-5</v>
      </c>
      <c r="CZ21" s="95">
        <v>4.4807500230632845E-4</v>
      </c>
      <c r="DA21" s="95">
        <f t="shared" si="85"/>
        <v>0.15668678437192779</v>
      </c>
      <c r="DB21" s="72"/>
      <c r="DC21" s="111"/>
      <c r="DD21" s="95">
        <v>1.9214327904924205E-3</v>
      </c>
      <c r="DE21" s="95">
        <v>1.1556430211601609E-2</v>
      </c>
      <c r="DF21" s="95">
        <f t="shared" si="86"/>
        <v>0.16626525279090734</v>
      </c>
      <c r="DG21" s="60"/>
      <c r="DH21" s="93">
        <v>1.6110068720761089E-3</v>
      </c>
      <c r="DI21" s="93">
        <v>0.86271059532956329</v>
      </c>
      <c r="DJ21" s="93">
        <f t="shared" si="87"/>
        <v>1.8673780996751172E-3</v>
      </c>
      <c r="DK21" s="60"/>
      <c r="DL21" s="95">
        <v>8.2909685114763737E-2</v>
      </c>
      <c r="DM21" s="95">
        <v>9.570311057043996E-3</v>
      </c>
      <c r="DN21" s="95">
        <f t="shared" si="88"/>
        <v>8.663217383487245</v>
      </c>
      <c r="DO21" s="76"/>
      <c r="DP21" s="95">
        <v>2.217593879412593E-3</v>
      </c>
      <c r="DQ21" s="95">
        <v>3.0925146690105036E-2</v>
      </c>
      <c r="DR21" s="95">
        <f t="shared" si="89"/>
        <v>7.1708435262560793E-2</v>
      </c>
      <c r="DS21" s="72"/>
      <c r="DT21" s="111"/>
      <c r="DU21" s="95">
        <v>7.7207081181478272E-3</v>
      </c>
      <c r="DV21" s="95">
        <v>0.94490881335561638</v>
      </c>
      <c r="DW21" s="95">
        <f t="shared" si="90"/>
        <v>8.1708499370744449E-3</v>
      </c>
      <c r="DX21" s="60"/>
      <c r="DY21" s="93">
        <v>6.3584260854297109E-2</v>
      </c>
      <c r="DZ21" s="93">
        <v>2.2551380873944957</v>
      </c>
      <c r="EA21" s="93">
        <f t="shared" si="91"/>
        <v>2.8195284896172387E-2</v>
      </c>
      <c r="EB21" s="60"/>
      <c r="EC21" s="95">
        <v>6.00204047599915E-2</v>
      </c>
      <c r="ED21" s="95">
        <v>1.3775157836223937</v>
      </c>
      <c r="EE21" s="95">
        <f t="shared" si="92"/>
        <v>4.3571482427706518E-2</v>
      </c>
      <c r="EF21" s="76"/>
      <c r="EG21" s="95">
        <v>6.5919764543799053E-2</v>
      </c>
      <c r="EH21" s="95">
        <v>1.634894814414084</v>
      </c>
      <c r="EI21" s="95">
        <f t="shared" si="93"/>
        <v>4.0320492769697527E-2</v>
      </c>
      <c r="EJ21" s="72"/>
      <c r="EK21" s="111"/>
      <c r="EL21" s="95">
        <v>1.8941217368451103E-2</v>
      </c>
      <c r="EM21" s="95">
        <v>0.13833028990636081</v>
      </c>
      <c r="EN21" s="95">
        <f t="shared" si="94"/>
        <v>0.13692747540161218</v>
      </c>
      <c r="EO21" s="60"/>
      <c r="EP21" s="93">
        <v>1.656488856420683E-2</v>
      </c>
      <c r="EQ21" s="93">
        <v>0.17380914587021931</v>
      </c>
      <c r="ER21" s="93">
        <f t="shared" si="95"/>
        <v>9.5305045550224302E-2</v>
      </c>
      <c r="ES21" s="60"/>
      <c r="ET21" s="95">
        <v>1.6391500660209106E-2</v>
      </c>
      <c r="EU21" s="95">
        <v>0.39598373594025682</v>
      </c>
      <c r="EV21" s="95">
        <f t="shared" si="96"/>
        <v>4.1394378537511795E-2</v>
      </c>
      <c r="EW21" s="76"/>
      <c r="EX21" s="95">
        <v>4.3545346090718973E-3</v>
      </c>
      <c r="EY21" s="95">
        <v>0.63212599795927127</v>
      </c>
      <c r="EZ21" s="95">
        <f t="shared" si="97"/>
        <v>6.8887130463386919E-3</v>
      </c>
      <c r="FA21" s="72"/>
      <c r="FB21" s="111"/>
      <c r="FC21" s="95">
        <v>1.7893349273510244E-4</v>
      </c>
      <c r="FD21" s="95">
        <v>3.7123550441443181E-4</v>
      </c>
      <c r="FE21" s="95">
        <f t="shared" si="98"/>
        <v>0.48199455765240751</v>
      </c>
      <c r="FF21" s="60"/>
      <c r="FG21" s="93">
        <v>1.7954872046495053E-4</v>
      </c>
      <c r="FH21" s="93">
        <v>3.7208510293917544E-4</v>
      </c>
      <c r="FI21" s="93">
        <f t="shared" si="99"/>
        <v>0.48254745768282281</v>
      </c>
      <c r="FJ21" s="60"/>
      <c r="FK21" s="95">
        <v>0.41900859868167795</v>
      </c>
      <c r="FL21" s="95">
        <v>1.7707388733869669</v>
      </c>
      <c r="FM21" s="95">
        <f t="shared" si="100"/>
        <v>0.23662924272974395</v>
      </c>
      <c r="FN21" s="76"/>
      <c r="FO21" s="95">
        <v>0.42337979026517897</v>
      </c>
      <c r="FP21" s="95">
        <v>1.7866614799463627</v>
      </c>
      <c r="FQ21" s="95">
        <f t="shared" si="101"/>
        <v>0.23696698844029998</v>
      </c>
      <c r="FR21" s="72"/>
      <c r="FS21" s="111"/>
      <c r="FT21" s="95">
        <v>1.1571173013358095E-2</v>
      </c>
      <c r="FU21" s="95">
        <v>0.42708056469891742</v>
      </c>
      <c r="FV21" s="95">
        <f t="shared" si="102"/>
        <v>2.7093653914023276E-2</v>
      </c>
      <c r="FW21" s="60"/>
      <c r="FX21" s="93">
        <v>1.2625466634890617E-3</v>
      </c>
      <c r="FY21" s="93">
        <v>1.4598758853659384</v>
      </c>
      <c r="FZ21" s="93">
        <f t="shared" si="103"/>
        <v>8.6483150803781282E-4</v>
      </c>
      <c r="GA21" s="60"/>
      <c r="GB21" s="95">
        <v>2.4605429371921637E-4</v>
      </c>
      <c r="GC21" s="95">
        <v>1.9561233693541174E-5</v>
      </c>
      <c r="GD21" s="95">
        <f t="shared" si="70"/>
        <v>12.578669503880004</v>
      </c>
      <c r="GE21" s="76"/>
      <c r="GF21" s="95">
        <v>1.3067173975311345E-3</v>
      </c>
      <c r="GG21" s="95">
        <v>4.9337298614960362E-2</v>
      </c>
      <c r="GH21" s="95">
        <f t="shared" si="104"/>
        <v>2.6485385990203031E-2</v>
      </c>
      <c r="GI21" s="72"/>
      <c r="GJ21" s="111"/>
      <c r="GK21" s="95">
        <v>1.1411964929273543E-4</v>
      </c>
      <c r="GL21" s="95">
        <v>3.7114817277698149E-3</v>
      </c>
      <c r="GM21" s="95">
        <f t="shared" si="105"/>
        <v>3.0747733025027868E-2</v>
      </c>
      <c r="GN21" s="60"/>
      <c r="GO21" s="93">
        <v>6.7346424164557741E-5</v>
      </c>
      <c r="GP21" s="93">
        <v>0.34568215606630026</v>
      </c>
      <c r="GQ21" s="93">
        <f t="shared" si="106"/>
        <v>1.9482181241556768E-4</v>
      </c>
      <c r="GR21" s="60"/>
      <c r="GS21" s="95">
        <v>0.10014177383281404</v>
      </c>
      <c r="GT21" s="95">
        <v>1.1975257992008439</v>
      </c>
      <c r="GU21" s="95">
        <f t="shared" si="107"/>
        <v>8.3623896787561977E-2</v>
      </c>
      <c r="GV21" s="76"/>
      <c r="GW21" s="95">
        <v>6.8040184990791192E-5</v>
      </c>
      <c r="GX21" s="95">
        <v>1.0631611190397771E-4</v>
      </c>
      <c r="GY21" s="95">
        <f t="shared" si="108"/>
        <v>0.63997999712633902</v>
      </c>
      <c r="GZ21" s="72"/>
      <c r="HA21" s="111"/>
      <c r="HB21" s="95">
        <v>1.5590798553036857E-4</v>
      </c>
      <c r="HC21" s="95">
        <v>9.4447492694038656E-5</v>
      </c>
      <c r="HD21" s="95">
        <f t="shared" si="109"/>
        <v>1.6507371565217759</v>
      </c>
      <c r="HE21" s="60"/>
      <c r="HF21" s="93">
        <v>0.37614210910470797</v>
      </c>
      <c r="HG21" s="93">
        <v>4.3997247949945386</v>
      </c>
      <c r="HH21" s="93">
        <f t="shared" si="110"/>
        <v>8.5492190223496661E-2</v>
      </c>
      <c r="HI21" s="60"/>
      <c r="HJ21" s="95">
        <v>0.40500636027293774</v>
      </c>
      <c r="HK21" s="95">
        <v>3.5171783951677478</v>
      </c>
      <c r="HL21" s="95">
        <f t="shared" si="111"/>
        <v>0.11515092917361715</v>
      </c>
      <c r="HM21" s="76"/>
      <c r="HN21" s="95">
        <v>0.39135377274005295</v>
      </c>
      <c r="HO21" s="95">
        <v>3.7567391208878553</v>
      </c>
      <c r="HP21" s="95">
        <f t="shared" si="112"/>
        <v>0.10417379545044418</v>
      </c>
      <c r="HQ21" s="72"/>
      <c r="HR21" s="111"/>
      <c r="HS21" s="95">
        <v>9.3035008087045241E-5</v>
      </c>
      <c r="HT21" s="95">
        <v>7.4215012083910415E-4</v>
      </c>
      <c r="HU21" s="95">
        <f t="shared" si="113"/>
        <v>0.12535874545416256</v>
      </c>
      <c r="HV21" s="60"/>
      <c r="HW21" s="93">
        <v>9.2935438128846127E-5</v>
      </c>
      <c r="HX21" s="93">
        <v>7.4368721723705835E-4</v>
      </c>
      <c r="HY21" s="93">
        <f t="shared" si="114"/>
        <v>0.12496575976405676</v>
      </c>
      <c r="HZ21" s="60"/>
      <c r="IA21" s="95">
        <v>4.2142001736597275E-2</v>
      </c>
      <c r="IB21" s="95">
        <v>1.7087794724337375E-2</v>
      </c>
      <c r="IC21" s="95">
        <f t="shared" si="115"/>
        <v>2.4662048214200705</v>
      </c>
      <c r="ID21" s="76"/>
      <c r="IE21" s="95">
        <v>9.5439349405344981E-5</v>
      </c>
      <c r="IF21" s="95">
        <v>7.5449540368377976E-5</v>
      </c>
      <c r="IG21" s="95">
        <f t="shared" si="116"/>
        <v>1.2649427543145781</v>
      </c>
      <c r="IH21" s="72"/>
      <c r="II21" s="111"/>
      <c r="IJ21" s="95">
        <v>7.8207202317982549E-5</v>
      </c>
      <c r="IK21" s="95">
        <v>1.3775285917872419E-5</v>
      </c>
      <c r="IL21" s="95">
        <f t="shared" si="117"/>
        <v>5.6773560116465145</v>
      </c>
      <c r="IM21" s="60"/>
      <c r="IN21" s="93">
        <v>7.8458284678478395E-5</v>
      </c>
      <c r="IO21" s="93">
        <v>1.385276402825776E-5</v>
      </c>
      <c r="IP21" s="93">
        <f t="shared" si="118"/>
        <v>5.6637277960148698</v>
      </c>
      <c r="IQ21" s="60"/>
      <c r="IR21" s="95">
        <v>2.1729509552758954E-2</v>
      </c>
      <c r="IS21" s="95">
        <v>1.0298821678100141</v>
      </c>
      <c r="IT21" s="95">
        <f t="shared" si="119"/>
        <v>2.1099024948616717E-2</v>
      </c>
      <c r="IU21" s="76"/>
      <c r="IV21" s="95">
        <v>2.2890878247749154E-2</v>
      </c>
      <c r="IW21" s="95">
        <v>0.96653897243358988</v>
      </c>
      <c r="IX21" s="95">
        <f t="shared" si="120"/>
        <v>2.3683347387548792E-2</v>
      </c>
      <c r="IY21" s="72"/>
      <c r="IZ21" s="111"/>
      <c r="JA21" s="95">
        <v>9.6613286685250325E-3</v>
      </c>
      <c r="JB21" s="95">
        <v>0.98713504552513542</v>
      </c>
      <c r="JC21" s="95">
        <f t="shared" si="121"/>
        <v>9.7872410794466371E-3</v>
      </c>
      <c r="JD21" s="60"/>
      <c r="JE21" s="93">
        <v>7.2648444906385414E-5</v>
      </c>
      <c r="JF21" s="93">
        <v>0.55653105690070903</v>
      </c>
      <c r="JG21" s="93">
        <f t="shared" si="122"/>
        <v>1.3053798886078456E-4</v>
      </c>
      <c r="JH21" s="60"/>
      <c r="JI21" s="95">
        <v>7.3924989553606699E-2</v>
      </c>
      <c r="JJ21" s="95">
        <v>1.4753922801437427</v>
      </c>
      <c r="JK21" s="95">
        <f t="shared" si="123"/>
        <v>5.0105311345674405E-2</v>
      </c>
      <c r="JL21" s="76"/>
      <c r="JM21" s="95">
        <v>2.2202065239592902E-3</v>
      </c>
      <c r="JN21" s="95">
        <v>3.817872035485137E-2</v>
      </c>
      <c r="JO21" s="95">
        <f t="shared" si="124"/>
        <v>5.8152984262532216E-2</v>
      </c>
      <c r="JP21" s="72"/>
      <c r="JQ21" s="111"/>
      <c r="JR21" s="95">
        <v>4.448822882528505E-3</v>
      </c>
      <c r="JS21" s="95">
        <v>0.54565974152975483</v>
      </c>
      <c r="JT21" s="95">
        <f t="shared" si="125"/>
        <v>8.1531081440170908E-3</v>
      </c>
      <c r="JU21" s="60"/>
      <c r="JV21" s="93">
        <v>1.7823798584887777E-4</v>
      </c>
      <c r="JW21" s="93">
        <v>6.6999208877791927E-4</v>
      </c>
      <c r="JX21" s="93">
        <f t="shared" si="126"/>
        <v>0.26602998577787373</v>
      </c>
      <c r="JY21" s="60"/>
      <c r="JZ21" s="95">
        <v>0.34685840698191894</v>
      </c>
      <c r="KA21" s="95">
        <v>2.5445464358871916</v>
      </c>
      <c r="KB21" s="95">
        <f>JZ21/KA21</f>
        <v>0.13631443391638554</v>
      </c>
      <c r="KC21" s="76"/>
      <c r="KD21" s="95">
        <v>7.5804447562437122E-2</v>
      </c>
      <c r="KE21" s="95">
        <v>1.298684588534992</v>
      </c>
      <c r="KF21" s="95">
        <f t="shared" si="127"/>
        <v>5.8370175662090434E-2</v>
      </c>
      <c r="KG21" s="72"/>
      <c r="KH21" s="111"/>
      <c r="KI21" s="95">
        <v>1.0645268084353877E-5</v>
      </c>
      <c r="KJ21" s="95">
        <v>1.2263394942586033E-4</v>
      </c>
      <c r="KK21" s="95">
        <f t="shared" si="128"/>
        <v>8.6805229173423856E-2</v>
      </c>
      <c r="KL21" s="60"/>
      <c r="KM21" s="93">
        <v>1.0633426653157309E-5</v>
      </c>
      <c r="KN21" s="93">
        <v>1.2318529285523628E-4</v>
      </c>
      <c r="KO21" s="93">
        <f t="shared" si="129"/>
        <v>8.6320585896998259E-2</v>
      </c>
      <c r="KP21" s="60"/>
      <c r="KQ21" s="95">
        <v>1.0633455508903901E-5</v>
      </c>
      <c r="KR21" s="95">
        <v>1.2232867955930116E-4</v>
      </c>
      <c r="KS21" s="95">
        <f t="shared" si="130"/>
        <v>8.6925286426795201E-2</v>
      </c>
      <c r="KT21" s="76"/>
      <c r="KU21" s="95">
        <v>1.1152971683581954E-5</v>
      </c>
      <c r="KV21" s="95">
        <v>1.3934215950616385E-4</v>
      </c>
      <c r="KW21" s="95">
        <f t="shared" si="131"/>
        <v>8.0040181113230122E-2</v>
      </c>
      <c r="KX21" s="72"/>
      <c r="KY21" s="111"/>
      <c r="KZ21" s="95">
        <v>7.5338345792269499E-3</v>
      </c>
      <c r="LA21" s="95">
        <v>0.34838903406267224</v>
      </c>
      <c r="LB21" s="95">
        <f t="shared" si="132"/>
        <v>2.1624775301830185E-2</v>
      </c>
      <c r="LC21" s="60"/>
      <c r="LD21" s="93">
        <v>1.2297934472410042E-4</v>
      </c>
      <c r="LE21" s="93">
        <v>3.2221580730760682E-5</v>
      </c>
      <c r="LF21" s="93">
        <f t="shared" si="133"/>
        <v>3.8166763372566899</v>
      </c>
      <c r="LG21" s="60"/>
      <c r="LH21" s="95">
        <v>9.642217719102486E-2</v>
      </c>
      <c r="LI21" s="95">
        <v>1.4146104517826807</v>
      </c>
      <c r="LJ21" s="95">
        <f t="shared" si="134"/>
        <v>6.8161646246508639E-2</v>
      </c>
      <c r="LK21" s="76"/>
      <c r="LL21" s="95">
        <v>1.2174460158753266E-4</v>
      </c>
      <c r="LM21" s="95">
        <v>2.4875652683727423E-5</v>
      </c>
      <c r="LN21" s="95">
        <f t="shared" si="135"/>
        <v>4.894126925448381</v>
      </c>
    </row>
    <row r="22" spans="1:326" x14ac:dyDescent="0.3">
      <c r="A22" s="55"/>
      <c r="B22" s="55"/>
      <c r="E22" s="111"/>
      <c r="F22" s="95">
        <f>_xlfn.SWITCH($G$1+($G$2-1)*6,1,W22,2,AN22,3,BE22,4,BV22,5,CM22,6,DD22,7,DU22,8,EL22,9,FC22,10,FT22,11,GK22,12,HB22,13,HS22,14,IJ22,15,JA22,16,JR22,17,KI22,18,KZ22,default,NA)</f>
        <v>2.6022348246482834E-3</v>
      </c>
      <c r="G22" s="95">
        <f>_xlfn.SWITCH($G$1+($G$2-1)*6,1,X22,2,AO22,3,BF22,4,BW22,5,CN22,6,DE22,7,DV22,8,EM22,9,FD22,10,FU22,11,GL22,12,HC22,13,HT22,14,IK22,15,JB22,16,JS22,17,KJ22,18,LA22,default,NA)</f>
        <v>2.2444094926817496E-4</v>
      </c>
      <c r="H22" s="95">
        <f>_xlfn.SWITCH($G$1+($G$2-1)*6,1,Y22,2,AP22,3,BG22,4,BX22,5,CO22,6,DF22,7,DW22,8,EN22,9,FE22,10,FV22,11,GM22,12,HD22,13,HU22,14,IL22,15,JC22,16,JT22,17,KK22,18,LB22,default,NA)</f>
        <v>11.594296108322833</v>
      </c>
      <c r="I22" s="60"/>
      <c r="J22" s="93">
        <f>_xlfn.SWITCH($G$1+($G$2-1)*6,1,AA22,2,AR22,3,BI22,4,BZ22,5,CQ22,6,DH22,7,DY22,8,EP22,9,FG22,10,FX22,11,GO22,12,HF22,13,HW22,14,IN22,15,JE22,16,JV22,17,KM22,18,LD22,default,NA)</f>
        <v>2.2468388915120514E-3</v>
      </c>
      <c r="K22" s="93">
        <f>_xlfn.SWITCH($G$1+($G$2-1)*6,1,AB22,2,AS22,3,BJ22,4,CA22,5,CR22,6,DI22,7,DZ22,8,EQ22,9,FH22,10,FY22,11,GP22,12,HG22,13,HX22,14,IO22,15,JF22,16,JW22,17,KN22,18,LE22,default,NA)</f>
        <v>1.4306394214063693</v>
      </c>
      <c r="L22" s="93">
        <f>_xlfn.SWITCH($G$1+($G$2-1)*6,1,AC22,2,AT22,3,BK22,4,CB22,5,CS22,6,DJ22,7,EA22,8,ER22,9,FI22,10,FZ22,11,GQ22,12,HH22,13,HY22,14,IP22,15,JG22,16,JX22,17,KO22,18,LF22,default,NA)</f>
        <v>1.570513756221906E-3</v>
      </c>
      <c r="M22" s="60"/>
      <c r="N22" s="95">
        <f>_xlfn.SWITCH($G$1+($G$2-1)*6,1,AE22,2,AV22,3,BM22,4,CD22,5,CU22,6,DL22,7,EC22,8,ET22,9,FK22,10,GB22,11,GS22,12,HJ22,13,IA22,14,IR22,15,JI22,16,JZ22,17,KQ22,18,LH22,default,NA)</f>
        <v>0.14209401013630152</v>
      </c>
      <c r="O22" s="95">
        <f>_xlfn.SWITCH($G$1+($G$2-1)*6,1,AF22,2,AW22,3,BN22,4,CE22,5,CV22,6,DM22,7,ED22,8,EU22,9,FL22,10,GC22,11,GT22,12,HK22,13,IB22,14,IS22,15,JJ22,16,KA22,17,KR22,18,LI22,default,NA)</f>
        <v>0.10005974034784886</v>
      </c>
      <c r="P22" s="95">
        <f>_xlfn.SWITCH($G$1+($G$2-1)*6,1,AG22,2,AX22,3,BO22,4,CF22,5,CW22,6,DN22,7,EE22,8,EV22,9,FM22,10,GD22,11,GU22,12,HL22,13,IC22,14,IT22,15,JK22,16,KB22,17,KS22,18,LJ22,default,NA)</f>
        <v>1.4200917336215768</v>
      </c>
      <c r="Q22" s="76"/>
      <c r="R22" s="95">
        <f>_xlfn.SWITCH($G$1+($G$2-1)*6,1,AI22,2,AZ22,3,BQ22,4,CH22,5,CY22,6,DP22,7,EG22,8,EX22,9,FO22,10,GF22,11,GW22,12,HN22,13,IE22,14,IV22,15,JM22,16,KD22,17,KU22,18,LL22,default,NA)</f>
        <v>4.5070419573202689E-3</v>
      </c>
      <c r="S22" s="95">
        <f>_xlfn.SWITCH($G$1+($G$2-1)*6,1,AJ22,2,BA22,3,BR22,4,CI22,5,CZ22,6,DQ22,7,EH22,8,EY22,9,FP22,10,GG22,11,GX22,12,HO22,13,IF22,14,IW22,15,JN22,16,KE22,17,KV22,18,LM22,default,NA)</f>
        <v>3.8665507464181452E-2</v>
      </c>
      <c r="T22" s="95">
        <f>_xlfn.SWITCH($G$1+($G$2-1)*6,1,AK22,2,BB22,3,BS22,4,CJ22,5,DA22,6,DR22,7,EI22,8,EZ22,9,FQ22,10,GH22,11,GY22,12,HP22,13,IG22,14,IX22,15,JO22,16,KF22,17,KW22,18,LN22,default,NA)</f>
        <v>0.11656492447423469</v>
      </c>
      <c r="U22" s="72"/>
      <c r="V22" s="111"/>
      <c r="W22" s="95">
        <v>7.0282337547191379E-3</v>
      </c>
      <c r="X22" s="95">
        <v>0.74902866915096</v>
      </c>
      <c r="Y22" s="95">
        <f t="shared" si="71"/>
        <v>9.3831305051191045E-3</v>
      </c>
      <c r="Z22" s="60"/>
      <c r="AA22" s="93">
        <v>8.9138800311032679E-4</v>
      </c>
      <c r="AB22" s="93">
        <v>1.5845084295161902</v>
      </c>
      <c r="AC22" s="93">
        <f t="shared" si="72"/>
        <v>5.6256438053945909E-4</v>
      </c>
      <c r="AD22" s="60"/>
      <c r="AE22" s="95">
        <v>0.21913907529663884</v>
      </c>
      <c r="AF22" s="95">
        <v>4.4724201235397123</v>
      </c>
      <c r="AG22" s="95">
        <f t="shared" si="69"/>
        <v>4.8997873465250502E-2</v>
      </c>
      <c r="AH22" s="76"/>
      <c r="AI22" s="95">
        <v>1.5866016308252011E-2</v>
      </c>
      <c r="AJ22" s="95">
        <v>1.9107402411192347E-2</v>
      </c>
      <c r="AK22" s="95">
        <f t="shared" si="73"/>
        <v>0.83035966725431698</v>
      </c>
      <c r="AL22" s="72"/>
      <c r="AM22" s="111"/>
      <c r="AN22" s="95">
        <v>2.6348255182789718E-3</v>
      </c>
      <c r="AO22" s="95">
        <v>0.59019462776859133</v>
      </c>
      <c r="AP22" s="95">
        <f t="shared" si="74"/>
        <v>4.4643332797533646E-3</v>
      </c>
      <c r="AQ22" s="60"/>
      <c r="AR22" s="93">
        <v>6.3679881486139369E-4</v>
      </c>
      <c r="AS22" s="93">
        <v>1.2294725614221407</v>
      </c>
      <c r="AT22" s="93">
        <f t="shared" si="75"/>
        <v>5.1794471454068357E-4</v>
      </c>
      <c r="AU22" s="60"/>
      <c r="AV22" s="95">
        <v>6.1717283821016523E-2</v>
      </c>
      <c r="AW22" s="95">
        <v>0.44997397633950564</v>
      </c>
      <c r="AX22" s="95">
        <f t="shared" si="76"/>
        <v>0.13715745146659503</v>
      </c>
      <c r="AY22" s="76"/>
      <c r="AZ22" s="95">
        <v>1.9327713771826661E-2</v>
      </c>
      <c r="BA22" s="95">
        <v>0.7998062278424497</v>
      </c>
      <c r="BB22" s="95">
        <f t="shared" si="77"/>
        <v>2.4165495465026488E-2</v>
      </c>
      <c r="BC22" s="72"/>
      <c r="BD22" s="111"/>
      <c r="BE22" s="95">
        <v>2.6022348246482834E-3</v>
      </c>
      <c r="BF22" s="95">
        <v>2.2444094926817496E-4</v>
      </c>
      <c r="BG22" s="95">
        <f t="shared" si="78"/>
        <v>11.594296108322833</v>
      </c>
      <c r="BH22" s="60"/>
      <c r="BI22" s="93">
        <v>2.2468388915120514E-3</v>
      </c>
      <c r="BJ22" s="93">
        <v>1.4306394214063693</v>
      </c>
      <c r="BK22" s="93">
        <f t="shared" si="79"/>
        <v>1.570513756221906E-3</v>
      </c>
      <c r="BL22" s="60"/>
      <c r="BM22" s="95">
        <v>0.14209401013630152</v>
      </c>
      <c r="BN22" s="95">
        <v>0.10005974034784886</v>
      </c>
      <c r="BO22" s="95">
        <f t="shared" si="80"/>
        <v>1.4200917336215768</v>
      </c>
      <c r="BP22" s="76"/>
      <c r="BQ22" s="95">
        <v>4.5070419573202689E-3</v>
      </c>
      <c r="BR22" s="95">
        <v>3.8665507464181452E-2</v>
      </c>
      <c r="BS22" s="95">
        <f t="shared" si="81"/>
        <v>0.11656492447423469</v>
      </c>
      <c r="BT22" s="72"/>
      <c r="BU22" s="111"/>
      <c r="BV22" s="95">
        <v>1.0501164187900855E-3</v>
      </c>
      <c r="BW22" s="95">
        <v>1.0254780749331724E-4</v>
      </c>
      <c r="BX22" s="95">
        <v>10.240262024700224</v>
      </c>
      <c r="BY22" s="60"/>
      <c r="BZ22" s="93">
        <v>1.0551117622535058E-3</v>
      </c>
      <c r="CA22" s="93">
        <v>1.0265894415048798E-4</v>
      </c>
      <c r="CB22" s="93">
        <v>10.277835711098051</v>
      </c>
      <c r="CC22" s="60"/>
      <c r="CD22" s="95">
        <v>1.0627814966471336E-3</v>
      </c>
      <c r="CE22" s="95">
        <v>9.8521241955480703E-5</v>
      </c>
      <c r="CF22" s="95">
        <v>10.787333528817857</v>
      </c>
      <c r="CG22" s="76"/>
      <c r="CH22" s="95">
        <v>1.0628545304889553E-3</v>
      </c>
      <c r="CI22" s="95">
        <v>9.8520069761916538E-5</v>
      </c>
      <c r="CJ22" s="95">
        <v>10.788203185984825</v>
      </c>
      <c r="CK22" s="72"/>
      <c r="CL22" s="111"/>
      <c r="CM22" s="95">
        <v>1.6215301744076312E-2</v>
      </c>
      <c r="CN22" s="95">
        <v>0.30833259234063148</v>
      </c>
      <c r="CO22" s="95">
        <f t="shared" si="82"/>
        <v>5.2590294204650292E-2</v>
      </c>
      <c r="CP22" s="60"/>
      <c r="CQ22" s="93">
        <v>9.6056561419112542E-3</v>
      </c>
      <c r="CR22" s="93">
        <v>0.37722326956417546</v>
      </c>
      <c r="CS22" s="93">
        <f t="shared" si="83"/>
        <v>2.546411347584453E-2</v>
      </c>
      <c r="CT22" s="60"/>
      <c r="CU22" s="95">
        <v>0.23591960634121958</v>
      </c>
      <c r="CV22" s="95">
        <v>2.3616090461874788</v>
      </c>
      <c r="CW22" s="95">
        <f t="shared" si="84"/>
        <v>9.9897824630237664E-2</v>
      </c>
      <c r="CX22" s="76"/>
      <c r="CY22" s="95">
        <v>1.6006203276443136E-2</v>
      </c>
      <c r="CZ22" s="95">
        <v>0.23446573156627107</v>
      </c>
      <c r="DA22" s="95">
        <f t="shared" si="85"/>
        <v>6.8266706479957515E-2</v>
      </c>
      <c r="DB22" s="72"/>
      <c r="DC22" s="111"/>
      <c r="DD22" s="95">
        <v>1.4311111121283716E-4</v>
      </c>
      <c r="DE22" s="95">
        <v>4.4310447273845016E-4</v>
      </c>
      <c r="DF22" s="95">
        <f t="shared" si="86"/>
        <v>0.32297374551060082</v>
      </c>
      <c r="DG22" s="60"/>
      <c r="DH22" s="93">
        <v>1.08622392421855E-7</v>
      </c>
      <c r="DI22" s="93">
        <v>9.5929523150252004E-3</v>
      </c>
      <c r="DJ22" s="93">
        <f t="shared" si="87"/>
        <v>1.1323145248175837E-5</v>
      </c>
      <c r="DK22" s="60"/>
      <c r="DL22" s="95">
        <v>2.8770413064103614E-3</v>
      </c>
      <c r="DM22" s="95">
        <v>4.7434727626401168E-4</v>
      </c>
      <c r="DN22" s="95">
        <f t="shared" si="88"/>
        <v>6.0652636799564146</v>
      </c>
      <c r="DO22" s="76"/>
      <c r="DP22" s="95">
        <v>8.2853095046610981E-2</v>
      </c>
      <c r="DQ22" s="95">
        <v>9.5837699974857717E-3</v>
      </c>
      <c r="DR22" s="95">
        <f t="shared" si="89"/>
        <v>8.6451464369811521</v>
      </c>
      <c r="DS22" s="72"/>
      <c r="DT22" s="111"/>
      <c r="DU22" s="95">
        <v>9.7115639914223194E-5</v>
      </c>
      <c r="DV22" s="95">
        <v>3.1153004057804962E-4</v>
      </c>
      <c r="DW22" s="95">
        <f t="shared" si="90"/>
        <v>0.31173764088375994</v>
      </c>
      <c r="DX22" s="60"/>
      <c r="DY22" s="93">
        <v>5.7322386372225302E-6</v>
      </c>
      <c r="DZ22" s="93">
        <v>0.18071778396402083</v>
      </c>
      <c r="EA22" s="93">
        <f t="shared" si="91"/>
        <v>3.171928357844275E-5</v>
      </c>
      <c r="EB22" s="60"/>
      <c r="EC22" s="95">
        <v>0.3905910246547924</v>
      </c>
      <c r="ED22" s="95">
        <v>0.18303920916312313</v>
      </c>
      <c r="EE22" s="95">
        <f t="shared" si="92"/>
        <v>2.1339199750732134</v>
      </c>
      <c r="EF22" s="76"/>
      <c r="EG22" s="95">
        <v>0.42517360913833202</v>
      </c>
      <c r="EH22" s="95">
        <v>0.18524084017259154</v>
      </c>
      <c r="EI22" s="95">
        <f t="shared" si="93"/>
        <v>2.2952476826502819</v>
      </c>
      <c r="EJ22" s="72"/>
      <c r="EK22" s="111"/>
      <c r="EL22" s="95">
        <v>1.4626498163709736E-5</v>
      </c>
      <c r="EM22" s="95">
        <v>6.2397606708290117E-3</v>
      </c>
      <c r="EN22" s="95">
        <f t="shared" si="94"/>
        <v>2.3440799952614954E-3</v>
      </c>
      <c r="EO22" s="60"/>
      <c r="EP22" s="93">
        <v>1.4388218290251103E-5</v>
      </c>
      <c r="EQ22" s="93">
        <v>6.6354291542534008E-3</v>
      </c>
      <c r="ER22" s="93">
        <f t="shared" si="95"/>
        <v>2.168393024138922E-3</v>
      </c>
      <c r="ES22" s="60"/>
      <c r="ET22" s="95">
        <v>1.8551942998480244E-4</v>
      </c>
      <c r="EU22" s="95">
        <v>2.8052378679967752E-5</v>
      </c>
      <c r="EV22" s="95">
        <f t="shared" si="96"/>
        <v>6.6133226027382186</v>
      </c>
      <c r="EW22" s="76"/>
      <c r="EX22" s="95">
        <v>1.8552707925177891E-4</v>
      </c>
      <c r="EY22" s="95">
        <v>2.8119990650828845E-5</v>
      </c>
      <c r="EZ22" s="95">
        <f t="shared" si="97"/>
        <v>6.5976934898557813</v>
      </c>
      <c r="FA22" s="72"/>
      <c r="FB22" s="111"/>
      <c r="FC22" s="95">
        <v>0.40211102387167169</v>
      </c>
      <c r="FD22" s="95">
        <v>2.8868511907612109</v>
      </c>
      <c r="FE22" s="95">
        <f t="shared" si="98"/>
        <v>0.13929052704848366</v>
      </c>
      <c r="FF22" s="60"/>
      <c r="FG22" s="93">
        <v>0.39585557315958098</v>
      </c>
      <c r="FH22" s="93">
        <v>2.7742878846796919</v>
      </c>
      <c r="FI22" s="93">
        <f t="shared" si="99"/>
        <v>0.14268727313614205</v>
      </c>
      <c r="FJ22" s="60"/>
      <c r="FK22" s="95">
        <v>6.9638856392027701E-2</v>
      </c>
      <c r="FL22" s="95">
        <v>1.541499206489743</v>
      </c>
      <c r="FM22" s="95">
        <f t="shared" si="100"/>
        <v>4.5176057242745697E-2</v>
      </c>
      <c r="FN22" s="76"/>
      <c r="FO22" s="95">
        <v>7.1504842125616761E-3</v>
      </c>
      <c r="FP22" s="95">
        <v>0.16745569653360567</v>
      </c>
      <c r="FQ22" s="95">
        <f t="shared" si="101"/>
        <v>4.2700752262116615E-2</v>
      </c>
      <c r="FR22" s="72"/>
      <c r="FS22" s="111"/>
      <c r="FT22" s="95">
        <v>2.4591587215156194E-4</v>
      </c>
      <c r="FU22" s="95">
        <v>1.98264917738992E-5</v>
      </c>
      <c r="FV22" s="95">
        <f t="shared" si="102"/>
        <v>12.403398188443028</v>
      </c>
      <c r="FW22" s="60"/>
      <c r="FX22" s="93">
        <v>4.660637689634546E-5</v>
      </c>
      <c r="FY22" s="93">
        <v>0.37126992354842742</v>
      </c>
      <c r="FZ22" s="93">
        <f t="shared" si="103"/>
        <v>1.2553232551374782E-4</v>
      </c>
      <c r="GA22" s="60"/>
      <c r="GB22" s="95">
        <v>1.1271923698968507E-4</v>
      </c>
      <c r="GC22" s="95">
        <v>3.5069031253455191E-4</v>
      </c>
      <c r="GD22" s="95">
        <f t="shared" si="70"/>
        <v>0.3214210172360531</v>
      </c>
      <c r="GE22" s="76"/>
      <c r="GF22" s="95">
        <v>2.460545862883461E-4</v>
      </c>
      <c r="GG22" s="95">
        <v>1.9561834319142942E-5</v>
      </c>
      <c r="GH22" s="95">
        <f t="shared" si="104"/>
        <v>12.578298245147719</v>
      </c>
      <c r="GI22" s="72"/>
      <c r="GJ22" s="111"/>
      <c r="GK22" s="95">
        <v>6.1717717255847663E-4</v>
      </c>
      <c r="GL22" s="95">
        <v>1.0951485799418998E-2</v>
      </c>
      <c r="GM22" s="95">
        <f t="shared" si="105"/>
        <v>5.6355565250444765E-2</v>
      </c>
      <c r="GN22" s="60"/>
      <c r="GO22" s="93">
        <v>1.1068235292294686E-4</v>
      </c>
      <c r="GP22" s="93">
        <v>4.1734134069228842E-3</v>
      </c>
      <c r="GQ22" s="93">
        <f t="shared" si="106"/>
        <v>2.6520821718583231E-2</v>
      </c>
      <c r="GR22" s="60"/>
      <c r="GS22" s="95">
        <v>0.428840785687787</v>
      </c>
      <c r="GT22" s="95">
        <v>5.9185206629259843</v>
      </c>
      <c r="GU22" s="95">
        <f t="shared" si="107"/>
        <v>7.2457428149921788E-2</v>
      </c>
      <c r="GV22" s="76"/>
      <c r="GW22" s="95">
        <v>1.1559977591501628E-4</v>
      </c>
      <c r="GX22" s="95">
        <v>8.0965896963909202E-5</v>
      </c>
      <c r="GY22" s="95">
        <f t="shared" si="108"/>
        <v>1.4277588497110734</v>
      </c>
      <c r="GZ22" s="72"/>
      <c r="HA22" s="111"/>
      <c r="HB22" s="95">
        <v>0.42695933611591219</v>
      </c>
      <c r="HC22" s="95">
        <v>0.11414038436601615</v>
      </c>
      <c r="HD22" s="95">
        <f t="shared" si="109"/>
        <v>3.7406509403961139</v>
      </c>
      <c r="HE22" s="60"/>
      <c r="HF22" s="93">
        <v>1.0022502339897042E-5</v>
      </c>
      <c r="HG22" s="93">
        <v>2.9854051557227936E-3</v>
      </c>
      <c r="HH22" s="93">
        <f t="shared" si="110"/>
        <v>3.3571665543233454E-3</v>
      </c>
      <c r="HI22" s="60"/>
      <c r="HJ22" s="95">
        <v>1.1495422874888512E-4</v>
      </c>
      <c r="HK22" s="95">
        <v>2.5776662510554771E-4</v>
      </c>
      <c r="HL22" s="95">
        <f t="shared" si="111"/>
        <v>0.44596242318731066</v>
      </c>
      <c r="HM22" s="76"/>
      <c r="HN22" s="95">
        <v>1.0051532801991262E-5</v>
      </c>
      <c r="HO22" s="95">
        <v>8.404387596412556E-4</v>
      </c>
      <c r="HP22" s="95">
        <f t="shared" si="112"/>
        <v>1.1959863448327628E-2</v>
      </c>
      <c r="HQ22" s="72"/>
      <c r="HR22" s="111"/>
      <c r="HS22" s="95">
        <v>6.9359317050384332E-3</v>
      </c>
      <c r="HT22" s="95">
        <v>0.84320490300799245</v>
      </c>
      <c r="HU22" s="95">
        <f t="shared" si="113"/>
        <v>8.2256776262752476E-3</v>
      </c>
      <c r="HV22" s="60"/>
      <c r="HW22" s="93">
        <v>1.4447236695777738E-3</v>
      </c>
      <c r="HX22" s="93">
        <v>1.9707572417077306</v>
      </c>
      <c r="HY22" s="93">
        <f t="shared" si="114"/>
        <v>7.3308048246767822E-4</v>
      </c>
      <c r="HZ22" s="60"/>
      <c r="IA22" s="95">
        <v>0.19603712574605239</v>
      </c>
      <c r="IB22" s="95">
        <v>4.3590274747841296</v>
      </c>
      <c r="IC22" s="95">
        <f t="shared" si="115"/>
        <v>4.4972674955612815E-2</v>
      </c>
      <c r="ID22" s="76"/>
      <c r="IE22" s="95">
        <v>6.9159155051505584E-3</v>
      </c>
      <c r="IF22" s="95">
        <v>0.77852132081757197</v>
      </c>
      <c r="IG22" s="95">
        <f t="shared" si="116"/>
        <v>8.8833989772916441E-3</v>
      </c>
      <c r="IH22" s="72"/>
      <c r="II22" s="111"/>
      <c r="IJ22" s="95">
        <v>3.041070085075424E-3</v>
      </c>
      <c r="IK22" s="95">
        <v>0.6983976235804128</v>
      </c>
      <c r="IL22" s="95">
        <f t="shared" si="117"/>
        <v>4.354353426182983E-3</v>
      </c>
      <c r="IM22" s="60"/>
      <c r="IN22" s="93">
        <v>1.6649726858360256E-5</v>
      </c>
      <c r="IO22" s="93">
        <v>0.37641553979328041</v>
      </c>
      <c r="IP22" s="93">
        <f t="shared" si="118"/>
        <v>4.4232304722339415E-5</v>
      </c>
      <c r="IQ22" s="60"/>
      <c r="IR22" s="95">
        <v>8.116576784693956E-2</v>
      </c>
      <c r="IS22" s="95">
        <v>2.0472471418260043</v>
      </c>
      <c r="IT22" s="95">
        <f t="shared" si="119"/>
        <v>3.9646296819125244E-2</v>
      </c>
      <c r="IU22" s="76"/>
      <c r="IV22" s="95">
        <v>4.0393645972282809E-3</v>
      </c>
      <c r="IW22" s="95">
        <v>0.61179487549219191</v>
      </c>
      <c r="IX22" s="95">
        <f t="shared" si="120"/>
        <v>6.6024819086276144E-3</v>
      </c>
      <c r="IY22" s="72"/>
      <c r="IZ22" s="111"/>
      <c r="JA22" s="95">
        <v>3.9707476312807299E-2</v>
      </c>
      <c r="JB22" s="95">
        <v>0.11400684068778329</v>
      </c>
      <c r="JC22" s="95">
        <f t="shared" si="121"/>
        <v>0.348290296207307</v>
      </c>
      <c r="JD22" s="60"/>
      <c r="JE22" s="93">
        <v>1.6417333932352673E-3</v>
      </c>
      <c r="JF22" s="93">
        <v>1.3403831727915845</v>
      </c>
      <c r="JG22" s="93">
        <f t="shared" si="122"/>
        <v>1.2248239358422172E-3</v>
      </c>
      <c r="JH22" s="60"/>
      <c r="JI22" s="95">
        <v>4.828555350968277E-2</v>
      </c>
      <c r="JJ22" s="95">
        <v>2.1926844689336249E-4</v>
      </c>
      <c r="JK22" s="95">
        <f t="shared" si="123"/>
        <v>220.21204689412352</v>
      </c>
      <c r="JL22" s="76"/>
      <c r="JM22" s="95">
        <v>9.4364195564081002E-2</v>
      </c>
      <c r="JN22" s="95">
        <v>1.6910882516137622</v>
      </c>
      <c r="JO22" s="95">
        <f t="shared" si="124"/>
        <v>5.580086992741607E-2</v>
      </c>
      <c r="JP22" s="72"/>
      <c r="JQ22" s="111"/>
      <c r="JR22" s="95">
        <v>6.7048990861850233E-2</v>
      </c>
      <c r="JS22" s="95">
        <v>0.69097600320947261</v>
      </c>
      <c r="JT22" s="95">
        <f t="shared" si="125"/>
        <v>9.7035194493612559E-2</v>
      </c>
      <c r="JU22" s="60"/>
      <c r="JV22" s="93">
        <v>1.5457226503352032E-3</v>
      </c>
      <c r="JW22" s="93">
        <v>1.5539183242133694</v>
      </c>
      <c r="JX22" s="93">
        <f t="shared" si="126"/>
        <v>9.94725801381926E-4</v>
      </c>
      <c r="JY22" s="60"/>
      <c r="JZ22" s="95">
        <v>1.0764242734041869</v>
      </c>
      <c r="KA22" s="95">
        <v>2.3524982255437767</v>
      </c>
      <c r="KB22" s="95">
        <f>JZ22/KA22</f>
        <v>0.45756645497803633</v>
      </c>
      <c r="KC22" s="76"/>
      <c r="KD22" s="95">
        <v>3.5297282341581131E-2</v>
      </c>
      <c r="KE22" s="95">
        <v>0.53952579769847908</v>
      </c>
      <c r="KF22" s="95">
        <f t="shared" si="127"/>
        <v>6.5422788849306274E-2</v>
      </c>
      <c r="KG22" s="72"/>
      <c r="KH22" s="111"/>
      <c r="KI22" s="95">
        <v>7.953485796595423E-3</v>
      </c>
      <c r="KJ22" s="95">
        <v>4.4699204656656548E-2</v>
      </c>
      <c r="KK22" s="95">
        <f t="shared" si="128"/>
        <v>0.17793349697579017</v>
      </c>
      <c r="KL22" s="60"/>
      <c r="KM22" s="93">
        <v>9.6478404245193099E-5</v>
      </c>
      <c r="KN22" s="93">
        <v>0.42814602601452539</v>
      </c>
      <c r="KO22" s="93">
        <f t="shared" si="129"/>
        <v>2.2533995035123821E-4</v>
      </c>
      <c r="KP22" s="60"/>
      <c r="KQ22" s="95">
        <v>0.15895947756613205</v>
      </c>
      <c r="KR22" s="95">
        <v>3.0619259565992185</v>
      </c>
      <c r="KS22" s="95">
        <f t="shared" si="130"/>
        <v>5.1914866596801432E-2</v>
      </c>
      <c r="KT22" s="76"/>
      <c r="KU22" s="95">
        <v>1.1640291465581565E-3</v>
      </c>
      <c r="KV22" s="95">
        <v>1.293442587499961E-6</v>
      </c>
      <c r="KW22" s="95">
        <f t="shared" si="131"/>
        <v>899.94651313287739</v>
      </c>
      <c r="KX22" s="72"/>
      <c r="KY22" s="111"/>
      <c r="KZ22" s="95">
        <v>3.1819351161454158E-2</v>
      </c>
      <c r="LA22" s="95">
        <v>0.47542516161728976</v>
      </c>
      <c r="LB22" s="95">
        <f t="shared" si="132"/>
        <v>6.6928201808275911E-2</v>
      </c>
      <c r="LC22" s="60"/>
      <c r="LD22" s="93">
        <v>6.5766043607450456E-3</v>
      </c>
      <c r="LE22" s="93">
        <v>1.1653869599022282</v>
      </c>
      <c r="LF22" s="93">
        <f t="shared" si="133"/>
        <v>5.6432795174718615E-3</v>
      </c>
      <c r="LG22" s="60"/>
      <c r="LH22" s="95">
        <v>8.3800472871961115E-2</v>
      </c>
      <c r="LI22" s="95">
        <v>6.5364955861772146E-5</v>
      </c>
      <c r="LJ22" s="95">
        <f t="shared" si="134"/>
        <v>1282.0397683611188</v>
      </c>
      <c r="LK22" s="76"/>
      <c r="LL22" s="95">
        <v>3.714343363148636E-2</v>
      </c>
      <c r="LM22" s="95">
        <v>0.4380874637419972</v>
      </c>
      <c r="LN22" s="95">
        <f t="shared" si="135"/>
        <v>8.4785429179414354E-2</v>
      </c>
    </row>
    <row r="23" spans="1:326" x14ac:dyDescent="0.3">
      <c r="A23" s="58"/>
      <c r="B23" s="58"/>
      <c r="E23" s="111"/>
      <c r="F23" s="95">
        <f>_xlfn.SWITCH($G$1+($G$2-1)*6,1,W23,2,AN23,3,BE23,4,BV23,5,CM23,6,DD23,7,DU23,8,EL23,9,FC23,10,FT23,11,GK23,12,HB23,13,HS23,14,IJ23,15,JA23,16,JR23,17,KI23,18,KZ23,default,NA)</f>
        <v>9.650867881641859E-3</v>
      </c>
      <c r="G23" s="95">
        <f>_xlfn.SWITCH($G$1+($G$2-1)*6,1,X23,2,AO23,3,BF23,4,BW23,5,CN23,6,DE23,7,DV23,8,EM23,9,FD23,10,FU23,11,GL23,12,HC23,13,HT23,14,IK23,15,JB23,16,JS23,17,KJ23,18,LA23,default,NA)</f>
        <v>0.98880292543972703</v>
      </c>
      <c r="H23" s="95">
        <f>_xlfn.SWITCH($G$1+($G$2-1)*6,1,Y23,2,AP23,3,BG23,4,BX23,5,CO23,6,DF23,7,DW23,8,EN23,9,FE23,10,FV23,11,GM23,12,HD23,13,HU23,14,IL23,15,JC23,16,JT23,17,KK23,18,LB23,default,NA)</f>
        <v>9.7601530429838237E-3</v>
      </c>
      <c r="I23" s="60"/>
      <c r="J23" s="93">
        <f>_xlfn.SWITCH($G$1+($G$2-1)*6,1,AA23,2,AR23,3,BI23,4,BZ23,5,CQ23,6,DH23,7,DY23,8,EP23,9,FG23,10,FX23,11,GO23,12,HF23,13,HW23,14,IN23,15,JE23,16,JV23,17,KM23,18,LD23,default,NA)</f>
        <v>1.0700312286404039E-2</v>
      </c>
      <c r="K23" s="93">
        <f>_xlfn.SWITCH($G$1+($G$2-1)*6,1,AB23,2,AS23,3,BJ23,4,CA23,5,CR23,6,DI23,7,DZ23,8,EQ23,9,FH23,10,FY23,11,GP23,12,HG23,13,HX23,14,IO23,15,JF23,16,JW23,17,KN23,18,LE23,default,NA)</f>
        <v>1.50242652119561</v>
      </c>
      <c r="L23" s="93">
        <f>_xlfn.SWITCH($G$1+($G$2-1)*6,1,AC23,2,AT23,3,BK23,4,CB23,5,CS23,6,DJ23,7,EA23,8,ER23,9,FI23,10,FZ23,11,GQ23,12,HH23,13,HY23,14,IP23,15,JG23,16,JX23,17,KO23,18,LF23,default,NA)</f>
        <v>7.1220203686825764E-3</v>
      </c>
      <c r="M23" s="60"/>
      <c r="N23" s="95">
        <f>_xlfn.SWITCH($G$1+($G$2-1)*6,1,AE23,2,AV23,3,BM23,4,CD23,5,CU23,6,DL23,7,EC23,8,ET23,9,FK23,10,GB23,11,GS23,12,HJ23,13,IA23,14,IR23,15,JI23,16,JZ23,17,KQ23,18,LH23,default,NA)</f>
        <v>0.22795826407097253</v>
      </c>
      <c r="O23" s="95">
        <f>_xlfn.SWITCH($G$1+($G$2-1)*6,1,AF23,2,AW23,3,BN23,4,CE23,5,CV23,6,DM23,7,ED23,8,EU23,9,FL23,10,GC23,11,GT23,12,HK23,13,IB23,14,IS23,15,JJ23,16,KA23,17,KR23,18,LI23,default,NA)</f>
        <v>2.7496187681593991</v>
      </c>
      <c r="P23" s="95">
        <f>_xlfn.SWITCH($G$1+($G$2-1)*6,1,AG23,2,AX23,3,BO23,4,CF23,5,CW23,6,DN23,7,EE23,8,EV23,9,FM23,10,GD23,11,GU23,12,HL23,13,IC23,14,IT23,15,JK23,16,KB23,17,KS23,18,LJ23,default,NA)</f>
        <v>8.2905407364370118E-2</v>
      </c>
      <c r="Q23" s="76"/>
      <c r="R23" s="95">
        <f>_xlfn.SWITCH($G$1+($G$2-1)*6,1,AI23,2,AZ23,3,BQ23,4,CH23,5,CY23,6,DP23,7,EG23,8,EX23,9,FO23,10,GF23,11,GW23,12,HN23,13,IE23,14,IV23,15,JM23,16,KD23,17,KU23,18,LL23,default,NA)</f>
        <v>1.108748399298559E-2</v>
      </c>
      <c r="S23" s="95">
        <f>_xlfn.SWITCH($G$1+($G$2-1)*6,1,AJ23,2,BA23,3,BR23,4,CI23,5,CZ23,6,DQ23,7,EH23,8,EY23,9,FP23,10,GG23,11,GX23,12,HO23,13,IF23,14,IW23,15,JN23,16,KE23,17,KV23,18,LM23,default,NA)</f>
        <v>0.21135814244068948</v>
      </c>
      <c r="T23" s="95">
        <f>_xlfn.SWITCH($G$1+($G$2-1)*6,1,AK23,2,BB23,3,BS23,4,CJ23,5,DA23,6,DR23,7,EI23,8,EZ23,9,FQ23,10,GH23,11,GY23,12,HP23,13,IG23,14,IX23,15,JO23,16,KF23,17,KW23,18,LN23,default,NA)</f>
        <v>5.2458277050276961E-2</v>
      </c>
      <c r="U23" s="72"/>
      <c r="V23" s="111"/>
      <c r="W23" s="95">
        <v>2.335609243460024E-2</v>
      </c>
      <c r="X23" s="95">
        <v>1.013249504629544</v>
      </c>
      <c r="Y23" s="95">
        <f t="shared" si="71"/>
        <v>2.3050682312585492E-2</v>
      </c>
      <c r="Z23" s="60"/>
      <c r="AA23" s="93">
        <v>6.386129843493015E-3</v>
      </c>
      <c r="AB23" s="93">
        <v>2.1603556624333207</v>
      </c>
      <c r="AC23" s="93">
        <f t="shared" si="72"/>
        <v>2.9560548545511183E-3</v>
      </c>
      <c r="AD23" s="60"/>
      <c r="AE23" s="95">
        <v>88.299892584810635</v>
      </c>
      <c r="AF23" s="95">
        <v>18.786785654837214</v>
      </c>
      <c r="AG23" s="95">
        <f t="shared" si="69"/>
        <v>4.7001064581835594</v>
      </c>
      <c r="AH23" s="76"/>
      <c r="AI23" s="95">
        <v>7.4506467847247835E-5</v>
      </c>
      <c r="AJ23" s="95">
        <v>1.0315152521988146E-2</v>
      </c>
      <c r="AK23" s="95">
        <f t="shared" si="73"/>
        <v>7.2230117478560979E-3</v>
      </c>
      <c r="AL23" s="72"/>
      <c r="AM23" s="111"/>
      <c r="AN23" s="95">
        <v>5.5604214270192562E-3</v>
      </c>
      <c r="AO23" s="95">
        <v>2.350488558707712E-3</v>
      </c>
      <c r="AP23" s="95">
        <f t="shared" si="74"/>
        <v>2.365644966200708</v>
      </c>
      <c r="AQ23" s="60"/>
      <c r="AR23" s="93">
        <v>2.3552050662351176E-3</v>
      </c>
      <c r="AS23" s="93">
        <v>2.1228153309629794</v>
      </c>
      <c r="AT23" s="93">
        <f t="shared" si="75"/>
        <v>1.1094724217799569E-3</v>
      </c>
      <c r="AU23" s="60"/>
      <c r="AV23" s="95">
        <v>0.25992001530220854</v>
      </c>
      <c r="AW23" s="95">
        <v>3.0095341056233424</v>
      </c>
      <c r="AX23" s="95">
        <f t="shared" si="76"/>
        <v>8.6365532398036488E-2</v>
      </c>
      <c r="AY23" s="76"/>
      <c r="AZ23" s="95">
        <v>6.7071485426516544E-2</v>
      </c>
      <c r="BA23" s="95">
        <v>0.53851941012421112</v>
      </c>
      <c r="BB23" s="95">
        <f t="shared" si="77"/>
        <v>0.12454794416982352</v>
      </c>
      <c r="BC23" s="72"/>
      <c r="BD23" s="111"/>
      <c r="BE23" s="95">
        <v>9.650867881641859E-3</v>
      </c>
      <c r="BF23" s="95">
        <v>0.98880292543972703</v>
      </c>
      <c r="BG23" s="95">
        <f t="shared" si="78"/>
        <v>9.7601530429838237E-3</v>
      </c>
      <c r="BH23" s="60"/>
      <c r="BI23" s="93">
        <v>1.0700312286404039E-2</v>
      </c>
      <c r="BJ23" s="93">
        <v>1.50242652119561</v>
      </c>
      <c r="BK23" s="93">
        <f t="shared" si="79"/>
        <v>7.1220203686825764E-3</v>
      </c>
      <c r="BL23" s="60"/>
      <c r="BM23" s="95">
        <v>0.22795826407097253</v>
      </c>
      <c r="BN23" s="95">
        <v>2.7496187681593991</v>
      </c>
      <c r="BO23" s="95">
        <f t="shared" si="80"/>
        <v>8.2905407364370118E-2</v>
      </c>
      <c r="BP23" s="76"/>
      <c r="BQ23" s="95">
        <v>1.108748399298559E-2</v>
      </c>
      <c r="BR23" s="95">
        <v>0.21135814244068948</v>
      </c>
      <c r="BS23" s="95">
        <f t="shared" si="81"/>
        <v>5.2458277050276961E-2</v>
      </c>
      <c r="BT23" s="72"/>
      <c r="BU23" s="111"/>
      <c r="BV23" s="95">
        <v>6.1311973863259154E-3</v>
      </c>
      <c r="BW23" s="95">
        <v>0.79343288776406884</v>
      </c>
      <c r="BX23" s="95">
        <v>7.7274303610024506E-3</v>
      </c>
      <c r="BY23" s="60"/>
      <c r="BZ23" s="93">
        <v>1.3571176448924156E-3</v>
      </c>
      <c r="CA23" s="93">
        <v>1.527303686091201</v>
      </c>
      <c r="CB23" s="93">
        <v>8.8857092224118228E-4</v>
      </c>
      <c r="CC23" s="60"/>
      <c r="CD23" s="95">
        <v>0.26818268970455222</v>
      </c>
      <c r="CE23" s="95">
        <v>2.8207766206342875</v>
      </c>
      <c r="CF23" s="95">
        <v>9.5074061427894263E-2</v>
      </c>
      <c r="CG23" s="76"/>
      <c r="CH23" s="95">
        <v>1.4809745982118374E-3</v>
      </c>
      <c r="CI23" s="95">
        <v>7.4553811353953836E-2</v>
      </c>
      <c r="CJ23" s="95">
        <v>1.9864505533871629E-2</v>
      </c>
      <c r="CK23" s="72"/>
      <c r="CL23" s="111"/>
      <c r="CM23" s="95">
        <v>9.5064486001918982E-2</v>
      </c>
      <c r="CN23" s="95">
        <v>1.2206867441712814</v>
      </c>
      <c r="CO23" s="95">
        <f t="shared" si="82"/>
        <v>7.7877871989556022E-2</v>
      </c>
      <c r="CP23" s="60"/>
      <c r="CQ23" s="93">
        <v>4.5078089500170525E-2</v>
      </c>
      <c r="CR23" s="93">
        <v>1.7995310874035</v>
      </c>
      <c r="CS23" s="93">
        <f t="shared" si="83"/>
        <v>2.5049908732175677E-2</v>
      </c>
      <c r="CT23" s="60"/>
      <c r="CU23" s="95">
        <v>1.0631366090605674</v>
      </c>
      <c r="CV23" s="95">
        <v>3.7140486809560063</v>
      </c>
      <c r="CW23" s="95">
        <f t="shared" si="84"/>
        <v>0.28624735440648913</v>
      </c>
      <c r="CX23" s="76"/>
      <c r="CY23" s="95">
        <v>5.2964861729902946E-2</v>
      </c>
      <c r="CZ23" s="95">
        <v>0.90638679672288303</v>
      </c>
      <c r="DA23" s="95">
        <f t="shared" si="85"/>
        <v>5.8435164679584713E-2</v>
      </c>
      <c r="DB23" s="72"/>
      <c r="DC23" s="111"/>
      <c r="DD23" s="95">
        <v>3.2472398323725635E-3</v>
      </c>
      <c r="DE23" s="95">
        <v>2.5807829449157313E-4</v>
      </c>
      <c r="DF23" s="95">
        <f t="shared" si="86"/>
        <v>12.582382562507959</v>
      </c>
      <c r="DG23" s="60"/>
      <c r="DH23" s="93">
        <v>2.8674946976187045E-3</v>
      </c>
      <c r="DI23" s="93">
        <v>4.6886930153182871E-4</v>
      </c>
      <c r="DJ23" s="93">
        <f t="shared" si="87"/>
        <v>6.1157654985097114</v>
      </c>
      <c r="DK23" s="60"/>
      <c r="DL23" s="95">
        <v>7.427470675553173E-2</v>
      </c>
      <c r="DM23" s="95">
        <v>0.80031849726768656</v>
      </c>
      <c r="DN23" s="95">
        <f t="shared" si="88"/>
        <v>9.2806435199371248E-2</v>
      </c>
      <c r="DO23" s="76"/>
      <c r="DP23" s="95">
        <v>2.8869823299855746E-3</v>
      </c>
      <c r="DQ23" s="95">
        <v>4.7339821080336438E-4</v>
      </c>
      <c r="DR23" s="95">
        <f t="shared" si="89"/>
        <v>6.0984225628701028</v>
      </c>
      <c r="DS23" s="72"/>
      <c r="DT23" s="111"/>
      <c r="DU23" s="95">
        <v>2.0415557610320777E-2</v>
      </c>
      <c r="DV23" s="95">
        <v>1.1847729215193031E-2</v>
      </c>
      <c r="DW23" s="95">
        <f t="shared" si="90"/>
        <v>1.7231620709342954</v>
      </c>
      <c r="DX23" s="60"/>
      <c r="DY23" s="93">
        <v>1.0632560339721524E-2</v>
      </c>
      <c r="DZ23" s="93">
        <v>1.4732740306980732</v>
      </c>
      <c r="EA23" s="93">
        <f t="shared" si="91"/>
        <v>7.216960401238837E-3</v>
      </c>
      <c r="EB23" s="60"/>
      <c r="EC23" s="95">
        <v>2.5635799773682525E-2</v>
      </c>
      <c r="ED23" s="95">
        <v>0.7650374161025234</v>
      </c>
      <c r="EE23" s="95">
        <f t="shared" si="92"/>
        <v>3.3509210443959575E-2</v>
      </c>
      <c r="EF23" s="76"/>
      <c r="EG23" s="95">
        <v>1.0853162639254219E-2</v>
      </c>
      <c r="EH23" s="95">
        <v>0.79859031020347715</v>
      </c>
      <c r="EI23" s="95">
        <f t="shared" si="93"/>
        <v>1.359040111128932E-2</v>
      </c>
      <c r="EJ23" s="72"/>
      <c r="EK23" s="111"/>
      <c r="EL23" s="95">
        <v>1.8537409360169592E-4</v>
      </c>
      <c r="EM23" s="95">
        <v>2.8282895757754607E-5</v>
      </c>
      <c r="EN23" s="95">
        <f t="shared" si="94"/>
        <v>6.5542826728012828</v>
      </c>
      <c r="EO23" s="60"/>
      <c r="EP23" s="93">
        <v>1.8536794291258406E-4</v>
      </c>
      <c r="EQ23" s="93">
        <v>2.8284940220367222E-5</v>
      </c>
      <c r="ER23" s="93">
        <f t="shared" si="95"/>
        <v>6.553591468406414</v>
      </c>
      <c r="ES23" s="60"/>
      <c r="ET23" s="95">
        <v>1.8018607920726137E-2</v>
      </c>
      <c r="EU23" s="95">
        <v>0.20811094315107048</v>
      </c>
      <c r="EV23" s="95">
        <f t="shared" si="96"/>
        <v>8.6581741680187341E-2</v>
      </c>
      <c r="EW23" s="76"/>
      <c r="EX23" s="95">
        <v>1.1918326537197125E-2</v>
      </c>
      <c r="EY23" s="95">
        <v>0.25089912985116775</v>
      </c>
      <c r="EZ23" s="95">
        <f t="shared" si="97"/>
        <v>4.7502462620205271E-2</v>
      </c>
      <c r="FA23" s="72"/>
      <c r="FB23" s="111"/>
      <c r="FC23" s="95">
        <v>8.6969715497682964E-3</v>
      </c>
      <c r="FD23" s="95">
        <v>0.20163599843875743</v>
      </c>
      <c r="FE23" s="95">
        <f t="shared" si="98"/>
        <v>4.3132038014580085E-2</v>
      </c>
      <c r="FF23" s="60"/>
      <c r="FG23" s="93">
        <v>6.620929160660983E-3</v>
      </c>
      <c r="FH23" s="93">
        <v>1.7321615592710404</v>
      </c>
      <c r="FI23" s="93">
        <f t="shared" si="99"/>
        <v>3.8223508224298213E-3</v>
      </c>
      <c r="FJ23" s="60"/>
      <c r="FK23" s="95">
        <v>0.41864429014098176</v>
      </c>
      <c r="FL23" s="95">
        <v>1.9942433734729095</v>
      </c>
      <c r="FM23" s="95">
        <f t="shared" si="100"/>
        <v>0.20992637895139471</v>
      </c>
      <c r="FN23" s="76"/>
      <c r="FO23" s="95">
        <v>6.0259084272855611E-2</v>
      </c>
      <c r="FP23" s="95">
        <v>1.6197520845482798</v>
      </c>
      <c r="FQ23" s="95">
        <f t="shared" si="101"/>
        <v>3.7202658880763718E-2</v>
      </c>
      <c r="FR23" s="72"/>
      <c r="FS23" s="111"/>
      <c r="FT23" s="95">
        <v>1.1131503293620829E-4</v>
      </c>
      <c r="FU23" s="95">
        <v>8.3823916297443891E-4</v>
      </c>
      <c r="FV23" s="95">
        <f t="shared" si="102"/>
        <v>0.13279626847928924</v>
      </c>
      <c r="FW23" s="60"/>
      <c r="FX23" s="93">
        <v>2.4592348170558823E-4</v>
      </c>
      <c r="FY23" s="93">
        <v>1.9830535607083653E-5</v>
      </c>
      <c r="FZ23" s="93">
        <f t="shared" si="103"/>
        <v>12.40125262263426</v>
      </c>
      <c r="GA23" s="60"/>
      <c r="GB23" s="95">
        <v>2.3114530147658346E-3</v>
      </c>
      <c r="GC23" s="95">
        <v>4.0860982834224331E-4</v>
      </c>
      <c r="GD23" s="95">
        <f t="shared" si="70"/>
        <v>5.6568708201257669</v>
      </c>
      <c r="GE23" s="76"/>
      <c r="GF23" s="95">
        <v>1.1272043205942385E-4</v>
      </c>
      <c r="GG23" s="95">
        <v>3.5056729248407004E-4</v>
      </c>
      <c r="GH23" s="95">
        <f t="shared" si="104"/>
        <v>0.32153721832034837</v>
      </c>
      <c r="GI23" s="72"/>
      <c r="GJ23" s="111"/>
      <c r="GK23" s="95">
        <v>9.8892488696931159E-3</v>
      </c>
      <c r="GL23" s="95">
        <v>1.8925491402644035E-3</v>
      </c>
      <c r="GM23" s="95">
        <f t="shared" si="105"/>
        <v>5.2253590986342964</v>
      </c>
      <c r="GN23" s="60"/>
      <c r="GO23" s="93">
        <v>7.7456595364317339E-4</v>
      </c>
      <c r="GP23" s="93">
        <v>1.7872925626191069E-2</v>
      </c>
      <c r="GQ23" s="93">
        <f t="shared" si="106"/>
        <v>4.3337390298772399E-2</v>
      </c>
      <c r="GR23" s="60"/>
      <c r="GS23" s="95">
        <v>9.9999999999999998E-13</v>
      </c>
      <c r="GT23" s="95">
        <f t="shared" ref="GT23:GT28" si="136">0.000001</f>
        <v>9.9999999999999995E-7</v>
      </c>
      <c r="GU23" s="95">
        <f t="shared" si="107"/>
        <v>9.9999999999999995E-7</v>
      </c>
      <c r="GV23" s="76"/>
      <c r="GW23" s="95">
        <v>9.1861213416262499E-4</v>
      </c>
      <c r="GX23" s="95">
        <v>8.4563937474725886E-3</v>
      </c>
      <c r="GY23" s="95">
        <f t="shared" si="108"/>
        <v>0.10862930010055125</v>
      </c>
      <c r="GZ23" s="72"/>
      <c r="HA23" s="111"/>
      <c r="HB23" s="95">
        <v>1.292084648021767E-5</v>
      </c>
      <c r="HC23" s="95">
        <v>1.1709259359237841E-4</v>
      </c>
      <c r="HD23" s="95">
        <f t="shared" si="109"/>
        <v>0.11034725667788685</v>
      </c>
      <c r="HE23" s="60"/>
      <c r="HF23" s="93">
        <v>1.1475701120199053E-4</v>
      </c>
      <c r="HG23" s="93">
        <v>2.8521310387215088E-4</v>
      </c>
      <c r="HH23" s="93">
        <f t="shared" si="110"/>
        <v>0.40235532534799423</v>
      </c>
      <c r="HI23" s="60"/>
      <c r="HJ23" s="95">
        <v>7.6040599752569688E-2</v>
      </c>
      <c r="HK23" s="95">
        <v>1.0126351643281872</v>
      </c>
      <c r="HL23" s="95">
        <f t="shared" si="111"/>
        <v>7.5091802488428616E-2</v>
      </c>
      <c r="HM23" s="76"/>
      <c r="HN23" s="95">
        <v>1.1651537378982962E-4</v>
      </c>
      <c r="HO23" s="95">
        <v>2.7582130477930329E-4</v>
      </c>
      <c r="HP23" s="95">
        <f t="shared" si="112"/>
        <v>0.42243065263960911</v>
      </c>
      <c r="HQ23" s="72"/>
      <c r="HR23" s="111"/>
      <c r="HS23" s="95">
        <v>3.0401159136477649E-2</v>
      </c>
      <c r="HT23" s="95">
        <v>1.3286785294459931</v>
      </c>
      <c r="HU23" s="95">
        <f t="shared" si="113"/>
        <v>2.288074839980574E-2</v>
      </c>
      <c r="HV23" s="60"/>
      <c r="HW23" s="93">
        <v>1.070527633399453E-2</v>
      </c>
      <c r="HX23" s="93">
        <v>2.1164456973640866</v>
      </c>
      <c r="HY23" s="93">
        <f t="shared" si="114"/>
        <v>5.05813891059305E-3</v>
      </c>
      <c r="HZ23" s="60"/>
      <c r="IA23" s="95">
        <v>0.79387540478578489</v>
      </c>
      <c r="IB23" s="95">
        <v>4.8348342608231576</v>
      </c>
      <c r="IC23" s="95">
        <f t="shared" si="115"/>
        <v>0.16419909390040252</v>
      </c>
      <c r="ID23" s="76"/>
      <c r="IE23" s="95">
        <v>3.8319506987851977E-2</v>
      </c>
      <c r="IF23" s="95">
        <v>1.7314266039880015</v>
      </c>
      <c r="IG23" s="95">
        <f t="shared" si="116"/>
        <v>2.2131753606875689E-2</v>
      </c>
      <c r="IH23" s="72"/>
      <c r="II23" s="111"/>
      <c r="IJ23" s="95">
        <v>1.5300532481081914E-2</v>
      </c>
      <c r="IK23" s="95">
        <v>0.86060772701675292</v>
      </c>
      <c r="IL23" s="95">
        <f t="shared" si="117"/>
        <v>1.7778753316706006E-2</v>
      </c>
      <c r="IM23" s="60"/>
      <c r="IN23" s="93">
        <v>2.1448343292950172E-4</v>
      </c>
      <c r="IO23" s="93">
        <v>0.74385476543692308</v>
      </c>
      <c r="IP23" s="93">
        <f t="shared" si="118"/>
        <v>2.8834047033834503E-4</v>
      </c>
      <c r="IQ23" s="60"/>
      <c r="IR23" s="95">
        <v>0.29269422643263809</v>
      </c>
      <c r="IS23" s="95">
        <v>2.6105866129897342</v>
      </c>
      <c r="IT23" s="95">
        <f t="shared" si="119"/>
        <v>0.11211818254803449</v>
      </c>
      <c r="IU23" s="76"/>
      <c r="IV23" s="95">
        <v>7.1971079443897579E-2</v>
      </c>
      <c r="IW23" s="95">
        <v>1.9595501989931567</v>
      </c>
      <c r="IX23" s="95">
        <f t="shared" si="120"/>
        <v>3.6728367296166888E-2</v>
      </c>
      <c r="IY23" s="72"/>
      <c r="IZ23" s="111"/>
      <c r="JA23" s="95">
        <v>6.162940769005814E-2</v>
      </c>
      <c r="JB23" s="95">
        <v>1.8881938607802506</v>
      </c>
      <c r="JC23" s="95">
        <f t="shared" si="121"/>
        <v>3.2639343327062441E-2</v>
      </c>
      <c r="JD23" s="60"/>
      <c r="JE23" s="93">
        <v>6.5549799766192171E-2</v>
      </c>
      <c r="JF23" s="93">
        <v>2.5122558541318858</v>
      </c>
      <c r="JG23" s="93">
        <f t="shared" si="122"/>
        <v>2.609200796900641E-2</v>
      </c>
      <c r="JH23" s="60"/>
      <c r="JI23" s="95">
        <v>0.30093766439173486</v>
      </c>
      <c r="JJ23" s="95">
        <v>3.5758888043368087</v>
      </c>
      <c r="JK23" s="95">
        <f t="shared" si="123"/>
        <v>8.4157444724444488E-2</v>
      </c>
      <c r="JL23" s="76"/>
      <c r="JM23" s="95">
        <v>1.7402301879460048E-2</v>
      </c>
      <c r="JN23" s="95">
        <v>0.41876294806020842</v>
      </c>
      <c r="JO23" s="95">
        <f t="shared" si="124"/>
        <v>4.1556450875300459E-2</v>
      </c>
      <c r="JP23" s="72"/>
      <c r="JQ23" s="111"/>
      <c r="JR23" s="95">
        <v>2.1442452299922417E-2</v>
      </c>
      <c r="JS23" s="95">
        <v>0.74765229980391423</v>
      </c>
      <c r="JT23" s="95">
        <f t="shared" si="125"/>
        <v>2.8679711552477134E-2</v>
      </c>
      <c r="JU23" s="60"/>
      <c r="JV23" s="93">
        <v>4.5516533049644391E-2</v>
      </c>
      <c r="JW23" s="93">
        <v>2.1330628927275899</v>
      </c>
      <c r="JX23" s="93">
        <f t="shared" si="126"/>
        <v>2.1338579938185272E-2</v>
      </c>
      <c r="JY23" s="60"/>
      <c r="JZ23" s="95">
        <v>109.67270461344323</v>
      </c>
      <c r="KA23" s="95">
        <v>11.768882499713923</v>
      </c>
      <c r="KB23" s="95">
        <f>JZ23/KA23</f>
        <v>9.3188715764737342</v>
      </c>
      <c r="KC23" s="76"/>
      <c r="KD23" s="95">
        <v>0.27077454759256414</v>
      </c>
      <c r="KE23" s="95">
        <v>2.4714337966268869</v>
      </c>
      <c r="KF23" s="95">
        <f t="shared" si="127"/>
        <v>0.10956172403328313</v>
      </c>
      <c r="KG23" s="72"/>
      <c r="KH23" s="111"/>
      <c r="KI23" s="95">
        <v>1.5100493813307761E-2</v>
      </c>
      <c r="KJ23" s="95">
        <v>0.47604627444684988</v>
      </c>
      <c r="KK23" s="95">
        <f t="shared" si="128"/>
        <v>3.1720642769138441E-2</v>
      </c>
      <c r="KL23" s="60"/>
      <c r="KM23" s="93">
        <v>7.3969994360908132E-3</v>
      </c>
      <c r="KN23" s="93">
        <v>5.0391491562733225E-2</v>
      </c>
      <c r="KO23" s="93">
        <f t="shared" si="129"/>
        <v>0.14679064275924761</v>
      </c>
      <c r="KP23" s="60"/>
      <c r="KQ23" s="95">
        <v>0.73152649164113237</v>
      </c>
      <c r="KR23" s="95">
        <v>4.3587100002430343</v>
      </c>
      <c r="KS23" s="95">
        <f t="shared" si="130"/>
        <v>0.16783096182135165</v>
      </c>
      <c r="KT23" s="76"/>
      <c r="KU23" s="95">
        <v>8.8954421716147869E-2</v>
      </c>
      <c r="KV23" s="95">
        <v>1.4727793104781908</v>
      </c>
      <c r="KW23" s="95">
        <f t="shared" si="131"/>
        <v>6.0399016392527691E-2</v>
      </c>
      <c r="KX23" s="72"/>
      <c r="KY23" s="111"/>
      <c r="KZ23" s="95">
        <v>8.4635864699789037E-2</v>
      </c>
      <c r="LA23" s="95">
        <v>0.87551050332306835</v>
      </c>
      <c r="LB23" s="95">
        <f t="shared" si="132"/>
        <v>9.6670301930755848E-2</v>
      </c>
      <c r="LC23" s="60"/>
      <c r="LD23" s="93">
        <v>3.7775405635895154E-2</v>
      </c>
      <c r="LE23" s="93">
        <v>1.1733683561286421</v>
      </c>
      <c r="LF23" s="93">
        <f t="shared" si="133"/>
        <v>3.2193987027679526E-2</v>
      </c>
      <c r="LG23" s="60"/>
      <c r="LH23" s="95">
        <v>0.34485780507341002</v>
      </c>
      <c r="LI23" s="95">
        <v>1.9296012728565224</v>
      </c>
      <c r="LJ23" s="95">
        <f t="shared" si="134"/>
        <v>0.17871972304562855</v>
      </c>
      <c r="LK23" s="76"/>
      <c r="LL23" s="95">
        <v>0.1041103644579344</v>
      </c>
      <c r="LM23" s="95">
        <v>0.92532006507505671</v>
      </c>
      <c r="LN23" s="95">
        <f t="shared" si="135"/>
        <v>0.11251281409259137</v>
      </c>
    </row>
    <row r="24" spans="1:326" x14ac:dyDescent="0.3">
      <c r="A24" s="58"/>
      <c r="B24" s="58"/>
      <c r="E24" s="111"/>
      <c r="F24" s="95">
        <f>_xlfn.SWITCH($G$1+($G$2-1)*6,1,W24,2,AN24,3,BE24,4,BV24,5,CM24,6,DD24,7,DU24,8,EL24,9,FC24,10,FT24,11,GK24,12,HB24,13,HS24,14,IJ24,15,JA24,16,JR24,17,KI24,18,KZ24,default,NA)</f>
        <v>5.6491899540596829E-2</v>
      </c>
      <c r="G24" s="95">
        <f>_xlfn.SWITCH($G$1+($G$2-1)*6,1,X24,2,AO24,3,BF24,4,BW24,5,CN24,6,DE24,7,DV24,8,EM24,9,FD24,10,FU24,11,GL24,12,HC24,13,HT24,14,IK24,15,JB24,16,JS24,17,KJ24,18,LA24,default,NA)</f>
        <v>2.0046847197594801</v>
      </c>
      <c r="H24" s="95">
        <f>_xlfn.SWITCH($G$1+($G$2-1)*6,1,Y24,2,AP24,3,BG24,4,BX24,5,CO24,6,DF24,7,DW24,8,EN24,9,FE24,10,FV24,11,GM24,12,HD24,13,HU24,14,IL24,15,JC24,16,JT24,17,KK24,18,LB24,default,NA)</f>
        <v>2.817994220426575E-2</v>
      </c>
      <c r="I24" s="60"/>
      <c r="J24" s="93">
        <f>_xlfn.SWITCH($G$1+($G$2-1)*6,1,AA24,2,AR24,3,BI24,4,BZ24,5,CQ24,6,DH24,7,DY24,8,EP24,9,FG24,10,FX24,11,GO24,12,HF24,13,HW24,14,IN24,15,JE24,16,JV24,17,KM24,18,LD24,default,NA)</f>
        <v>5.7032724347465986E-2</v>
      </c>
      <c r="K24" s="93">
        <f>_xlfn.SWITCH($G$1+($G$2-1)*6,1,AB24,2,AS24,3,BJ24,4,CA24,5,CR24,6,DI24,7,DZ24,8,EQ24,9,FH24,10,FY24,11,GP24,12,HG24,13,HX24,14,IO24,15,JF24,16,JW24,17,KN24,18,LE24,default,NA)</f>
        <v>2.214351424780292</v>
      </c>
      <c r="L24" s="93">
        <f>_xlfn.SWITCH($G$1+($G$2-1)*6,1,AC24,2,AT24,3,BK24,4,CB24,5,CS24,6,DJ24,7,EA24,8,ER24,9,FI24,10,FZ24,11,GQ24,12,HH24,13,HY24,14,IP24,15,JG24,16,JX24,17,KO24,18,LF24,default,NA)</f>
        <v>2.5755949895407759E-2</v>
      </c>
      <c r="M24" s="60"/>
      <c r="N24" s="95">
        <f>_xlfn.SWITCH($G$1+($G$2-1)*6,1,AE24,2,AV24,3,BM24,4,CD24,5,CU24,6,DL24,7,EC24,8,ET24,9,FK24,10,GB24,11,GS24,12,HJ24,13,IA24,14,IR24,15,JI24,16,JZ24,17,KQ24,18,LH24,default,NA)</f>
        <v>1.208273313928534</v>
      </c>
      <c r="O24" s="95">
        <f>_xlfn.SWITCH($G$1+($G$2-1)*6,1,AF24,2,AW24,3,BN24,4,CE24,5,CV24,6,DM24,7,ED24,8,EU24,9,FL24,10,GC24,11,GT24,12,HK24,13,IB24,14,IS24,15,JJ24,16,KA24,17,KR24,18,LI24,default,NA)</f>
        <v>1.7468610341073414</v>
      </c>
      <c r="P24" s="95">
        <f>_xlfn.SWITCH($G$1+($G$2-1)*6,1,AG24,2,AX24,3,BO24,4,CF24,5,CW24,6,DN24,7,EE24,8,EV24,9,FM24,10,GD24,11,GU24,12,HL24,13,IC24,14,IT24,15,JK24,16,KB24,17,KS24,18,LJ24,default,NA)</f>
        <v>0.6916825610836127</v>
      </c>
      <c r="Q24" s="76"/>
      <c r="R24" s="95">
        <f>_xlfn.SWITCH($G$1+($G$2-1)*6,1,AI24,2,AZ24,3,BQ24,4,CH24,5,CY24,6,DP24,7,EG24,8,EX24,9,FO24,10,GF24,11,GW24,12,HN24,13,IE24,14,IV24,15,JM24,16,KD24,17,KU24,18,LL24,default,NA)</f>
        <v>5.143815095982382E-2</v>
      </c>
      <c r="S24" s="95">
        <f>_xlfn.SWITCH($G$1+($G$2-1)*6,1,AJ24,2,BA24,3,BR24,4,CI24,5,CZ24,6,DQ24,7,EH24,8,EY24,9,FP24,10,GG24,11,GX24,12,HO24,13,IF24,14,IW24,15,JN24,16,KE24,17,KV24,18,LM24,default,NA)</f>
        <v>1.1004130150420177</v>
      </c>
      <c r="T24" s="95">
        <f>_xlfn.SWITCH($G$1+($G$2-1)*6,1,AK24,2,BB24,3,BS24,4,CJ24,5,DA24,6,DR24,7,EI24,8,EZ24,9,FQ24,10,GH24,11,GY24,12,HP24,13,IG24,14,IX24,15,JO24,16,KF24,17,KW24,18,LN24,default,NA)</f>
        <v>4.6744404379713493E-2</v>
      </c>
      <c r="U24" s="72"/>
      <c r="V24" s="111"/>
      <c r="W24" s="95">
        <v>7.5547404033285095E-2</v>
      </c>
      <c r="X24" s="95">
        <v>2.3609007280183882</v>
      </c>
      <c r="Y24" s="95">
        <f t="shared" si="71"/>
        <v>3.199939884668318E-2</v>
      </c>
      <c r="Z24" s="60"/>
      <c r="AA24" s="93">
        <v>6.5311344005528299E-5</v>
      </c>
      <c r="AB24" s="93">
        <v>0.77639587217270478</v>
      </c>
      <c r="AC24" s="93">
        <f t="shared" si="72"/>
        <v>8.4121189133525129E-5</v>
      </c>
      <c r="AD24" s="60"/>
      <c r="AE24" s="95">
        <v>9.9999999999999998E-13</v>
      </c>
      <c r="AF24" s="95">
        <f>0.000001</f>
        <v>9.9999999999999995E-7</v>
      </c>
      <c r="AG24" s="95">
        <f t="shared" si="69"/>
        <v>9.9999999999999995E-7</v>
      </c>
      <c r="AH24" s="76"/>
      <c r="AI24" s="95">
        <v>4.5835936726251421E-2</v>
      </c>
      <c r="AJ24" s="95">
        <v>2.0808432967500199</v>
      </c>
      <c r="AK24" s="95">
        <f t="shared" si="73"/>
        <v>2.2027577375884389E-2</v>
      </c>
      <c r="AL24" s="72"/>
      <c r="AM24" s="111"/>
      <c r="AN24" s="95">
        <v>1.2333504624063111E-2</v>
      </c>
      <c r="AO24" s="95">
        <v>0.88501295114457834</v>
      </c>
      <c r="AP24" s="95">
        <f t="shared" si="74"/>
        <v>1.3935959477330036E-2</v>
      </c>
      <c r="AQ24" s="60"/>
      <c r="AR24" s="93">
        <v>1.2021225630148404E-2</v>
      </c>
      <c r="AS24" s="93">
        <v>1.4077748896864988</v>
      </c>
      <c r="AT24" s="93">
        <f t="shared" si="75"/>
        <v>8.5391675318384486E-3</v>
      </c>
      <c r="AU24" s="60"/>
      <c r="AV24" s="95">
        <v>1.3757960827660172</v>
      </c>
      <c r="AW24" s="95">
        <v>3.7854237216856887</v>
      </c>
      <c r="AX24" s="95">
        <f t="shared" si="76"/>
        <v>0.36344572864708546</v>
      </c>
      <c r="AY24" s="76"/>
      <c r="AZ24" s="95">
        <v>0.25428749413778468</v>
      </c>
      <c r="BA24" s="95">
        <v>3.048828673311041</v>
      </c>
      <c r="BB24" s="95">
        <f t="shared" si="77"/>
        <v>8.3404979874329044E-2</v>
      </c>
      <c r="BC24" s="72"/>
      <c r="BD24" s="111"/>
      <c r="BE24" s="95">
        <v>5.6491899540596829E-2</v>
      </c>
      <c r="BF24" s="95">
        <v>2.0046847197594801</v>
      </c>
      <c r="BG24" s="95">
        <f t="shared" si="78"/>
        <v>2.817994220426575E-2</v>
      </c>
      <c r="BH24" s="60"/>
      <c r="BI24" s="93">
        <v>5.7032724347465986E-2</v>
      </c>
      <c r="BJ24" s="93">
        <v>2.214351424780292</v>
      </c>
      <c r="BK24" s="93">
        <f t="shared" si="79"/>
        <v>2.5755949895407759E-2</v>
      </c>
      <c r="BL24" s="60"/>
      <c r="BM24" s="95">
        <v>1.208273313928534</v>
      </c>
      <c r="BN24" s="95">
        <v>1.7468610341073414</v>
      </c>
      <c r="BO24" s="95">
        <f t="shared" si="80"/>
        <v>0.6916825610836127</v>
      </c>
      <c r="BP24" s="76"/>
      <c r="BQ24" s="95">
        <v>5.143815095982382E-2</v>
      </c>
      <c r="BR24" s="95">
        <v>1.1004130150420177</v>
      </c>
      <c r="BS24" s="95">
        <f t="shared" si="81"/>
        <v>4.6744404379713493E-2</v>
      </c>
      <c r="BT24" s="72"/>
      <c r="BU24" s="111"/>
      <c r="BV24" s="95">
        <v>5.120828689707789E-2</v>
      </c>
      <c r="BW24" s="95">
        <v>1.7693816490616556</v>
      </c>
      <c r="BX24" s="95">
        <v>2.8941346217891906E-2</v>
      </c>
      <c r="BY24" s="60"/>
      <c r="BZ24" s="93">
        <v>5.1556906677842288E-5</v>
      </c>
      <c r="CA24" s="93">
        <v>0.378695692997851</v>
      </c>
      <c r="CB24" s="93">
        <v>1.3614336690682895E-4</v>
      </c>
      <c r="CC24" s="60"/>
      <c r="CD24" s="95">
        <v>1.3664434411377855</v>
      </c>
      <c r="CE24" s="95">
        <v>1.9666260492684147</v>
      </c>
      <c r="CF24" s="95">
        <v>0.69481609970848435</v>
      </c>
      <c r="CG24" s="76"/>
      <c r="CH24" s="95">
        <v>1.6178946394146555E-2</v>
      </c>
      <c r="CI24" s="95">
        <v>0.25584509429102498</v>
      </c>
      <c r="CJ24" s="95">
        <v>6.323727425370497E-2</v>
      </c>
      <c r="CK24" s="72"/>
      <c r="CL24" s="111"/>
      <c r="CM24" s="95">
        <v>0.24871553636550314</v>
      </c>
      <c r="CN24" s="95">
        <v>3.1454727138548777</v>
      </c>
      <c r="CO24" s="95">
        <f t="shared" si="82"/>
        <v>7.9070956575138837E-2</v>
      </c>
      <c r="CP24" s="60"/>
      <c r="CQ24" s="93">
        <v>6.8325248397642282E-3</v>
      </c>
      <c r="CR24" s="93">
        <v>1.1207351396507459</v>
      </c>
      <c r="CS24" s="93">
        <f t="shared" si="83"/>
        <v>6.0964670402798684E-3</v>
      </c>
      <c r="CT24" s="60"/>
      <c r="CU24" s="95">
        <v>88.590220698076891</v>
      </c>
      <c r="CV24" s="95">
        <v>18.867288483439157</v>
      </c>
      <c r="CW24" s="95">
        <f t="shared" si="84"/>
        <v>4.695439982053454</v>
      </c>
      <c r="CX24" s="76"/>
      <c r="CY24" s="95">
        <v>8.1856549416588677E-3</v>
      </c>
      <c r="CZ24" s="95">
        <v>3.8482746597654223E-2</v>
      </c>
      <c r="DA24" s="95">
        <f t="shared" si="85"/>
        <v>0.21270973787920422</v>
      </c>
      <c r="DB24" s="72"/>
      <c r="DC24" s="111"/>
      <c r="DD24" s="95">
        <v>8.9518619469319619E-3</v>
      </c>
      <c r="DE24" s="95">
        <v>0.42160956211757145</v>
      </c>
      <c r="DF24" s="95">
        <f t="shared" si="86"/>
        <v>2.1232587567441404E-2</v>
      </c>
      <c r="DG24" s="60"/>
      <c r="DH24" s="93">
        <v>5.0493611796882221E-2</v>
      </c>
      <c r="DI24" s="93">
        <v>1.4238372167523732</v>
      </c>
      <c r="DJ24" s="93">
        <f t="shared" si="87"/>
        <v>3.5463050974361365E-2</v>
      </c>
      <c r="DK24" s="60"/>
      <c r="DL24" s="95">
        <v>1.5214170705221195</v>
      </c>
      <c r="DM24" s="95">
        <v>3.6602178493978546</v>
      </c>
      <c r="DN24" s="95">
        <f t="shared" si="88"/>
        <v>0.41566298322172518</v>
      </c>
      <c r="DO24" s="76"/>
      <c r="DP24" s="95">
        <v>5.8875201912544445E-2</v>
      </c>
      <c r="DQ24" s="95">
        <v>0.7930919089505426</v>
      </c>
      <c r="DR24" s="95">
        <f t="shared" si="89"/>
        <v>7.4235030326372825E-2</v>
      </c>
      <c r="DS24" s="72"/>
      <c r="DT24" s="111"/>
      <c r="DU24" s="95">
        <v>1.0208096304353766E-2</v>
      </c>
      <c r="DV24" s="95">
        <v>3.8545176961272558E-4</v>
      </c>
      <c r="DW24" s="95">
        <f t="shared" si="90"/>
        <v>26.483459434133959</v>
      </c>
      <c r="DX24" s="60"/>
      <c r="DY24" s="93">
        <v>2.7367413669320655E-3</v>
      </c>
      <c r="DZ24" s="93">
        <v>1.3379299651831258</v>
      </c>
      <c r="EA24" s="93">
        <f t="shared" si="91"/>
        <v>2.0455042028731905E-3</v>
      </c>
      <c r="EB24" s="60"/>
      <c r="EC24" s="95">
        <v>0.43844025063477227</v>
      </c>
      <c r="ED24" s="95">
        <v>7.2209735671481194</v>
      </c>
      <c r="EE24" s="95">
        <f t="shared" si="92"/>
        <v>6.0717609136454936E-2</v>
      </c>
      <c r="EF24" s="76"/>
      <c r="EG24" s="95">
        <v>4.6760744512085537E-3</v>
      </c>
      <c r="EH24" s="95">
        <v>0.27269542197524549</v>
      </c>
      <c r="EI24" s="95">
        <f t="shared" si="93"/>
        <v>1.7147608923310177E-2</v>
      </c>
      <c r="EJ24" s="72"/>
      <c r="EK24" s="111"/>
      <c r="EL24" s="95">
        <v>2.8651912415948795E-3</v>
      </c>
      <c r="EM24" s="95">
        <v>0.69331038085449825</v>
      </c>
      <c r="EN24" s="95">
        <f t="shared" si="94"/>
        <v>4.1326241762939704E-3</v>
      </c>
      <c r="EO24" s="60"/>
      <c r="EP24" s="93">
        <v>1.0983551010174365E-3</v>
      </c>
      <c r="EQ24" s="93">
        <v>2.4917993580588398</v>
      </c>
      <c r="ER24" s="93">
        <f t="shared" si="95"/>
        <v>4.4078793802767349E-4</v>
      </c>
      <c r="ES24" s="60"/>
      <c r="ET24" s="95">
        <v>5.7423553043363551E-2</v>
      </c>
      <c r="EU24" s="95">
        <v>2.1309724227280902</v>
      </c>
      <c r="EV24" s="95">
        <f t="shared" si="96"/>
        <v>2.6947112234258479E-2</v>
      </c>
      <c r="EW24" s="76"/>
      <c r="EX24" s="95">
        <v>5.0411910133986583E-2</v>
      </c>
      <c r="EY24" s="95">
        <v>2.4594894521657826</v>
      </c>
      <c r="EZ24" s="95">
        <f t="shared" si="97"/>
        <v>2.0496900317907341E-2</v>
      </c>
      <c r="FA24" s="72"/>
      <c r="FB24" s="111"/>
      <c r="FC24" s="95">
        <v>5.9021078049739897E-2</v>
      </c>
      <c r="FD24" s="95">
        <v>1.0835374424475275</v>
      </c>
      <c r="FE24" s="95">
        <f t="shared" si="98"/>
        <v>5.4470732378588863E-2</v>
      </c>
      <c r="FF24" s="60"/>
      <c r="FG24" s="93">
        <v>5.3025364091259672E-2</v>
      </c>
      <c r="FH24" s="93">
        <v>2.7723501268855775</v>
      </c>
      <c r="FI24" s="93">
        <f t="shared" si="99"/>
        <v>1.9126503386795408E-2</v>
      </c>
      <c r="FJ24" s="60"/>
      <c r="FK24" s="95">
        <v>0.41862082341994267</v>
      </c>
      <c r="FL24" s="95">
        <v>2.1870202180417433</v>
      </c>
      <c r="FM24" s="95">
        <f t="shared" si="100"/>
        <v>0.19141150135080851</v>
      </c>
      <c r="FN24" s="76"/>
      <c r="FO24" s="95">
        <v>0.40939982023986404</v>
      </c>
      <c r="FP24" s="95">
        <v>2.0545694837931907</v>
      </c>
      <c r="FQ24" s="95">
        <f t="shared" si="101"/>
        <v>0.19926306872037311</v>
      </c>
      <c r="FR24" s="72"/>
      <c r="FS24" s="111"/>
      <c r="FT24" s="95">
        <v>3.8595606846296023E-3</v>
      </c>
      <c r="FU24" s="95">
        <v>0.42178122956999964</v>
      </c>
      <c r="FV24" s="95">
        <f t="shared" si="102"/>
        <v>9.1506222042274689E-3</v>
      </c>
      <c r="FW24" s="60"/>
      <c r="FX24" s="93">
        <v>1.1166093469834417E-4</v>
      </c>
      <c r="FY24" s="93">
        <v>8.2869321720303673E-4</v>
      </c>
      <c r="FZ24" s="93">
        <f t="shared" si="103"/>
        <v>0.13474339161990065</v>
      </c>
      <c r="GA24" s="60"/>
      <c r="GB24" s="95">
        <v>6.5224638803146426E-2</v>
      </c>
      <c r="GC24" s="95">
        <v>1.670390169065131</v>
      </c>
      <c r="GD24" s="95">
        <f t="shared" si="70"/>
        <v>3.9047547100717651E-2</v>
      </c>
      <c r="GE24" s="76"/>
      <c r="GF24" s="95">
        <v>7.1696214149547938E-3</v>
      </c>
      <c r="GG24" s="95">
        <v>0.12966860678521092</v>
      </c>
      <c r="GH24" s="95">
        <f t="shared" si="104"/>
        <v>5.5291882844325506E-2</v>
      </c>
      <c r="GI24" s="72"/>
      <c r="GJ24" s="111"/>
      <c r="GK24" s="95">
        <v>2.374653603294416E-2</v>
      </c>
      <c r="GL24" s="95">
        <v>0.74052237242078933</v>
      </c>
      <c r="GM24" s="95">
        <f t="shared" si="105"/>
        <v>3.2067276988966636E-2</v>
      </c>
      <c r="GN24" s="60"/>
      <c r="GO24" s="93">
        <v>9.9888799860482682E-3</v>
      </c>
      <c r="GP24" s="93">
        <v>1.8452736622969162E-3</v>
      </c>
      <c r="GQ24" s="93">
        <f t="shared" si="106"/>
        <v>5.4132241683949172</v>
      </c>
      <c r="GR24" s="60"/>
      <c r="GS24" s="95">
        <v>9.9999999999999998E-13</v>
      </c>
      <c r="GT24" s="95">
        <f t="shared" si="136"/>
        <v>9.9999999999999995E-7</v>
      </c>
      <c r="GU24" s="95">
        <f t="shared" si="107"/>
        <v>9.9999999999999995E-7</v>
      </c>
      <c r="GV24" s="76"/>
      <c r="GW24" s="95">
        <v>1.6262723810403414E-2</v>
      </c>
      <c r="GX24" s="95">
        <v>7.6463584080878791E-2</v>
      </c>
      <c r="GY24" s="95">
        <f t="shared" si="108"/>
        <v>0.2126858687816888</v>
      </c>
      <c r="GZ24" s="72"/>
      <c r="HA24" s="111"/>
      <c r="HB24" s="95">
        <v>1.1421161954843963E-4</v>
      </c>
      <c r="HC24" s="95">
        <v>2.8518762596234503E-5</v>
      </c>
      <c r="HD24" s="95">
        <f t="shared" si="109"/>
        <v>4.0047887478652262</v>
      </c>
      <c r="HE24" s="60"/>
      <c r="HF24" s="93">
        <v>4.8801676062207755E-2</v>
      </c>
      <c r="HG24" s="93">
        <v>1.6016736498097226</v>
      </c>
      <c r="HH24" s="93">
        <f t="shared" si="110"/>
        <v>3.0469175832420887E-2</v>
      </c>
      <c r="HI24" s="60"/>
      <c r="HJ24" s="95">
        <v>9.9999999999999998E-13</v>
      </c>
      <c r="HK24" s="95">
        <f>0.000001</f>
        <v>9.9999999999999995E-7</v>
      </c>
      <c r="HL24" s="95">
        <f t="shared" si="111"/>
        <v>9.9999999999999995E-7</v>
      </c>
      <c r="HM24" s="76"/>
      <c r="HN24" s="95">
        <v>5.2642924392811111E-2</v>
      </c>
      <c r="HO24" s="95">
        <v>1.0829406160896911</v>
      </c>
      <c r="HP24" s="95">
        <f t="shared" si="112"/>
        <v>4.8611090590447603E-2</v>
      </c>
      <c r="HQ24" s="72"/>
      <c r="HR24" s="111"/>
      <c r="HS24" s="95">
        <v>4.3801312387257221E-2</v>
      </c>
      <c r="HT24" s="95">
        <v>1.6524864014423466E-2</v>
      </c>
      <c r="HU24" s="95">
        <f t="shared" si="113"/>
        <v>2.6506307313044113</v>
      </c>
      <c r="HV24" s="60"/>
      <c r="HW24" s="93">
        <v>4.3482392112068648E-2</v>
      </c>
      <c r="HX24" s="93">
        <v>1.6738530819291185E-2</v>
      </c>
      <c r="HY24" s="93">
        <f t="shared" si="114"/>
        <v>2.5977424531163225</v>
      </c>
      <c r="HZ24" s="60"/>
      <c r="IA24" s="95">
        <v>109.4826901299357</v>
      </c>
      <c r="IB24" s="95">
        <v>11.655173050140293</v>
      </c>
      <c r="IC24" s="95">
        <f t="shared" si="115"/>
        <v>9.3934847349707837</v>
      </c>
      <c r="ID24" s="76"/>
      <c r="IE24" s="95">
        <v>4.3960550176309371E-2</v>
      </c>
      <c r="IF24" s="95">
        <v>1.8711940517278935E-2</v>
      </c>
      <c r="IG24" s="95">
        <f t="shared" si="116"/>
        <v>2.3493314408366905</v>
      </c>
      <c r="IH24" s="72"/>
      <c r="II24" s="111"/>
      <c r="IJ24" s="95">
        <v>6.1067570021631337E-2</v>
      </c>
      <c r="IK24" s="95">
        <v>2.19005370770916</v>
      </c>
      <c r="IL24" s="95">
        <f t="shared" si="117"/>
        <v>2.7884051339320457E-2</v>
      </c>
      <c r="IM24" s="60"/>
      <c r="IN24" s="93">
        <v>6.7945697960784578E-3</v>
      </c>
      <c r="IO24" s="93">
        <v>1.4835191454512742</v>
      </c>
      <c r="IP24" s="93">
        <f t="shared" si="118"/>
        <v>4.5800351258773993E-3</v>
      </c>
      <c r="IQ24" s="60"/>
      <c r="IR24" s="95">
        <v>109.66124841749372</v>
      </c>
      <c r="IS24" s="95">
        <v>11.776087339430395</v>
      </c>
      <c r="IT24" s="95">
        <f t="shared" si="119"/>
        <v>9.3121972737337053</v>
      </c>
      <c r="IU24" s="76"/>
      <c r="IV24" s="95">
        <v>0.2669306015010125</v>
      </c>
      <c r="IW24" s="95">
        <v>2.7829334477377738</v>
      </c>
      <c r="IX24" s="95">
        <f t="shared" si="120"/>
        <v>9.5916990655309564E-2</v>
      </c>
      <c r="IY24" s="72"/>
      <c r="IZ24" s="111"/>
      <c r="JA24" s="95">
        <v>4.8272230872608998E-2</v>
      </c>
      <c r="JB24" s="95">
        <v>2.136836521395444E-4</v>
      </c>
      <c r="JC24" s="95">
        <f t="shared" si="121"/>
        <v>225.90511903589706</v>
      </c>
      <c r="JD24" s="60"/>
      <c r="JE24" s="93">
        <v>9.4969799363996046E-3</v>
      </c>
      <c r="JF24" s="93">
        <v>1.7653204908903393</v>
      </c>
      <c r="JG24" s="93">
        <f t="shared" si="122"/>
        <v>5.3797483150551341E-3</v>
      </c>
      <c r="JH24" s="60"/>
      <c r="JI24" s="95">
        <v>0.96790089642180732</v>
      </c>
      <c r="JJ24" s="95">
        <v>3.4008331199828441</v>
      </c>
      <c r="JK24" s="95">
        <f t="shared" si="123"/>
        <v>0.28460699548429769</v>
      </c>
      <c r="JL24" s="76"/>
      <c r="JM24" s="95">
        <v>4.8936129260670022E-2</v>
      </c>
      <c r="JN24" s="95">
        <v>2.1870829946882153E-4</v>
      </c>
      <c r="JO24" s="95">
        <f t="shared" si="124"/>
        <v>223.75067329187581</v>
      </c>
      <c r="JP24" s="72"/>
      <c r="JQ24" s="111"/>
      <c r="JR24" s="95">
        <v>7.6429971848318165E-2</v>
      </c>
      <c r="JS24" s="95">
        <v>1.2370485032469971</v>
      </c>
      <c r="JT24" s="95">
        <f t="shared" si="125"/>
        <v>6.1784135098749367E-2</v>
      </c>
      <c r="JU24" s="60"/>
      <c r="JV24" s="93">
        <v>1.4793731366528713E-4</v>
      </c>
      <c r="JW24" s="93">
        <v>0.31577141903032024</v>
      </c>
      <c r="JX24" s="93">
        <f t="shared" si="126"/>
        <v>4.684949452346802E-4</v>
      </c>
      <c r="JY24" s="60"/>
      <c r="JZ24" s="95">
        <v>9.9999999999999998E-13</v>
      </c>
      <c r="KA24" s="95">
        <v>9.9999999999999995E-7</v>
      </c>
      <c r="KB24" s="95">
        <v>9.9999999999999995E-7</v>
      </c>
      <c r="KC24" s="76"/>
      <c r="KD24" s="95">
        <v>0.95543774556480776</v>
      </c>
      <c r="KE24" s="95">
        <v>2.7522740063126521</v>
      </c>
      <c r="KF24" s="95">
        <f t="shared" si="127"/>
        <v>0.34714484944936552</v>
      </c>
      <c r="KG24" s="72"/>
      <c r="KH24" s="111"/>
      <c r="KI24" s="95">
        <v>0.3183528764165684</v>
      </c>
      <c r="KJ24" s="95">
        <v>4.1497690763358905</v>
      </c>
      <c r="KK24" s="95">
        <f t="shared" si="128"/>
        <v>7.6715805279859939E-2</v>
      </c>
      <c r="KL24" s="60"/>
      <c r="KM24" s="93">
        <v>2.4586074407143524E-3</v>
      </c>
      <c r="KN24" s="93">
        <v>1.3426404603266799</v>
      </c>
      <c r="KO24" s="93">
        <f t="shared" si="129"/>
        <v>1.8311733582914258E-3</v>
      </c>
      <c r="KP24" s="60"/>
      <c r="KQ24" s="95">
        <v>109.27706709848574</v>
      </c>
      <c r="KR24" s="95">
        <v>11.714760592570931</v>
      </c>
      <c r="KS24" s="95">
        <f t="shared" si="130"/>
        <v>9.3281519698990039</v>
      </c>
      <c r="KT24" s="76"/>
      <c r="KU24" s="95">
        <v>1.0636470143435991E-2</v>
      </c>
      <c r="KV24" s="95">
        <v>0.18617814770241353</v>
      </c>
      <c r="KW24" s="95">
        <f t="shared" si="131"/>
        <v>5.713060461014622E-2</v>
      </c>
      <c r="KX24" s="72"/>
      <c r="KY24" s="111"/>
      <c r="KZ24" s="95">
        <v>8.4696558501934721E-2</v>
      </c>
      <c r="LA24" s="95">
        <v>7.2765911238202298E-5</v>
      </c>
      <c r="LB24" s="95">
        <f t="shared" si="132"/>
        <v>1163.9592916616814</v>
      </c>
      <c r="LC24" s="60"/>
      <c r="LD24" s="93">
        <v>1.7281989407962426E-3</v>
      </c>
      <c r="LE24" s="93">
        <v>0.97570633112319138</v>
      </c>
      <c r="LF24" s="93">
        <f t="shared" si="133"/>
        <v>1.7712285814593556E-3</v>
      </c>
      <c r="LG24" s="60"/>
      <c r="LH24" s="95">
        <v>1.1248091730280563</v>
      </c>
      <c r="LI24" s="95">
        <v>2.0797733072862408</v>
      </c>
      <c r="LJ24" s="95">
        <f t="shared" si="134"/>
        <v>0.54083258453573757</v>
      </c>
      <c r="LK24" s="76"/>
      <c r="LL24" s="95">
        <v>6.75147958247602E-3</v>
      </c>
      <c r="LM24" s="95">
        <v>0.21865037118312092</v>
      </c>
      <c r="LN24" s="95">
        <f t="shared" si="135"/>
        <v>3.0877969911249855E-2</v>
      </c>
    </row>
    <row r="25" spans="1:326" x14ac:dyDescent="0.3">
      <c r="A25" s="58"/>
      <c r="B25" s="58"/>
      <c r="E25" s="111"/>
      <c r="F25" s="95">
        <f>_xlfn.SWITCH($G$1+($G$2-1)*6,1,W25,2,AN25,3,BE25,4,BV25,5,CM25,6,DD25,7,DU25,8,EL25,9,FC25,10,FT25,11,GK25,12,HB25,13,HS25,14,IJ25,15,JA25,16,JR25,17,KI25,18,KZ25,default,NA)</f>
        <v>0.24027960215304722</v>
      </c>
      <c r="G25" s="95">
        <f>_xlfn.SWITCH($G$1+($G$2-1)*6,1,X25,2,AO25,3,BF25,4,BW25,5,CN25,6,DE25,7,DV25,8,EM25,9,FD25,10,FU25,11,GL25,12,HC25,13,HT25,14,IK25,15,JB25,16,JS25,17,KJ25,18,LA25,default,NA)</f>
        <v>2.4924608432248898</v>
      </c>
      <c r="H25" s="95">
        <f>_xlfn.SWITCH($G$1+($G$2-1)*6,1,Y25,2,AP25,3,BG25,4,BX25,5,CO25,6,DF25,7,DW25,8,EN25,9,FE25,10,FV25,11,GM25,12,HD25,13,HU25,14,IL25,15,JC25,16,JT25,17,KK25,18,LB25,default,NA)</f>
        <v>9.6402558461925358E-2</v>
      </c>
      <c r="I25" s="60"/>
      <c r="J25" s="93">
        <f>_xlfn.SWITCH($G$1+($G$2-1)*6,1,AA25,2,AR25,3,BI25,4,BZ25,5,CQ25,6,DH25,7,DY25,8,EP25,9,FG25,10,FX25,11,GO25,12,HF25,13,HW25,14,IN25,15,JE25,16,JV25,17,KM25,18,LD25,default,NA)</f>
        <v>0.23684907731327537</v>
      </c>
      <c r="K25" s="93">
        <f>_xlfn.SWITCH($G$1+($G$2-1)*6,1,AB25,2,AS25,3,BJ25,4,CA25,5,CR25,6,DI25,7,DZ25,8,EQ25,9,FH25,10,FY25,11,GP25,12,HG25,13,HX25,14,IO25,15,JF25,16,JW25,17,KN25,18,LE25,default,NA)</f>
        <v>4.1107020573150654</v>
      </c>
      <c r="L25" s="93">
        <f>_xlfn.SWITCH($G$1+($G$2-1)*6,1,AC25,2,AT25,3,BK25,4,CB25,5,CS25,6,DJ25,7,EA25,8,ER25,9,FI25,10,FZ25,11,GQ25,12,HH25,13,HY25,14,IP25,15,JG25,16,JX25,17,KO25,18,LF25,default,NA)</f>
        <v>5.7617670658421556E-2</v>
      </c>
      <c r="M25" s="60"/>
      <c r="N25" s="95">
        <f>_xlfn.SWITCH($G$1+($G$2-1)*6,1,AE25,2,AV25,3,BM25,4,CD25,5,CU25,6,DL25,7,EC25,8,ET25,9,FK25,10,GB25,11,GS25,12,HJ25,13,IA25,14,IR25,15,JI25,16,JZ25,17,KQ25,18,LH25,default,NA)</f>
        <v>88.471164230028975</v>
      </c>
      <c r="O25" s="95">
        <f>_xlfn.SWITCH($G$1+($G$2-1)*6,1,AF25,2,AW25,3,BN25,4,CE25,5,CV25,6,DM25,7,ED25,8,EU25,9,FL25,10,GC25,11,GT25,12,HK25,13,IB25,14,IS25,15,JJ25,16,KA25,17,KR25,18,LI25,default,NA)</f>
        <v>18.888671249238929</v>
      </c>
      <c r="P25" s="95">
        <f>_xlfn.SWITCH($G$1+($G$2-1)*6,1,AG25,2,AX25,3,BO25,4,CF25,5,CW25,6,DN25,7,EE25,8,EV25,9,FM25,10,GD25,11,GU25,12,HL25,13,IC25,14,IT25,15,JK25,16,KB25,17,KS25,18,LJ25,default,NA)</f>
        <v>4.6838214855157529</v>
      </c>
      <c r="Q25" s="76"/>
      <c r="R25" s="95">
        <f>_xlfn.SWITCH($G$1+($G$2-1)*6,1,AI25,2,AZ25,3,BQ25,4,CH25,5,CY25,6,DP25,7,EG25,8,EX25,9,FO25,10,GF25,11,GW25,12,HN25,13,IE25,14,IV25,15,JM25,16,KD25,17,KU25,18,LL25,default,NA)</f>
        <v>0.15617584757314124</v>
      </c>
      <c r="S25" s="95">
        <f>_xlfn.SWITCH($G$1+($G$2-1)*6,1,AJ25,2,BA25,3,BR25,4,CI25,5,CZ25,6,DQ25,7,EH25,8,EY25,9,FP25,10,GG25,11,GX25,12,HO25,13,IF25,14,IW25,15,JN25,16,KE25,17,KV25,18,LM25,default,NA)</f>
        <v>0.10358230732872376</v>
      </c>
      <c r="T25" s="95">
        <f>_xlfn.SWITCH($G$1+($G$2-1)*6,1,AK25,2,BB25,3,BS25,4,CJ25,5,DA25,6,DR25,7,EI25,8,EZ25,9,FQ25,10,GH25,11,GY25,12,HP25,13,IG25,14,IX25,15,JO25,16,KF25,17,KW25,18,LN25,default,NA)</f>
        <v>1.5077463671233851</v>
      </c>
      <c r="U25" s="72"/>
      <c r="V25" s="111"/>
      <c r="W25" s="95">
        <v>0.26750089038553049</v>
      </c>
      <c r="X25" s="95">
        <v>3.0959321481504873</v>
      </c>
      <c r="Y25" s="95">
        <f t="shared" si="71"/>
        <v>8.6403990005186573E-2</v>
      </c>
      <c r="Z25" s="60"/>
      <c r="AA25" s="93">
        <v>4.9483811878708726E-2</v>
      </c>
      <c r="AB25" s="93">
        <v>2.8948672519484679</v>
      </c>
      <c r="AC25" s="93">
        <f t="shared" si="72"/>
        <v>1.7093637660035126E-2</v>
      </c>
      <c r="AD25" s="60"/>
      <c r="AE25" s="95">
        <v>9.9999999999999998E-13</v>
      </c>
      <c r="AF25" s="95">
        <f>0.000001</f>
        <v>9.9999999999999995E-7</v>
      </c>
      <c r="AG25" s="95">
        <f t="shared" si="69"/>
        <v>9.9999999999999995E-7</v>
      </c>
      <c r="AH25" s="76"/>
      <c r="AI25" s="95">
        <v>1.145849587462227</v>
      </c>
      <c r="AJ25" s="95">
        <v>4.4453259064265156</v>
      </c>
      <c r="AK25" s="95">
        <f t="shared" si="73"/>
        <v>0.25776503491132019</v>
      </c>
      <c r="AL25" s="72"/>
      <c r="AM25" s="111"/>
      <c r="AN25" s="95">
        <v>0.27897697113196795</v>
      </c>
      <c r="AO25" s="95">
        <v>1.3575483913326922</v>
      </c>
      <c r="AP25" s="95">
        <f t="shared" si="74"/>
        <v>0.20550057214395057</v>
      </c>
      <c r="AQ25" s="60"/>
      <c r="AR25" s="93">
        <v>5.5798797591329614E-2</v>
      </c>
      <c r="AS25" s="93">
        <v>0.49623363108333418</v>
      </c>
      <c r="AT25" s="93">
        <f t="shared" si="75"/>
        <v>0.11244461095777512</v>
      </c>
      <c r="AU25" s="60"/>
      <c r="AV25" s="95">
        <v>88.942599448691169</v>
      </c>
      <c r="AW25" s="95">
        <v>19.090934037148038</v>
      </c>
      <c r="AX25" s="95">
        <f t="shared" si="76"/>
        <v>4.6588919785497387</v>
      </c>
      <c r="AY25" s="76"/>
      <c r="AZ25" s="95">
        <v>1.3732138874533233</v>
      </c>
      <c r="BA25" s="95">
        <v>3.8155721852314248</v>
      </c>
      <c r="BB25" s="95">
        <f t="shared" si="77"/>
        <v>0.35989723710862886</v>
      </c>
      <c r="BC25" s="72"/>
      <c r="BD25" s="111"/>
      <c r="BE25" s="95">
        <v>0.24027960215304722</v>
      </c>
      <c r="BF25" s="95">
        <v>2.4924608432248898</v>
      </c>
      <c r="BG25" s="95">
        <f t="shared" si="78"/>
        <v>9.6402558461925358E-2</v>
      </c>
      <c r="BH25" s="60"/>
      <c r="BI25" s="93">
        <v>0.23684907731327537</v>
      </c>
      <c r="BJ25" s="93">
        <v>4.1107020573150654</v>
      </c>
      <c r="BK25" s="93">
        <f t="shared" si="79"/>
        <v>5.7617670658421556E-2</v>
      </c>
      <c r="BL25" s="60"/>
      <c r="BM25" s="95">
        <v>88.471164230028975</v>
      </c>
      <c r="BN25" s="95">
        <v>18.888671249238929</v>
      </c>
      <c r="BO25" s="95">
        <f t="shared" si="80"/>
        <v>4.6838214855157529</v>
      </c>
      <c r="BP25" s="76"/>
      <c r="BQ25" s="95">
        <v>0.15617584757314124</v>
      </c>
      <c r="BR25" s="95">
        <v>0.10358230732872376</v>
      </c>
      <c r="BS25" s="95">
        <f t="shared" si="81"/>
        <v>1.5077463671233851</v>
      </c>
      <c r="BT25" s="72"/>
      <c r="BU25" s="111"/>
      <c r="BV25" s="95">
        <v>6.3135391919250272E-2</v>
      </c>
      <c r="BW25" s="95">
        <v>0.10065818434022225</v>
      </c>
      <c r="BX25" s="95">
        <v>0.62722561839436886</v>
      </c>
      <c r="BY25" s="60"/>
      <c r="BZ25" s="93">
        <v>7.7630490255622235E-3</v>
      </c>
      <c r="CA25" s="93">
        <v>1.5713434314116659</v>
      </c>
      <c r="CB25" s="93">
        <v>4.9403897775472574E-3</v>
      </c>
      <c r="CC25" s="60"/>
      <c r="CD25" s="95">
        <v>89.057548499154407</v>
      </c>
      <c r="CE25" s="95">
        <v>19.077762408814372</v>
      </c>
      <c r="CF25" s="95">
        <v>4.6681338508549484</v>
      </c>
      <c r="CG25" s="76"/>
      <c r="CH25" s="95">
        <v>0.25700731144249617</v>
      </c>
      <c r="CI25" s="95">
        <v>2.9486500847816846</v>
      </c>
      <c r="CJ25" s="95">
        <v>8.7161007258521411E-2</v>
      </c>
      <c r="CK25" s="72"/>
      <c r="CL25" s="111"/>
      <c r="CM25" s="95">
        <v>1.0576843333587076</v>
      </c>
      <c r="CN25" s="95">
        <v>3.8660973716551457</v>
      </c>
      <c r="CO25" s="95">
        <f t="shared" si="82"/>
        <v>0.27357933121738576</v>
      </c>
      <c r="CP25" s="60"/>
      <c r="CQ25" s="93">
        <v>1.3875538937504804E-3</v>
      </c>
      <c r="CR25" s="93">
        <v>0.81413989282634924</v>
      </c>
      <c r="CS25" s="93">
        <f t="shared" si="83"/>
        <v>1.7043187614028841E-3</v>
      </c>
      <c r="CT25" s="60"/>
      <c r="CU25" s="95">
        <v>9.9999999999999998E-13</v>
      </c>
      <c r="CV25" s="95">
        <f>0.000001</f>
        <v>9.9999999999999995E-7</v>
      </c>
      <c r="CW25" s="95">
        <f t="shared" si="84"/>
        <v>9.9999999999999995E-7</v>
      </c>
      <c r="CX25" s="76"/>
      <c r="CY25" s="95">
        <v>1.4339628691390481E-3</v>
      </c>
      <c r="CZ25" s="95">
        <v>5.3383225218764842E-3</v>
      </c>
      <c r="DA25" s="95">
        <f t="shared" si="85"/>
        <v>0.26861675428239074</v>
      </c>
      <c r="DB25" s="72"/>
      <c r="DC25" s="111"/>
      <c r="DD25" s="95">
        <v>5.3250496312446258E-2</v>
      </c>
      <c r="DE25" s="95">
        <v>0.96948177389483192</v>
      </c>
      <c r="DF25" s="95">
        <f t="shared" si="86"/>
        <v>5.4926763706465306E-2</v>
      </c>
      <c r="DG25" s="60"/>
      <c r="DH25" s="93">
        <v>7.5490729304010775E-5</v>
      </c>
      <c r="DI25" s="93">
        <v>0.31223658652998842</v>
      </c>
      <c r="DJ25" s="93">
        <f t="shared" si="87"/>
        <v>2.4177413077362204E-4</v>
      </c>
      <c r="DK25" s="60"/>
      <c r="DL25" s="95">
        <v>89.411667210745307</v>
      </c>
      <c r="DM25" s="95">
        <v>19.146566955232437</v>
      </c>
      <c r="DN25" s="95">
        <f t="shared" si="88"/>
        <v>4.669853735126682</v>
      </c>
      <c r="DO25" s="76"/>
      <c r="DP25" s="95">
        <v>7.6091611483668117E-5</v>
      </c>
      <c r="DQ25" s="95">
        <v>3.9760554928583702E-5</v>
      </c>
      <c r="DR25" s="95">
        <f t="shared" si="89"/>
        <v>1.9137462145671957</v>
      </c>
      <c r="DS25" s="72"/>
      <c r="DT25" s="111"/>
      <c r="DU25" s="95">
        <v>6.7622893873834078E-2</v>
      </c>
      <c r="DV25" s="95">
        <v>3.0835145711830112</v>
      </c>
      <c r="DW25" s="95">
        <f t="shared" si="90"/>
        <v>2.1930460295470598E-2</v>
      </c>
      <c r="DX25" s="60"/>
      <c r="DY25" s="93">
        <v>1.0469307521333969E-4</v>
      </c>
      <c r="DZ25" s="93">
        <v>0.64913759857370668</v>
      </c>
      <c r="EA25" s="93">
        <f t="shared" si="91"/>
        <v>1.6128025158821895E-4</v>
      </c>
      <c r="EB25" s="60"/>
      <c r="EC25" s="95">
        <v>9.9999999999999998E-13</v>
      </c>
      <c r="ED25" s="95">
        <f>0.000001</f>
        <v>9.9999999999999995E-7</v>
      </c>
      <c r="EE25" s="95">
        <f t="shared" si="92"/>
        <v>9.9999999999999995E-7</v>
      </c>
      <c r="EF25" s="76"/>
      <c r="EG25" s="95">
        <v>1.0837090894066885E-4</v>
      </c>
      <c r="EH25" s="95">
        <v>8.5731927034272595E-3</v>
      </c>
      <c r="EI25" s="95">
        <f t="shared" si="93"/>
        <v>1.2640671064975127E-2</v>
      </c>
      <c r="EJ25" s="72"/>
      <c r="EK25" s="111"/>
      <c r="EL25" s="95">
        <v>1.2546825236908869E-2</v>
      </c>
      <c r="EM25" s="95">
        <v>0.6105265557574594</v>
      </c>
      <c r="EN25" s="95">
        <f t="shared" si="94"/>
        <v>2.0550826362241446E-2</v>
      </c>
      <c r="EO25" s="60"/>
      <c r="EP25" s="93">
        <v>6.1286426361532994E-3</v>
      </c>
      <c r="EQ25" s="93">
        <v>1.5859225506170707</v>
      </c>
      <c r="ER25" s="93">
        <f t="shared" si="95"/>
        <v>3.864402226810313E-3</v>
      </c>
      <c r="ES25" s="60"/>
      <c r="ET25" s="95">
        <v>0.39047147339519411</v>
      </c>
      <c r="EU25" s="95">
        <v>3.9107573738625079</v>
      </c>
      <c r="EV25" s="95">
        <f t="shared" si="96"/>
        <v>9.984548670927651E-2</v>
      </c>
      <c r="EW25" s="76"/>
      <c r="EX25" s="95">
        <v>0.38563470053415905</v>
      </c>
      <c r="EY25" s="95">
        <v>3.9672902921251851</v>
      </c>
      <c r="EZ25" s="95">
        <f t="shared" si="97"/>
        <v>9.7203550065297462E-2</v>
      </c>
      <c r="FA25" s="72"/>
      <c r="FB25" s="111"/>
      <c r="FC25" s="95">
        <v>0.40249248209032662</v>
      </c>
      <c r="FD25" s="95">
        <v>2.0956650247328978</v>
      </c>
      <c r="FE25" s="95">
        <f t="shared" si="98"/>
        <v>0.19205955023352367</v>
      </c>
      <c r="FF25" s="60"/>
      <c r="FG25" s="93">
        <v>0.39582851566101135</v>
      </c>
      <c r="FH25" s="93">
        <v>2.2647623426313603</v>
      </c>
      <c r="FI25" s="93">
        <f t="shared" si="99"/>
        <v>0.17477706521784972</v>
      </c>
      <c r="FJ25" s="60"/>
      <c r="FK25" s="95">
        <v>9.9999999999999998E-13</v>
      </c>
      <c r="FL25" s="95">
        <f>0.000001</f>
        <v>9.9999999999999995E-7</v>
      </c>
      <c r="FM25" s="95">
        <f t="shared" si="100"/>
        <v>9.9999999999999995E-7</v>
      </c>
      <c r="FN25" s="76"/>
      <c r="FO25" s="95">
        <v>0.41758508216242884</v>
      </c>
      <c r="FP25" s="95">
        <v>2.2110049615846421</v>
      </c>
      <c r="FQ25" s="95">
        <f t="shared" si="101"/>
        <v>0.18886664182930771</v>
      </c>
      <c r="FR25" s="72"/>
      <c r="FS25" s="111"/>
      <c r="FT25" s="95">
        <v>1.2909081040297893E-4</v>
      </c>
      <c r="FU25" s="95">
        <v>1.4335801525745089E-3</v>
      </c>
      <c r="FV25" s="95">
        <f t="shared" si="102"/>
        <v>9.0047849903020727E-2</v>
      </c>
      <c r="FW25" s="60"/>
      <c r="FX25" s="93">
        <v>6.4087854443504351E-3</v>
      </c>
      <c r="FY25" s="93">
        <v>1.4438457247730145</v>
      </c>
      <c r="FZ25" s="93">
        <f t="shared" si="103"/>
        <v>4.4386912911751385E-3</v>
      </c>
      <c r="GA25" s="60"/>
      <c r="GB25" s="95">
        <v>9.9999999999999998E-13</v>
      </c>
      <c r="GC25" s="95">
        <v>9.9999999999999995E-7</v>
      </c>
      <c r="GD25" s="95">
        <v>9.9999999999999995E-7</v>
      </c>
      <c r="GE25" s="76"/>
      <c r="GF25" s="95">
        <v>2.3938775665850497E-3</v>
      </c>
      <c r="GG25" s="95">
        <v>4.1787302410572916E-4</v>
      </c>
      <c r="GH25" s="95">
        <f t="shared" si="104"/>
        <v>5.7287200381218124</v>
      </c>
      <c r="GI25" s="72"/>
      <c r="GJ25" s="111"/>
      <c r="GK25" s="95">
        <v>8.6858974829269187E-2</v>
      </c>
      <c r="GL25" s="95">
        <v>1.4297586831527227</v>
      </c>
      <c r="GM25" s="95">
        <f t="shared" si="105"/>
        <v>6.0750793719775688E-2</v>
      </c>
      <c r="GN25" s="60"/>
      <c r="GO25" s="93">
        <v>1.4708493117157723E-3</v>
      </c>
      <c r="GP25" s="93">
        <v>0.83851605563753528</v>
      </c>
      <c r="GQ25" s="93">
        <f t="shared" si="106"/>
        <v>1.7541098966762959E-3</v>
      </c>
      <c r="GR25" s="60"/>
      <c r="GS25" s="95">
        <v>9.9999999999999998E-13</v>
      </c>
      <c r="GT25" s="95">
        <f t="shared" si="136"/>
        <v>9.9999999999999995E-7</v>
      </c>
      <c r="GU25" s="95">
        <f t="shared" si="107"/>
        <v>9.9999999999999995E-7</v>
      </c>
      <c r="GV25" s="76"/>
      <c r="GW25" s="95">
        <v>5.8801023342146298E-2</v>
      </c>
      <c r="GX25" s="95">
        <v>1.2677072671671306</v>
      </c>
      <c r="GY25" s="95">
        <f t="shared" si="108"/>
        <v>4.6383755039556898E-2</v>
      </c>
      <c r="GZ25" s="72"/>
      <c r="HA25" s="111"/>
      <c r="HB25" s="95">
        <v>7.8585731754658751E-3</v>
      </c>
      <c r="HC25" s="95">
        <v>0.3740126457940991</v>
      </c>
      <c r="HD25" s="95">
        <f t="shared" si="109"/>
        <v>2.1011517294503901E-2</v>
      </c>
      <c r="HE25" s="60"/>
      <c r="HF25" s="93">
        <v>1.3510311687589351E-4</v>
      </c>
      <c r="HG25" s="93">
        <v>0.25478566130145097</v>
      </c>
      <c r="HH25" s="93">
        <f t="shared" si="110"/>
        <v>5.3026185298569669E-4</v>
      </c>
      <c r="HI25" s="60"/>
      <c r="HJ25" s="95">
        <v>9.9999999999999998E-13</v>
      </c>
      <c r="HK25" s="95">
        <f>0.000001</f>
        <v>9.9999999999999995E-7</v>
      </c>
      <c r="HL25" s="95">
        <f t="shared" si="111"/>
        <v>9.9999999999999995E-7</v>
      </c>
      <c r="HM25" s="76"/>
      <c r="HN25" s="95">
        <v>1.3622994241796319E-4</v>
      </c>
      <c r="HO25" s="95">
        <v>8.7294055153984591E-4</v>
      </c>
      <c r="HP25" s="95">
        <f t="shared" si="112"/>
        <v>0.1560586710946775</v>
      </c>
      <c r="HQ25" s="72"/>
      <c r="HR25" s="111"/>
      <c r="HS25" s="95">
        <v>0.10121400329942495</v>
      </c>
      <c r="HT25" s="95">
        <v>2.9401967944229295</v>
      </c>
      <c r="HU25" s="95">
        <f t="shared" si="113"/>
        <v>3.4424227484164086E-2</v>
      </c>
      <c r="HV25" s="60"/>
      <c r="HW25" s="93">
        <v>9.1210880309740308E-5</v>
      </c>
      <c r="HX25" s="93">
        <v>1.0238817544513756</v>
      </c>
      <c r="HY25" s="93">
        <f t="shared" si="114"/>
        <v>8.9083412135431238E-5</v>
      </c>
      <c r="HZ25" s="60"/>
      <c r="IA25" s="95">
        <v>9.9999999999999998E-13</v>
      </c>
      <c r="IB25" s="95">
        <f>0.000001</f>
        <v>9.9999999999999995E-7</v>
      </c>
      <c r="IC25" s="95">
        <f t="shared" si="115"/>
        <v>9.9999999999999995E-7</v>
      </c>
      <c r="ID25" s="76"/>
      <c r="IE25" s="95">
        <v>0.17735929556762195</v>
      </c>
      <c r="IF25" s="95">
        <v>4.1562941267105113</v>
      </c>
      <c r="IG25" s="95">
        <f t="shared" si="116"/>
        <v>4.2672460167777523E-2</v>
      </c>
      <c r="IH25" s="72"/>
      <c r="II25" s="111"/>
      <c r="IJ25" s="95">
        <v>0.2470416227610239</v>
      </c>
      <c r="IK25" s="95">
        <v>2.913546365324168</v>
      </c>
      <c r="IL25" s="95">
        <f t="shared" si="117"/>
        <v>8.4790695525292406E-2</v>
      </c>
      <c r="IM25" s="60"/>
      <c r="IN25" s="93">
        <v>1.3936794783940192E-3</v>
      </c>
      <c r="IO25" s="93">
        <v>2.3608292934279875</v>
      </c>
      <c r="IP25" s="93">
        <f t="shared" si="118"/>
        <v>5.9033471088896865E-4</v>
      </c>
      <c r="IQ25" s="60"/>
      <c r="IR25" s="95">
        <v>9.9999999999999998E-13</v>
      </c>
      <c r="IS25" s="95">
        <f>0.000001</f>
        <v>9.9999999999999995E-7</v>
      </c>
      <c r="IT25" s="95">
        <f t="shared" si="119"/>
        <v>9.9999999999999995E-7</v>
      </c>
      <c r="IU25" s="76"/>
      <c r="IV25" s="95">
        <v>109.69696890054134</v>
      </c>
      <c r="IW25" s="95">
        <v>11.851414851876617</v>
      </c>
      <c r="IX25" s="95">
        <f t="shared" si="120"/>
        <v>9.2560230378882835</v>
      </c>
      <c r="IY25" s="72"/>
      <c r="IZ25" s="111"/>
      <c r="JA25" s="95">
        <v>0.24347997498196158</v>
      </c>
      <c r="JB25" s="95">
        <v>4.0389365930313268</v>
      </c>
      <c r="JC25" s="95">
        <f t="shared" si="121"/>
        <v>6.0283188253575315E-2</v>
      </c>
      <c r="JD25" s="60"/>
      <c r="JE25" s="93">
        <v>5.0181590655961304E-2</v>
      </c>
      <c r="JF25" s="93">
        <v>2.1279949338002174E-4</v>
      </c>
      <c r="JG25" s="93">
        <f t="shared" si="122"/>
        <v>235.81630697938732</v>
      </c>
      <c r="JH25" s="60"/>
      <c r="JI25" s="95">
        <v>109.36678869589554</v>
      </c>
      <c r="JJ25" s="95">
        <v>11.68293986631134</v>
      </c>
      <c r="JK25" s="95">
        <f t="shared" si="123"/>
        <v>9.3612386905510938</v>
      </c>
      <c r="JL25" s="76"/>
      <c r="JM25" s="95">
        <v>0.33407670325987682</v>
      </c>
      <c r="JN25" s="95">
        <v>3.5077856180434694</v>
      </c>
      <c r="JO25" s="95">
        <f t="shared" si="124"/>
        <v>9.5238631899692353E-2</v>
      </c>
      <c r="JP25" s="72"/>
      <c r="JQ25" s="111"/>
      <c r="JR25" s="95">
        <v>0.27777288037526621</v>
      </c>
      <c r="JS25" s="95">
        <v>2.6571633938298418</v>
      </c>
      <c r="JT25" s="95">
        <f t="shared" si="125"/>
        <v>0.10453737283159867</v>
      </c>
      <c r="JU25" s="60"/>
      <c r="JV25" s="93">
        <v>7.5327014252444856E-3</v>
      </c>
      <c r="JW25" s="93">
        <v>1.3316867826731393</v>
      </c>
      <c r="JX25" s="93">
        <f t="shared" si="126"/>
        <v>5.6565113683293023E-3</v>
      </c>
      <c r="JY25" s="60"/>
      <c r="JZ25" s="95">
        <v>9.9999999999999998E-13</v>
      </c>
      <c r="KA25" s="95">
        <v>9.9999999999999995E-7</v>
      </c>
      <c r="KB25" s="95">
        <v>9.9999999999999995E-7</v>
      </c>
      <c r="KC25" s="76"/>
      <c r="KD25" s="95">
        <v>109.68514259211305</v>
      </c>
      <c r="KE25" s="95">
        <v>11.807264635669362</v>
      </c>
      <c r="KF25" s="95">
        <f t="shared" si="127"/>
        <v>9.2896319322561638</v>
      </c>
      <c r="KG25" s="72"/>
      <c r="KH25" s="111"/>
      <c r="KI25" s="95">
        <v>7.9566384922348979E-2</v>
      </c>
      <c r="KJ25" s="95">
        <v>1.890110751059469</v>
      </c>
      <c r="KK25" s="95">
        <f t="shared" si="128"/>
        <v>4.2096149592159834E-2</v>
      </c>
      <c r="KL25" s="60"/>
      <c r="KM25" s="93">
        <v>0.1260256801997508</v>
      </c>
      <c r="KN25" s="93">
        <v>3.5361100590110843</v>
      </c>
      <c r="KO25" s="93">
        <f t="shared" si="129"/>
        <v>3.5639637368921541E-2</v>
      </c>
      <c r="KP25" s="60"/>
      <c r="KQ25" s="95">
        <v>9.9999999999999998E-13</v>
      </c>
      <c r="KR25" s="95">
        <f>0.000001</f>
        <v>9.9999999999999995E-7</v>
      </c>
      <c r="KS25" s="95">
        <f t="shared" si="130"/>
        <v>9.9999999999999995E-7</v>
      </c>
      <c r="KT25" s="76"/>
      <c r="KU25" s="95">
        <v>0.33497215650781559</v>
      </c>
      <c r="KV25" s="95">
        <v>3.5397642285743602</v>
      </c>
      <c r="KW25" s="95">
        <f t="shared" si="131"/>
        <v>9.4631205605104837E-2</v>
      </c>
      <c r="KX25" s="72"/>
      <c r="KY25" s="111"/>
      <c r="KZ25" s="95">
        <v>0.25760058570862959</v>
      </c>
      <c r="LA25" s="95">
        <v>2.2532546371563251</v>
      </c>
      <c r="LB25" s="95">
        <f t="shared" si="132"/>
        <v>0.11432377923949566</v>
      </c>
      <c r="LC25" s="60"/>
      <c r="LD25" s="93">
        <v>8.434354380187481E-2</v>
      </c>
      <c r="LE25" s="93">
        <v>6.829728894512347E-5</v>
      </c>
      <c r="LF25" s="93">
        <f t="shared" si="133"/>
        <v>1234.9471714703702</v>
      </c>
      <c r="LG25" s="60"/>
      <c r="LH25" s="95">
        <v>110.13156293288186</v>
      </c>
      <c r="LI25" s="95">
        <v>11.817000411127005</v>
      </c>
      <c r="LJ25" s="95">
        <f t="shared" si="134"/>
        <v>9.3197562072673605</v>
      </c>
      <c r="LK25" s="76"/>
      <c r="LL25" s="95">
        <v>8.7843449012696598E-2</v>
      </c>
      <c r="LM25" s="95">
        <v>2.9663446150870697E-5</v>
      </c>
      <c r="LN25" s="95">
        <f t="shared" si="135"/>
        <v>2961.3366082254124</v>
      </c>
    </row>
    <row r="26" spans="1:326" x14ac:dyDescent="0.3">
      <c r="A26" s="58"/>
      <c r="B26" s="58"/>
      <c r="E26" s="111"/>
      <c r="F26" s="95">
        <f>_xlfn.SWITCH($G$1+($G$2-1)*6,1,W26,2,AN26,3,BE26,4,BV26,5,CM26,6,DD26,7,DU26,8,EL26,9,FC26,10,FT26,11,GK26,12,HB26,13,HS26,14,IJ26,15,JA26,16,JR26,17,KI26,18,KZ26,default,NA)</f>
        <v>0.23590443470211181</v>
      </c>
      <c r="G26" s="95">
        <f>_xlfn.SWITCH($G$1+($G$2-1)*6,1,X26,2,AO26,3,BF26,4,BW26,5,CN26,6,DE26,7,DV26,8,EM26,9,FD26,10,FU26,11,GL26,12,HC26,13,HT26,14,IK26,15,JB26,16,JS26,17,KJ26,18,LA26,default,NA)</f>
        <v>1.5126214596127205</v>
      </c>
      <c r="H26" s="95">
        <f>_xlfn.SWITCH($G$1+($G$2-1)*6,1,Y26,2,AP26,3,BG26,4,BX26,5,CO26,6,DF26,7,DW26,8,EN26,9,FE26,10,FV26,11,GM26,12,HD26,13,HU26,14,IL26,15,JC26,16,JT26,17,KK26,18,LB26,default,NA)</f>
        <v>0.15595735020347448</v>
      </c>
      <c r="I26" s="60"/>
      <c r="J26" s="93">
        <f>_xlfn.SWITCH($G$1+($G$2-1)*6,1,AA26,2,AR26,3,BI26,4,BZ26,5,CQ26,6,DH26,7,DY26,8,EP26,9,FG26,10,FX26,11,GO26,12,HF26,13,HW26,14,IN26,15,JE26,16,JV26,17,KM26,18,LD26,default,NA)</f>
        <v>1.1955131290603387</v>
      </c>
      <c r="K26" s="93">
        <f>_xlfn.SWITCH($G$1+($G$2-1)*6,1,AB26,2,AS26,3,BJ26,4,CA26,5,CR26,6,DI26,7,DZ26,8,EQ26,9,FH26,10,FY26,11,GP26,12,HG26,13,HX26,14,IO26,15,JF26,16,JW26,17,KN26,18,LE26,default,NA)</f>
        <v>2.571288040002266</v>
      </c>
      <c r="L26" s="93">
        <f>_xlfn.SWITCH($G$1+($G$2-1)*6,1,AC26,2,AT26,3,BK26,4,CB26,5,CS26,6,DJ26,7,EA26,8,ER26,9,FI26,10,FZ26,11,GQ26,12,HH26,13,HY26,14,IP26,15,JG26,16,JX26,17,KO26,18,LF26,default,NA)</f>
        <v>0.46494718229206444</v>
      </c>
      <c r="M26" s="60"/>
      <c r="N26" s="95">
        <f>_xlfn.SWITCH($G$1+($G$2-1)*6,1,AE26,2,AV26,3,BM26,4,CD26,5,CU26,6,DL26,7,EC26,8,ET26,9,FK26,10,GB26,11,GS26,12,HJ26,13,IA26,14,IR26,15,JI26,16,JZ26,17,KQ26,18,LH26,default,NA)</f>
        <v>9.9999999999999998E-13</v>
      </c>
      <c r="O26" s="95">
        <f>_xlfn.SWITCH($G$1+($G$2-1)*6,1,AF26,2,AW26,3,BN26,4,CE26,5,CV26,6,DM26,7,ED26,8,EU26,9,FL26,10,GC26,11,GT26,12,HK26,13,IB26,14,IS26,15,JJ26,16,KA26,17,KR26,18,LI26,default,NA)</f>
        <v>9.9999999999999995E-7</v>
      </c>
      <c r="P26" s="95">
        <f>_xlfn.SWITCH($G$1+($G$2-1)*6,1,AG26,2,AX26,3,BO26,4,CF26,5,CW26,6,DN26,7,EE26,8,EV26,9,FM26,10,GD26,11,GU26,12,HL26,13,IC26,14,IT26,15,JK26,16,KB26,17,KS26,18,LJ26,default,NA)</f>
        <v>9.9999999999999995E-7</v>
      </c>
      <c r="Q26" s="76"/>
      <c r="R26" s="95">
        <f>_xlfn.SWITCH($G$1+($G$2-1)*6,1,AI26,2,AZ26,3,BQ26,4,CH26,5,CY26,6,DP26,7,EG26,8,EX26,9,FO26,10,GF26,11,GW26,12,HN26,13,IE26,14,IV26,15,JM26,16,KD26,17,KU26,18,LL26,default,NA)</f>
        <v>0.21803769733356773</v>
      </c>
      <c r="S26" s="95">
        <f>_xlfn.SWITCH($G$1+($G$2-1)*6,1,AJ26,2,BA26,3,BR26,4,CI26,5,CZ26,6,DQ26,7,EH26,8,EY26,9,FP26,10,GG26,11,GX26,12,HO26,13,IF26,14,IW26,15,JN26,16,KE26,17,KV26,18,LM26,default,NA)</f>
        <v>2.8627937220214634</v>
      </c>
      <c r="T26" s="95">
        <f>_xlfn.SWITCH($G$1+($G$2-1)*6,1,AK26,2,BB26,3,BS26,4,CJ26,5,DA26,6,DR26,7,EI26,8,EZ26,9,FQ26,10,GH26,11,GY26,12,HP26,13,IG26,14,IX26,15,JO26,16,KF26,17,KW26,18,LN26,default,NA)</f>
        <v>7.6162559550259148E-2</v>
      </c>
      <c r="U26" s="72"/>
      <c r="V26" s="111"/>
      <c r="W26" s="95">
        <v>1.1820544693949713</v>
      </c>
      <c r="X26" s="95">
        <v>4.4126184425958925</v>
      </c>
      <c r="Y26" s="95">
        <f t="shared" si="71"/>
        <v>0.26788050785999579</v>
      </c>
      <c r="Z26" s="60"/>
      <c r="AA26" s="93">
        <v>1.1497138365288861</v>
      </c>
      <c r="AB26" s="93">
        <v>4.756627697006393</v>
      </c>
      <c r="AC26" s="93">
        <f t="shared" si="72"/>
        <v>0.24170776225611776</v>
      </c>
      <c r="AD26" s="60"/>
      <c r="AE26" s="95">
        <v>9.9999999999999998E-13</v>
      </c>
      <c r="AF26" s="95">
        <f>0.000001</f>
        <v>9.9999999999999995E-7</v>
      </c>
      <c r="AG26" s="95">
        <f t="shared" si="69"/>
        <v>9.9999999999999995E-7</v>
      </c>
      <c r="AH26" s="76"/>
      <c r="AI26" s="95">
        <v>0.22313753954996493</v>
      </c>
      <c r="AJ26" s="95">
        <v>4.4141197708284832</v>
      </c>
      <c r="AK26" s="95">
        <f t="shared" si="73"/>
        <v>5.0550857506089918E-2</v>
      </c>
      <c r="AL26" s="72"/>
      <c r="AM26" s="111"/>
      <c r="AN26" s="95">
        <v>0.25240258551635003</v>
      </c>
      <c r="AO26" s="95">
        <v>1.6463128346760312</v>
      </c>
      <c r="AP26" s="95">
        <f t="shared" si="74"/>
        <v>0.15331386611343459</v>
      </c>
      <c r="AQ26" s="60"/>
      <c r="AR26" s="93">
        <v>0.24863148580704458</v>
      </c>
      <c r="AS26" s="93">
        <v>3.6357735176752342</v>
      </c>
      <c r="AT26" s="93">
        <f t="shared" si="75"/>
        <v>6.8384756255671045E-2</v>
      </c>
      <c r="AU26" s="60"/>
      <c r="AV26" s="95">
        <v>9.9999999999999998E-13</v>
      </c>
      <c r="AW26" s="95">
        <f>0.000001</f>
        <v>9.9999999999999995E-7</v>
      </c>
      <c r="AX26" s="95">
        <f t="shared" si="76"/>
        <v>9.9999999999999995E-7</v>
      </c>
      <c r="AY26" s="76"/>
      <c r="AZ26" s="95">
        <v>89.001265132138329</v>
      </c>
      <c r="BA26" s="95">
        <v>19.22064864677219</v>
      </c>
      <c r="BB26" s="95">
        <f t="shared" si="77"/>
        <v>4.6305026832216045</v>
      </c>
      <c r="BC26" s="72"/>
      <c r="BD26" s="111"/>
      <c r="BE26" s="95">
        <v>0.23590443470211181</v>
      </c>
      <c r="BF26" s="95">
        <v>1.5126214596127205</v>
      </c>
      <c r="BG26" s="95">
        <f t="shared" si="78"/>
        <v>0.15595735020347448</v>
      </c>
      <c r="BH26" s="60"/>
      <c r="BI26" s="93">
        <v>1.1955131290603387</v>
      </c>
      <c r="BJ26" s="93">
        <v>2.571288040002266</v>
      </c>
      <c r="BK26" s="93">
        <f t="shared" si="79"/>
        <v>0.46494718229206444</v>
      </c>
      <c r="BL26" s="60"/>
      <c r="BM26" s="95">
        <v>9.9999999999999998E-13</v>
      </c>
      <c r="BN26" s="95">
        <f>0.000001</f>
        <v>9.9999999999999995E-7</v>
      </c>
      <c r="BO26" s="95">
        <f t="shared" si="80"/>
        <v>9.9999999999999995E-7</v>
      </c>
      <c r="BP26" s="76"/>
      <c r="BQ26" s="95">
        <v>0.21803769733356773</v>
      </c>
      <c r="BR26" s="95">
        <v>2.8627937220214634</v>
      </c>
      <c r="BS26" s="95">
        <f t="shared" si="81"/>
        <v>7.6162559550259148E-2</v>
      </c>
      <c r="BT26" s="72"/>
      <c r="BU26" s="111"/>
      <c r="BV26" s="95">
        <v>0.26099913205746916</v>
      </c>
      <c r="BW26" s="95">
        <v>3.3210752096038139</v>
      </c>
      <c r="BX26" s="95">
        <v>7.8588744784435324E-2</v>
      </c>
      <c r="BY26" s="60"/>
      <c r="BZ26" s="93">
        <v>0.25568867898237024</v>
      </c>
      <c r="CA26" s="93">
        <v>3.6072310111736985</v>
      </c>
      <c r="CB26" s="93">
        <v>7.0882257939775206E-2</v>
      </c>
      <c r="CC26" s="60"/>
      <c r="CD26" s="95">
        <v>9.9999999999999998E-13</v>
      </c>
      <c r="CE26" s="95">
        <v>9.9999999999999995E-7</v>
      </c>
      <c r="CF26" s="95">
        <v>9.9999999999999995E-7</v>
      </c>
      <c r="CG26" s="76"/>
      <c r="CH26" s="95">
        <v>1.3598549886379874</v>
      </c>
      <c r="CI26" s="95">
        <v>1.9912877870980326</v>
      </c>
      <c r="CJ26" s="95">
        <v>0.68290228938718478</v>
      </c>
      <c r="CK26" s="72"/>
      <c r="CL26" s="111"/>
      <c r="CM26" s="95">
        <v>88.565381246607842</v>
      </c>
      <c r="CN26" s="95">
        <v>19.120480917929836</v>
      </c>
      <c r="CO26" s="95">
        <f t="shared" si="82"/>
        <v>4.6319641031391363</v>
      </c>
      <c r="CP26" s="60"/>
      <c r="CQ26" s="93">
        <v>0.2184975485467065</v>
      </c>
      <c r="CR26" s="93">
        <v>3.7868463211155183</v>
      </c>
      <c r="CS26" s="93">
        <f t="shared" si="83"/>
        <v>5.769907992525615E-2</v>
      </c>
      <c r="CT26" s="60"/>
      <c r="CU26" s="95">
        <v>9.9999999999999998E-13</v>
      </c>
      <c r="CV26" s="95">
        <f>0.000001</f>
        <v>9.9999999999999995E-7</v>
      </c>
      <c r="CW26" s="95">
        <f t="shared" si="84"/>
        <v>9.9999999999999995E-7</v>
      </c>
      <c r="CX26" s="76"/>
      <c r="CY26" s="95">
        <v>0.2182824419206498</v>
      </c>
      <c r="CZ26" s="95">
        <v>2.8737217119367449</v>
      </c>
      <c r="DA26" s="95">
        <f t="shared" si="85"/>
        <v>7.5958100262094735E-2</v>
      </c>
      <c r="DB26" s="72"/>
      <c r="DC26" s="111"/>
      <c r="DD26" s="95">
        <v>0.25047498966429554</v>
      </c>
      <c r="DE26" s="95">
        <v>2.8538088858690496</v>
      </c>
      <c r="DF26" s="95">
        <f t="shared" si="86"/>
        <v>8.7768662752628665E-2</v>
      </c>
      <c r="DG26" s="60"/>
      <c r="DH26" s="93">
        <v>7.0525638940147489E-3</v>
      </c>
      <c r="DI26" s="93">
        <v>1.2643542785652271</v>
      </c>
      <c r="DJ26" s="93">
        <f t="shared" si="87"/>
        <v>5.5779966213409006E-3</v>
      </c>
      <c r="DK26" s="60"/>
      <c r="DL26" s="95">
        <v>9.9999999999999998E-13</v>
      </c>
      <c r="DM26" s="95">
        <f>0.000001</f>
        <v>9.9999999999999995E-7</v>
      </c>
      <c r="DN26" s="95">
        <f t="shared" si="88"/>
        <v>9.9999999999999995E-7</v>
      </c>
      <c r="DO26" s="76"/>
      <c r="DP26" s="95">
        <v>1.0095471297288846E-2</v>
      </c>
      <c r="DQ26" s="95">
        <v>0.25567528115079557</v>
      </c>
      <c r="DR26" s="95">
        <f t="shared" si="89"/>
        <v>3.9485519491165064E-2</v>
      </c>
      <c r="DS26" s="72"/>
      <c r="DT26" s="111"/>
      <c r="DU26" s="95">
        <v>0.4301051737666397</v>
      </c>
      <c r="DV26" s="95">
        <v>8.2283456453267583</v>
      </c>
      <c r="DW26" s="95">
        <f t="shared" si="90"/>
        <v>5.2271160243604432E-2</v>
      </c>
      <c r="DX26" s="60"/>
      <c r="DY26" s="93">
        <v>0.4245245903357231</v>
      </c>
      <c r="DZ26" s="93">
        <v>8.4452126582776259</v>
      </c>
      <c r="EA26" s="93">
        <f t="shared" si="91"/>
        <v>5.0268075833427683E-2</v>
      </c>
      <c r="EB26" s="60"/>
      <c r="EC26" s="95">
        <v>9.9999999999999998E-13</v>
      </c>
      <c r="ED26" s="95">
        <f>0.000001</f>
        <v>9.9999999999999995E-7</v>
      </c>
      <c r="EE26" s="95">
        <f t="shared" si="92"/>
        <v>9.9999999999999995E-7</v>
      </c>
      <c r="EF26" s="76"/>
      <c r="EG26" s="95">
        <v>0.43665740772415262</v>
      </c>
      <c r="EH26" s="95">
        <v>7.2834975851757067</v>
      </c>
      <c r="EI26" s="95">
        <f t="shared" si="93"/>
        <v>5.9951610145775686E-2</v>
      </c>
      <c r="EJ26" s="72"/>
      <c r="EK26" s="111"/>
      <c r="EL26" s="95">
        <v>5.652297829450189E-2</v>
      </c>
      <c r="EM26" s="95">
        <v>1.2140488423984905</v>
      </c>
      <c r="EN26" s="95">
        <f t="shared" si="94"/>
        <v>4.6557417066379607E-2</v>
      </c>
      <c r="EO26" s="60"/>
      <c r="EP26" s="93">
        <v>5.056528718512891E-5</v>
      </c>
      <c r="EQ26" s="93">
        <v>0.74153382827728154</v>
      </c>
      <c r="ER26" s="93">
        <f t="shared" si="95"/>
        <v>6.8190128699322191E-5</v>
      </c>
      <c r="ES26" s="60"/>
      <c r="ET26" s="95">
        <v>9.9999999999999998E-13</v>
      </c>
      <c r="EU26" s="95">
        <f>0.000001</f>
        <v>9.9999999999999995E-7</v>
      </c>
      <c r="EV26" s="95">
        <f t="shared" si="96"/>
        <v>9.9999999999999995E-7</v>
      </c>
      <c r="EW26" s="76"/>
      <c r="EX26" s="95">
        <v>9.9999999999999998E-13</v>
      </c>
      <c r="EY26" s="95">
        <f>0.000001</f>
        <v>9.9999999999999995E-7</v>
      </c>
      <c r="EZ26" s="95">
        <f t="shared" si="97"/>
        <v>9.9999999999999995E-7</v>
      </c>
      <c r="FA26" s="72"/>
      <c r="FB26" s="111"/>
      <c r="FC26" s="95">
        <v>0.40270091838392891</v>
      </c>
      <c r="FD26" s="95">
        <v>2.2153003958731134</v>
      </c>
      <c r="FE26" s="95">
        <f t="shared" si="98"/>
        <v>0.1817816306691955</v>
      </c>
      <c r="FF26" s="60"/>
      <c r="FG26" s="93">
        <v>0.3959230828540462</v>
      </c>
      <c r="FH26" s="93">
        <v>2.3360383204102435</v>
      </c>
      <c r="FI26" s="93">
        <f t="shared" si="99"/>
        <v>0.16948484080711321</v>
      </c>
      <c r="FJ26" s="60"/>
      <c r="FK26" s="95">
        <v>9.9999999999999998E-13</v>
      </c>
      <c r="FL26" s="95">
        <f>0.000001</f>
        <v>9.9999999999999995E-7</v>
      </c>
      <c r="FM26" s="95">
        <f t="shared" si="100"/>
        <v>9.9999999999999995E-7</v>
      </c>
      <c r="FN26" s="76"/>
      <c r="FO26" s="95">
        <v>1.1560175437603734E-3</v>
      </c>
      <c r="FP26" s="95">
        <v>1.2201571703365371E-2</v>
      </c>
      <c r="FQ26" s="95">
        <f t="shared" si="101"/>
        <v>9.4743330766275544E-2</v>
      </c>
      <c r="FR26" s="72"/>
      <c r="FS26" s="111"/>
      <c r="FT26" s="95">
        <v>2.1335102571605848E-3</v>
      </c>
      <c r="FU26" s="95">
        <v>7.7140730500797905E-4</v>
      </c>
      <c r="FV26" s="95">
        <f t="shared" si="102"/>
        <v>2.7657376891686511</v>
      </c>
      <c r="FW26" s="60"/>
      <c r="FX26" s="93">
        <v>1.2977709034901592E-4</v>
      </c>
      <c r="FY26" s="93">
        <v>1.4522530079682701E-3</v>
      </c>
      <c r="FZ26" s="93">
        <f t="shared" si="103"/>
        <v>8.936259015264604E-2</v>
      </c>
      <c r="GA26" s="60"/>
      <c r="GB26" s="95">
        <v>9.9999999999999998E-13</v>
      </c>
      <c r="GC26" s="95">
        <v>9.9999999999999995E-7</v>
      </c>
      <c r="GD26" s="95">
        <v>9.9999999999999995E-7</v>
      </c>
      <c r="GE26" s="76"/>
      <c r="GF26" s="95">
        <v>5.7926140712499755E-2</v>
      </c>
      <c r="GG26" s="95">
        <v>1.7251731711974057</v>
      </c>
      <c r="GH26" s="95">
        <f t="shared" si="104"/>
        <v>3.35770006626607E-2</v>
      </c>
      <c r="GI26" s="72"/>
      <c r="GJ26" s="111"/>
      <c r="GK26" s="95">
        <v>0.41567920812892689</v>
      </c>
      <c r="GL26" s="95">
        <v>6.8241022272683178</v>
      </c>
      <c r="GM26" s="95">
        <f t="shared" si="105"/>
        <v>6.0913391137067258E-2</v>
      </c>
      <c r="GN26" s="60"/>
      <c r="GO26" s="93">
        <v>5.1534803745813665E-2</v>
      </c>
      <c r="GP26" s="93">
        <v>2.2717717939174706</v>
      </c>
      <c r="GQ26" s="93">
        <f t="shared" si="106"/>
        <v>2.2684850601541465E-2</v>
      </c>
      <c r="GR26" s="60"/>
      <c r="GS26" s="95">
        <v>9.9999999999999998E-13</v>
      </c>
      <c r="GT26" s="95">
        <f t="shared" si="136"/>
        <v>9.9999999999999995E-7</v>
      </c>
      <c r="GU26" s="95">
        <f t="shared" si="107"/>
        <v>9.9999999999999995E-7</v>
      </c>
      <c r="GV26" s="76"/>
      <c r="GW26" s="95">
        <v>0.41662388671186984</v>
      </c>
      <c r="GX26" s="95">
        <v>6.2595148262313032</v>
      </c>
      <c r="GY26" s="95">
        <f t="shared" si="108"/>
        <v>6.6558495071527557E-2</v>
      </c>
      <c r="GZ26" s="72"/>
      <c r="HA26" s="111"/>
      <c r="HB26" s="95">
        <v>2.0476818143071908E-4</v>
      </c>
      <c r="HC26" s="95">
        <v>1.0153682162599553E-5</v>
      </c>
      <c r="HD26" s="95">
        <f t="shared" si="109"/>
        <v>20.166889031150664</v>
      </c>
      <c r="HE26" s="60"/>
      <c r="HF26" s="93">
        <v>6.6967658655592557E-3</v>
      </c>
      <c r="HG26" s="93">
        <v>1.1631477930660643</v>
      </c>
      <c r="HH26" s="93">
        <f t="shared" si="110"/>
        <v>5.7574505195995274E-3</v>
      </c>
      <c r="HI26" s="60"/>
      <c r="HJ26" s="95">
        <v>9.9999999999999998E-13</v>
      </c>
      <c r="HK26" s="95">
        <f>0.000001</f>
        <v>9.9999999999999995E-7</v>
      </c>
      <c r="HL26" s="95">
        <f t="shared" si="111"/>
        <v>9.9999999999999995E-7</v>
      </c>
      <c r="HM26" s="76"/>
      <c r="HN26" s="95">
        <v>8.7056665294593036E-3</v>
      </c>
      <c r="HO26" s="95">
        <v>0.1341415442537951</v>
      </c>
      <c r="HP26" s="95">
        <f t="shared" si="112"/>
        <v>6.4899107714074228E-2</v>
      </c>
      <c r="HQ26" s="72"/>
      <c r="HR26" s="111"/>
      <c r="HS26" s="95">
        <v>0.33092244421103434</v>
      </c>
      <c r="HT26" s="95">
        <v>4.5821394553948283</v>
      </c>
      <c r="HU26" s="95">
        <f t="shared" si="113"/>
        <v>7.2220072617261669E-2</v>
      </c>
      <c r="HV26" s="60"/>
      <c r="HW26" s="93">
        <v>9.2938474653216821E-2</v>
      </c>
      <c r="HX26" s="93">
        <v>4.6775757597320009</v>
      </c>
      <c r="HY26" s="93">
        <f t="shared" si="114"/>
        <v>1.9868940542513345E-2</v>
      </c>
      <c r="HZ26" s="60"/>
      <c r="IA26" s="95">
        <v>9.9999999999999998E-13</v>
      </c>
      <c r="IB26" s="95">
        <f>0.000001</f>
        <v>9.9999999999999995E-7</v>
      </c>
      <c r="IC26" s="95">
        <f t="shared" si="115"/>
        <v>9.9999999999999995E-7</v>
      </c>
      <c r="ID26" s="76"/>
      <c r="IE26" s="95">
        <v>0.73978222265680849</v>
      </c>
      <c r="IF26" s="95">
        <v>5.1390705434678541</v>
      </c>
      <c r="IG26" s="95">
        <f t="shared" si="116"/>
        <v>0.14395253312821857</v>
      </c>
      <c r="IH26" s="72"/>
      <c r="II26" s="111"/>
      <c r="IJ26" s="95">
        <v>0.96776140836897218</v>
      </c>
      <c r="IK26" s="95">
        <v>2.5234222740756196</v>
      </c>
      <c r="IL26" s="95">
        <f t="shared" si="117"/>
        <v>0.38351147895905874</v>
      </c>
      <c r="IM26" s="60"/>
      <c r="IN26" s="93">
        <v>4.0458330621841586E-2</v>
      </c>
      <c r="IO26" s="93">
        <v>2.3100488173817846</v>
      </c>
      <c r="IP26" s="93">
        <f t="shared" si="118"/>
        <v>1.7514058714870436E-2</v>
      </c>
      <c r="IQ26" s="60"/>
      <c r="IR26" s="95">
        <v>9.9999999999999998E-13</v>
      </c>
      <c r="IS26" s="95">
        <f>0.000001</f>
        <v>9.9999999999999995E-7</v>
      </c>
      <c r="IT26" s="95">
        <f t="shared" si="119"/>
        <v>9.9999999999999995E-7</v>
      </c>
      <c r="IU26" s="76"/>
      <c r="IV26" s="95">
        <v>9.9999999999999998E-13</v>
      </c>
      <c r="IW26" s="95">
        <f>0.000001</f>
        <v>9.9999999999999995E-7</v>
      </c>
      <c r="IX26" s="95">
        <f t="shared" si="120"/>
        <v>9.9999999999999995E-7</v>
      </c>
      <c r="IY26" s="72"/>
      <c r="IZ26" s="111"/>
      <c r="JA26" s="95">
        <v>0.82504327116065712</v>
      </c>
      <c r="JB26" s="95">
        <v>4.5355677174618085</v>
      </c>
      <c r="JC26" s="95">
        <f t="shared" si="121"/>
        <v>0.18190518200935765</v>
      </c>
      <c r="JD26" s="60"/>
      <c r="JE26" s="93">
        <v>0.27718852848816178</v>
      </c>
      <c r="JF26" s="93">
        <v>4.3886549887764144</v>
      </c>
      <c r="JG26" s="93">
        <f t="shared" si="122"/>
        <v>6.3160245951674535E-2</v>
      </c>
      <c r="JH26" s="60"/>
      <c r="JI26" s="95">
        <v>9.9999999999999998E-13</v>
      </c>
      <c r="JJ26" s="95">
        <f>0.000001</f>
        <v>9.9999999999999995E-7</v>
      </c>
      <c r="JK26" s="95">
        <f t="shared" si="123"/>
        <v>9.9999999999999995E-7</v>
      </c>
      <c r="JL26" s="76"/>
      <c r="JM26" s="95">
        <v>1.0077160585574023</v>
      </c>
      <c r="JN26" s="95">
        <v>3.202664083166407</v>
      </c>
      <c r="JO26" s="95">
        <f t="shared" si="124"/>
        <v>0.31464931456723194</v>
      </c>
      <c r="JP26" s="72"/>
      <c r="JQ26" s="111"/>
      <c r="JR26" s="95">
        <v>0.96631976756288129</v>
      </c>
      <c r="JS26" s="95">
        <v>2.8304586645480141</v>
      </c>
      <c r="JT26" s="95">
        <f t="shared" si="125"/>
        <v>0.34140041671203469</v>
      </c>
      <c r="JU26" s="60"/>
      <c r="JV26" s="93">
        <v>0.2115182518463041</v>
      </c>
      <c r="JW26" s="93">
        <v>3.1494252027965799</v>
      </c>
      <c r="JX26" s="93">
        <f t="shared" si="126"/>
        <v>6.7160906586536256E-2</v>
      </c>
      <c r="JY26" s="60"/>
      <c r="JZ26" s="95">
        <v>9.9999999999999998E-13</v>
      </c>
      <c r="KA26" s="95">
        <v>9.9999999999999995E-7</v>
      </c>
      <c r="KB26" s="95">
        <v>9.9999999999999995E-7</v>
      </c>
      <c r="KC26" s="76"/>
      <c r="KD26" s="95">
        <v>9.9999999999999998E-13</v>
      </c>
      <c r="KE26" s="95">
        <v>9.9999999999999995E-7</v>
      </c>
      <c r="KF26" s="95">
        <v>9.9999999999999995E-7</v>
      </c>
      <c r="KG26" s="72"/>
      <c r="KH26" s="111"/>
      <c r="KI26" s="95">
        <v>1.0014307826114519</v>
      </c>
      <c r="KJ26" s="95">
        <v>3.4103592470794544</v>
      </c>
      <c r="KK26" s="95">
        <f t="shared" si="128"/>
        <v>0.2936437806278186</v>
      </c>
      <c r="KL26" s="60"/>
      <c r="KM26" s="93">
        <v>1.694654078951547E-2</v>
      </c>
      <c r="KN26" s="93">
        <v>1.5856996773842493</v>
      </c>
      <c r="KO26" s="93">
        <f t="shared" si="129"/>
        <v>1.0687106159641954E-2</v>
      </c>
      <c r="KP26" s="60"/>
      <c r="KQ26" s="95">
        <v>9.9999999999999998E-13</v>
      </c>
      <c r="KR26" s="95">
        <f>0.000001</f>
        <v>9.9999999999999995E-7</v>
      </c>
      <c r="KS26" s="95">
        <f t="shared" si="130"/>
        <v>9.9999999999999995E-7</v>
      </c>
      <c r="KT26" s="76"/>
      <c r="KU26" s="95">
        <v>2.9063120784267048E-2</v>
      </c>
      <c r="KV26" s="95">
        <v>0.24244557984183943</v>
      </c>
      <c r="KW26" s="95">
        <f t="shared" si="131"/>
        <v>0.11987482223114367</v>
      </c>
      <c r="KX26" s="72"/>
      <c r="KY26" s="111"/>
      <c r="KZ26" s="95">
        <v>1.0268022710888542</v>
      </c>
      <c r="LA26" s="95">
        <v>2.3483054273004225</v>
      </c>
      <c r="LB26" s="95">
        <f t="shared" si="132"/>
        <v>0.43725243707725492</v>
      </c>
      <c r="LC26" s="60"/>
      <c r="LD26" s="93">
        <v>0.19712488670215381</v>
      </c>
      <c r="LE26" s="93">
        <v>2.7854453727791402</v>
      </c>
      <c r="LF26" s="93">
        <f t="shared" si="133"/>
        <v>7.0769611433978738E-2</v>
      </c>
      <c r="LG26" s="60"/>
      <c r="LH26" s="95">
        <v>9.9999999999999998E-13</v>
      </c>
      <c r="LI26" s="95">
        <f>0.000001</f>
        <v>9.9999999999999995E-7</v>
      </c>
      <c r="LJ26" s="95">
        <f t="shared" si="134"/>
        <v>9.9999999999999995E-7</v>
      </c>
      <c r="LK26" s="76"/>
      <c r="LL26" s="95">
        <v>0.27684775318857457</v>
      </c>
      <c r="LM26" s="95">
        <v>2.0171331300405999</v>
      </c>
      <c r="LN26" s="95">
        <f>LL26/LM26</f>
        <v>0.13724813155143722</v>
      </c>
    </row>
    <row r="27" spans="1:326" x14ac:dyDescent="0.3">
      <c r="A27" s="58"/>
      <c r="B27" s="58"/>
      <c r="E27" s="111"/>
      <c r="F27" s="95">
        <f>_xlfn.SWITCH($G$1+($G$2-1)*6,1,W27,2,AN27,3,BE27,4,BV27,5,CM27,6,DD27,7,DU27,8,EL27,9,FC27,10,FT27,11,GK27,12,HB27,13,HS27,14,IJ27,15,JA27,16,JR27,17,KI27,18,KZ27,default,NA)</f>
        <v>1.2078970493171353</v>
      </c>
      <c r="G27" s="95">
        <f>_xlfn.SWITCH($G$1+($G$2-1)*6,1,X27,2,AO27,3,BF27,4,BW27,5,CN27,6,DE27,7,DV27,8,EM27,9,FD27,10,FU27,11,GL27,12,HC27,13,HT27,14,IK27,15,JB27,16,JS27,17,KJ27,18,LA27,default,NA)</f>
        <v>1.9443994967891012</v>
      </c>
      <c r="H27" s="95">
        <f>_xlfn.SWITCH($G$1+($G$2-1)*6,1,Y27,2,AP27,3,BG27,4,BX27,5,CO27,6,DF27,7,DW27,8,EN27,9,FE27,10,FV27,11,GM27,12,HD27,13,HU27,14,IL27,15,JC27,16,JT27,17,KK27,18,LB27,default,NA)</f>
        <v>0.6212185568407137</v>
      </c>
      <c r="I27" s="60"/>
      <c r="J27" s="93">
        <f>_xlfn.SWITCH($G$1+($G$2-1)*6,1,AA27,2,AR27,3,BI27,4,BZ27,5,CQ27,6,DH27,7,DY27,8,EP27,9,FG27,10,FX27,11,GO27,12,HF27,13,HW27,14,IN27,15,JE27,16,JV27,17,KM27,18,LD27,default,NA)</f>
        <v>88.780745178130445</v>
      </c>
      <c r="K27" s="93">
        <f>_xlfn.SWITCH($G$1+($G$2-1)*6,1,AB27,2,AS27,3,BJ27,4,CA27,5,CR27,6,DI27,7,DZ27,8,EQ27,9,FH27,10,FY27,11,GP27,12,HG27,13,HX27,14,IO27,15,JF27,16,JW27,17,KN27,18,LE27,default,NA)</f>
        <v>19.975510428101629</v>
      </c>
      <c r="L27" s="93">
        <f>_xlfn.SWITCH($G$1+($G$2-1)*6,1,AC27,2,AT27,3,BK27,4,CB27,5,CS27,6,DJ27,7,EA27,8,ER27,9,FI27,10,FZ27,11,GQ27,12,HH27,13,HY27,14,IP27,15,JG27,16,JX27,17,KO27,18,LF27,default,NA)</f>
        <v>4.4444794288326834</v>
      </c>
      <c r="M27" s="60"/>
      <c r="N27" s="95">
        <f>_xlfn.SWITCH($G$1+($G$2-1)*6,1,AE27,2,AV27,3,BM27,4,CD27,5,CU27,6,DL27,7,EC27,8,ET27,9,FK27,10,GB27,11,GS27,12,HJ27,13,IA27,14,IR27,15,JI27,16,JZ27,17,KQ27,18,LH27,default,NA)</f>
        <v>9.9999999999999998E-13</v>
      </c>
      <c r="O27" s="95">
        <f>_xlfn.SWITCH($G$1+($G$2-1)*6,1,AF27,2,AW27,3,BN27,4,CE27,5,CV27,6,DM27,7,ED27,8,EU27,9,FL27,10,GC27,11,GT27,12,HK27,13,IB27,14,IS27,15,JJ27,16,KA27,17,KR27,18,LI27,default,NA)</f>
        <v>9.9999999999999995E-7</v>
      </c>
      <c r="P27" s="95">
        <f>_xlfn.SWITCH($G$1+($G$2-1)*6,1,AG27,2,AX27,3,BO27,4,CF27,5,CW27,6,DN27,7,EE27,8,EV27,9,FM27,10,GD27,11,GU27,12,HL27,13,IC27,14,IT27,15,JK27,16,KB27,17,KS27,18,LJ27,default,NA)</f>
        <v>9.9999999999999995E-7</v>
      </c>
      <c r="Q27" s="76"/>
      <c r="R27" s="95">
        <f>_xlfn.SWITCH($G$1+($G$2-1)*6,1,AI27,2,AZ27,3,BQ27,4,CH27,5,CY27,6,DP27,7,EG27,8,EX27,9,FO27,10,GF27,11,GW27,12,HN27,13,IE27,14,IV27,15,JM27,16,KD27,17,KU27,18,LL27,default,NA)</f>
        <v>1.1984309242184119</v>
      </c>
      <c r="S27" s="95">
        <f>_xlfn.SWITCH($G$1+($G$2-1)*6,1,AJ27,2,BA27,3,BR27,4,CI27,5,CZ27,6,DQ27,7,EH27,8,EY27,9,FP27,10,GG27,11,GX27,12,HO27,13,IF27,14,IW27,15,JN27,16,KE27,17,KV27,18,LM27,default,NA)</f>
        <v>1.8919836113315893</v>
      </c>
      <c r="T27" s="95">
        <f>_xlfn.SWITCH($G$1+($G$2-1)*6,1,AK27,2,BB27,3,BS27,4,CJ27,5,DA27,6,DR27,7,EI27,8,EZ27,9,FQ27,10,GH27,11,GY27,12,HP27,13,IG27,14,IX27,15,JO27,16,KF27,17,KW27,18,LN27,default,NA)</f>
        <v>0.63342563700905907</v>
      </c>
      <c r="U27" s="72"/>
      <c r="V27" s="111"/>
      <c r="W27" s="95">
        <v>0.26919378255476734</v>
      </c>
      <c r="X27" s="95">
        <v>1.3942178979697479</v>
      </c>
      <c r="Y27" s="95">
        <f t="shared" si="71"/>
        <v>0.19307870236550956</v>
      </c>
      <c r="Z27" s="60"/>
      <c r="AA27" s="93">
        <v>0.24109812627517521</v>
      </c>
      <c r="AB27" s="93">
        <v>5.020977192493155</v>
      </c>
      <c r="AC27" s="93">
        <f t="shared" si="72"/>
        <v>4.8018167984439392E-2</v>
      </c>
      <c r="AD27" s="60"/>
      <c r="AE27" s="95">
        <v>9.9999999999999998E-13</v>
      </c>
      <c r="AF27" s="95">
        <f>0.000001</f>
        <v>9.9999999999999995E-7</v>
      </c>
      <c r="AG27" s="95">
        <f t="shared" si="69"/>
        <v>9.9999999999999995E-7</v>
      </c>
      <c r="AH27" s="76"/>
      <c r="AI27" s="95">
        <v>88.411416857261642</v>
      </c>
      <c r="AJ27" s="95">
        <v>18.978239293331441</v>
      </c>
      <c r="AK27" s="95">
        <f t="shared" si="73"/>
        <v>4.6585679256519636</v>
      </c>
      <c r="AL27" s="72"/>
      <c r="AM27" s="111"/>
      <c r="AN27" s="95">
        <v>1.4017429603732454</v>
      </c>
      <c r="AO27" s="95">
        <v>3.8136788425999262</v>
      </c>
      <c r="AP27" s="95">
        <f t="shared" si="74"/>
        <v>0.36755663447990428</v>
      </c>
      <c r="AQ27" s="60"/>
      <c r="AR27" s="93">
        <v>1.3764507320470336</v>
      </c>
      <c r="AS27" s="93">
        <v>4.0347993113941358</v>
      </c>
      <c r="AT27" s="93">
        <f t="shared" si="75"/>
        <v>0.34114478213575172</v>
      </c>
      <c r="AU27" s="60"/>
      <c r="AV27" s="95">
        <v>9.9999999999999998E-13</v>
      </c>
      <c r="AW27" s="95">
        <f>0.000001</f>
        <v>9.9999999999999995E-7</v>
      </c>
      <c r="AX27" s="95">
        <f t="shared" si="76"/>
        <v>9.9999999999999995E-7</v>
      </c>
      <c r="AY27" s="76"/>
      <c r="AZ27" s="95">
        <v>9.9999999999999998E-13</v>
      </c>
      <c r="BA27" s="95">
        <f>0.000001</f>
        <v>9.9999999999999995E-7</v>
      </c>
      <c r="BB27" s="95">
        <f t="shared" si="77"/>
        <v>9.9999999999999995E-7</v>
      </c>
      <c r="BC27" s="72"/>
      <c r="BD27" s="111"/>
      <c r="BE27" s="95">
        <v>1.2078970493171353</v>
      </c>
      <c r="BF27" s="95">
        <v>1.9443994967891012</v>
      </c>
      <c r="BG27" s="95">
        <f t="shared" si="78"/>
        <v>0.6212185568407137</v>
      </c>
      <c r="BH27" s="60"/>
      <c r="BI27" s="93">
        <v>88.780745178130445</v>
      </c>
      <c r="BJ27" s="93">
        <v>19.975510428101629</v>
      </c>
      <c r="BK27" s="93">
        <f t="shared" si="79"/>
        <v>4.4444794288326834</v>
      </c>
      <c r="BL27" s="60"/>
      <c r="BM27" s="95">
        <v>9.9999999999999998E-13</v>
      </c>
      <c r="BN27" s="95">
        <f>0.000001</f>
        <v>9.9999999999999995E-7</v>
      </c>
      <c r="BO27" s="95">
        <f t="shared" si="80"/>
        <v>9.9999999999999995E-7</v>
      </c>
      <c r="BP27" s="76"/>
      <c r="BQ27" s="95">
        <v>1.1984309242184119</v>
      </c>
      <c r="BR27" s="95">
        <v>1.8919836113315893</v>
      </c>
      <c r="BS27" s="95">
        <f t="shared" si="81"/>
        <v>0.63342563700905907</v>
      </c>
      <c r="BT27" s="72"/>
      <c r="BU27" s="111"/>
      <c r="BV27" s="95">
        <v>1.4152642964673701</v>
      </c>
      <c r="BW27" s="95">
        <v>3.4210275034439013</v>
      </c>
      <c r="BX27" s="95">
        <v>0.41369567916149258</v>
      </c>
      <c r="BY27" s="60"/>
      <c r="BZ27" s="93">
        <v>1.4023033729134615</v>
      </c>
      <c r="CA27" s="93">
        <v>2.7955060298543875</v>
      </c>
      <c r="CB27" s="93">
        <v>0.50162774035815794</v>
      </c>
      <c r="CC27" s="60"/>
      <c r="CD27" s="95">
        <v>9.9999999999999998E-13</v>
      </c>
      <c r="CE27" s="95">
        <v>9.9999999999999995E-7</v>
      </c>
      <c r="CF27" s="95">
        <v>9.9999999999999995E-7</v>
      </c>
      <c r="CG27" s="76"/>
      <c r="CH27" s="95">
        <v>89.082441502275287</v>
      </c>
      <c r="CI27" s="95">
        <v>19.142312693178997</v>
      </c>
      <c r="CJ27" s="95">
        <v>4.6536927345261754</v>
      </c>
      <c r="CK27" s="72"/>
      <c r="CL27" s="111"/>
      <c r="CM27" s="95">
        <v>9.9999999999999998E-13</v>
      </c>
      <c r="CN27" s="95">
        <f>0.000001</f>
        <v>9.9999999999999995E-7</v>
      </c>
      <c r="CO27" s="95">
        <f t="shared" si="82"/>
        <v>9.9999999999999995E-7</v>
      </c>
      <c r="CP27" s="60"/>
      <c r="CQ27" s="93">
        <v>1.0376366501277943</v>
      </c>
      <c r="CR27" s="93">
        <v>4.0811351475755071</v>
      </c>
      <c r="CS27" s="93">
        <f t="shared" si="83"/>
        <v>0.25425196975998854</v>
      </c>
      <c r="CT27" s="60"/>
      <c r="CU27" s="95">
        <v>9.9999999999999998E-13</v>
      </c>
      <c r="CV27" s="95">
        <f>0.000001</f>
        <v>9.9999999999999995E-7</v>
      </c>
      <c r="CW27" s="95">
        <f t="shared" si="84"/>
        <v>9.9999999999999995E-7</v>
      </c>
      <c r="CX27" s="76"/>
      <c r="CY27" s="95">
        <v>1.062998274759962</v>
      </c>
      <c r="CZ27" s="95">
        <v>3.7497422676490642</v>
      </c>
      <c r="DA27" s="95">
        <f t="shared" si="85"/>
        <v>0.28348569018489334</v>
      </c>
      <c r="DB27" s="72"/>
      <c r="DC27" s="111"/>
      <c r="DD27" s="95">
        <v>1.558310588679696</v>
      </c>
      <c r="DE27" s="95">
        <v>3.0231068674409025</v>
      </c>
      <c r="DF27" s="95">
        <f t="shared" si="86"/>
        <v>0.51546659017014018</v>
      </c>
      <c r="DG27" s="60"/>
      <c r="DH27" s="93">
        <v>1.5561862041958032</v>
      </c>
      <c r="DI27" s="93">
        <v>3.7957683626853389</v>
      </c>
      <c r="DJ27" s="93">
        <f t="shared" si="87"/>
        <v>0.40997923358391397</v>
      </c>
      <c r="DK27" s="60"/>
      <c r="DL27" s="95">
        <v>9.9999999999999998E-13</v>
      </c>
      <c r="DM27" s="95">
        <f>0.000001</f>
        <v>9.9999999999999995E-7</v>
      </c>
      <c r="DN27" s="95">
        <f t="shared" si="88"/>
        <v>9.9999999999999995E-7</v>
      </c>
      <c r="DO27" s="76"/>
      <c r="DP27" s="95">
        <v>1.5160470280759275</v>
      </c>
      <c r="DQ27" s="95">
        <v>3.698882451402969</v>
      </c>
      <c r="DR27" s="95">
        <f t="shared" si="89"/>
        <v>0.40986623608460382</v>
      </c>
      <c r="DS27" s="72"/>
      <c r="DT27" s="111"/>
      <c r="DU27" s="95">
        <v>5.6664350031466863E-4</v>
      </c>
      <c r="DV27" s="95">
        <v>3.2775369675523983E-2</v>
      </c>
      <c r="DW27" s="95">
        <f t="shared" si="90"/>
        <v>1.7288698981107974E-2</v>
      </c>
      <c r="DX27" s="60"/>
      <c r="DY27" s="93">
        <v>4.7518650369788272E-4</v>
      </c>
      <c r="DZ27" s="93">
        <v>0.70823205036421055</v>
      </c>
      <c r="EA27" s="93">
        <f t="shared" si="91"/>
        <v>6.7094747188229699E-4</v>
      </c>
      <c r="EB27" s="60"/>
      <c r="EC27" s="95">
        <v>9.9999999999999998E-13</v>
      </c>
      <c r="ED27" s="95">
        <f>0.000001</f>
        <v>9.9999999999999995E-7</v>
      </c>
      <c r="EE27" s="95">
        <f t="shared" si="92"/>
        <v>9.9999999999999995E-7</v>
      </c>
      <c r="EF27" s="76"/>
      <c r="EG27" s="95">
        <v>1.5962851794073781E-3</v>
      </c>
      <c r="EH27" s="95">
        <v>4.4685973287059257E-3</v>
      </c>
      <c r="EI27" s="95">
        <f t="shared" si="93"/>
        <v>0.35722287375346284</v>
      </c>
      <c r="EJ27" s="72"/>
      <c r="EK27" s="111"/>
      <c r="EL27" s="95">
        <v>5.5658389791706751E-2</v>
      </c>
      <c r="EM27" s="95">
        <v>1.1817267398929869</v>
      </c>
      <c r="EN27" s="95">
        <f t="shared" si="94"/>
        <v>4.7099204843877002E-2</v>
      </c>
      <c r="EO27" s="60"/>
      <c r="EP27" s="93">
        <v>4.9222310955950678E-2</v>
      </c>
      <c r="EQ27" s="93">
        <v>2.7937734803072813</v>
      </c>
      <c r="ER27" s="93">
        <f t="shared" si="95"/>
        <v>1.7618576202726648E-2</v>
      </c>
      <c r="ES27" s="60"/>
      <c r="ET27" s="95">
        <v>9.9999999999999998E-13</v>
      </c>
      <c r="EU27" s="95">
        <f>0.000001</f>
        <v>9.9999999999999995E-7</v>
      </c>
      <c r="EV27" s="95">
        <f t="shared" si="96"/>
        <v>9.9999999999999995E-7</v>
      </c>
      <c r="EW27" s="76"/>
      <c r="EX27" s="95">
        <v>9.9999999999999998E-13</v>
      </c>
      <c r="EY27" s="95">
        <f>0.000001</f>
        <v>9.9999999999999995E-7</v>
      </c>
      <c r="EZ27" s="95">
        <f t="shared" si="97"/>
        <v>9.9999999999999995E-7</v>
      </c>
      <c r="FA27" s="72"/>
      <c r="FB27" s="111"/>
      <c r="FC27" s="95">
        <v>1.0765937344044686E-5</v>
      </c>
      <c r="FD27" s="95">
        <v>3.9803642422935954E-4</v>
      </c>
      <c r="FE27" s="95">
        <f t="shared" si="98"/>
        <v>2.7047618480868115E-2</v>
      </c>
      <c r="FF27" s="60"/>
      <c r="FG27" s="93">
        <v>1.0629856510123344E-5</v>
      </c>
      <c r="FH27" s="93">
        <v>4.1031335907423805E-4</v>
      </c>
      <c r="FI27" s="93">
        <f t="shared" si="99"/>
        <v>2.5906679066230651E-2</v>
      </c>
      <c r="FJ27" s="60"/>
      <c r="FK27" s="95">
        <v>9.9999999999999998E-13</v>
      </c>
      <c r="FL27" s="95">
        <f>0.000001</f>
        <v>9.9999999999999995E-7</v>
      </c>
      <c r="FM27" s="95">
        <f t="shared" si="100"/>
        <v>9.9999999999999995E-7</v>
      </c>
      <c r="FN27" s="76"/>
      <c r="FO27" s="95">
        <v>9.9999999999999998E-13</v>
      </c>
      <c r="FP27" s="95">
        <f>0.000001</f>
        <v>9.9999999999999995E-7</v>
      </c>
      <c r="FQ27" s="95">
        <f t="shared" si="101"/>
        <v>9.9999999999999995E-7</v>
      </c>
      <c r="FR27" s="72"/>
      <c r="FS27" s="111"/>
      <c r="FT27" s="95">
        <v>5.2256812983053666E-2</v>
      </c>
      <c r="FU27" s="95">
        <v>2.0954935304885915</v>
      </c>
      <c r="FV27" s="95">
        <f t="shared" si="102"/>
        <v>2.4937711437777291E-2</v>
      </c>
      <c r="FW27" s="60"/>
      <c r="FX27" s="93">
        <v>2.1350601038227683E-3</v>
      </c>
      <c r="FY27" s="93">
        <v>5.7999664443038866E-4</v>
      </c>
      <c r="FZ27" s="93">
        <f t="shared" si="103"/>
        <v>3.6811594072576033</v>
      </c>
      <c r="GA27" s="60"/>
      <c r="GB27" s="95">
        <v>9.9999999999999998E-13</v>
      </c>
      <c r="GC27" s="95">
        <v>9.9999999999999995E-7</v>
      </c>
      <c r="GD27" s="95">
        <v>9.9999999999999995E-7</v>
      </c>
      <c r="GE27" s="76"/>
      <c r="GF27" s="95">
        <v>9.9999999999999998E-13</v>
      </c>
      <c r="GG27" s="95">
        <v>9.9999999999999995E-7</v>
      </c>
      <c r="GH27" s="95">
        <v>9.9999999999999995E-7</v>
      </c>
      <c r="GI27" s="72"/>
      <c r="GJ27" s="111"/>
      <c r="GK27" s="95">
        <v>1.9342719782907747E-2</v>
      </c>
      <c r="GL27" s="95">
        <v>0.10798148771821621</v>
      </c>
      <c r="GM27" s="95">
        <f t="shared" si="105"/>
        <v>0.17912996191887692</v>
      </c>
      <c r="GN27" s="60"/>
      <c r="GO27" s="93">
        <v>0.4020094797742037</v>
      </c>
      <c r="GP27" s="93">
        <v>7.2107408512214359</v>
      </c>
      <c r="GQ27" s="93">
        <f t="shared" si="106"/>
        <v>5.5751480751954477E-2</v>
      </c>
      <c r="GR27" s="60"/>
      <c r="GS27" s="95">
        <v>9.9999999999999998E-13</v>
      </c>
      <c r="GT27" s="95">
        <f t="shared" si="136"/>
        <v>9.9999999999999995E-7</v>
      </c>
      <c r="GU27" s="95">
        <f t="shared" si="107"/>
        <v>9.9999999999999995E-7</v>
      </c>
      <c r="GV27" s="76"/>
      <c r="GW27" s="95">
        <v>1.056277425614603E-2</v>
      </c>
      <c r="GX27" s="95">
        <v>0.12868935930341013</v>
      </c>
      <c r="GY27" s="95">
        <f t="shared" si="108"/>
        <v>8.2079624246494537E-2</v>
      </c>
      <c r="GZ27" s="72"/>
      <c r="HA27" s="111"/>
      <c r="HB27" s="95">
        <v>2.2807560527064955E-3</v>
      </c>
      <c r="HC27" s="95">
        <v>6.2644907223914623E-5</v>
      </c>
      <c r="HD27" s="95">
        <f t="shared" si="109"/>
        <v>36.407685058168937</v>
      </c>
      <c r="HE27" s="60"/>
      <c r="HF27" s="93">
        <v>1.8279269046845622E-3</v>
      </c>
      <c r="HG27" s="93">
        <v>0.95892589565518205</v>
      </c>
      <c r="HH27" s="93">
        <f t="shared" si="110"/>
        <v>1.9062233202448234E-3</v>
      </c>
      <c r="HI27" s="60"/>
      <c r="HJ27" s="95">
        <v>9.9999999999999998E-13</v>
      </c>
      <c r="HK27" s="95">
        <f>0.000001</f>
        <v>9.9999999999999995E-7</v>
      </c>
      <c r="HL27" s="95">
        <f t="shared" si="111"/>
        <v>9.9999999999999995E-7</v>
      </c>
      <c r="HM27" s="76"/>
      <c r="HN27" s="95">
        <v>1.9636006881364114E-3</v>
      </c>
      <c r="HO27" s="95">
        <v>5.517504508228583E-2</v>
      </c>
      <c r="HP27" s="95">
        <f t="shared" si="112"/>
        <v>3.5588565178478367E-2</v>
      </c>
      <c r="HQ27" s="72"/>
      <c r="HR27" s="111"/>
      <c r="HS27" s="95">
        <v>0.96338354327731368</v>
      </c>
      <c r="HT27" s="95">
        <v>4.1146105729037803</v>
      </c>
      <c r="HU27" s="95">
        <f t="shared" si="113"/>
        <v>0.2341372351545363</v>
      </c>
      <c r="HV27" s="60"/>
      <c r="HW27" s="93">
        <v>0.54056517140404059</v>
      </c>
      <c r="HX27" s="93">
        <v>7.3622358689359055</v>
      </c>
      <c r="HY27" s="93">
        <f t="shared" si="114"/>
        <v>7.3424049572344205E-2</v>
      </c>
      <c r="HZ27" s="60"/>
      <c r="IA27" s="95">
        <v>9.9999999999999998E-13</v>
      </c>
      <c r="IB27" s="95">
        <f>0.000001</f>
        <v>9.9999999999999995E-7</v>
      </c>
      <c r="IC27" s="95">
        <f t="shared" si="115"/>
        <v>9.9999999999999995E-7</v>
      </c>
      <c r="ID27" s="76"/>
      <c r="IE27" s="95">
        <v>109.53012479632368</v>
      </c>
      <c r="IF27" s="95">
        <v>11.776834579504911</v>
      </c>
      <c r="IG27" s="95">
        <f t="shared" si="116"/>
        <v>9.3004723855880336</v>
      </c>
      <c r="IH27" s="72"/>
      <c r="II27" s="111"/>
      <c r="IJ27" s="95">
        <v>109.7526004954204</v>
      </c>
      <c r="IK27" s="95">
        <v>11.890372257705343</v>
      </c>
      <c r="IL27" s="95">
        <f t="shared" si="117"/>
        <v>9.2303754766211963</v>
      </c>
      <c r="IM27" s="60"/>
      <c r="IN27" s="93">
        <v>0.19009820811849348</v>
      </c>
      <c r="IO27" s="93">
        <v>3.367374033562458</v>
      </c>
      <c r="IP27" s="93">
        <f t="shared" si="118"/>
        <v>5.6452953020304134E-2</v>
      </c>
      <c r="IQ27" s="60"/>
      <c r="IR27" s="95">
        <v>9.9999999999999998E-13</v>
      </c>
      <c r="IS27" s="95">
        <f>0.000001</f>
        <v>9.9999999999999995E-7</v>
      </c>
      <c r="IT27" s="95">
        <f t="shared" si="119"/>
        <v>9.9999999999999995E-7</v>
      </c>
      <c r="IU27" s="76"/>
      <c r="IV27" s="95">
        <v>9.9999999999999998E-13</v>
      </c>
      <c r="IW27" s="95">
        <f>0.000001</f>
        <v>9.9999999999999995E-7</v>
      </c>
      <c r="IX27" s="95">
        <f t="shared" si="120"/>
        <v>9.9999999999999995E-7</v>
      </c>
      <c r="IY27" s="72"/>
      <c r="IZ27" s="111"/>
      <c r="JA27" s="95">
        <v>109.65060783052604</v>
      </c>
      <c r="JB27" s="95">
        <v>11.919982273060377</v>
      </c>
      <c r="JC27" s="95">
        <f t="shared" si="121"/>
        <v>9.1988901760651665</v>
      </c>
      <c r="JD27" s="60"/>
      <c r="JE27" s="93">
        <v>0.89281141755106319</v>
      </c>
      <c r="JF27" s="93">
        <v>4.2419128500483936</v>
      </c>
      <c r="JG27" s="93">
        <f t="shared" si="122"/>
        <v>0.21047377659842248</v>
      </c>
      <c r="JH27" s="60"/>
      <c r="JI27" s="95">
        <v>9.9999999999999998E-13</v>
      </c>
      <c r="JJ27" s="95">
        <f>0.000001</f>
        <v>9.9999999999999995E-7</v>
      </c>
      <c r="JK27" s="95">
        <f t="shared" si="123"/>
        <v>9.9999999999999995E-7</v>
      </c>
      <c r="JL27" s="76"/>
      <c r="JM27" s="95">
        <v>109.41758197545956</v>
      </c>
      <c r="JN27" s="95">
        <v>11.745592574518207</v>
      </c>
      <c r="JO27" s="95">
        <f t="shared" si="124"/>
        <v>9.3156289290025676</v>
      </c>
      <c r="JP27" s="72"/>
      <c r="JQ27" s="111"/>
      <c r="JR27" s="95">
        <v>109.76745853656912</v>
      </c>
      <c r="JS27" s="95">
        <v>11.869967133831528</v>
      </c>
      <c r="JT27" s="95">
        <f t="shared" si="125"/>
        <v>9.247494731785082</v>
      </c>
      <c r="JU27" s="60"/>
      <c r="JV27" s="93">
        <v>0.86539291354011405</v>
      </c>
      <c r="JW27" s="93">
        <v>3.2597325997090985</v>
      </c>
      <c r="JX27" s="93">
        <f t="shared" si="126"/>
        <v>0.26547972481464965</v>
      </c>
      <c r="JY27" s="60"/>
      <c r="JZ27" s="95">
        <v>9.9999999999999998E-13</v>
      </c>
      <c r="KA27" s="95">
        <v>9.9999999999999995E-7</v>
      </c>
      <c r="KB27" s="95">
        <v>9.9999999999999995E-7</v>
      </c>
      <c r="KC27" s="76"/>
      <c r="KD27" s="95">
        <v>9.9999999999999998E-13</v>
      </c>
      <c r="KE27" s="95">
        <v>9.9999999999999995E-7</v>
      </c>
      <c r="KF27" s="95">
        <v>9.9999999999999995E-7</v>
      </c>
      <c r="KG27" s="72"/>
      <c r="KH27" s="111"/>
      <c r="KI27" s="95">
        <v>109.62126606655519</v>
      </c>
      <c r="KJ27" s="95">
        <v>11.878056397204125</v>
      </c>
      <c r="KK27" s="95">
        <f t="shared" si="128"/>
        <v>9.2288891718310087</v>
      </c>
      <c r="KL27" s="60"/>
      <c r="KM27" s="93">
        <v>0.61835391793582328</v>
      </c>
      <c r="KN27" s="93">
        <v>5.5755228659678551</v>
      </c>
      <c r="KO27" s="93">
        <f t="shared" si="129"/>
        <v>0.11090509944998374</v>
      </c>
      <c r="KP27" s="60"/>
      <c r="KQ27" s="95">
        <v>9.9999999999999998E-13</v>
      </c>
      <c r="KR27" s="95">
        <f>0.000001</f>
        <v>9.9999999999999995E-7</v>
      </c>
      <c r="KS27" s="95">
        <f t="shared" si="130"/>
        <v>9.9999999999999995E-7</v>
      </c>
      <c r="KT27" s="76"/>
      <c r="KU27" s="95">
        <v>1.0593152050007648</v>
      </c>
      <c r="KV27" s="95">
        <v>2.9883908859014818</v>
      </c>
      <c r="KW27" s="95">
        <f t="shared" si="131"/>
        <v>0.35447678882918637</v>
      </c>
      <c r="KX27" s="72"/>
      <c r="KY27" s="111"/>
      <c r="KZ27" s="95">
        <v>110.20088967743882</v>
      </c>
      <c r="LA27" s="95">
        <v>11.885232803616884</v>
      </c>
      <c r="LB27" s="95">
        <f t="shared" si="132"/>
        <v>9.2720850738323595</v>
      </c>
      <c r="LC27" s="60"/>
      <c r="LD27" s="93">
        <v>0.910968170116356</v>
      </c>
      <c r="LE27" s="93">
        <v>2.6227300196574257</v>
      </c>
      <c r="LF27" s="93">
        <f t="shared" si="133"/>
        <v>0.34733585359096336</v>
      </c>
      <c r="LG27" s="60"/>
      <c r="LH27" s="95">
        <v>9.9999999999999998E-13</v>
      </c>
      <c r="LI27" s="95">
        <f>0.000001</f>
        <v>9.9999999999999995E-7</v>
      </c>
      <c r="LJ27" s="95">
        <f t="shared" si="134"/>
        <v>9.9999999999999995E-7</v>
      </c>
      <c r="LK27" s="76"/>
      <c r="LL27" s="95">
        <v>1.0395863052924956</v>
      </c>
      <c r="LM27" s="95">
        <v>2.311420801685073</v>
      </c>
      <c r="LN27" s="95">
        <f t="shared" si="135"/>
        <v>0.44976072921668608</v>
      </c>
    </row>
    <row r="28" spans="1:326" x14ac:dyDescent="0.3">
      <c r="A28" s="58"/>
      <c r="B28" s="58"/>
      <c r="E28" s="112"/>
      <c r="F28" s="95">
        <f>_xlfn.SWITCH($G$1+($G$2-1)*6,1,W28,2,AN28,3,BE28,4,BV28,5,CM28,6,DD28,7,DU28,8,EL28,9,FC28,10,FT28,11,GK28,12,HB28,13,HS28,14,IJ28,15,JA28,16,JR28,17,KI28,18,KZ28,default,NA)</f>
        <v>88.369267042561034</v>
      </c>
      <c r="G28" s="95">
        <f>_xlfn.SWITCH($G$1+($G$2-1)*6,1,X28,2,AO28,3,BF28,4,BW28,5,CN28,6,DE28,7,DV28,8,EM28,9,FD28,10,FU28,11,GL28,12,HC28,13,HT28,14,IK28,15,JB28,16,JS28,17,KJ28,18,LA28,default,NA)</f>
        <v>19.254932685194731</v>
      </c>
      <c r="H28" s="95">
        <f>_xlfn.SWITCH($G$1+($G$2-1)*6,1,Y28,2,AP28,3,BG28,4,BX28,5,CO28,6,DF28,7,DW28,8,EN28,9,FE28,10,FV28,11,GM28,12,HD28,13,HU28,14,IL28,15,JC28,16,JT28,17,KK28,18,LB28,default,NA)</f>
        <v>4.5894352625033505</v>
      </c>
      <c r="I28" s="60"/>
      <c r="J28" s="93">
        <f>_xlfn.SWITCH($G$1+($G$2-1)*6,1,AA28,2,AR28,3,BI28,4,BZ28,5,CQ28,6,DH28,7,DY28,8,EP28,9,FG28,10,FX28,11,GO28,12,HF28,13,HW28,14,IN28,15,JE28,16,JV28,17,KM28,18,LD28,default,NA)</f>
        <v>9.9999999999999998E-13</v>
      </c>
      <c r="K28" s="93">
        <f>_xlfn.SWITCH($G$1+($G$2-1)*6,1,AB28,2,AS28,3,BJ28,4,CA28,5,CR28,6,DI28,7,DZ28,8,EQ28,9,FH28,10,FY28,11,GP28,12,HG28,13,HX28,14,IO28,15,JF28,16,JW28,17,KN28,18,LE28,default,NA)</f>
        <v>9.9999999999999995E-7</v>
      </c>
      <c r="L28" s="93">
        <f>_xlfn.SWITCH($G$1+($G$2-1)*6,1,AC28,2,AT28,3,BK28,4,CB28,5,CS28,6,DJ28,7,EA28,8,ER28,9,FI28,10,FZ28,11,GQ28,12,HH28,13,HY28,14,IP28,15,JG28,16,JX28,17,KO28,18,LF28,default,NA)</f>
        <v>9.9999999999999995E-7</v>
      </c>
      <c r="M28" s="60"/>
      <c r="N28" s="95">
        <f>_xlfn.SWITCH($G$1+($G$2-1)*6,1,AE28,2,AV28,3,BM28,4,CD28,5,CU28,6,DL28,7,EC28,8,ET28,9,FK28,10,GB28,11,GS28,12,HJ28,13,IA28,14,IR28,15,JI28,16,JZ28,17,KQ28,18,LH28,default,NA)</f>
        <v>9.9999999999999998E-13</v>
      </c>
      <c r="O28" s="95">
        <f>_xlfn.SWITCH($G$1+($G$2-1)*6,1,AF28,2,AW28,3,BN28,4,CE28,5,CV28,6,DM28,7,ED28,8,EU28,9,FL28,10,GC28,11,GT28,12,HK28,13,IB28,14,IS28,15,JJ28,16,KA28,17,KR28,18,LI28,default,NA)</f>
        <v>9.9999999999999995E-7</v>
      </c>
      <c r="P28" s="95">
        <f>_xlfn.SWITCH($G$1+($G$2-1)*6,1,AG28,2,AX28,3,BO28,4,CF28,5,CW28,6,DN28,7,EE28,8,EV28,9,FM28,10,GD28,11,GU28,12,HL28,13,IC28,14,IT28,15,JK28,16,KB28,17,KS28,18,LJ28,default,NA)</f>
        <v>9.9999999999999995E-7</v>
      </c>
      <c r="Q28" s="76"/>
      <c r="R28" s="95">
        <f>_xlfn.SWITCH($G$1+($G$2-1)*6,1,AI28,2,AZ28,3,BQ28,4,CH28,5,CY28,6,DP28,7,EG28,8,EX28,9,FO28,10,GF28,11,GW28,12,HN28,13,IE28,14,IV28,15,JM28,16,KD28,17,KU28,18,LL28,default,NA)</f>
        <v>88.533140361138848</v>
      </c>
      <c r="S28" s="95">
        <f>_xlfn.SWITCH($G$1+($G$2-1)*6,1,AJ28,2,BA28,3,BR28,4,CI28,5,CZ28,6,DQ28,7,EH28,8,EY28,9,FP28,10,GG28,11,GX28,12,HO28,13,IF28,14,IW28,15,JN28,16,KE28,17,KV28,18,LM28,default,NA)</f>
        <v>18.989573681394393</v>
      </c>
      <c r="T28" s="95">
        <f>_xlfn.SWITCH($G$1+($G$2-1)*6,1,AK28,2,BB28,3,BS28,4,CJ28,5,DA28,6,DR28,7,EI28,8,EZ28,9,FQ28,10,GH28,11,GY28,12,HP28,13,IG28,14,IX28,15,JO28,16,KF28,17,KW28,18,LN28,default,NA)</f>
        <v>4.6621973640135934</v>
      </c>
      <c r="U28" s="72"/>
      <c r="V28" s="112"/>
      <c r="W28" s="95">
        <v>88.346596856689274</v>
      </c>
      <c r="X28" s="95">
        <v>19.182671373921558</v>
      </c>
      <c r="Y28" s="95">
        <f t="shared" si="71"/>
        <v>4.6055419047002299</v>
      </c>
      <c r="Z28" s="60"/>
      <c r="AA28" s="93">
        <v>88.977659458582934</v>
      </c>
      <c r="AB28" s="93">
        <v>20.23571978172437</v>
      </c>
      <c r="AC28" s="93">
        <f t="shared" si="72"/>
        <v>4.3970592802407733</v>
      </c>
      <c r="AD28" s="60"/>
      <c r="AE28" s="95">
        <v>9.9999999999999998E-13</v>
      </c>
      <c r="AF28" s="95">
        <f>0.000001</f>
        <v>9.9999999999999995E-7</v>
      </c>
      <c r="AG28" s="95">
        <f t="shared" si="69"/>
        <v>9.9999999999999995E-7</v>
      </c>
      <c r="AH28" s="76"/>
      <c r="AI28" s="95">
        <v>9.9999999999999998E-13</v>
      </c>
      <c r="AJ28" s="95">
        <f>0.000001</f>
        <v>9.9999999999999995E-7</v>
      </c>
      <c r="AK28" s="95">
        <f t="shared" si="73"/>
        <v>9.9999999999999995E-7</v>
      </c>
      <c r="AL28" s="72"/>
      <c r="AM28" s="112"/>
      <c r="AN28" s="95">
        <v>88.936258641976963</v>
      </c>
      <c r="AO28" s="95">
        <v>19.295309074431874</v>
      </c>
      <c r="AP28" s="95">
        <f t="shared" si="74"/>
        <v>4.6092165872494881</v>
      </c>
      <c r="AQ28" s="60"/>
      <c r="AR28" s="93">
        <v>89.686423743940992</v>
      </c>
      <c r="AS28" s="93">
        <v>20.459376723220444</v>
      </c>
      <c r="AT28" s="93">
        <f t="shared" si="75"/>
        <v>4.3836342112099169</v>
      </c>
      <c r="AU28" s="60"/>
      <c r="AV28" s="95">
        <v>9.9999999999999998E-13</v>
      </c>
      <c r="AW28" s="95">
        <f>0.000001</f>
        <v>9.9999999999999995E-7</v>
      </c>
      <c r="AX28" s="95">
        <f t="shared" si="76"/>
        <v>9.9999999999999995E-7</v>
      </c>
      <c r="AY28" s="76"/>
      <c r="AZ28" s="95">
        <v>9.9999999999999998E-13</v>
      </c>
      <c r="BA28" s="95">
        <f>0.000001</f>
        <v>9.9999999999999995E-7</v>
      </c>
      <c r="BB28" s="95">
        <f t="shared" si="77"/>
        <v>9.9999999999999995E-7</v>
      </c>
      <c r="BC28" s="72"/>
      <c r="BD28" s="112"/>
      <c r="BE28" s="95">
        <v>88.369267042561034</v>
      </c>
      <c r="BF28" s="95">
        <v>19.254932685194731</v>
      </c>
      <c r="BG28" s="95">
        <f t="shared" si="78"/>
        <v>4.5894352625033505</v>
      </c>
      <c r="BH28" s="60"/>
      <c r="BI28" s="93">
        <v>9.9999999999999998E-13</v>
      </c>
      <c r="BJ28" s="93">
        <f>0.000001</f>
        <v>9.9999999999999995E-7</v>
      </c>
      <c r="BK28" s="93">
        <f t="shared" si="79"/>
        <v>9.9999999999999995E-7</v>
      </c>
      <c r="BL28" s="60"/>
      <c r="BM28" s="95">
        <v>9.9999999999999998E-13</v>
      </c>
      <c r="BN28" s="95">
        <f>0.000001</f>
        <v>9.9999999999999995E-7</v>
      </c>
      <c r="BO28" s="95">
        <f t="shared" si="80"/>
        <v>9.9999999999999995E-7</v>
      </c>
      <c r="BP28" s="76"/>
      <c r="BQ28" s="95">
        <v>88.533140361138848</v>
      </c>
      <c r="BR28" s="95">
        <v>18.989573681394393</v>
      </c>
      <c r="BS28" s="95">
        <f t="shared" si="81"/>
        <v>4.6621973640135934</v>
      </c>
      <c r="BT28" s="72"/>
      <c r="BU28" s="112"/>
      <c r="BV28" s="95">
        <v>88.919723508435069</v>
      </c>
      <c r="BW28" s="95">
        <v>19.258347678261885</v>
      </c>
      <c r="BX28" s="95">
        <v>4.6172041856324144</v>
      </c>
      <c r="BY28" s="60"/>
      <c r="BZ28" s="93">
        <v>89.33563367730595</v>
      </c>
      <c r="CA28" s="93">
        <v>20.010094204111873</v>
      </c>
      <c r="CB28" s="93">
        <v>4.4645283908232862</v>
      </c>
      <c r="CC28" s="60"/>
      <c r="CD28" s="95">
        <v>9.9999999999999998E-13</v>
      </c>
      <c r="CE28" s="95">
        <v>9.9999999999999995E-7</v>
      </c>
      <c r="CF28" s="95">
        <v>9.9999999999999995E-7</v>
      </c>
      <c r="CG28" s="76"/>
      <c r="CH28" s="95">
        <v>9.9999999999999998E-13</v>
      </c>
      <c r="CI28" s="95">
        <v>9.9999999999999995E-7</v>
      </c>
      <c r="CJ28" s="95">
        <v>9.9999999999999995E-7</v>
      </c>
      <c r="CK28" s="72"/>
      <c r="CL28" s="112"/>
      <c r="CM28" s="95">
        <v>9.9999999999999998E-13</v>
      </c>
      <c r="CN28" s="95">
        <f>0.000001</f>
        <v>9.9999999999999995E-7</v>
      </c>
      <c r="CO28" s="95">
        <f t="shared" si="82"/>
        <v>9.9999999999999995E-7</v>
      </c>
      <c r="CP28" s="60"/>
      <c r="CQ28" s="93">
        <v>88.910570169707967</v>
      </c>
      <c r="CR28" s="93">
        <v>19.776013713694489</v>
      </c>
      <c r="CS28" s="93">
        <f t="shared" si="83"/>
        <v>4.4958792735939088</v>
      </c>
      <c r="CT28" s="60"/>
      <c r="CU28" s="95">
        <v>9.9999999999999998E-13</v>
      </c>
      <c r="CV28" s="95">
        <f>0.000001</f>
        <v>9.9999999999999995E-7</v>
      </c>
      <c r="CW28" s="95">
        <f t="shared" si="84"/>
        <v>9.9999999999999995E-7</v>
      </c>
      <c r="CX28" s="76"/>
      <c r="CY28" s="95">
        <v>88.673874606294063</v>
      </c>
      <c r="CZ28" s="95">
        <v>19.010547806607246</v>
      </c>
      <c r="DA28" s="95">
        <f t="shared" si="85"/>
        <v>4.664456569498479</v>
      </c>
      <c r="DB28" s="72"/>
      <c r="DC28" s="112"/>
      <c r="DD28" s="95">
        <v>89.308573821445449</v>
      </c>
      <c r="DE28" s="95">
        <v>19.277848404217902</v>
      </c>
      <c r="DF28" s="95">
        <f t="shared" si="86"/>
        <v>4.6327044361395204</v>
      </c>
      <c r="DG28" s="60"/>
      <c r="DH28" s="93">
        <v>89.626234715540477</v>
      </c>
      <c r="DI28" s="93">
        <v>19.894488562196432</v>
      </c>
      <c r="DJ28" s="93">
        <f t="shared" si="87"/>
        <v>4.5050786018117863</v>
      </c>
      <c r="DK28" s="60"/>
      <c r="DL28" s="95">
        <v>9.9999999999999998E-13</v>
      </c>
      <c r="DM28" s="95">
        <f>0.000001</f>
        <v>9.9999999999999995E-7</v>
      </c>
      <c r="DN28" s="95">
        <f t="shared" si="88"/>
        <v>9.9999999999999995E-7</v>
      </c>
      <c r="DO28" s="76"/>
      <c r="DP28" s="95">
        <v>89.447541509057231</v>
      </c>
      <c r="DQ28" s="95">
        <v>19.237145909622363</v>
      </c>
      <c r="DR28" s="95">
        <f t="shared" si="89"/>
        <v>4.6497303669311902</v>
      </c>
      <c r="DS28" s="72"/>
      <c r="DT28" s="112"/>
      <c r="DU28" s="95">
        <v>2.1612870128268562E-2</v>
      </c>
      <c r="DV28" s="95">
        <v>0.39510590925002537</v>
      </c>
      <c r="DW28" s="95">
        <f t="shared" si="90"/>
        <v>5.4701460095328031E-2</v>
      </c>
      <c r="DX28" s="60"/>
      <c r="DY28" s="93">
        <v>1.3274141623249402E-3</v>
      </c>
      <c r="DZ28" s="93">
        <v>0.4595494327182108</v>
      </c>
      <c r="EA28" s="93">
        <f t="shared" si="91"/>
        <v>2.888512242248576E-3</v>
      </c>
      <c r="EB28" s="60"/>
      <c r="EC28" s="95">
        <v>9.9999999999999998E-13</v>
      </c>
      <c r="ED28" s="95">
        <f>0.000001</f>
        <v>9.9999999999999995E-7</v>
      </c>
      <c r="EE28" s="95">
        <f t="shared" si="92"/>
        <v>9.9999999999999995E-7</v>
      </c>
      <c r="EF28" s="76"/>
      <c r="EG28" s="95">
        <v>9.9999999999999998E-13</v>
      </c>
      <c r="EH28" s="95">
        <f>0.000001</f>
        <v>9.9999999999999995E-7</v>
      </c>
      <c r="EI28" s="95">
        <f t="shared" si="93"/>
        <v>9.9999999999999995E-7</v>
      </c>
      <c r="EJ28" s="72"/>
      <c r="EK28" s="112"/>
      <c r="EL28" s="95">
        <v>0.38451901830656654</v>
      </c>
      <c r="EM28" s="95">
        <v>4.2469463969514196</v>
      </c>
      <c r="EN28" s="95">
        <f t="shared" si="94"/>
        <v>9.0540115736470181E-2</v>
      </c>
      <c r="EO28" s="60"/>
      <c r="EP28" s="93">
        <v>0.37265278661975754</v>
      </c>
      <c r="EQ28" s="93">
        <v>4.4387501190119885</v>
      </c>
      <c r="ER28" s="93">
        <f t="shared" si="95"/>
        <v>8.3954441369343297E-2</v>
      </c>
      <c r="ES28" s="60"/>
      <c r="ET28" s="95">
        <v>9.9999999999999998E-13</v>
      </c>
      <c r="EU28" s="95">
        <f>0.000001</f>
        <v>9.9999999999999995E-7</v>
      </c>
      <c r="EV28" s="95">
        <f t="shared" si="96"/>
        <v>9.9999999999999995E-7</v>
      </c>
      <c r="EW28" s="76"/>
      <c r="EX28" s="95">
        <v>9.9999999999999998E-13</v>
      </c>
      <c r="EY28" s="95">
        <f>0.000001</f>
        <v>9.9999999999999995E-7</v>
      </c>
      <c r="EZ28" s="95">
        <f t="shared" si="97"/>
        <v>9.9999999999999995E-7</v>
      </c>
      <c r="FA28" s="72"/>
      <c r="FB28" s="112"/>
      <c r="FC28" s="95">
        <v>8.923343392443819E-3</v>
      </c>
      <c r="FD28" s="95">
        <v>0.71718867779175721</v>
      </c>
      <c r="FE28" s="95">
        <f t="shared" si="98"/>
        <v>1.2442114144800818E-2</v>
      </c>
      <c r="FF28" s="60"/>
      <c r="FG28" s="93">
        <v>1.2577088124146492E-3</v>
      </c>
      <c r="FH28" s="93">
        <v>1.0833024257601409</v>
      </c>
      <c r="FI28" s="93">
        <f t="shared" si="99"/>
        <v>1.1609951039592008E-3</v>
      </c>
      <c r="FJ28" s="60"/>
      <c r="FK28" s="95">
        <v>9.9999999999999998E-13</v>
      </c>
      <c r="FL28" s="95">
        <f>0.000001</f>
        <v>9.9999999999999995E-7</v>
      </c>
      <c r="FM28" s="95">
        <f t="shared" si="100"/>
        <v>9.9999999999999995E-7</v>
      </c>
      <c r="FN28" s="76"/>
      <c r="FO28" s="95">
        <v>9.9999999999999998E-13</v>
      </c>
      <c r="FP28" s="95">
        <f>0.000001</f>
        <v>9.9999999999999995E-7</v>
      </c>
      <c r="FQ28" s="95">
        <f t="shared" si="101"/>
        <v>9.9999999999999995E-7</v>
      </c>
      <c r="FR28" s="72"/>
      <c r="FS28" s="112"/>
      <c r="FT28" s="95">
        <v>9.9999999999999998E-13</v>
      </c>
      <c r="FU28" s="95">
        <v>9.9999999999999995E-7</v>
      </c>
      <c r="FV28" s="95">
        <v>9.9999999999999995E-7</v>
      </c>
      <c r="FW28" s="60"/>
      <c r="FX28" s="93">
        <v>4.8012395825383018E-2</v>
      </c>
      <c r="FY28" s="93">
        <v>2.5315286350720756</v>
      </c>
      <c r="FZ28" s="93">
        <f t="shared" si="103"/>
        <v>1.8965772363865065E-2</v>
      </c>
      <c r="GA28" s="60"/>
      <c r="GB28" s="95">
        <v>9.9999999999999998E-13</v>
      </c>
      <c r="GC28" s="95">
        <v>9.9999999999999995E-7</v>
      </c>
      <c r="GD28" s="95">
        <v>9.9999999999999995E-7</v>
      </c>
      <c r="GE28" s="76"/>
      <c r="GF28" s="95">
        <v>9.9999999999999998E-13</v>
      </c>
      <c r="GG28" s="95">
        <v>9.9999999999999995E-7</v>
      </c>
      <c r="GH28" s="95">
        <v>9.9999999999999995E-7</v>
      </c>
      <c r="GI28" s="72"/>
      <c r="GJ28" s="112"/>
      <c r="GK28" s="95">
        <v>9.9999999999999998E-13</v>
      </c>
      <c r="GL28" s="95">
        <v>9.9999999999999995E-7</v>
      </c>
      <c r="GM28" s="95">
        <v>9.9999999999999995E-7</v>
      </c>
      <c r="GN28" s="60"/>
      <c r="GO28" s="93">
        <v>7.2672287449963031E-3</v>
      </c>
      <c r="GP28" s="93">
        <v>1.4222143428106471</v>
      </c>
      <c r="GQ28" s="93">
        <f t="shared" si="106"/>
        <v>5.1097985206888458E-3</v>
      </c>
      <c r="GR28" s="60"/>
      <c r="GS28" s="95">
        <v>9.9999999999999998E-13</v>
      </c>
      <c r="GT28" s="95">
        <f t="shared" si="136"/>
        <v>9.9999999999999995E-7</v>
      </c>
      <c r="GU28" s="95">
        <f t="shared" si="107"/>
        <v>9.9999999999999995E-7</v>
      </c>
      <c r="GV28" s="76"/>
      <c r="GW28" s="95">
        <v>9.9999999999999998E-13</v>
      </c>
      <c r="GX28" s="95">
        <f>0.000001</f>
        <v>9.9999999999999995E-7</v>
      </c>
      <c r="GY28" s="95">
        <f t="shared" si="108"/>
        <v>9.9999999999999995E-7</v>
      </c>
      <c r="GZ28" s="72"/>
      <c r="HA28" s="112"/>
      <c r="HB28" s="95">
        <v>5.2565372037090274E-2</v>
      </c>
      <c r="HC28" s="95">
        <v>1.2295440436001883</v>
      </c>
      <c r="HD28" s="95">
        <f t="shared" si="109"/>
        <v>4.2751922804794618E-2</v>
      </c>
      <c r="HE28" s="60"/>
      <c r="HF28" s="93">
        <v>9.9999999999999998E-13</v>
      </c>
      <c r="HG28" s="93">
        <f>0.000001</f>
        <v>9.9999999999999995E-7</v>
      </c>
      <c r="HH28" s="93">
        <f t="shared" si="110"/>
        <v>9.9999999999999995E-7</v>
      </c>
      <c r="HI28" s="60"/>
      <c r="HJ28" s="95">
        <v>9.9999999999999998E-13</v>
      </c>
      <c r="HK28" s="95">
        <f>0.000001</f>
        <v>9.9999999999999995E-7</v>
      </c>
      <c r="HL28" s="95">
        <f t="shared" si="111"/>
        <v>9.9999999999999995E-7</v>
      </c>
      <c r="HM28" s="76"/>
      <c r="HN28" s="95">
        <v>9.9999999999999998E-13</v>
      </c>
      <c r="HO28" s="95">
        <f>0.000001</f>
        <v>9.9999999999999995E-7</v>
      </c>
      <c r="HP28" s="95">
        <f t="shared" si="112"/>
        <v>9.9999999999999995E-7</v>
      </c>
      <c r="HQ28" s="72"/>
      <c r="HR28" s="112"/>
      <c r="HS28" s="95">
        <v>109.8542666763703</v>
      </c>
      <c r="HT28" s="95">
        <v>11.942087867464794</v>
      </c>
      <c r="HU28" s="95">
        <f t="shared" si="113"/>
        <v>9.1989162946672778</v>
      </c>
      <c r="HV28" s="60"/>
      <c r="HW28" s="93">
        <v>110.03728028767151</v>
      </c>
      <c r="HX28" s="93">
        <v>12.616540450945619</v>
      </c>
      <c r="HY28" s="93">
        <f t="shared" si="114"/>
        <v>8.7216682509367391</v>
      </c>
      <c r="HZ28" s="60"/>
      <c r="IA28" s="95">
        <v>9.9999999999999998E-13</v>
      </c>
      <c r="IB28" s="95">
        <f>0.000001</f>
        <v>9.9999999999999995E-7</v>
      </c>
      <c r="IC28" s="95">
        <f t="shared" si="115"/>
        <v>9.9999999999999995E-7</v>
      </c>
      <c r="ID28" s="76"/>
      <c r="IE28" s="95">
        <v>9.9999999999999998E-13</v>
      </c>
      <c r="IF28" s="95">
        <f>0.000001</f>
        <v>9.9999999999999995E-7</v>
      </c>
      <c r="IG28" s="95">
        <f t="shared" si="116"/>
        <v>9.9999999999999995E-7</v>
      </c>
      <c r="IH28" s="72"/>
      <c r="II28" s="112"/>
      <c r="IJ28" s="95">
        <v>9.9999999999999998E-13</v>
      </c>
      <c r="IK28" s="95">
        <f>0.000001</f>
        <v>9.9999999999999995E-7</v>
      </c>
      <c r="IL28" s="95">
        <f t="shared" si="117"/>
        <v>9.9999999999999995E-7</v>
      </c>
      <c r="IM28" s="60"/>
      <c r="IN28" s="93">
        <v>110.20248233675134</v>
      </c>
      <c r="IO28" s="93">
        <v>12.55969988081665</v>
      </c>
      <c r="IP28" s="93">
        <f t="shared" si="118"/>
        <v>8.7742926489088866</v>
      </c>
      <c r="IQ28" s="60"/>
      <c r="IR28" s="95">
        <v>9.9999999999999998E-13</v>
      </c>
      <c r="IS28" s="95">
        <f>0.000001</f>
        <v>9.9999999999999995E-7</v>
      </c>
      <c r="IT28" s="95">
        <f t="shared" si="119"/>
        <v>9.9999999999999995E-7</v>
      </c>
      <c r="IU28" s="76"/>
      <c r="IV28" s="95">
        <v>9.9999999999999998E-13</v>
      </c>
      <c r="IW28" s="95">
        <f>0.000001</f>
        <v>9.9999999999999995E-7</v>
      </c>
      <c r="IX28" s="95">
        <f t="shared" si="120"/>
        <v>9.9999999999999995E-7</v>
      </c>
      <c r="IY28" s="72"/>
      <c r="IZ28" s="112"/>
      <c r="JA28" s="95">
        <v>9.9999999999999998E-13</v>
      </c>
      <c r="JB28" s="95">
        <f>0.000001</f>
        <v>9.9999999999999995E-7</v>
      </c>
      <c r="JC28" s="95">
        <f t="shared" si="121"/>
        <v>9.9999999999999995E-7</v>
      </c>
      <c r="JD28" s="60"/>
      <c r="JE28" s="93">
        <v>109.97233027361573</v>
      </c>
      <c r="JF28" s="93">
        <v>12.363523441631322</v>
      </c>
      <c r="JG28" s="93">
        <f t="shared" si="122"/>
        <v>8.8949020716302591</v>
      </c>
      <c r="JH28" s="60"/>
      <c r="JI28" s="95">
        <v>9.9999999999999998E-13</v>
      </c>
      <c r="JJ28" s="95">
        <f>0.000001</f>
        <v>9.9999999999999995E-7</v>
      </c>
      <c r="JK28" s="95">
        <f t="shared" si="123"/>
        <v>9.9999999999999995E-7</v>
      </c>
      <c r="JL28" s="76"/>
      <c r="JM28" s="95">
        <v>9.9999999999999998E-13</v>
      </c>
      <c r="JN28" s="95">
        <f>0.000001</f>
        <v>9.9999999999999995E-7</v>
      </c>
      <c r="JO28" s="95">
        <f t="shared" si="124"/>
        <v>9.9999999999999995E-7</v>
      </c>
      <c r="JP28" s="72"/>
      <c r="JQ28" s="112"/>
      <c r="JR28" s="95">
        <v>9.9999999999999998E-13</v>
      </c>
      <c r="JS28" s="95">
        <v>9.9999999999999995E-7</v>
      </c>
      <c r="JT28" s="95">
        <v>9.9999999999999995E-7</v>
      </c>
      <c r="JU28" s="60"/>
      <c r="JV28" s="93">
        <v>110.03671228170506</v>
      </c>
      <c r="JW28" s="93">
        <v>12.296924282130886</v>
      </c>
      <c r="JX28" s="93">
        <f t="shared" si="126"/>
        <v>8.9483117694400587</v>
      </c>
      <c r="JY28" s="60"/>
      <c r="JZ28" s="95">
        <v>9.9999999999999998E-13</v>
      </c>
      <c r="KA28" s="95">
        <v>9.9999999999999995E-7</v>
      </c>
      <c r="KB28" s="95">
        <v>9.9999999999999995E-7</v>
      </c>
      <c r="KC28" s="76"/>
      <c r="KD28" s="95">
        <v>9.9999999999999998E-13</v>
      </c>
      <c r="KE28" s="95">
        <v>9.9999999999999995E-7</v>
      </c>
      <c r="KF28" s="95">
        <v>9.9999999999999995E-7</v>
      </c>
      <c r="KG28" s="72"/>
      <c r="KH28" s="112"/>
      <c r="KI28" s="95">
        <v>9.9999999999999998E-13</v>
      </c>
      <c r="KJ28" s="95">
        <f>0.000001</f>
        <v>9.9999999999999995E-7</v>
      </c>
      <c r="KK28" s="95">
        <f t="shared" si="128"/>
        <v>9.9999999999999995E-7</v>
      </c>
      <c r="KL28" s="60"/>
      <c r="KM28" s="93">
        <v>109.69912043958826</v>
      </c>
      <c r="KN28" s="93">
        <v>12.293399046877111</v>
      </c>
      <c r="KO28" s="93">
        <f t="shared" si="129"/>
        <v>8.9234165442189148</v>
      </c>
      <c r="KP28" s="60"/>
      <c r="KQ28" s="95">
        <v>9.9999999999999998E-13</v>
      </c>
      <c r="KR28" s="95">
        <f>0.000001</f>
        <v>9.9999999999999995E-7</v>
      </c>
      <c r="KS28" s="95">
        <f t="shared" si="130"/>
        <v>9.9999999999999995E-7</v>
      </c>
      <c r="KT28" s="76"/>
      <c r="KU28" s="95">
        <v>109.42416402651715</v>
      </c>
      <c r="KV28" s="95">
        <v>11.797850976727359</v>
      </c>
      <c r="KW28" s="95">
        <f t="shared" si="131"/>
        <v>9.2749233943002931</v>
      </c>
      <c r="KX28" s="72"/>
      <c r="KY28" s="112"/>
      <c r="KZ28" s="95">
        <v>9.9999999999999998E-13</v>
      </c>
      <c r="LA28" s="95">
        <f>0.000001</f>
        <v>9.9999999999999995E-7</v>
      </c>
      <c r="LB28" s="95">
        <f t="shared" si="132"/>
        <v>9.9999999999999995E-7</v>
      </c>
      <c r="LC28" s="60"/>
      <c r="LD28" s="93">
        <v>110.41116133990849</v>
      </c>
      <c r="LE28" s="93">
        <v>12.245172552159064</v>
      </c>
      <c r="LF28" s="93">
        <f t="shared" si="133"/>
        <v>9.0167093088811434</v>
      </c>
      <c r="LG28" s="60"/>
      <c r="LH28" s="95">
        <v>9.9999999999999998E-13</v>
      </c>
      <c r="LI28" s="95">
        <f>0.000001</f>
        <v>9.9999999999999995E-7</v>
      </c>
      <c r="LJ28" s="95">
        <f t="shared" si="134"/>
        <v>9.9999999999999995E-7</v>
      </c>
      <c r="LK28" s="76"/>
      <c r="LL28" s="95">
        <v>110.15606113644957</v>
      </c>
      <c r="LM28" s="95">
        <v>11.870293675068503</v>
      </c>
      <c r="LN28" s="95">
        <f t="shared" si="135"/>
        <v>9.2799777454380354</v>
      </c>
    </row>
    <row r="29" spans="1:326" x14ac:dyDescent="0.3">
      <c r="A29" s="58"/>
      <c r="B29" s="58"/>
      <c r="U29" s="72"/>
      <c r="AH29" s="74"/>
      <c r="AL29" s="72"/>
      <c r="AY29" s="74"/>
      <c r="BC29" s="72"/>
      <c r="BP29" s="74"/>
      <c r="BT29" s="72"/>
      <c r="CG29" s="74"/>
      <c r="CK29" s="72"/>
      <c r="CX29" s="74"/>
      <c r="DB29" s="72"/>
      <c r="DO29" s="74"/>
      <c r="DS29" s="72"/>
      <c r="EF29" s="74"/>
      <c r="EJ29" s="72"/>
      <c r="EW29" s="74"/>
      <c r="FA29" s="72"/>
      <c r="FN29" s="74"/>
      <c r="FR29" s="72"/>
      <c r="GE29" s="74"/>
      <c r="GI29" s="72"/>
      <c r="GV29" s="74"/>
      <c r="GZ29" s="72"/>
      <c r="HM29" s="74"/>
      <c r="HQ29" s="72"/>
      <c r="ID29" s="74"/>
      <c r="IH29" s="72"/>
      <c r="IU29" s="74"/>
      <c r="IY29" s="72"/>
      <c r="JL29" s="74"/>
      <c r="JP29" s="72"/>
      <c r="KC29" s="74"/>
      <c r="KG29" s="72"/>
      <c r="KT29" s="74"/>
      <c r="KX29" s="72"/>
      <c r="LK29" s="74"/>
    </row>
    <row r="30" spans="1:326" ht="15" customHeight="1" x14ac:dyDescent="0.3">
      <c r="A30" s="58"/>
      <c r="B30" s="58"/>
      <c r="E30" s="110" t="s">
        <v>47</v>
      </c>
      <c r="F30" s="113" t="s">
        <v>162</v>
      </c>
      <c r="G30" s="114"/>
      <c r="H30" s="115"/>
      <c r="J30" s="116" t="s">
        <v>163</v>
      </c>
      <c r="K30" s="116"/>
      <c r="L30" s="116"/>
      <c r="M30" s="57"/>
      <c r="N30" s="108" t="s">
        <v>170</v>
      </c>
      <c r="O30" s="108"/>
      <c r="P30" s="108"/>
      <c r="R30" s="116" t="s">
        <v>164</v>
      </c>
      <c r="S30" s="116"/>
      <c r="T30" s="116"/>
      <c r="U30" s="72"/>
      <c r="V30" s="110" t="s">
        <v>47</v>
      </c>
      <c r="W30" s="113" t="s">
        <v>39</v>
      </c>
      <c r="X30" s="114"/>
      <c r="Y30" s="115"/>
      <c r="AA30" s="116" t="s">
        <v>40</v>
      </c>
      <c r="AB30" s="116"/>
      <c r="AC30" s="116"/>
      <c r="AD30" s="57"/>
      <c r="AE30" s="108" t="s">
        <v>41</v>
      </c>
      <c r="AF30" s="108"/>
      <c r="AG30" s="108"/>
      <c r="AH30" s="74"/>
      <c r="AI30" s="116" t="s">
        <v>42</v>
      </c>
      <c r="AJ30" s="116"/>
      <c r="AK30" s="116"/>
      <c r="AL30" s="72"/>
      <c r="AM30" s="110" t="s">
        <v>47</v>
      </c>
      <c r="AN30" s="113" t="s">
        <v>39</v>
      </c>
      <c r="AO30" s="114"/>
      <c r="AP30" s="115"/>
      <c r="AR30" s="116" t="s">
        <v>40</v>
      </c>
      <c r="AS30" s="116"/>
      <c r="AT30" s="116"/>
      <c r="AU30" s="57"/>
      <c r="AV30" s="108" t="s">
        <v>41</v>
      </c>
      <c r="AW30" s="108"/>
      <c r="AX30" s="108"/>
      <c r="AY30" s="74"/>
      <c r="AZ30" s="116" t="s">
        <v>42</v>
      </c>
      <c r="BA30" s="116"/>
      <c r="BB30" s="116"/>
      <c r="BC30" s="72"/>
      <c r="BD30" s="110" t="s">
        <v>47</v>
      </c>
      <c r="BE30" s="113" t="s">
        <v>39</v>
      </c>
      <c r="BF30" s="114"/>
      <c r="BG30" s="115"/>
      <c r="BI30" s="116" t="s">
        <v>40</v>
      </c>
      <c r="BJ30" s="116"/>
      <c r="BK30" s="116"/>
      <c r="BL30" s="57"/>
      <c r="BM30" s="108" t="s">
        <v>41</v>
      </c>
      <c r="BN30" s="108"/>
      <c r="BO30" s="108"/>
      <c r="BP30" s="74"/>
      <c r="BQ30" s="116" t="s">
        <v>42</v>
      </c>
      <c r="BR30" s="116"/>
      <c r="BS30" s="116"/>
      <c r="BT30" s="72"/>
      <c r="BU30" s="110" t="s">
        <v>47</v>
      </c>
      <c r="BV30" s="113" t="s">
        <v>39</v>
      </c>
      <c r="BW30" s="114"/>
      <c r="BX30" s="115"/>
      <c r="BZ30" s="116" t="s">
        <v>40</v>
      </c>
      <c r="CA30" s="116"/>
      <c r="CB30" s="116"/>
      <c r="CC30" s="57"/>
      <c r="CD30" s="108" t="s">
        <v>41</v>
      </c>
      <c r="CE30" s="108"/>
      <c r="CF30" s="108"/>
      <c r="CG30" s="74"/>
      <c r="CH30" s="116" t="s">
        <v>42</v>
      </c>
      <c r="CI30" s="116"/>
      <c r="CJ30" s="116"/>
      <c r="CK30" s="72"/>
      <c r="CL30" s="110" t="s">
        <v>47</v>
      </c>
      <c r="CM30" s="113" t="s">
        <v>39</v>
      </c>
      <c r="CN30" s="114"/>
      <c r="CO30" s="115"/>
      <c r="CQ30" s="116" t="s">
        <v>40</v>
      </c>
      <c r="CR30" s="116"/>
      <c r="CS30" s="116"/>
      <c r="CT30" s="57"/>
      <c r="CU30" s="108" t="s">
        <v>41</v>
      </c>
      <c r="CV30" s="108"/>
      <c r="CW30" s="108"/>
      <c r="CX30" s="74"/>
      <c r="CY30" s="116" t="s">
        <v>42</v>
      </c>
      <c r="CZ30" s="116"/>
      <c r="DA30" s="116"/>
      <c r="DB30" s="72"/>
      <c r="DC30" s="110" t="s">
        <v>47</v>
      </c>
      <c r="DD30" s="113" t="s">
        <v>39</v>
      </c>
      <c r="DE30" s="114"/>
      <c r="DF30" s="115"/>
      <c r="DH30" s="116" t="s">
        <v>40</v>
      </c>
      <c r="DI30" s="116"/>
      <c r="DJ30" s="116"/>
      <c r="DK30" s="57"/>
      <c r="DL30" s="108" t="s">
        <v>41</v>
      </c>
      <c r="DM30" s="108"/>
      <c r="DN30" s="108"/>
      <c r="DO30" s="74"/>
      <c r="DP30" s="116" t="s">
        <v>42</v>
      </c>
      <c r="DQ30" s="116"/>
      <c r="DR30" s="116"/>
      <c r="DS30" s="72"/>
      <c r="DT30" s="110" t="s">
        <v>47</v>
      </c>
      <c r="DU30" s="113" t="s">
        <v>39</v>
      </c>
      <c r="DV30" s="114"/>
      <c r="DW30" s="115"/>
      <c r="DY30" s="116" t="s">
        <v>40</v>
      </c>
      <c r="DZ30" s="116"/>
      <c r="EA30" s="116"/>
      <c r="EB30" s="57"/>
      <c r="EC30" s="108" t="s">
        <v>41</v>
      </c>
      <c r="ED30" s="108"/>
      <c r="EE30" s="108"/>
      <c r="EF30" s="74"/>
      <c r="EG30" s="116" t="s">
        <v>42</v>
      </c>
      <c r="EH30" s="116"/>
      <c r="EI30" s="116"/>
      <c r="EJ30" s="72"/>
      <c r="EK30" s="110" t="s">
        <v>47</v>
      </c>
      <c r="EL30" s="113" t="s">
        <v>39</v>
      </c>
      <c r="EM30" s="114"/>
      <c r="EN30" s="115"/>
      <c r="EP30" s="116" t="s">
        <v>40</v>
      </c>
      <c r="EQ30" s="116"/>
      <c r="ER30" s="116"/>
      <c r="ES30" s="57"/>
      <c r="ET30" s="108" t="s">
        <v>41</v>
      </c>
      <c r="EU30" s="108"/>
      <c r="EV30" s="108"/>
      <c r="EW30" s="74"/>
      <c r="EX30" s="116" t="s">
        <v>42</v>
      </c>
      <c r="EY30" s="116"/>
      <c r="EZ30" s="116"/>
      <c r="FA30" s="72"/>
      <c r="FB30" s="110" t="s">
        <v>47</v>
      </c>
      <c r="FC30" s="113" t="s">
        <v>39</v>
      </c>
      <c r="FD30" s="114"/>
      <c r="FE30" s="115"/>
      <c r="FG30" s="116" t="s">
        <v>40</v>
      </c>
      <c r="FH30" s="116"/>
      <c r="FI30" s="116"/>
      <c r="FJ30" s="57"/>
      <c r="FK30" s="108" t="s">
        <v>41</v>
      </c>
      <c r="FL30" s="108"/>
      <c r="FM30" s="108"/>
      <c r="FN30" s="74"/>
      <c r="FO30" s="116" t="s">
        <v>42</v>
      </c>
      <c r="FP30" s="116"/>
      <c r="FQ30" s="116"/>
      <c r="FR30" s="72"/>
      <c r="FS30" s="110" t="s">
        <v>47</v>
      </c>
      <c r="FT30" s="113" t="s">
        <v>39</v>
      </c>
      <c r="FU30" s="114"/>
      <c r="FV30" s="115"/>
      <c r="FX30" s="116" t="s">
        <v>40</v>
      </c>
      <c r="FY30" s="116"/>
      <c r="FZ30" s="116"/>
      <c r="GA30" s="57"/>
      <c r="GB30" s="108" t="s">
        <v>41</v>
      </c>
      <c r="GC30" s="108"/>
      <c r="GD30" s="108"/>
      <c r="GE30" s="74"/>
      <c r="GF30" s="116" t="s">
        <v>42</v>
      </c>
      <c r="GG30" s="116"/>
      <c r="GH30" s="116"/>
      <c r="GI30" s="72"/>
      <c r="GJ30" s="110" t="s">
        <v>47</v>
      </c>
      <c r="GK30" s="113" t="s">
        <v>39</v>
      </c>
      <c r="GL30" s="114"/>
      <c r="GM30" s="115"/>
      <c r="GO30" s="116" t="s">
        <v>40</v>
      </c>
      <c r="GP30" s="116"/>
      <c r="GQ30" s="116"/>
      <c r="GR30" s="57"/>
      <c r="GS30" s="108" t="s">
        <v>41</v>
      </c>
      <c r="GT30" s="108"/>
      <c r="GU30" s="108"/>
      <c r="GV30" s="74"/>
      <c r="GW30" s="116" t="s">
        <v>42</v>
      </c>
      <c r="GX30" s="116"/>
      <c r="GY30" s="116"/>
      <c r="GZ30" s="72"/>
      <c r="HA30" s="110" t="s">
        <v>47</v>
      </c>
      <c r="HB30" s="113" t="s">
        <v>39</v>
      </c>
      <c r="HC30" s="114"/>
      <c r="HD30" s="115"/>
      <c r="HF30" s="116" t="s">
        <v>40</v>
      </c>
      <c r="HG30" s="116"/>
      <c r="HH30" s="116"/>
      <c r="HI30" s="57"/>
      <c r="HJ30" s="108" t="s">
        <v>41</v>
      </c>
      <c r="HK30" s="108"/>
      <c r="HL30" s="108"/>
      <c r="HM30" s="74"/>
      <c r="HN30" s="116" t="s">
        <v>42</v>
      </c>
      <c r="HO30" s="116"/>
      <c r="HP30" s="116"/>
      <c r="HQ30" s="72"/>
      <c r="HR30" s="110" t="s">
        <v>47</v>
      </c>
      <c r="HS30" s="113" t="s">
        <v>39</v>
      </c>
      <c r="HT30" s="114"/>
      <c r="HU30" s="115"/>
      <c r="HW30" s="116" t="s">
        <v>40</v>
      </c>
      <c r="HX30" s="116"/>
      <c r="HY30" s="116"/>
      <c r="HZ30" s="57"/>
      <c r="IA30" s="108" t="s">
        <v>41</v>
      </c>
      <c r="IB30" s="108"/>
      <c r="IC30" s="108"/>
      <c r="ID30" s="74"/>
      <c r="IE30" s="116" t="s">
        <v>42</v>
      </c>
      <c r="IF30" s="116"/>
      <c r="IG30" s="116"/>
      <c r="IH30" s="72"/>
      <c r="II30" s="110" t="s">
        <v>47</v>
      </c>
      <c r="IJ30" s="113" t="s">
        <v>39</v>
      </c>
      <c r="IK30" s="114"/>
      <c r="IL30" s="115"/>
      <c r="IN30" s="116" t="s">
        <v>40</v>
      </c>
      <c r="IO30" s="116"/>
      <c r="IP30" s="116"/>
      <c r="IQ30" s="57"/>
      <c r="IR30" s="108" t="s">
        <v>41</v>
      </c>
      <c r="IS30" s="108"/>
      <c r="IT30" s="108"/>
      <c r="IU30" s="74"/>
      <c r="IV30" s="116" t="s">
        <v>42</v>
      </c>
      <c r="IW30" s="116"/>
      <c r="IX30" s="116"/>
      <c r="IY30" s="72"/>
      <c r="IZ30" s="110" t="s">
        <v>47</v>
      </c>
      <c r="JA30" s="113" t="s">
        <v>39</v>
      </c>
      <c r="JB30" s="114"/>
      <c r="JC30" s="115"/>
      <c r="JE30" s="116" t="s">
        <v>40</v>
      </c>
      <c r="JF30" s="116"/>
      <c r="JG30" s="116"/>
      <c r="JH30" s="57"/>
      <c r="JI30" s="108" t="s">
        <v>41</v>
      </c>
      <c r="JJ30" s="108"/>
      <c r="JK30" s="108"/>
      <c r="JL30" s="74"/>
      <c r="JM30" s="116" t="s">
        <v>42</v>
      </c>
      <c r="JN30" s="116"/>
      <c r="JO30" s="116"/>
      <c r="JP30" s="72"/>
      <c r="JQ30" s="110" t="s">
        <v>47</v>
      </c>
      <c r="JR30" s="113" t="s">
        <v>39</v>
      </c>
      <c r="JS30" s="114"/>
      <c r="JT30" s="115"/>
      <c r="JV30" s="116" t="s">
        <v>40</v>
      </c>
      <c r="JW30" s="116"/>
      <c r="JX30" s="116"/>
      <c r="JY30" s="57"/>
      <c r="JZ30" s="108" t="s">
        <v>41</v>
      </c>
      <c r="KA30" s="108"/>
      <c r="KB30" s="108"/>
      <c r="KC30" s="74"/>
      <c r="KD30" s="116" t="s">
        <v>42</v>
      </c>
      <c r="KE30" s="116"/>
      <c r="KF30" s="116"/>
      <c r="KG30" s="72"/>
      <c r="KH30" s="110" t="s">
        <v>47</v>
      </c>
      <c r="KI30" s="113" t="s">
        <v>39</v>
      </c>
      <c r="KJ30" s="114"/>
      <c r="KK30" s="115"/>
      <c r="KM30" s="116" t="s">
        <v>40</v>
      </c>
      <c r="KN30" s="116"/>
      <c r="KO30" s="116"/>
      <c r="KP30" s="57"/>
      <c r="KQ30" s="108" t="s">
        <v>41</v>
      </c>
      <c r="KR30" s="108"/>
      <c r="KS30" s="108"/>
      <c r="KT30" s="74"/>
      <c r="KU30" s="116" t="s">
        <v>42</v>
      </c>
      <c r="KV30" s="116"/>
      <c r="KW30" s="116"/>
      <c r="KX30" s="72"/>
      <c r="KY30" s="110" t="s">
        <v>47</v>
      </c>
      <c r="KZ30" s="113" t="s">
        <v>39</v>
      </c>
      <c r="LA30" s="114"/>
      <c r="LB30" s="115"/>
      <c r="LD30" s="116" t="s">
        <v>40</v>
      </c>
      <c r="LE30" s="116"/>
      <c r="LF30" s="116"/>
      <c r="LG30" s="57"/>
      <c r="LH30" s="108" t="s">
        <v>41</v>
      </c>
      <c r="LI30" s="108"/>
      <c r="LJ30" s="108"/>
      <c r="LK30" s="74"/>
      <c r="LL30" s="116" t="s">
        <v>42</v>
      </c>
      <c r="LM30" s="116"/>
      <c r="LN30" s="116"/>
    </row>
    <row r="31" spans="1:326" ht="15" customHeight="1" x14ac:dyDescent="0.3">
      <c r="A31" s="58"/>
      <c r="B31" s="58"/>
      <c r="E31" s="111"/>
      <c r="F31" s="94" t="s">
        <v>43</v>
      </c>
      <c r="G31" s="94" t="s">
        <v>44</v>
      </c>
      <c r="H31" s="94" t="s">
        <v>45</v>
      </c>
      <c r="I31" s="1"/>
      <c r="J31" s="94" t="s">
        <v>43</v>
      </c>
      <c r="K31" s="94" t="s">
        <v>44</v>
      </c>
      <c r="L31" s="94" t="s">
        <v>45</v>
      </c>
      <c r="M31" s="57"/>
      <c r="N31" s="92" t="s">
        <v>43</v>
      </c>
      <c r="O31" s="92" t="s">
        <v>44</v>
      </c>
      <c r="P31" s="92" t="s">
        <v>45</v>
      </c>
      <c r="Q31" s="75"/>
      <c r="R31" s="94" t="s">
        <v>43</v>
      </c>
      <c r="S31" s="94" t="s">
        <v>44</v>
      </c>
      <c r="T31" s="94" t="s">
        <v>45</v>
      </c>
      <c r="U31" s="73"/>
      <c r="V31" s="111"/>
      <c r="W31" s="94" t="s">
        <v>43</v>
      </c>
      <c r="X31" s="94" t="s">
        <v>44</v>
      </c>
      <c r="Y31" s="94" t="s">
        <v>45</v>
      </c>
      <c r="Z31" s="1"/>
      <c r="AA31" s="94" t="s">
        <v>43</v>
      </c>
      <c r="AB31" s="94" t="s">
        <v>44</v>
      </c>
      <c r="AC31" s="94" t="s">
        <v>45</v>
      </c>
      <c r="AD31" s="57"/>
      <c r="AE31" s="92" t="s">
        <v>43</v>
      </c>
      <c r="AF31" s="92" t="s">
        <v>44</v>
      </c>
      <c r="AG31" s="92" t="s">
        <v>45</v>
      </c>
      <c r="AH31" s="75"/>
      <c r="AI31" s="94" t="s">
        <v>43</v>
      </c>
      <c r="AJ31" s="94" t="s">
        <v>44</v>
      </c>
      <c r="AK31" s="94" t="s">
        <v>45</v>
      </c>
      <c r="AL31" s="73"/>
      <c r="AM31" s="111"/>
      <c r="AN31" s="94" t="s">
        <v>43</v>
      </c>
      <c r="AO31" s="94" t="s">
        <v>44</v>
      </c>
      <c r="AP31" s="94" t="s">
        <v>45</v>
      </c>
      <c r="AQ31" s="1"/>
      <c r="AR31" s="94" t="s">
        <v>43</v>
      </c>
      <c r="AS31" s="94" t="s">
        <v>44</v>
      </c>
      <c r="AT31" s="94" t="s">
        <v>45</v>
      </c>
      <c r="AU31" s="57"/>
      <c r="AV31" s="92" t="s">
        <v>43</v>
      </c>
      <c r="AW31" s="92" t="s">
        <v>44</v>
      </c>
      <c r="AX31" s="92" t="s">
        <v>45</v>
      </c>
      <c r="AY31" s="75"/>
      <c r="AZ31" s="94" t="s">
        <v>43</v>
      </c>
      <c r="BA31" s="94" t="s">
        <v>44</v>
      </c>
      <c r="BB31" s="94" t="s">
        <v>45</v>
      </c>
      <c r="BC31" s="73"/>
      <c r="BD31" s="111"/>
      <c r="BE31" s="94" t="s">
        <v>43</v>
      </c>
      <c r="BF31" s="94" t="s">
        <v>44</v>
      </c>
      <c r="BG31" s="94" t="s">
        <v>45</v>
      </c>
      <c r="BH31" s="1"/>
      <c r="BI31" s="94" t="s">
        <v>43</v>
      </c>
      <c r="BJ31" s="94" t="s">
        <v>44</v>
      </c>
      <c r="BK31" s="94" t="s">
        <v>45</v>
      </c>
      <c r="BL31" s="57"/>
      <c r="BM31" s="92" t="s">
        <v>43</v>
      </c>
      <c r="BN31" s="92" t="s">
        <v>44</v>
      </c>
      <c r="BO31" s="92" t="s">
        <v>45</v>
      </c>
      <c r="BP31" s="75"/>
      <c r="BQ31" s="94" t="s">
        <v>43</v>
      </c>
      <c r="BR31" s="94" t="s">
        <v>44</v>
      </c>
      <c r="BS31" s="94" t="s">
        <v>45</v>
      </c>
      <c r="BT31" s="73"/>
      <c r="BU31" s="111"/>
      <c r="BV31" s="94" t="s">
        <v>43</v>
      </c>
      <c r="BW31" s="94" t="s">
        <v>44</v>
      </c>
      <c r="BX31" s="94" t="s">
        <v>45</v>
      </c>
      <c r="BY31" s="1"/>
      <c r="BZ31" s="94" t="s">
        <v>43</v>
      </c>
      <c r="CA31" s="94" t="s">
        <v>44</v>
      </c>
      <c r="CB31" s="94" t="s">
        <v>45</v>
      </c>
      <c r="CC31" s="57"/>
      <c r="CD31" s="92" t="s">
        <v>43</v>
      </c>
      <c r="CE31" s="92" t="s">
        <v>44</v>
      </c>
      <c r="CF31" s="92" t="s">
        <v>45</v>
      </c>
      <c r="CG31" s="75"/>
      <c r="CH31" s="94" t="s">
        <v>43</v>
      </c>
      <c r="CI31" s="94" t="s">
        <v>44</v>
      </c>
      <c r="CJ31" s="94" t="s">
        <v>45</v>
      </c>
      <c r="CK31" s="73"/>
      <c r="CL31" s="111"/>
      <c r="CM31" s="94" t="s">
        <v>43</v>
      </c>
      <c r="CN31" s="94" t="s">
        <v>44</v>
      </c>
      <c r="CO31" s="94" t="s">
        <v>45</v>
      </c>
      <c r="CP31" s="1"/>
      <c r="CQ31" s="94" t="s">
        <v>43</v>
      </c>
      <c r="CR31" s="94" t="s">
        <v>44</v>
      </c>
      <c r="CS31" s="94" t="s">
        <v>45</v>
      </c>
      <c r="CT31" s="57"/>
      <c r="CU31" s="92" t="s">
        <v>43</v>
      </c>
      <c r="CV31" s="92" t="s">
        <v>44</v>
      </c>
      <c r="CW31" s="92" t="s">
        <v>45</v>
      </c>
      <c r="CX31" s="75"/>
      <c r="CY31" s="94" t="s">
        <v>43</v>
      </c>
      <c r="CZ31" s="94" t="s">
        <v>44</v>
      </c>
      <c r="DA31" s="94" t="s">
        <v>45</v>
      </c>
      <c r="DB31" s="73"/>
      <c r="DC31" s="111"/>
      <c r="DD31" s="94" t="s">
        <v>43</v>
      </c>
      <c r="DE31" s="94" t="s">
        <v>44</v>
      </c>
      <c r="DF31" s="94" t="s">
        <v>45</v>
      </c>
      <c r="DG31" s="1"/>
      <c r="DH31" s="94" t="s">
        <v>43</v>
      </c>
      <c r="DI31" s="94" t="s">
        <v>44</v>
      </c>
      <c r="DJ31" s="94" t="s">
        <v>45</v>
      </c>
      <c r="DK31" s="57"/>
      <c r="DL31" s="92" t="s">
        <v>43</v>
      </c>
      <c r="DM31" s="92" t="s">
        <v>44</v>
      </c>
      <c r="DN31" s="92" t="s">
        <v>45</v>
      </c>
      <c r="DO31" s="75"/>
      <c r="DP31" s="94" t="s">
        <v>43</v>
      </c>
      <c r="DQ31" s="94" t="s">
        <v>44</v>
      </c>
      <c r="DR31" s="94" t="s">
        <v>45</v>
      </c>
      <c r="DS31" s="73"/>
      <c r="DT31" s="111"/>
      <c r="DU31" s="94" t="s">
        <v>43</v>
      </c>
      <c r="DV31" s="94" t="s">
        <v>44</v>
      </c>
      <c r="DW31" s="94" t="s">
        <v>45</v>
      </c>
      <c r="DX31" s="1"/>
      <c r="DY31" s="94" t="s">
        <v>43</v>
      </c>
      <c r="DZ31" s="94" t="s">
        <v>44</v>
      </c>
      <c r="EA31" s="94" t="s">
        <v>45</v>
      </c>
      <c r="EB31" s="57"/>
      <c r="EC31" s="92" t="s">
        <v>43</v>
      </c>
      <c r="ED31" s="92" t="s">
        <v>44</v>
      </c>
      <c r="EE31" s="92" t="s">
        <v>45</v>
      </c>
      <c r="EF31" s="75"/>
      <c r="EG31" s="94" t="s">
        <v>43</v>
      </c>
      <c r="EH31" s="94" t="s">
        <v>44</v>
      </c>
      <c r="EI31" s="94" t="s">
        <v>45</v>
      </c>
      <c r="EJ31" s="73"/>
      <c r="EK31" s="111"/>
      <c r="EL31" s="94" t="s">
        <v>43</v>
      </c>
      <c r="EM31" s="94" t="s">
        <v>44</v>
      </c>
      <c r="EN31" s="94" t="s">
        <v>45</v>
      </c>
      <c r="EO31" s="1"/>
      <c r="EP31" s="94" t="s">
        <v>43</v>
      </c>
      <c r="EQ31" s="94" t="s">
        <v>44</v>
      </c>
      <c r="ER31" s="94" t="s">
        <v>45</v>
      </c>
      <c r="ES31" s="57"/>
      <c r="ET31" s="92" t="s">
        <v>43</v>
      </c>
      <c r="EU31" s="92" t="s">
        <v>44</v>
      </c>
      <c r="EV31" s="92" t="s">
        <v>45</v>
      </c>
      <c r="EW31" s="75"/>
      <c r="EX31" s="94" t="s">
        <v>43</v>
      </c>
      <c r="EY31" s="94" t="s">
        <v>44</v>
      </c>
      <c r="EZ31" s="94" t="s">
        <v>45</v>
      </c>
      <c r="FA31" s="73"/>
      <c r="FB31" s="111"/>
      <c r="FC31" s="94" t="s">
        <v>43</v>
      </c>
      <c r="FD31" s="94" t="s">
        <v>44</v>
      </c>
      <c r="FE31" s="94" t="s">
        <v>45</v>
      </c>
      <c r="FF31" s="1"/>
      <c r="FG31" s="94" t="s">
        <v>43</v>
      </c>
      <c r="FH31" s="94" t="s">
        <v>44</v>
      </c>
      <c r="FI31" s="94" t="s">
        <v>45</v>
      </c>
      <c r="FJ31" s="57"/>
      <c r="FK31" s="92" t="s">
        <v>43</v>
      </c>
      <c r="FL31" s="92" t="s">
        <v>44</v>
      </c>
      <c r="FM31" s="92" t="s">
        <v>45</v>
      </c>
      <c r="FN31" s="75"/>
      <c r="FO31" s="94" t="s">
        <v>43</v>
      </c>
      <c r="FP31" s="94" t="s">
        <v>44</v>
      </c>
      <c r="FQ31" s="94" t="s">
        <v>45</v>
      </c>
      <c r="FR31" s="73"/>
      <c r="FS31" s="111"/>
      <c r="FT31" s="94" t="s">
        <v>43</v>
      </c>
      <c r="FU31" s="94" t="s">
        <v>44</v>
      </c>
      <c r="FV31" s="94" t="s">
        <v>45</v>
      </c>
      <c r="FW31" s="1"/>
      <c r="FX31" s="94" t="s">
        <v>43</v>
      </c>
      <c r="FY31" s="94" t="s">
        <v>44</v>
      </c>
      <c r="FZ31" s="94" t="s">
        <v>45</v>
      </c>
      <c r="GA31" s="57"/>
      <c r="GB31" s="92" t="s">
        <v>43</v>
      </c>
      <c r="GC31" s="92" t="s">
        <v>44</v>
      </c>
      <c r="GD31" s="92" t="s">
        <v>45</v>
      </c>
      <c r="GE31" s="75"/>
      <c r="GF31" s="94" t="s">
        <v>43</v>
      </c>
      <c r="GG31" s="94" t="s">
        <v>44</v>
      </c>
      <c r="GH31" s="94" t="s">
        <v>45</v>
      </c>
      <c r="GI31" s="73"/>
      <c r="GJ31" s="111"/>
      <c r="GK31" s="94" t="s">
        <v>43</v>
      </c>
      <c r="GL31" s="94" t="s">
        <v>44</v>
      </c>
      <c r="GM31" s="94" t="s">
        <v>45</v>
      </c>
      <c r="GN31" s="1"/>
      <c r="GO31" s="94" t="s">
        <v>43</v>
      </c>
      <c r="GP31" s="94" t="s">
        <v>44</v>
      </c>
      <c r="GQ31" s="94" t="s">
        <v>45</v>
      </c>
      <c r="GR31" s="57"/>
      <c r="GS31" s="92" t="s">
        <v>43</v>
      </c>
      <c r="GT31" s="92" t="s">
        <v>44</v>
      </c>
      <c r="GU31" s="92" t="s">
        <v>45</v>
      </c>
      <c r="GV31" s="75"/>
      <c r="GW31" s="94" t="s">
        <v>43</v>
      </c>
      <c r="GX31" s="94" t="s">
        <v>44</v>
      </c>
      <c r="GY31" s="94" t="s">
        <v>45</v>
      </c>
      <c r="GZ31" s="73"/>
      <c r="HA31" s="111"/>
      <c r="HB31" s="94" t="s">
        <v>43</v>
      </c>
      <c r="HC31" s="94" t="s">
        <v>44</v>
      </c>
      <c r="HD31" s="94" t="s">
        <v>45</v>
      </c>
      <c r="HE31" s="1"/>
      <c r="HF31" s="94" t="s">
        <v>43</v>
      </c>
      <c r="HG31" s="94" t="s">
        <v>44</v>
      </c>
      <c r="HH31" s="94" t="s">
        <v>45</v>
      </c>
      <c r="HI31" s="57"/>
      <c r="HJ31" s="92" t="s">
        <v>43</v>
      </c>
      <c r="HK31" s="92" t="s">
        <v>44</v>
      </c>
      <c r="HL31" s="92" t="s">
        <v>45</v>
      </c>
      <c r="HM31" s="75"/>
      <c r="HN31" s="94" t="s">
        <v>43</v>
      </c>
      <c r="HO31" s="94" t="s">
        <v>44</v>
      </c>
      <c r="HP31" s="94" t="s">
        <v>45</v>
      </c>
      <c r="HQ31" s="73"/>
      <c r="HR31" s="111"/>
      <c r="HS31" s="94" t="s">
        <v>43</v>
      </c>
      <c r="HT31" s="94" t="s">
        <v>44</v>
      </c>
      <c r="HU31" s="94" t="s">
        <v>45</v>
      </c>
      <c r="HV31" s="1"/>
      <c r="HW31" s="94" t="s">
        <v>43</v>
      </c>
      <c r="HX31" s="94" t="s">
        <v>44</v>
      </c>
      <c r="HY31" s="94" t="s">
        <v>45</v>
      </c>
      <c r="HZ31" s="57"/>
      <c r="IA31" s="92" t="s">
        <v>43</v>
      </c>
      <c r="IB31" s="92" t="s">
        <v>44</v>
      </c>
      <c r="IC31" s="92" t="s">
        <v>45</v>
      </c>
      <c r="ID31" s="75"/>
      <c r="IE31" s="94" t="s">
        <v>43</v>
      </c>
      <c r="IF31" s="94" t="s">
        <v>44</v>
      </c>
      <c r="IG31" s="94" t="s">
        <v>45</v>
      </c>
      <c r="IH31" s="73"/>
      <c r="II31" s="111"/>
      <c r="IJ31" s="94" t="s">
        <v>43</v>
      </c>
      <c r="IK31" s="94" t="s">
        <v>44</v>
      </c>
      <c r="IL31" s="94" t="s">
        <v>45</v>
      </c>
      <c r="IM31" s="1"/>
      <c r="IN31" s="94" t="s">
        <v>43</v>
      </c>
      <c r="IO31" s="94" t="s">
        <v>44</v>
      </c>
      <c r="IP31" s="94" t="s">
        <v>45</v>
      </c>
      <c r="IQ31" s="57"/>
      <c r="IR31" s="92" t="s">
        <v>43</v>
      </c>
      <c r="IS31" s="92" t="s">
        <v>44</v>
      </c>
      <c r="IT31" s="92" t="s">
        <v>45</v>
      </c>
      <c r="IU31" s="75"/>
      <c r="IV31" s="94" t="s">
        <v>43</v>
      </c>
      <c r="IW31" s="94" t="s">
        <v>44</v>
      </c>
      <c r="IX31" s="94" t="s">
        <v>45</v>
      </c>
      <c r="IY31" s="73"/>
      <c r="IZ31" s="111"/>
      <c r="JA31" s="94" t="s">
        <v>43</v>
      </c>
      <c r="JB31" s="94" t="s">
        <v>44</v>
      </c>
      <c r="JC31" s="94" t="s">
        <v>45</v>
      </c>
      <c r="JD31" s="1"/>
      <c r="JE31" s="94" t="s">
        <v>43</v>
      </c>
      <c r="JF31" s="94" t="s">
        <v>44</v>
      </c>
      <c r="JG31" s="94" t="s">
        <v>45</v>
      </c>
      <c r="JH31" s="57"/>
      <c r="JI31" s="92" t="s">
        <v>43</v>
      </c>
      <c r="JJ31" s="92" t="s">
        <v>44</v>
      </c>
      <c r="JK31" s="92" t="s">
        <v>45</v>
      </c>
      <c r="JL31" s="75"/>
      <c r="JM31" s="94" t="s">
        <v>43</v>
      </c>
      <c r="JN31" s="94" t="s">
        <v>44</v>
      </c>
      <c r="JO31" s="94" t="s">
        <v>45</v>
      </c>
      <c r="JP31" s="73"/>
      <c r="JQ31" s="111"/>
      <c r="JR31" s="94" t="s">
        <v>43</v>
      </c>
      <c r="JS31" s="94" t="s">
        <v>44</v>
      </c>
      <c r="JT31" s="94" t="s">
        <v>45</v>
      </c>
      <c r="JU31" s="1"/>
      <c r="JV31" s="94" t="s">
        <v>43</v>
      </c>
      <c r="JW31" s="94" t="s">
        <v>44</v>
      </c>
      <c r="JX31" s="94" t="s">
        <v>45</v>
      </c>
      <c r="JY31" s="57"/>
      <c r="JZ31" s="92" t="s">
        <v>43</v>
      </c>
      <c r="KA31" s="92" t="s">
        <v>44</v>
      </c>
      <c r="KB31" s="92" t="s">
        <v>45</v>
      </c>
      <c r="KC31" s="75"/>
      <c r="KD31" s="94" t="s">
        <v>43</v>
      </c>
      <c r="KE31" s="94" t="s">
        <v>44</v>
      </c>
      <c r="KF31" s="94" t="s">
        <v>45</v>
      </c>
      <c r="KG31" s="73"/>
      <c r="KH31" s="111"/>
      <c r="KI31" s="94" t="s">
        <v>43</v>
      </c>
      <c r="KJ31" s="94" t="s">
        <v>44</v>
      </c>
      <c r="KK31" s="94" t="s">
        <v>45</v>
      </c>
      <c r="KL31" s="1"/>
      <c r="KM31" s="94" t="s">
        <v>43</v>
      </c>
      <c r="KN31" s="94" t="s">
        <v>44</v>
      </c>
      <c r="KO31" s="94" t="s">
        <v>45</v>
      </c>
      <c r="KP31" s="57"/>
      <c r="KQ31" s="92" t="s">
        <v>43</v>
      </c>
      <c r="KR31" s="92" t="s">
        <v>44</v>
      </c>
      <c r="KS31" s="92" t="s">
        <v>45</v>
      </c>
      <c r="KT31" s="75"/>
      <c r="KU31" s="94" t="s">
        <v>43</v>
      </c>
      <c r="KV31" s="94" t="s">
        <v>44</v>
      </c>
      <c r="KW31" s="94" t="s">
        <v>45</v>
      </c>
      <c r="KX31" s="73"/>
      <c r="KY31" s="111"/>
      <c r="KZ31" s="94" t="s">
        <v>43</v>
      </c>
      <c r="LA31" s="94" t="s">
        <v>44</v>
      </c>
      <c r="LB31" s="94" t="s">
        <v>45</v>
      </c>
      <c r="LC31" s="1"/>
      <c r="LD31" s="94" t="s">
        <v>43</v>
      </c>
      <c r="LE31" s="94" t="s">
        <v>44</v>
      </c>
      <c r="LF31" s="94" t="s">
        <v>45</v>
      </c>
      <c r="LG31" s="57"/>
      <c r="LH31" s="92" t="s">
        <v>43</v>
      </c>
      <c r="LI31" s="92" t="s">
        <v>44</v>
      </c>
      <c r="LJ31" s="92" t="s">
        <v>45</v>
      </c>
      <c r="LK31" s="75"/>
      <c r="LL31" s="94" t="s">
        <v>43</v>
      </c>
      <c r="LM31" s="94" t="s">
        <v>44</v>
      </c>
      <c r="LN31" s="94" t="s">
        <v>45</v>
      </c>
    </row>
    <row r="32" spans="1:326" x14ac:dyDescent="0.3">
      <c r="A32" s="58"/>
      <c r="B32" s="58"/>
      <c r="E32" s="111"/>
      <c r="F32" s="95">
        <f>_xlfn.SWITCH($G$1+($G$2-1)*6,1,W32,2,AN32,3,BE32,4,BV32,5,CM32,6,DD32,7,DU32,8,EL32,9,FC32,10,FT32,11,GK32,12,HB32,13,HS32,14,IJ32,15,JA32,16,JR32,17,KI32,18,KZ32,default,NA)</f>
        <v>1.2039668846820992</v>
      </c>
      <c r="G32" s="95">
        <f>_xlfn.SWITCH($G$1+($G$2-1)*6,1,X32,2,AO32,3,BF32,4,BW32,5,CN32,6,DE32,7,DV32,8,EM32,9,FD32,10,FU32,11,GL32,12,HC32,13,HT32,14,IK32,15,JB32,16,JS32,17,KJ32,18,LA32,default,NA)</f>
        <v>2.037653288485616</v>
      </c>
      <c r="H32" s="95">
        <f>_xlfn.SWITCH($G$1+($G$2-1)*6,1,Y32,2,AP32,3,BG32,4,BX32,5,CO32,6,DF32,7,DW32,8,EN32,9,FE32,10,FV32,11,GM32,12,HD32,13,HU32,14,IL32,15,JC32,16,JT32,17,KK32,18,LB32,default,NA)</f>
        <v>0.59085953998429608</v>
      </c>
      <c r="I32" s="60"/>
      <c r="J32" s="95">
        <f>_xlfn.SWITCH($G$1+($G$2-1)*6,1,AA32,2,AR32,3,BI32,4,BZ32,5,CQ32,6,DH32,7,DY32,8,EP32,9,FG32,10,FX32,11,GO32,12,HF32,13,HW32,14,IN32,15,JE32,16,JV32,17,KM32,18,LD32,default,NA)</f>
        <v>1.2084834963143782</v>
      </c>
      <c r="K32" s="95">
        <f>_xlfn.SWITCH($G$1+($G$2-1)*6,1,AB32,2,AS32,3,BJ32,4,CA32,5,CR32,6,DI32,7,DZ32,8,EQ32,9,FH32,10,FY32,11,GP32,12,HG32,13,HX32,14,IO32,15,JF32,16,JW32,17,KN32,18,LE32,default,NA)</f>
        <v>1.9448685803923733</v>
      </c>
      <c r="L32" s="95">
        <f>_xlfn.SWITCH($G$1+($G$2-1)*6,1,AC32,2,AT32,3,BK32,4,CB32,5,CS32,6,DJ32,7,EA32,8,ER32,9,FI32,10,FZ32,11,GQ32,12,HH32,13,HY32,14,IP32,15,JG32,16,JX32,17,KO32,18,LF32,default,NA)</f>
        <v>0.62137026043711863</v>
      </c>
      <c r="M32" s="60"/>
      <c r="N32" s="93">
        <f>_xlfn.SWITCH($G$1+($G$2-1)*6,1,AE32,2,AV32,3,BM32,4,CD32,5,CU32,6,DL32,7,EC32,8,ET32,9,FK32,10,GB32,11,GS32,12,HJ32,13,IA32,14,IR32,15,JI32,16,JZ32,17,KQ32,18,LH32,default,NA)</f>
        <v>1.2370331848177196</v>
      </c>
      <c r="O32" s="93">
        <f>_xlfn.SWITCH($G$1+($G$2-1)*6,1,AF32,2,AW32,3,BN32,4,CE32,5,CV32,6,DM32,7,ED32,8,EU32,9,FL32,10,GC32,11,GT32,12,HK32,13,IB32,14,IS32,15,JJ32,16,KA32,17,KR32,18,LI32,default,NA)</f>
        <v>1.3096857662201917</v>
      </c>
      <c r="P32" s="93">
        <f>_xlfn.SWITCH($G$1+($G$2-1)*6,1,AG32,2,AX32,3,BO32,4,CF32,5,CW32,6,DN32,7,EE32,8,EV32,9,FM32,10,GD32,11,GU32,12,HL32,13,IC32,14,IT32,15,JK32,16,KB32,17,KS32,18,LJ32,default,NA)</f>
        <v>0.94452670764518531</v>
      </c>
      <c r="Q32" s="76"/>
      <c r="R32" s="95">
        <f>_xlfn.SWITCH($G$1+($G$2-1)*6,1,AI32,2,AZ32,3,BQ32,4,CH32,5,CY32,6,DP32,7,EG32,8,EX32,9,FO32,10,GF32,11,GW32,12,HN32,13,IE32,14,IV32,15,JM32,16,KD32,17,KU32,18,LL32,default,NA)</f>
        <v>1.2525004384777079</v>
      </c>
      <c r="S32" s="95">
        <f>_xlfn.SWITCH($G$1+($G$2-1)*6,1,AJ32,2,BA32,3,BR32,4,CI32,5,CZ32,6,DQ32,7,EH32,8,EY32,9,FP32,10,GG32,11,GX32,12,HO32,13,IF32,14,IW32,15,JN32,16,KE32,17,KV32,18,LM32,default,NA)</f>
        <v>1.309989395941626</v>
      </c>
      <c r="T32" s="95">
        <f>_xlfn.SWITCH($G$1+($G$2-1)*6,1,AK32,2,BB32,3,BS32,4,CJ32,5,DA32,6,DR32,7,EI32,8,EZ32,9,FQ32,10,GH32,11,GY32,12,HP32,13,IG32,14,IX32,15,JO32,16,KF32,17,KW32,18,LN32,default,NA)</f>
        <v>0.95611494440945854</v>
      </c>
      <c r="U32" s="72"/>
      <c r="V32" s="111"/>
      <c r="W32" s="95">
        <v>1.0176920320509585E-5</v>
      </c>
      <c r="X32" s="95">
        <v>2.27503957928491E-4</v>
      </c>
      <c r="Y32" s="95">
        <f>W32/X32</f>
        <v>4.4732937453810774E-2</v>
      </c>
      <c r="Z32" s="60"/>
      <c r="AA32" s="95">
        <v>1.0180509905696872E-5</v>
      </c>
      <c r="AB32" s="95">
        <v>1.885664244209864E-4</v>
      </c>
      <c r="AC32" s="95">
        <f>AA32/AB32</f>
        <v>5.398898524462787E-2</v>
      </c>
      <c r="AD32" s="60"/>
      <c r="AE32" s="93">
        <v>1.0170844659041745E-5</v>
      </c>
      <c r="AF32" s="93">
        <v>1.8883134047512656E-4</v>
      </c>
      <c r="AG32" s="93">
        <f t="shared" ref="AG32:AG41" si="137">AE32/AF32</f>
        <v>5.3862058244412446E-2</v>
      </c>
      <c r="AH32" s="76"/>
      <c r="AI32" s="95">
        <v>1.0171908626663953E-5</v>
      </c>
      <c r="AJ32" s="95">
        <v>1.8749299055064974E-4</v>
      </c>
      <c r="AK32" s="95">
        <f>AI32/AJ32</f>
        <v>5.4252207492077383E-2</v>
      </c>
      <c r="AL32" s="72"/>
      <c r="AM32" s="111"/>
      <c r="AN32" s="95">
        <v>6.1490368211057349E-2</v>
      </c>
      <c r="AO32" s="95">
        <v>1.2420933685732287</v>
      </c>
      <c r="AP32" s="95">
        <f>AN32/AO32</f>
        <v>4.9505431529427033E-2</v>
      </c>
      <c r="AQ32" s="60"/>
      <c r="AR32" s="95">
        <v>6.2504138016821115E-2</v>
      </c>
      <c r="AS32" s="95">
        <v>1.2087931677510972</v>
      </c>
      <c r="AT32" s="95">
        <f>AR32/AS32</f>
        <v>5.1707884925513863E-2</v>
      </c>
      <c r="AU32" s="60"/>
      <c r="AV32" s="93">
        <v>2.8753448419375915E-5</v>
      </c>
      <c r="AW32" s="93">
        <v>0.51855145143382209</v>
      </c>
      <c r="AX32" s="93">
        <f>AV32/AW32</f>
        <v>5.5449557300189047E-5</v>
      </c>
      <c r="AY32" s="76"/>
      <c r="AZ32" s="95">
        <v>5.8178290324941817E-2</v>
      </c>
      <c r="BA32" s="95">
        <v>1.5181263327117471</v>
      </c>
      <c r="BB32" s="95">
        <f>AZ32/BA32</f>
        <v>3.8322430137300287E-2</v>
      </c>
      <c r="BC32" s="72"/>
      <c r="BD32" s="111"/>
      <c r="BE32" s="95">
        <v>1.2039668846820992</v>
      </c>
      <c r="BF32" s="95">
        <v>2.037653288485616</v>
      </c>
      <c r="BG32" s="95">
        <f>BE32/BF32</f>
        <v>0.59085953998429608</v>
      </c>
      <c r="BH32" s="60"/>
      <c r="BI32" s="95">
        <v>1.2084834963143782</v>
      </c>
      <c r="BJ32" s="95">
        <v>1.9448685803923733</v>
      </c>
      <c r="BK32" s="95">
        <f>BI32/BJ32</f>
        <v>0.62137026043711863</v>
      </c>
      <c r="BL32" s="60"/>
      <c r="BM32" s="93">
        <v>1.2370331848177196</v>
      </c>
      <c r="BN32" s="93">
        <v>1.3096857662201917</v>
      </c>
      <c r="BO32" s="93">
        <f>BM32/BN32</f>
        <v>0.94452670764518531</v>
      </c>
      <c r="BP32" s="76"/>
      <c r="BQ32" s="95">
        <v>1.2525004384777079</v>
      </c>
      <c r="BR32" s="95">
        <v>1.309989395941626</v>
      </c>
      <c r="BS32" s="95">
        <f>BQ32/BR32</f>
        <v>0.95611494440945854</v>
      </c>
      <c r="BT32" s="72"/>
      <c r="BU32" s="111"/>
      <c r="BV32" s="95">
        <v>1.3633181818085665</v>
      </c>
      <c r="BW32" s="95">
        <v>1.87712927711402</v>
      </c>
      <c r="BX32" s="95">
        <v>0.72627825820531178</v>
      </c>
      <c r="BY32" s="60"/>
      <c r="BZ32" s="95">
        <v>1.3835152977740375</v>
      </c>
      <c r="CA32" s="95">
        <v>1.8459138865406162</v>
      </c>
      <c r="CB32" s="95">
        <v>0.74950153843137879</v>
      </c>
      <c r="CC32" s="60"/>
      <c r="CD32" s="93">
        <v>1.3134125593685349E-4</v>
      </c>
      <c r="CE32" s="93">
        <v>0.34886173005390575</v>
      </c>
      <c r="CF32" s="93">
        <v>3.7648513614995478E-4</v>
      </c>
      <c r="CG32" s="76"/>
      <c r="CH32" s="95">
        <v>7.7052703833450323E-2</v>
      </c>
      <c r="CI32" s="95">
        <v>3.0696673173839648E-2</v>
      </c>
      <c r="CJ32" s="95">
        <v>2.5101320718727349</v>
      </c>
      <c r="CK32" s="72"/>
      <c r="CL32" s="111"/>
      <c r="CM32" s="95">
        <v>0.21603704389810635</v>
      </c>
      <c r="CN32" s="95">
        <v>0.2199912837525716</v>
      </c>
      <c r="CO32" s="95">
        <f>CM32/CN32</f>
        <v>0.98202547034130383</v>
      </c>
      <c r="CP32" s="60"/>
      <c r="CQ32" s="95">
        <v>0.23137966689923786</v>
      </c>
      <c r="CR32" s="95">
        <v>0.34855396400507693</v>
      </c>
      <c r="CS32" s="95">
        <f>CQ32/CR32</f>
        <v>0.66382738626913929</v>
      </c>
      <c r="CT32" s="60"/>
      <c r="CU32" s="93">
        <v>0.24401560281818638</v>
      </c>
      <c r="CV32" s="93">
        <v>0.64783599456671792</v>
      </c>
      <c r="CW32" s="93">
        <f>CU32/CV32</f>
        <v>0.37666261965173381</v>
      </c>
      <c r="CX32" s="76"/>
      <c r="CY32" s="95">
        <v>0.18279847381781125</v>
      </c>
      <c r="CZ32" s="95">
        <v>0.90663441985943383</v>
      </c>
      <c r="DA32" s="95">
        <f>CY32/CZ32</f>
        <v>0.20162313476489527</v>
      </c>
      <c r="DB32" s="72"/>
      <c r="DC32" s="111"/>
      <c r="DD32" s="95">
        <v>0.24996062045679074</v>
      </c>
      <c r="DE32" s="95">
        <v>2.6221834651525548</v>
      </c>
      <c r="DF32" s="95">
        <f>DD32/DE32</f>
        <v>9.5325374360198861E-2</v>
      </c>
      <c r="DG32" s="60"/>
      <c r="DH32" s="95">
        <v>0.26018326349640936</v>
      </c>
      <c r="DI32" s="95">
        <v>2.4563587508187932</v>
      </c>
      <c r="DJ32" s="95">
        <f>DH32/DI32</f>
        <v>0.10592233866884504</v>
      </c>
      <c r="DK32" s="60"/>
      <c r="DL32" s="93">
        <v>0.23827371497585173</v>
      </c>
      <c r="DM32" s="93">
        <v>2.4557221417073118</v>
      </c>
      <c r="DN32" s="93">
        <f>DL32/DM32</f>
        <v>9.7027962133449983E-2</v>
      </c>
      <c r="DO32" s="76"/>
      <c r="DP32" s="95">
        <v>0.24280380390898912</v>
      </c>
      <c r="DQ32" s="95">
        <v>2.128967786076235</v>
      </c>
      <c r="DR32" s="95">
        <f>DP32/DQ32</f>
        <v>0.11404766455225955</v>
      </c>
      <c r="DS32" s="72"/>
      <c r="DT32" s="111"/>
      <c r="DU32" s="95">
        <v>6.4915976273888079E-2</v>
      </c>
      <c r="DV32" s="95">
        <v>1.141865432855472</v>
      </c>
      <c r="DW32" s="95">
        <f>DU32/DV32</f>
        <v>5.6850811318065894E-2</v>
      </c>
      <c r="DX32" s="60"/>
      <c r="DY32" s="95">
        <v>7.6871886065298184E-2</v>
      </c>
      <c r="DZ32" s="95">
        <v>2.1046930426297372</v>
      </c>
      <c r="EA32" s="95">
        <f>DY32/DZ32</f>
        <v>3.6524036763693375E-2</v>
      </c>
      <c r="EB32" s="60"/>
      <c r="EC32" s="93">
        <v>6.530735766235167E-2</v>
      </c>
      <c r="ED32" s="93">
        <v>3.6359986749772055</v>
      </c>
      <c r="EE32" s="93">
        <f>EC32/ED32</f>
        <v>1.7961326034520924E-2</v>
      </c>
      <c r="EF32" s="76"/>
      <c r="EG32" s="95">
        <v>6.4945927102819684E-2</v>
      </c>
      <c r="EH32" s="95">
        <v>3.4997062589593795</v>
      </c>
      <c r="EI32" s="95">
        <f>EG32/EH32</f>
        <v>1.8557536632268973E-2</v>
      </c>
      <c r="EJ32" s="72"/>
      <c r="EK32" s="111"/>
      <c r="EL32" s="95">
        <v>0.3932737788034194</v>
      </c>
      <c r="EM32" s="95">
        <v>1.1037592904439413</v>
      </c>
      <c r="EN32" s="95">
        <f>EL32/EM32</f>
        <v>0.35630393529484256</v>
      </c>
      <c r="EO32" s="60"/>
      <c r="EP32" s="95">
        <v>0.39659441806520324</v>
      </c>
      <c r="EQ32" s="95">
        <v>1.2073308602820632</v>
      </c>
      <c r="ER32" s="95">
        <f>EP32/EQ32</f>
        <v>0.32848859505881323</v>
      </c>
      <c r="ES32" s="60"/>
      <c r="ET32" s="93">
        <v>0.3898269553494686</v>
      </c>
      <c r="EU32" s="93">
        <v>1.6616079422894787</v>
      </c>
      <c r="EV32" s="93">
        <f>ET32/EU32</f>
        <v>0.23460826433721663</v>
      </c>
      <c r="EW32" s="76"/>
      <c r="EX32" s="95">
        <v>0.39752336583103504</v>
      </c>
      <c r="EY32" s="95">
        <v>1.7449818993764241</v>
      </c>
      <c r="EZ32" s="95">
        <f>EX32/EY32</f>
        <v>0.2278094494694137</v>
      </c>
      <c r="FA32" s="72"/>
      <c r="FB32" s="111"/>
      <c r="FC32" s="95">
        <v>62.298095216323929</v>
      </c>
      <c r="FD32" s="95">
        <v>53.851397653983391</v>
      </c>
      <c r="FE32" s="95">
        <f>FC32/FD32</f>
        <v>1.1568519654144156</v>
      </c>
      <c r="FF32" s="60"/>
      <c r="FG32" s="95">
        <v>62.267589698687246</v>
      </c>
      <c r="FH32" s="95">
        <v>53.701362295150275</v>
      </c>
      <c r="FI32" s="95">
        <f>FG32/FH32</f>
        <v>1.1595160166786045</v>
      </c>
      <c r="FJ32" s="60"/>
      <c r="FK32" s="93">
        <v>6.5607339382878961E-5</v>
      </c>
      <c r="FL32" s="93">
        <v>0.5466078442169775</v>
      </c>
      <c r="FM32" s="93">
        <f>FK32/FL32</f>
        <v>1.2002634077976376E-4</v>
      </c>
      <c r="FN32" s="76"/>
      <c r="FO32" s="95">
        <v>62.199614122748933</v>
      </c>
      <c r="FP32" s="95">
        <v>54.245895745907553</v>
      </c>
      <c r="FQ32" s="95">
        <f>FO32/FP32</f>
        <v>1.146623413024596</v>
      </c>
      <c r="FR32" s="72"/>
      <c r="FS32" s="111"/>
      <c r="FT32" s="95">
        <v>0.40625188750869629</v>
      </c>
      <c r="FU32" s="95">
        <v>4.4638801191913586</v>
      </c>
      <c r="FV32" s="95">
        <f>FT32/FU32</f>
        <v>9.1008691241979342E-2</v>
      </c>
      <c r="FW32" s="60"/>
      <c r="FX32" s="95">
        <v>0.41016084254911134</v>
      </c>
      <c r="FY32" s="95">
        <v>4.3707513053807299</v>
      </c>
      <c r="FZ32" s="95">
        <f>FX32/FY32</f>
        <v>9.3842182703045104E-2</v>
      </c>
      <c r="GA32" s="60"/>
      <c r="GB32" s="93">
        <v>0.40168361384483392</v>
      </c>
      <c r="GC32" s="93">
        <v>5.1958466481236174</v>
      </c>
      <c r="GD32" s="93">
        <f>GB32/GC32</f>
        <v>7.7308596855893433E-2</v>
      </c>
      <c r="GE32" s="76"/>
      <c r="GF32" s="95">
        <v>0.40387440346299341</v>
      </c>
      <c r="GG32" s="95">
        <v>4.9783784580321191</v>
      </c>
      <c r="GH32" s="95">
        <f>GF32/GG32</f>
        <v>8.1125693208675645E-2</v>
      </c>
      <c r="GI32" s="72"/>
      <c r="GJ32" s="111"/>
      <c r="GK32" s="95">
        <v>1.7685900455047956E-5</v>
      </c>
      <c r="GL32" s="95">
        <v>7.1323216079034922E-5</v>
      </c>
      <c r="GM32" s="95">
        <f>GK32/GL32</f>
        <v>0.24796835346641963</v>
      </c>
      <c r="GN32" s="60"/>
      <c r="GO32" s="95">
        <v>1.7686021813821314E-5</v>
      </c>
      <c r="GP32" s="95">
        <v>7.0509954950063699E-5</v>
      </c>
      <c r="GQ32" s="95">
        <f>GO32/GP32</f>
        <v>0.25083013918172042</v>
      </c>
      <c r="GR32" s="60"/>
      <c r="GS32" s="93">
        <v>1.767524338157001E-5</v>
      </c>
      <c r="GT32" s="93">
        <v>7.0632676599749451E-5</v>
      </c>
      <c r="GU32" s="93">
        <f>GS32/GT32</f>
        <v>0.25024173275677208</v>
      </c>
      <c r="GV32" s="76"/>
      <c r="GW32" s="95">
        <v>1.7675264665266909E-5</v>
      </c>
      <c r="GX32" s="95">
        <v>7.0537131313732558E-5</v>
      </c>
      <c r="GY32" s="95">
        <f>GW32/GX32</f>
        <v>0.25058099664772998</v>
      </c>
      <c r="GZ32" s="72"/>
      <c r="HA32" s="111"/>
      <c r="HB32" s="95">
        <v>0.39984612109537865</v>
      </c>
      <c r="HC32" s="95">
        <v>0.30065855116855822</v>
      </c>
      <c r="HD32" s="95">
        <f>HB32/HC32</f>
        <v>1.3299010440292214</v>
      </c>
      <c r="HE32" s="60"/>
      <c r="HF32" s="95">
        <v>0.41274081397843793</v>
      </c>
      <c r="HG32" s="95">
        <v>0.30296368110296906</v>
      </c>
      <c r="HH32" s="95">
        <f>HF32/HG32</f>
        <v>1.3623442007167803</v>
      </c>
      <c r="HI32" s="60"/>
      <c r="HJ32" s="93">
        <v>0.41259645037372794</v>
      </c>
      <c r="HK32" s="93">
        <v>0.357830138292277</v>
      </c>
      <c r="HL32" s="93">
        <f>HJ32/HK32</f>
        <v>1.1530511441624787</v>
      </c>
      <c r="HM32" s="76"/>
      <c r="HN32" s="95">
        <v>0.41696749137819444</v>
      </c>
      <c r="HO32" s="95">
        <v>0.36128282059203348</v>
      </c>
      <c r="HP32" s="95">
        <f>HN32/HO32</f>
        <v>1.154130414213747</v>
      </c>
      <c r="HQ32" s="72"/>
      <c r="HR32" s="111"/>
      <c r="HS32" s="95">
        <v>3.8183746904764111</v>
      </c>
      <c r="HT32" s="95">
        <v>2.8135393805153499</v>
      </c>
      <c r="HU32" s="95">
        <f>HS32/HT32</f>
        <v>1.3571427920717454</v>
      </c>
      <c r="HV32" s="60"/>
      <c r="HW32" s="95">
        <v>3.8431276776560459</v>
      </c>
      <c r="HX32" s="95">
        <v>2.7674816932894473</v>
      </c>
      <c r="HY32" s="95">
        <f>HW32/HX32</f>
        <v>1.3886732067550116</v>
      </c>
      <c r="HZ32" s="60"/>
      <c r="IA32" s="93">
        <v>3.4382360926004267</v>
      </c>
      <c r="IB32" s="93">
        <v>3.4294282177483577</v>
      </c>
      <c r="IC32" s="93">
        <f>IA32/IB32</f>
        <v>1.002568321683039</v>
      </c>
      <c r="ID32" s="76"/>
      <c r="IE32" s="95">
        <v>4.0323583130235034</v>
      </c>
      <c r="IF32" s="95">
        <v>2.6169647459243506</v>
      </c>
      <c r="IG32" s="95">
        <f>IE32/IF32</f>
        <v>1.5408531273886974</v>
      </c>
      <c r="IH32" s="72"/>
      <c r="II32" s="111"/>
      <c r="IJ32" s="95">
        <v>3.942458436970691</v>
      </c>
      <c r="IK32" s="95">
        <v>2.6299664040361934</v>
      </c>
      <c r="IL32" s="95">
        <f>IJ32/IK32</f>
        <v>1.4990527753207128</v>
      </c>
      <c r="IM32" s="60"/>
      <c r="IN32" s="95">
        <v>3.9479925622471201</v>
      </c>
      <c r="IO32" s="95">
        <v>2.6092535894900566</v>
      </c>
      <c r="IP32" s="95">
        <f>IN32/IO32</f>
        <v>1.5130735387888081</v>
      </c>
      <c r="IQ32" s="60"/>
      <c r="IR32" s="93">
        <v>3.850421774201918</v>
      </c>
      <c r="IS32" s="93">
        <v>2.8465931547339762</v>
      </c>
      <c r="IT32" s="93">
        <f>IR32/IS32</f>
        <v>1.352642111078832</v>
      </c>
      <c r="IU32" s="76"/>
      <c r="IV32" s="95">
        <v>3.9554402249731377</v>
      </c>
      <c r="IW32" s="95">
        <v>2.6165526641834069</v>
      </c>
      <c r="IX32" s="95">
        <f>IV32/IW32</f>
        <v>1.5116990684411011</v>
      </c>
      <c r="IY32" s="72"/>
      <c r="IZ32" s="111"/>
      <c r="JA32" s="95">
        <v>4.0646090743345198</v>
      </c>
      <c r="JB32" s="95">
        <v>2.4288285903097795</v>
      </c>
      <c r="JC32" s="95">
        <f>JA32/JB32</f>
        <v>1.6734853544424508</v>
      </c>
      <c r="JD32" s="60"/>
      <c r="JE32" s="95">
        <v>4.0714765267570376</v>
      </c>
      <c r="JF32" s="95">
        <v>2.4130937873551259</v>
      </c>
      <c r="JG32" s="95">
        <f>JE32/JF32</f>
        <v>1.6872433836148506</v>
      </c>
      <c r="JH32" s="60"/>
      <c r="JI32" s="93">
        <v>3.8457036954033006</v>
      </c>
      <c r="JJ32" s="93">
        <v>2.8549936306496706</v>
      </c>
      <c r="JK32" s="93">
        <f>JI32/JJ32</f>
        <v>1.3470095534077209</v>
      </c>
      <c r="JL32" s="76"/>
      <c r="JM32" s="95">
        <v>4.1995973745646005</v>
      </c>
      <c r="JN32" s="95">
        <v>2.415119643724438</v>
      </c>
      <c r="JO32" s="95">
        <f>JM32/JN32</f>
        <v>1.7388775688513132</v>
      </c>
      <c r="JP32" s="72"/>
      <c r="JQ32" s="111"/>
      <c r="JR32" s="95">
        <v>3.925318383891216</v>
      </c>
      <c r="JS32" s="95">
        <v>2.604140787489873</v>
      </c>
      <c r="JT32" s="95">
        <f>JR32/JS32</f>
        <v>1.5073372387346322</v>
      </c>
      <c r="JU32" s="60"/>
      <c r="JV32" s="95">
        <v>3.9671226414655929</v>
      </c>
      <c r="JW32" s="95">
        <v>2.5399691335939907</v>
      </c>
      <c r="JX32" s="95">
        <f t="shared" ref="JX32:JX37" si="138">JV32/JW32</f>
        <v>1.56187828780904</v>
      </c>
      <c r="JY32" s="60"/>
      <c r="JZ32" s="93">
        <v>3.918846119487855</v>
      </c>
      <c r="KA32" s="93">
        <v>2.6765055191920681</v>
      </c>
      <c r="KB32" s="93">
        <f>JZ32/KA32</f>
        <v>1.4641651554190707</v>
      </c>
      <c r="KC32" s="76"/>
      <c r="KD32" s="95">
        <v>3.9791214068723644</v>
      </c>
      <c r="KE32" s="95">
        <v>2.5586879410654153</v>
      </c>
      <c r="KF32" s="95">
        <f>KD32/KE32</f>
        <v>1.5551413453003937</v>
      </c>
      <c r="KG32" s="72"/>
      <c r="KH32" s="111"/>
      <c r="KI32" s="95">
        <v>4.1248691366582246</v>
      </c>
      <c r="KJ32" s="95">
        <v>2.4248953624181899</v>
      </c>
      <c r="KK32" s="95">
        <f>KI32/KJ32</f>
        <v>1.7010503630741254</v>
      </c>
      <c r="KL32" s="60"/>
      <c r="KM32" s="95">
        <v>3.8203128130945978</v>
      </c>
      <c r="KN32" s="95">
        <v>2.7515600030503462</v>
      </c>
      <c r="KO32" s="95">
        <f>KM32/KN32</f>
        <v>1.3884170466424302</v>
      </c>
      <c r="KP32" s="60"/>
      <c r="KQ32" s="93">
        <v>4.0615844992220893</v>
      </c>
      <c r="KR32" s="93">
        <v>2.6391691568010165</v>
      </c>
      <c r="KS32" s="93">
        <f>KQ32/KR32</f>
        <v>1.5389633092504034</v>
      </c>
      <c r="KT32" s="76"/>
      <c r="KU32" s="95">
        <v>3.9560297571378564</v>
      </c>
      <c r="KV32" s="95">
        <v>2.6839999354657396</v>
      </c>
      <c r="KW32" s="95">
        <f>KU32/KV32</f>
        <v>1.4739306454012222</v>
      </c>
      <c r="KX32" s="72"/>
      <c r="KY32" s="111"/>
      <c r="KZ32" s="95">
        <v>3.9876958173572534</v>
      </c>
      <c r="LA32" s="95">
        <v>2.7567853333926444</v>
      </c>
      <c r="LB32" s="95">
        <f>KZ32/LA32</f>
        <v>1.4465021157268658</v>
      </c>
      <c r="LC32" s="60"/>
      <c r="LD32" s="95">
        <v>4.0134331361851014</v>
      </c>
      <c r="LE32" s="95">
        <v>2.7044904114727255</v>
      </c>
      <c r="LF32" s="95">
        <f>LD32/LE32</f>
        <v>1.4839886727494787</v>
      </c>
      <c r="LG32" s="60"/>
      <c r="LH32" s="93">
        <v>3.9777467549246066</v>
      </c>
      <c r="LI32" s="93">
        <v>2.8350602662121851</v>
      </c>
      <c r="LJ32" s="93">
        <f>LH32/LI32</f>
        <v>1.403055449060743</v>
      </c>
      <c r="LK32" s="76"/>
      <c r="LL32" s="95">
        <v>3.9957761390698838</v>
      </c>
      <c r="LM32" s="95">
        <v>2.7526671327824386</v>
      </c>
      <c r="LN32" s="95">
        <f>LL32/LM32</f>
        <v>1.4516016453580027</v>
      </c>
    </row>
    <row r="33" spans="1:326" x14ac:dyDescent="0.3">
      <c r="E33" s="111"/>
      <c r="F33" s="95">
        <f>_xlfn.SWITCH($G$1+($G$2-1)*6,1,W33,2,AN33,3,BE33,4,BV33,5,CM33,6,DD33,7,DU33,8,EL33,9,FC33,10,FT33,11,GK33,12,HB33,13,HS33,14,IJ33,15,JA33,16,JR33,17,KI33,18,KZ33,default,NA)</f>
        <v>0.22233532752695162</v>
      </c>
      <c r="G33" s="95">
        <f>_xlfn.SWITCH($G$1+($G$2-1)*6,1,X33,2,AO33,3,BF33,4,BW33,5,CN33,6,DE33,7,DV33,8,EM33,9,FD33,10,FU33,11,GL33,12,HC33,13,HT33,14,IK33,15,JB33,16,JS33,17,KJ33,18,LA33,default,NA)</f>
        <v>0.17841912874463858</v>
      </c>
      <c r="H33" s="95">
        <f>_xlfn.SWITCH($G$1+($G$2-1)*6,1,Y33,2,AP33,3,BG33,4,BX33,5,CO33,6,DF33,7,DW33,8,EN33,9,FE33,10,FV33,11,GM33,12,HD33,13,HU33,14,IL33,15,JC33,16,JT33,17,KK33,18,LB33,default,NA)</f>
        <v>1.2461406413724161</v>
      </c>
      <c r="I33" s="60"/>
      <c r="J33" s="95">
        <f>_xlfn.SWITCH($G$1+($G$2-1)*6,1,AA33,2,AR33,3,BI33,4,BZ33,5,CQ33,6,DH33,7,DY33,8,EP33,9,FG33,10,FX33,11,GO33,12,HF33,13,HW33,14,IN33,15,JE33,16,JV33,17,KM33,18,LD33,default,NA)</f>
        <v>0.23307903290773074</v>
      </c>
      <c r="K33" s="95">
        <f>_xlfn.SWITCH($G$1+($G$2-1)*6,1,AB33,2,AS33,3,BJ33,4,CA33,5,CR33,6,DI33,7,DZ33,8,EQ33,9,FH33,10,FY33,11,GP33,12,HG33,13,HX33,14,IO33,15,JF33,16,JW33,17,KN33,18,LE33,default,NA)</f>
        <v>0.20932297133209718</v>
      </c>
      <c r="L33" s="95">
        <f>_xlfn.SWITCH($G$1+($G$2-1)*6,1,AC33,2,AT33,3,BK33,4,CB33,5,CS33,6,DJ33,7,EA33,8,ER33,9,FI33,10,FZ33,11,GQ33,12,HH33,13,HY33,14,IP33,15,JG33,16,JX33,17,KO33,18,LF33,default,NA)</f>
        <v>1.1134899883393297</v>
      </c>
      <c r="M33" s="60"/>
      <c r="N33" s="93">
        <f>_xlfn.SWITCH($G$1+($G$2-1)*6,1,AE33,2,AV33,3,BM33,4,CD33,5,CU33,6,DL33,7,EC33,8,ET33,9,FK33,10,GB33,11,GS33,12,HJ33,13,IA33,14,IR33,15,JI33,16,JZ33,17,KQ33,18,LH33,default,NA)</f>
        <v>1.013669908987829E-5</v>
      </c>
      <c r="O33" s="93">
        <f>_xlfn.SWITCH($G$1+($G$2-1)*6,1,AF33,2,AW33,3,BN33,4,CE33,5,CV33,6,DM33,7,ED33,8,EU33,9,FL33,10,GC33,11,GT33,12,HK33,13,IB33,14,IS33,15,JJ33,16,KA33,17,KR33,18,LI33,default,NA)</f>
        <v>0.16290664005906993</v>
      </c>
      <c r="P33" s="93">
        <f>_xlfn.SWITCH($G$1+($G$2-1)*6,1,AG33,2,AX33,3,BO33,4,CF33,5,CW33,6,DN33,7,EE33,8,EV33,9,FM33,10,GD33,11,GU33,12,HL33,13,IC33,14,IT33,15,JK33,16,KB33,17,KS33,18,LJ33,default,NA)</f>
        <v>6.2223977403270505E-5</v>
      </c>
      <c r="Q33" s="76"/>
      <c r="R33" s="95">
        <f>_xlfn.SWITCH($G$1+($G$2-1)*6,1,AI33,2,AZ33,3,BQ33,4,CH33,5,CY33,6,DP33,7,EG33,8,EX33,9,FO33,10,GF33,11,GW33,12,HN33,13,IE33,14,IV33,15,JM33,16,KD33,17,KU33,18,LL33,default,NA)</f>
        <v>1.1096024866018213E-2</v>
      </c>
      <c r="S33" s="95">
        <f>_xlfn.SWITCH($G$1+($G$2-1)*6,1,AJ33,2,BA33,3,BR33,4,CI33,5,CZ33,6,DQ33,7,EH33,8,EY33,9,FP33,10,GG33,11,GX33,12,HO33,13,IF33,14,IW33,15,JN33,16,KE33,17,KV33,18,LM33,default,NA)</f>
        <v>1.1772593195130638</v>
      </c>
      <c r="T33" s="95">
        <f>_xlfn.SWITCH($G$1+($G$2-1)*6,1,AK33,2,BB33,3,BS33,4,CJ33,5,DA33,6,DR33,7,EI33,8,EZ33,9,FQ33,10,GH33,11,GY33,12,HP33,13,IG33,14,IX33,15,JO33,16,KF33,17,KW33,18,LN33,default,NA)</f>
        <v>9.4253022100583023E-3</v>
      </c>
      <c r="U33" s="72"/>
      <c r="V33" s="111"/>
      <c r="W33" s="95">
        <v>7.6056722035869814E-3</v>
      </c>
      <c r="X33" s="95">
        <v>0.85594520994226519</v>
      </c>
      <c r="Y33" s="95">
        <f t="shared" ref="Y33:Y41" si="139">W33/X33</f>
        <v>8.8856998266279158E-3</v>
      </c>
      <c r="Z33" s="60"/>
      <c r="AA33" s="95">
        <v>3.0243220736184177E-2</v>
      </c>
      <c r="AB33" s="95">
        <v>1.244978087111446</v>
      </c>
      <c r="AC33" s="95">
        <f t="shared" ref="AC33:AC41" si="140">AA33/AB33</f>
        <v>2.4292171122749177E-2</v>
      </c>
      <c r="AD33" s="60"/>
      <c r="AE33" s="93">
        <v>2.6646040317158021E-5</v>
      </c>
      <c r="AF33" s="93">
        <v>3.5652447570945336E-5</v>
      </c>
      <c r="AG33" s="93">
        <f t="shared" si="137"/>
        <v>0.7473831989833144</v>
      </c>
      <c r="AH33" s="76"/>
      <c r="AI33" s="95">
        <v>2.6647082095292089E-5</v>
      </c>
      <c r="AJ33" s="95">
        <v>3.5605703704389724E-5</v>
      </c>
      <c r="AK33" s="95">
        <f t="shared" ref="AK33:AK41" si="141">AI33/AJ33</f>
        <v>0.74839363705671813</v>
      </c>
      <c r="AL33" s="72"/>
      <c r="AM33" s="111"/>
      <c r="AN33" s="95">
        <v>0.24675286505518074</v>
      </c>
      <c r="AO33" s="95">
        <v>0.24026877307324115</v>
      </c>
      <c r="AP33" s="95">
        <f t="shared" ref="AP33:AP41" si="142">AN33/AO33</f>
        <v>1.0269868277055005</v>
      </c>
      <c r="AQ33" s="60"/>
      <c r="AR33" s="95">
        <v>0.24618224780682632</v>
      </c>
      <c r="AS33" s="95">
        <v>0.24555001370547644</v>
      </c>
      <c r="AT33" s="95">
        <f t="shared" ref="AT33:AT41" si="143">AR33/AS33</f>
        <v>1.0025747671189635</v>
      </c>
      <c r="AU33" s="60"/>
      <c r="AV33" s="93">
        <v>5.6989005184863266E-2</v>
      </c>
      <c r="AW33" s="93">
        <v>1.7407256723075148</v>
      </c>
      <c r="AX33" s="93">
        <f t="shared" ref="AX33:AX41" si="144">AV33/AW33</f>
        <v>3.2738648077337971E-2</v>
      </c>
      <c r="AY33" s="76"/>
      <c r="AZ33" s="95">
        <v>0.25239072420891817</v>
      </c>
      <c r="BA33" s="95">
        <v>0.22041394897741534</v>
      </c>
      <c r="BB33" s="95">
        <f t="shared" ref="BB33:BB41" si="145">AZ33/BA33</f>
        <v>1.1450760053066302</v>
      </c>
      <c r="BC33" s="72"/>
      <c r="BD33" s="111"/>
      <c r="BE33" s="95">
        <v>0.22233532752695162</v>
      </c>
      <c r="BF33" s="95">
        <v>0.17841912874463858</v>
      </c>
      <c r="BG33" s="95">
        <f t="shared" ref="BG33:BG40" si="146">BE33/BF33</f>
        <v>1.2461406413724161</v>
      </c>
      <c r="BH33" s="60"/>
      <c r="BI33" s="95">
        <v>0.23307903290773074</v>
      </c>
      <c r="BJ33" s="95">
        <v>0.20932297133209718</v>
      </c>
      <c r="BK33" s="95">
        <f t="shared" ref="BK33:BK41" si="147">BI33/BJ33</f>
        <v>1.1134899883393297</v>
      </c>
      <c r="BL33" s="60"/>
      <c r="BM33" s="93">
        <v>1.013669908987829E-5</v>
      </c>
      <c r="BN33" s="93">
        <v>0.16290664005906993</v>
      </c>
      <c r="BO33" s="93">
        <f t="shared" ref="BO33:BO41" si="148">BM33/BN33</f>
        <v>6.2223977403270505E-5</v>
      </c>
      <c r="BP33" s="76"/>
      <c r="BQ33" s="95">
        <v>1.1096024866018213E-2</v>
      </c>
      <c r="BR33" s="95">
        <v>1.1772593195130638</v>
      </c>
      <c r="BS33" s="95">
        <f t="shared" ref="BS33:BS41" si="149">BQ33/BR33</f>
        <v>9.4253022100583023E-3</v>
      </c>
      <c r="BT33" s="72"/>
      <c r="BU33" s="111"/>
      <c r="BV33" s="95">
        <v>7.7363955091061222E-5</v>
      </c>
      <c r="BW33" s="95">
        <v>3.4958737950373519E-4</v>
      </c>
      <c r="BX33" s="95">
        <v>0.22130076663775736</v>
      </c>
      <c r="BY33" s="60"/>
      <c r="BZ33" s="95">
        <v>7.7377378486361136E-5</v>
      </c>
      <c r="CA33" s="95">
        <v>3.4356145743179246E-4</v>
      </c>
      <c r="CB33" s="95">
        <v>0.22522135941783555</v>
      </c>
      <c r="CC33" s="60"/>
      <c r="CD33" s="93">
        <v>9.4891997211778082E-6</v>
      </c>
      <c r="CE33" s="93">
        <v>3.0013793954343258E-2</v>
      </c>
      <c r="CF33" s="93">
        <v>3.1616128689404289E-4</v>
      </c>
      <c r="CG33" s="76"/>
      <c r="CH33" s="95">
        <v>1.6049613547356942E-3</v>
      </c>
      <c r="CI33" s="95">
        <v>3.0401555416699448E-5</v>
      </c>
      <c r="CJ33" s="95">
        <v>52.79208029777633</v>
      </c>
      <c r="CK33" s="72"/>
      <c r="CL33" s="111"/>
      <c r="CM33" s="95">
        <v>1.0700306833683777E-5</v>
      </c>
      <c r="CN33" s="95">
        <v>7.0313737013366639E-5</v>
      </c>
      <c r="CO33" s="95">
        <f t="shared" ref="CO33:CO40" si="150">CM33/CN33</f>
        <v>0.15217946432927679</v>
      </c>
      <c r="CP33" s="60"/>
      <c r="CQ33" s="95">
        <v>1.070068497673543E-5</v>
      </c>
      <c r="CR33" s="95">
        <v>6.500506452289292E-5</v>
      </c>
      <c r="CS33" s="95">
        <f t="shared" ref="CS33:CS41" si="151">CQ33/CR33</f>
        <v>0.16461309676828265</v>
      </c>
      <c r="CT33" s="60"/>
      <c r="CU33" s="93">
        <v>1.0685824653854852E-5</v>
      </c>
      <c r="CV33" s="93">
        <v>6.5319823230559557E-5</v>
      </c>
      <c r="CW33" s="93">
        <f t="shared" ref="CW33:CW41" si="152">CU33/CV33</f>
        <v>0.16359236944253611</v>
      </c>
      <c r="CX33" s="76"/>
      <c r="CY33" s="95">
        <v>1.0686159665153583E-5</v>
      </c>
      <c r="CZ33" s="95">
        <v>6.4918844243746056E-5</v>
      </c>
      <c r="DA33" s="95">
        <f t="shared" ref="DA33:DA41" si="153">CY33/CZ33</f>
        <v>0.16460797769336494</v>
      </c>
      <c r="DB33" s="72"/>
      <c r="DC33" s="111"/>
      <c r="DD33" s="95">
        <v>7.869148419629983E-3</v>
      </c>
      <c r="DE33" s="95">
        <v>7.9013685466043399E-4</v>
      </c>
      <c r="DF33" s="95">
        <f t="shared" ref="DF33:DF41" si="154">DD33/DE33</f>
        <v>9.9592220932559794</v>
      </c>
      <c r="DG33" s="60"/>
      <c r="DH33" s="95">
        <v>7.9945037344601559E-3</v>
      </c>
      <c r="DI33" s="95">
        <v>7.7543022502525019E-4</v>
      </c>
      <c r="DJ33" s="95">
        <f t="shared" ref="DJ33:DJ41" si="155">DH33/DI33</f>
        <v>10.309765439179047</v>
      </c>
      <c r="DK33" s="60"/>
      <c r="DL33" s="93">
        <v>1.1153672231910598E-2</v>
      </c>
      <c r="DM33" s="93">
        <v>1.2674068735232529</v>
      </c>
      <c r="DN33" s="93">
        <f t="shared" ref="DN33:DN41" si="156">DL33/DM33</f>
        <v>8.8003879929296949E-3</v>
      </c>
      <c r="DO33" s="76"/>
      <c r="DP33" s="95">
        <v>1.2399086807682454E-2</v>
      </c>
      <c r="DQ33" s="95">
        <v>0.66623643716353598</v>
      </c>
      <c r="DR33" s="95">
        <f t="shared" ref="DR33:DR41" si="157">DP33/DQ33</f>
        <v>1.8610640481434588E-2</v>
      </c>
      <c r="DS33" s="72"/>
      <c r="DT33" s="111"/>
      <c r="DU33" s="95">
        <v>61.931182066888965</v>
      </c>
      <c r="DV33" s="95">
        <v>53.892596281215226</v>
      </c>
      <c r="DW33" s="95">
        <f t="shared" ref="DW33:DW41" si="158">DU33/DV33</f>
        <v>1.1491593714232629</v>
      </c>
      <c r="DX33" s="60"/>
      <c r="DY33" s="95">
        <v>61.88159612291674</v>
      </c>
      <c r="DZ33" s="95">
        <v>53.636796040954273</v>
      </c>
      <c r="EA33" s="95">
        <f t="shared" ref="EA33:EA41" si="159">DY33/DZ33</f>
        <v>1.1537153724780125</v>
      </c>
      <c r="EB33" s="60"/>
      <c r="EC33" s="93">
        <v>62.129282403545112</v>
      </c>
      <c r="ED33" s="93">
        <v>55.513412873805152</v>
      </c>
      <c r="EE33" s="93">
        <f t="shared" ref="EE33:EE41" si="160">EC33/ED33</f>
        <v>1.1191760547091452</v>
      </c>
      <c r="EF33" s="76"/>
      <c r="EG33" s="95">
        <v>61.909604623497074</v>
      </c>
      <c r="EH33" s="95">
        <v>54.199490586702353</v>
      </c>
      <c r="EI33" s="95">
        <f t="shared" ref="EI33:EI41" si="161">EG33/EH33</f>
        <v>1.1422543635250766</v>
      </c>
      <c r="EJ33" s="72"/>
      <c r="EK33" s="111"/>
      <c r="EL33" s="95">
        <v>63.430680433274439</v>
      </c>
      <c r="EM33" s="95">
        <v>54.402396965281355</v>
      </c>
      <c r="EN33" s="95">
        <f t="shared" ref="EN33:EN41" si="162">EL33/EM33</f>
        <v>1.1659537809290788</v>
      </c>
      <c r="EO33" s="60"/>
      <c r="EP33" s="95">
        <v>63.405624911381636</v>
      </c>
      <c r="EQ33" s="95">
        <v>54.235074751725236</v>
      </c>
      <c r="ER33" s="95">
        <f t="shared" ref="ER33:ER41" si="163">EP33/EQ33</f>
        <v>1.1690889189631786</v>
      </c>
      <c r="ES33" s="60"/>
      <c r="ET33" s="93">
        <v>63.701259306182784</v>
      </c>
      <c r="EU33" s="93">
        <v>55.944870204216791</v>
      </c>
      <c r="EV33" s="93">
        <f t="shared" ref="EV33:EV41" si="164">ET33/EU33</f>
        <v>1.1386434372562253</v>
      </c>
      <c r="EW33" s="76"/>
      <c r="EX33" s="95">
        <v>63.408042643585318</v>
      </c>
      <c r="EY33" s="95">
        <v>54.476321397172022</v>
      </c>
      <c r="EZ33" s="95">
        <f t="shared" ref="EZ33:EZ41" si="165">EX33/EY33</f>
        <v>1.1639560274507992</v>
      </c>
      <c r="FA33" s="72"/>
      <c r="FB33" s="111"/>
      <c r="FC33" s="95">
        <v>1.8326672177366706E-4</v>
      </c>
      <c r="FD33" s="95">
        <v>4.8016787632180941E-5</v>
      </c>
      <c r="FE33" s="95">
        <f t="shared" ref="FE33:FE41" si="166">FC33/FD33</f>
        <v>3.8167218344036273</v>
      </c>
      <c r="FF33" s="60"/>
      <c r="FG33" s="95">
        <v>1.8328952727930046E-4</v>
      </c>
      <c r="FH33" s="95">
        <v>4.7758334720747429E-5</v>
      </c>
      <c r="FI33" s="95">
        <f t="shared" ref="FI33:FI41" si="167">FG33/FH33</f>
        <v>3.8378542374023534</v>
      </c>
      <c r="FJ33" s="60"/>
      <c r="FK33" s="93">
        <v>62.374253107144888</v>
      </c>
      <c r="FL33" s="93">
        <v>55.184280495701849</v>
      </c>
      <c r="FM33" s="93">
        <f t="shared" ref="FM33:FM41" si="168">FK33/FL33</f>
        <v>1.1302902302405311</v>
      </c>
      <c r="FN33" s="76"/>
      <c r="FO33" s="95">
        <v>1.8331620919568445E-4</v>
      </c>
      <c r="FP33" s="95">
        <v>4.231575173393918E-5</v>
      </c>
      <c r="FQ33" s="95">
        <f t="shared" ref="FQ33:FQ41" si="169">FO33/FP33</f>
        <v>4.3321033346704416</v>
      </c>
      <c r="FR33" s="72"/>
      <c r="FS33" s="111"/>
      <c r="FT33" s="95">
        <v>63.521717372478285</v>
      </c>
      <c r="FU33" s="95">
        <v>54.065472474161716</v>
      </c>
      <c r="FV33" s="95">
        <f t="shared" ref="FV33:FV40" si="170">FT33/FU33</f>
        <v>1.1749035838507798</v>
      </c>
      <c r="FW33" s="60"/>
      <c r="FX33" s="95">
        <v>63.511198087901661</v>
      </c>
      <c r="FY33" s="95">
        <v>53.99374583947386</v>
      </c>
      <c r="FZ33" s="95">
        <f t="shared" ref="FZ33:FZ38" si="171">FX33/FY33</f>
        <v>1.1762695308586975</v>
      </c>
      <c r="GA33" s="60"/>
      <c r="GB33" s="93">
        <v>63.640234453931086</v>
      </c>
      <c r="GC33" s="93">
        <v>55.08932302228034</v>
      </c>
      <c r="GD33" s="93">
        <f t="shared" ref="GD33:GD41" si="172">GB33/GC33</f>
        <v>1.1552190327006271</v>
      </c>
      <c r="GE33" s="76"/>
      <c r="GF33" s="95">
        <v>63.4617944024872</v>
      </c>
      <c r="GG33" s="95">
        <v>54.189462205866533</v>
      </c>
      <c r="GH33" s="95">
        <f t="shared" ref="GH33:GH40" si="173">GF33/GG33</f>
        <v>1.1711095076270539</v>
      </c>
      <c r="GI33" s="72"/>
      <c r="GJ33" s="111"/>
      <c r="GK33" s="95">
        <v>62.424426411100775</v>
      </c>
      <c r="GL33" s="95">
        <v>53.950682205259156</v>
      </c>
      <c r="GM33" s="95">
        <f t="shared" ref="GM33:GM41" si="174">GK33/GL33</f>
        <v>1.1570646349494278</v>
      </c>
      <c r="GN33" s="60"/>
      <c r="GO33" s="95">
        <v>62.386272374563745</v>
      </c>
      <c r="GP33" s="95">
        <v>53.738652376427382</v>
      </c>
      <c r="GQ33" s="95">
        <f t="shared" ref="GQ33:GQ41" si="175">GO33/GP33</f>
        <v>1.1609199266397991</v>
      </c>
      <c r="GR33" s="60"/>
      <c r="GS33" s="93">
        <v>62.463258649026535</v>
      </c>
      <c r="GT33" s="93">
        <v>55.004965233930896</v>
      </c>
      <c r="GU33" s="93">
        <f t="shared" ref="GU33:GU41" si="176">GS33/GT33</f>
        <v>1.1355930938848198</v>
      </c>
      <c r="GV33" s="76"/>
      <c r="GW33" s="95">
        <v>62.350504191555885</v>
      </c>
      <c r="GX33" s="95">
        <v>54.141345571797665</v>
      </c>
      <c r="GY33" s="95">
        <f t="shared" ref="GY33:GY41" si="177">GW33/GX33</f>
        <v>1.1516245769856592</v>
      </c>
      <c r="GZ33" s="72"/>
      <c r="HA33" s="111"/>
      <c r="HB33" s="95">
        <v>65.213082808067213</v>
      </c>
      <c r="HC33" s="95">
        <v>54.417860936639748</v>
      </c>
      <c r="HD33" s="95">
        <f t="shared" ref="HD33:HD41" si="178">HB33/HC33</f>
        <v>1.1983764463655904</v>
      </c>
      <c r="HE33" s="60"/>
      <c r="HF33" s="95">
        <v>65.196215814150463</v>
      </c>
      <c r="HG33" s="95">
        <v>54.300247867454324</v>
      </c>
      <c r="HH33" s="95">
        <f t="shared" ref="HH33:HH41" si="179">HF33/HG33</f>
        <v>1.2006614771500297</v>
      </c>
      <c r="HI33" s="60"/>
      <c r="HJ33" s="93">
        <v>65.323370685117737</v>
      </c>
      <c r="HK33" s="93">
        <v>55.371682615524314</v>
      </c>
      <c r="HL33" s="93">
        <f t="shared" ref="HL33:HL41" si="180">HJ33/HK33</f>
        <v>1.1797252241491991</v>
      </c>
      <c r="HM33" s="76"/>
      <c r="HN33" s="95">
        <v>65.171091579374462</v>
      </c>
      <c r="HO33" s="95">
        <v>54.496392958319184</v>
      </c>
      <c r="HP33" s="95">
        <f t="shared" ref="HP33:HP41" si="181">HN33/HO33</f>
        <v>1.1958789938486327</v>
      </c>
      <c r="HQ33" s="72"/>
      <c r="HR33" s="111"/>
      <c r="HS33" s="95">
        <v>6.5477039195940612E-5</v>
      </c>
      <c r="HT33" s="95">
        <v>1.2151481389398243E-2</v>
      </c>
      <c r="HU33" s="95">
        <f t="shared" ref="HU33:HU41" si="182">HS33/HT33</f>
        <v>5.3883997430195724E-3</v>
      </c>
      <c r="HV33" s="60"/>
      <c r="HW33" s="95">
        <v>9.5389758233716053E-5</v>
      </c>
      <c r="HX33" s="95">
        <v>7.4933238712521181E-5</v>
      </c>
      <c r="HY33" s="95">
        <f t="shared" ref="HY33:HY41" si="183">HW33/HX33</f>
        <v>1.272996601677336</v>
      </c>
      <c r="HZ33" s="60"/>
      <c r="IA33" s="93">
        <v>1.8757809657519218E-5</v>
      </c>
      <c r="IB33" s="93">
        <v>0.37583118814015265</v>
      </c>
      <c r="IC33" s="93">
        <f t="shared" ref="IC33:IC41" si="184">IA33/IB33</f>
        <v>4.9910199710525808E-5</v>
      </c>
      <c r="ID33" s="76"/>
      <c r="IE33" s="95">
        <v>1.8995714251794252E-5</v>
      </c>
      <c r="IF33" s="95">
        <v>1.4703458232735863E-4</v>
      </c>
      <c r="IG33" s="95">
        <f t="shared" ref="IG33:IG41" si="185">IE33/IF33</f>
        <v>0.12919215296917078</v>
      </c>
      <c r="IH33" s="72"/>
      <c r="II33" s="111"/>
      <c r="IJ33" s="95">
        <v>0.97507947089052649</v>
      </c>
      <c r="IK33" s="95">
        <v>2.8242135639512922</v>
      </c>
      <c r="IL33" s="95">
        <f t="shared" ref="IL33:IL41" si="186">IJ33/IK33</f>
        <v>0.34525698882570172</v>
      </c>
      <c r="IM33" s="60"/>
      <c r="IN33" s="95">
        <v>0.9837344753815882</v>
      </c>
      <c r="IO33" s="95">
        <v>2.7746451143131492</v>
      </c>
      <c r="IP33" s="95">
        <f t="shared" ref="IP33:IP41" si="187">IN33/IO33</f>
        <v>0.35454425155380898</v>
      </c>
      <c r="IQ33" s="60"/>
      <c r="IR33" s="93">
        <v>0.87088468409911779</v>
      </c>
      <c r="IS33" s="93">
        <v>3.3148713423169966</v>
      </c>
      <c r="IT33" s="93">
        <f t="shared" ref="IT33:IT41" si="188">IR33/IS33</f>
        <v>0.26272050832910915</v>
      </c>
      <c r="IU33" s="76"/>
      <c r="IV33" s="95">
        <v>0.97719916460018064</v>
      </c>
      <c r="IW33" s="95">
        <v>2.8089334748427364</v>
      </c>
      <c r="IX33" s="95">
        <f t="shared" ref="IX33:IX41" si="189">IV33/IW33</f>
        <v>0.34788975009630341</v>
      </c>
      <c r="IY33" s="72"/>
      <c r="IZ33" s="111"/>
      <c r="JA33" s="95">
        <v>4.7093535973693916E-2</v>
      </c>
      <c r="JB33" s="95">
        <v>4.8450962054791713E-4</v>
      </c>
      <c r="JC33" s="95">
        <f t="shared" ref="JC33:JC41" si="190">JA33/JB33</f>
        <v>97.19835061363132</v>
      </c>
      <c r="JD33" s="60"/>
      <c r="JE33" s="95">
        <v>4.7080211061510481E-2</v>
      </c>
      <c r="JF33" s="95">
        <v>4.8476696448561185E-4</v>
      </c>
      <c r="JG33" s="95">
        <f t="shared" ref="JG33:JG41" si="191">JE33/JF33</f>
        <v>97.119264534594436</v>
      </c>
      <c r="JH33" s="60"/>
      <c r="JI33" s="93">
        <v>4.7121446935584704E-2</v>
      </c>
      <c r="JJ33" s="93">
        <v>4.8509354479456035E-4</v>
      </c>
      <c r="JK33" s="93">
        <f t="shared" ref="JK33:JK41" si="192">JI33/JJ33</f>
        <v>97.138886800773406</v>
      </c>
      <c r="JL33" s="76"/>
      <c r="JM33" s="95">
        <v>4.7158627143371497E-2</v>
      </c>
      <c r="JN33" s="95">
        <v>4.8568771513459835E-4</v>
      </c>
      <c r="JO33" s="95">
        <f t="shared" ref="JO33:JO41" si="193">JM33/JN33</f>
        <v>97.096602763161215</v>
      </c>
      <c r="JP33" s="72"/>
      <c r="JQ33" s="111"/>
      <c r="JR33" s="95">
        <v>1.8286051698809783E-4</v>
      </c>
      <c r="JS33" s="95">
        <v>4.825223978744018E-5</v>
      </c>
      <c r="JT33" s="95">
        <f t="shared" ref="JT33:JT40" si="194">JR33/JS33</f>
        <v>3.7896793556865216</v>
      </c>
      <c r="JU33" s="60"/>
      <c r="JV33" s="95">
        <v>7.4859045641844285E-2</v>
      </c>
      <c r="JW33" s="95">
        <v>0.94750246160800233</v>
      </c>
      <c r="JX33" s="95">
        <f t="shared" si="138"/>
        <v>7.9006703069458339E-2</v>
      </c>
      <c r="JY33" s="60"/>
      <c r="JZ33" s="93">
        <v>7.6770650277496708E-6</v>
      </c>
      <c r="KA33" s="93">
        <v>0.10659944015380117</v>
      </c>
      <c r="KB33" s="93">
        <f t="shared" ref="KB33:KB41" si="195">JZ33/KA33</f>
        <v>7.2017873796271706E-5</v>
      </c>
      <c r="KC33" s="76"/>
      <c r="KD33" s="95">
        <v>0.36384381717550485</v>
      </c>
      <c r="KE33" s="95">
        <v>0.12625313226339249</v>
      </c>
      <c r="KF33" s="95">
        <f t="shared" ref="KF33:KF39" si="196">KD33/KE33</f>
        <v>2.8818597261923342</v>
      </c>
      <c r="KG33" s="72"/>
      <c r="KH33" s="111"/>
      <c r="KI33" s="95">
        <v>3.6605256502621676E-2</v>
      </c>
      <c r="KJ33" s="95">
        <v>3.1659317240615033E-4</v>
      </c>
      <c r="KK33" s="95">
        <f t="shared" ref="KK33:KK41" si="197">KI33/KJ33</f>
        <v>115.62238131800773</v>
      </c>
      <c r="KL33" s="60"/>
      <c r="KM33" s="95">
        <v>3.7135882351263846E-2</v>
      </c>
      <c r="KN33" s="95">
        <v>3.1450249881006208E-4</v>
      </c>
      <c r="KO33" s="95">
        <f t="shared" ref="KO33:KO41" si="198">KM33/KN33</f>
        <v>118.07817900261381</v>
      </c>
      <c r="KP33" s="60"/>
      <c r="KQ33" s="93">
        <v>2.4062913581519625E-7</v>
      </c>
      <c r="KR33" s="93">
        <v>4.9543060702231505E-4</v>
      </c>
      <c r="KS33" s="93">
        <f t="shared" ref="KS33:KS41" si="199">KQ33/KR33</f>
        <v>4.8569695211494654E-4</v>
      </c>
      <c r="KT33" s="76"/>
      <c r="KU33" s="95">
        <v>1.7652604421771505E-2</v>
      </c>
      <c r="KV33" s="95">
        <v>4.9545565700769305E-4</v>
      </c>
      <c r="KW33" s="95">
        <f t="shared" ref="KW33:KW41" si="200">KU33/KV33</f>
        <v>35.629029908316113</v>
      </c>
      <c r="KX33" s="72"/>
      <c r="KY33" s="111"/>
      <c r="KZ33" s="95">
        <v>6.4048154707418636E-5</v>
      </c>
      <c r="LA33" s="95">
        <v>4.2076532763290063E-5</v>
      </c>
      <c r="LB33" s="95">
        <f t="shared" ref="LB33:LB41" si="201">KZ33/LA33</f>
        <v>1.5221823306529156</v>
      </c>
      <c r="LC33" s="60"/>
      <c r="LD33" s="95">
        <v>1.2259115197201377E-4</v>
      </c>
      <c r="LE33" s="95">
        <v>9.8483382481004624E-6</v>
      </c>
      <c r="LF33" s="95">
        <f t="shared" ref="LF33:LF41" si="202">LD33/LE33</f>
        <v>12.447902263679767</v>
      </c>
      <c r="LG33" s="60"/>
      <c r="LH33" s="93">
        <v>2.0176002688009457E-5</v>
      </c>
      <c r="LI33" s="93">
        <v>0.14800190892770673</v>
      </c>
      <c r="LJ33" s="93">
        <f t="shared" ref="LJ33:LJ41" si="203">LH33/LI33</f>
        <v>1.3632258417602345E-4</v>
      </c>
      <c r="LK33" s="76"/>
      <c r="LL33" s="95">
        <v>5.5624685091597473E-2</v>
      </c>
      <c r="LM33" s="95">
        <v>1.3020258731793641</v>
      </c>
      <c r="LN33" s="95">
        <f t="shared" ref="LN33:LN41" si="204">LL33/LM33</f>
        <v>4.2721643430763637E-2</v>
      </c>
    </row>
    <row r="34" spans="1:326" x14ac:dyDescent="0.3">
      <c r="A34" s="123"/>
      <c r="B34" s="123"/>
      <c r="E34" s="111"/>
      <c r="F34" s="95">
        <f>_xlfn.SWITCH($G$1+($G$2-1)*6,1,W34,2,AN34,3,BE34,4,BV34,5,CM34,6,DD34,7,DU34,8,EL34,9,FC34,10,FT34,11,GK34,12,HB34,13,HS34,14,IJ34,15,JA34,16,JR34,17,KI34,18,KZ34,default,NA)</f>
        <v>1.9639438277650802E-4</v>
      </c>
      <c r="G34" s="95">
        <f>_xlfn.SWITCH($G$1+($G$2-1)*6,1,X34,2,AO34,3,BF34,4,BW34,5,CN34,6,DE34,7,DV34,8,EM34,9,FD34,10,FU34,11,GL34,12,HC34,13,HT34,14,IK34,15,JB34,16,JS34,17,KJ34,18,LA34,default,NA)</f>
        <v>4.2468758023638418E-3</v>
      </c>
      <c r="H34" s="95">
        <f>_xlfn.SWITCH($G$1+($G$2-1)*6,1,Y34,2,AP34,3,BG34,4,BX34,5,CO34,6,DF34,7,DW34,8,EN34,9,FE34,10,FV34,11,GM34,12,HD34,13,HU34,14,IL34,15,JC34,16,JT34,17,KK34,18,LB34,default,NA)</f>
        <v>4.6244437538576821E-2</v>
      </c>
      <c r="I34" s="60"/>
      <c r="J34" s="95">
        <f>_xlfn.SWITCH($G$1+($G$2-1)*6,1,AA34,2,AR34,3,BI34,4,BZ34,5,CQ34,6,DH34,7,DY34,8,EP34,9,FG34,10,FX34,11,GO34,12,HF34,13,HW34,14,IN34,15,JE34,16,JV34,17,KM34,18,LD34,default,NA)</f>
        <v>5.8709205010330411E-2</v>
      </c>
      <c r="K34" s="95">
        <f>_xlfn.SWITCH($G$1+($G$2-1)*6,1,AB34,2,AS34,3,BJ34,4,CA34,5,CR34,6,DI34,7,DZ34,8,EQ34,9,FH34,10,FY34,11,GP34,12,HG34,13,HX34,14,IO34,15,JF34,16,JW34,17,KN34,18,LE34,default,NA)</f>
        <v>1.1728424723422735</v>
      </c>
      <c r="L34" s="95">
        <f>_xlfn.SWITCH($G$1+($G$2-1)*6,1,AC34,2,AT34,3,BK34,4,CB34,5,CS34,6,DJ34,7,EA34,8,ER34,9,FI34,10,FZ34,11,GQ34,12,HH34,13,HY34,14,IP34,15,JG34,16,JX34,17,KO34,18,LF34,default,NA)</f>
        <v>5.0057195569565935E-2</v>
      </c>
      <c r="M34" s="60"/>
      <c r="N34" s="93">
        <f>_xlfn.SWITCH($G$1+($G$2-1)*6,1,AE34,2,AV34,3,BM34,4,CD34,5,CU34,6,DL34,7,EC34,8,ET34,9,FK34,10,GB34,11,GS34,12,HJ34,13,IA34,14,IR34,15,JI34,16,JZ34,17,KQ34,18,LH34,default,NA)</f>
        <v>1.8837247181181197E-4</v>
      </c>
      <c r="O34" s="93">
        <f>_xlfn.SWITCH($G$1+($G$2-1)*6,1,AF34,2,AW34,3,BN34,4,CE34,5,CV34,6,DM34,7,ED34,8,EU34,9,FL34,10,GC34,11,GT34,12,HK34,13,IB34,14,IS34,15,JJ34,16,KA34,17,KR34,18,LI34,default,NA)</f>
        <v>0.53231388898652909</v>
      </c>
      <c r="P34" s="93">
        <f>_xlfn.SWITCH($G$1+($G$2-1)*6,1,AG34,2,AX34,3,BO34,4,CF34,5,CW34,6,DN34,7,EE34,8,EV34,9,FM34,10,GD34,11,GU34,12,HL34,13,IC34,14,IT34,15,JK34,16,KB34,17,KS34,18,LJ34,default,NA)</f>
        <v>3.5387480152068506E-4</v>
      </c>
      <c r="Q34" s="76"/>
      <c r="R34" s="95">
        <f>_xlfn.SWITCH($G$1+($G$2-1)*6,1,AI34,2,AZ34,3,BQ34,4,CH34,5,CY34,6,DP34,7,EG34,8,EX34,9,FO34,10,GF34,11,GW34,12,HN34,13,IE34,14,IV34,15,JM34,16,KD34,17,KU34,18,LL34,default,NA)</f>
        <v>4.5826622445888074E-2</v>
      </c>
      <c r="S34" s="95">
        <f>_xlfn.SWITCH($G$1+($G$2-1)*6,1,AJ34,2,BA34,3,BR34,4,CI34,5,CZ34,6,DQ34,7,EH34,8,EY34,9,FP34,10,GG34,11,GX34,12,HO34,13,IF34,14,IW34,15,JN34,16,KE34,17,KV34,18,LM34,default,NA)</f>
        <v>1.7980350446426101</v>
      </c>
      <c r="T34" s="95">
        <f>_xlfn.SWITCH($G$1+($G$2-1)*6,1,AK34,2,BB34,3,BS34,4,CJ34,5,DA34,6,DR34,7,EI34,8,EZ34,9,FQ34,10,GH34,11,GY34,12,HP34,13,IG34,14,IX34,15,JO34,16,KF34,17,KW34,18,LN34,default,NA)</f>
        <v>2.548705743107298E-2</v>
      </c>
      <c r="U34" s="72"/>
      <c r="V34" s="111"/>
      <c r="W34" s="95">
        <v>9.9591073592518562E-4</v>
      </c>
      <c r="X34" s="95">
        <v>1.0338709674303408E-2</v>
      </c>
      <c r="Y34" s="95">
        <f t="shared" si="139"/>
        <v>9.6328339541296493E-2</v>
      </c>
      <c r="Z34" s="60"/>
      <c r="AA34" s="95">
        <v>1.8861010268921983E-2</v>
      </c>
      <c r="AB34" s="95">
        <v>2.1267992815789248E-2</v>
      </c>
      <c r="AC34" s="95">
        <f t="shared" si="140"/>
        <v>0.88682605981132667</v>
      </c>
      <c r="AD34" s="60"/>
      <c r="AE34" s="93">
        <v>7.2542035882297703E-3</v>
      </c>
      <c r="AF34" s="93">
        <v>2.8501613624454154</v>
      </c>
      <c r="AG34" s="93">
        <f t="shared" si="137"/>
        <v>2.5451904877433753E-3</v>
      </c>
      <c r="AH34" s="76"/>
      <c r="AI34" s="95">
        <v>1.0350718550664101E-2</v>
      </c>
      <c r="AJ34" s="95">
        <v>1.6643349551258704</v>
      </c>
      <c r="AK34" s="95">
        <f t="shared" si="141"/>
        <v>6.2191318633221257E-3</v>
      </c>
      <c r="AL34" s="72"/>
      <c r="AM34" s="111"/>
      <c r="AN34" s="95">
        <v>3.9399860890965924E-3</v>
      </c>
      <c r="AO34" s="95">
        <v>0.60197748127037354</v>
      </c>
      <c r="AP34" s="95">
        <f t="shared" si="142"/>
        <v>6.5450722189506257E-3</v>
      </c>
      <c r="AQ34" s="60"/>
      <c r="AR34" s="95">
        <v>1.8570129128208889E-2</v>
      </c>
      <c r="AS34" s="95">
        <v>0.78867732826314085</v>
      </c>
      <c r="AT34" s="95">
        <f t="shared" si="143"/>
        <v>2.3545914739434473E-2</v>
      </c>
      <c r="AU34" s="60"/>
      <c r="AV34" s="93">
        <v>0.24734417593025174</v>
      </c>
      <c r="AW34" s="93">
        <v>0.20372191093650849</v>
      </c>
      <c r="AX34" s="93">
        <f t="shared" si="144"/>
        <v>1.2141265256800897</v>
      </c>
      <c r="AY34" s="76"/>
      <c r="AZ34" s="95">
        <v>4.3229370779979915E-3</v>
      </c>
      <c r="BA34" s="95">
        <v>0.99549954124044182</v>
      </c>
      <c r="BB34" s="95">
        <f t="shared" si="145"/>
        <v>4.342480231192671E-3</v>
      </c>
      <c r="BC34" s="72"/>
      <c r="BD34" s="111"/>
      <c r="BE34" s="95">
        <v>1.9639438277650802E-4</v>
      </c>
      <c r="BF34" s="95">
        <v>4.2468758023638418E-3</v>
      </c>
      <c r="BG34" s="95">
        <f t="shared" si="146"/>
        <v>4.6244437538576821E-2</v>
      </c>
      <c r="BH34" s="60"/>
      <c r="BI34" s="95">
        <v>5.8709205010330411E-2</v>
      </c>
      <c r="BJ34" s="95">
        <v>1.1728424723422735</v>
      </c>
      <c r="BK34" s="95">
        <f t="shared" si="147"/>
        <v>5.0057195569565935E-2</v>
      </c>
      <c r="BL34" s="60"/>
      <c r="BM34" s="93">
        <v>1.8837247181181197E-4</v>
      </c>
      <c r="BN34" s="93">
        <v>0.53231388898652909</v>
      </c>
      <c r="BO34" s="93">
        <f t="shared" si="148"/>
        <v>3.5387480152068506E-4</v>
      </c>
      <c r="BP34" s="76"/>
      <c r="BQ34" s="95">
        <v>4.5826622445888074E-2</v>
      </c>
      <c r="BR34" s="95">
        <v>1.7980350446426101</v>
      </c>
      <c r="BS34" s="95">
        <f t="shared" si="149"/>
        <v>2.548705743107298E-2</v>
      </c>
      <c r="BT34" s="72"/>
      <c r="BU34" s="111"/>
      <c r="BV34" s="95">
        <v>6.0037443575749153E-2</v>
      </c>
      <c r="BW34" s="95">
        <v>1.3495937571311014</v>
      </c>
      <c r="BX34" s="95">
        <v>4.4485567051950309E-2</v>
      </c>
      <c r="BY34" s="60"/>
      <c r="BZ34" s="95">
        <v>6.6113153225253685E-2</v>
      </c>
      <c r="CA34" s="95">
        <v>1.4649576586509736</v>
      </c>
      <c r="CB34" s="95">
        <v>4.5129736572820059E-2</v>
      </c>
      <c r="CC34" s="60"/>
      <c r="CD34" s="93">
        <v>1.1165013142033408E-5</v>
      </c>
      <c r="CE34" s="93">
        <v>0.10239137681594254</v>
      </c>
      <c r="CF34" s="93">
        <v>1.0904251402052632E-4</v>
      </c>
      <c r="CG34" s="76"/>
      <c r="CH34" s="95">
        <v>5.0117180585856017E-3</v>
      </c>
      <c r="CI34" s="95">
        <v>0.52829668653975714</v>
      </c>
      <c r="CJ34" s="95">
        <v>9.4865597045694187E-3</v>
      </c>
      <c r="CK34" s="72"/>
      <c r="CL34" s="111"/>
      <c r="CM34" s="95">
        <v>7.0200991343077302E-5</v>
      </c>
      <c r="CN34" s="95">
        <v>4.4769172279983778E-4</v>
      </c>
      <c r="CO34" s="95">
        <f t="shared" si="150"/>
        <v>0.15680654291315554</v>
      </c>
      <c r="CP34" s="60"/>
      <c r="CQ34" s="95">
        <v>7.033524456770094E-5</v>
      </c>
      <c r="CR34" s="95">
        <v>2.3548225546681759E-4</v>
      </c>
      <c r="CS34" s="95">
        <f t="shared" si="151"/>
        <v>0.29868596437667494</v>
      </c>
      <c r="CT34" s="60"/>
      <c r="CU34" s="93">
        <v>6.9925253928936802E-5</v>
      </c>
      <c r="CV34" s="93">
        <v>2.3677740151137311E-4</v>
      </c>
      <c r="CW34" s="93">
        <f t="shared" si="152"/>
        <v>0.29532064074779574</v>
      </c>
      <c r="CX34" s="76"/>
      <c r="CY34" s="95">
        <v>6.9963559794479645E-5</v>
      </c>
      <c r="CZ34" s="95">
        <v>2.3163555490593606E-4</v>
      </c>
      <c r="DA34" s="95">
        <f t="shared" si="153"/>
        <v>0.30204154031055752</v>
      </c>
      <c r="DB34" s="72"/>
      <c r="DC34" s="111"/>
      <c r="DD34" s="95">
        <v>2.2464844568764542E-3</v>
      </c>
      <c r="DE34" s="95">
        <v>3.0957741529173254E-2</v>
      </c>
      <c r="DF34" s="95">
        <f t="shared" si="154"/>
        <v>7.2566161028234669E-2</v>
      </c>
      <c r="DG34" s="60"/>
      <c r="DH34" s="95">
        <v>8.2603444949596663E-2</v>
      </c>
      <c r="DI34" s="95">
        <v>9.6061721581705093E-3</v>
      </c>
      <c r="DJ34" s="95">
        <f t="shared" si="155"/>
        <v>8.5989969354586755</v>
      </c>
      <c r="DK34" s="60"/>
      <c r="DL34" s="93">
        <v>1.7031941185313251E-4</v>
      </c>
      <c r="DM34" s="93">
        <v>9.2159944179081993E-3</v>
      </c>
      <c r="DN34" s="93">
        <f t="shared" si="156"/>
        <v>1.8480850153530234E-2</v>
      </c>
      <c r="DO34" s="76"/>
      <c r="DP34" s="95">
        <v>1.7215004547112964E-4</v>
      </c>
      <c r="DQ34" s="95">
        <v>8.5272152827316622E-3</v>
      </c>
      <c r="DR34" s="95">
        <f t="shared" si="157"/>
        <v>2.0188307643615865E-2</v>
      </c>
      <c r="DS34" s="72"/>
      <c r="DT34" s="111"/>
      <c r="DU34" s="95">
        <v>6.5967554914017096E-2</v>
      </c>
      <c r="DV34" s="95">
        <v>1.6180111823722105</v>
      </c>
      <c r="DW34" s="95">
        <f t="shared" si="158"/>
        <v>4.0770765760283718E-2</v>
      </c>
      <c r="DX34" s="60"/>
      <c r="DY34" s="95">
        <v>2.8391178198613407E-2</v>
      </c>
      <c r="DZ34" s="95">
        <v>0.72072845329126445</v>
      </c>
      <c r="EA34" s="95">
        <f t="shared" si="159"/>
        <v>3.9392337112490572E-2</v>
      </c>
      <c r="EB34" s="60"/>
      <c r="EC34" s="93">
        <v>1.3164966545509712E-2</v>
      </c>
      <c r="ED34" s="93">
        <v>1.3861902768581149</v>
      </c>
      <c r="EE34" s="93">
        <f t="shared" si="160"/>
        <v>9.4972290350707946E-3</v>
      </c>
      <c r="EF34" s="76"/>
      <c r="EG34" s="95">
        <v>9.648585865942607E-3</v>
      </c>
      <c r="EH34" s="95">
        <v>1.0541617270681216</v>
      </c>
      <c r="EI34" s="95">
        <f t="shared" si="161"/>
        <v>9.1528516148823343E-3</v>
      </c>
      <c r="EJ34" s="72"/>
      <c r="EK34" s="111"/>
      <c r="EL34" s="95">
        <v>4.5378368888368912E-3</v>
      </c>
      <c r="EM34" s="95">
        <v>0.58899188047496165</v>
      </c>
      <c r="EN34" s="95">
        <f t="shared" si="162"/>
        <v>7.7044133192083909E-3</v>
      </c>
      <c r="EO34" s="60"/>
      <c r="EP34" s="95">
        <v>6.1732869919405306E-3</v>
      </c>
      <c r="EQ34" s="95">
        <v>7.3759628417734011E-5</v>
      </c>
      <c r="ER34" s="95">
        <f t="shared" si="163"/>
        <v>83.694659590452716</v>
      </c>
      <c r="ES34" s="60"/>
      <c r="ET34" s="93">
        <v>6.1736566870413904E-3</v>
      </c>
      <c r="EU34" s="93">
        <v>7.3779283361005788E-5</v>
      </c>
      <c r="EV34" s="93">
        <f t="shared" si="164"/>
        <v>83.677373997160885</v>
      </c>
      <c r="EW34" s="76"/>
      <c r="EX34" s="95">
        <v>6.172545174192804E-3</v>
      </c>
      <c r="EY34" s="95">
        <v>7.3779738224888676E-5</v>
      </c>
      <c r="EZ34" s="95">
        <f t="shared" si="165"/>
        <v>83.661792826889879</v>
      </c>
      <c r="FA34" s="72"/>
      <c r="FB34" s="111"/>
      <c r="FC34" s="95">
        <v>0.411475535699522</v>
      </c>
      <c r="FD34" s="95">
        <v>1.8185252111504051</v>
      </c>
      <c r="FE34" s="95">
        <f t="shared" si="166"/>
        <v>0.22626881011961403</v>
      </c>
      <c r="FF34" s="60"/>
      <c r="FG34" s="95">
        <v>0.41842663230430027</v>
      </c>
      <c r="FH34" s="95">
        <v>1.784735695899295</v>
      </c>
      <c r="FI34" s="95">
        <f t="shared" si="167"/>
        <v>0.23444739367610559</v>
      </c>
      <c r="FJ34" s="60"/>
      <c r="FK34" s="93">
        <v>1.833142072882007E-4</v>
      </c>
      <c r="FL34" s="93">
        <v>4.2323638364428241E-5</v>
      </c>
      <c r="FM34" s="93">
        <f t="shared" si="168"/>
        <v>4.3312487860748483</v>
      </c>
      <c r="FN34" s="76"/>
      <c r="FO34" s="95">
        <v>0.43196678919716475</v>
      </c>
      <c r="FP34" s="95">
        <v>1.9481174562021941</v>
      </c>
      <c r="FQ34" s="95">
        <f t="shared" si="169"/>
        <v>0.22173549537370971</v>
      </c>
      <c r="FR34" s="72"/>
      <c r="FS34" s="111"/>
      <c r="FT34" s="95">
        <v>1.3070774892709072E-3</v>
      </c>
      <c r="FU34" s="95">
        <v>4.9215374799044122E-2</v>
      </c>
      <c r="FV34" s="95">
        <f t="shared" si="170"/>
        <v>2.6558316270229719E-2</v>
      </c>
      <c r="FW34" s="60"/>
      <c r="FX34" s="95">
        <v>2.4605819637463287E-4</v>
      </c>
      <c r="FY34" s="95">
        <v>1.9552666356589555E-5</v>
      </c>
      <c r="FZ34" s="95">
        <f t="shared" si="171"/>
        <v>12.584380661295711</v>
      </c>
      <c r="GA34" s="60"/>
      <c r="GB34" s="93">
        <v>1.4371404369210121E-3</v>
      </c>
      <c r="GC34" s="93">
        <v>1.4683611544663855</v>
      </c>
      <c r="GD34" s="93">
        <f t="shared" si="172"/>
        <v>9.7873771214226977E-4</v>
      </c>
      <c r="GE34" s="76"/>
      <c r="GF34" s="95">
        <v>2.4241080457342175E-3</v>
      </c>
      <c r="GG34" s="95">
        <v>5.7777602680077166E-2</v>
      </c>
      <c r="GH34" s="95">
        <f t="shared" si="173"/>
        <v>4.1955843324909994E-2</v>
      </c>
      <c r="GI34" s="72"/>
      <c r="GJ34" s="111"/>
      <c r="GK34" s="95">
        <v>6.8030698520557922E-5</v>
      </c>
      <c r="GL34" s="95">
        <v>1.0602863189876225E-4</v>
      </c>
      <c r="GM34" s="95">
        <f t="shared" si="174"/>
        <v>0.64162573167514481</v>
      </c>
      <c r="GN34" s="60"/>
      <c r="GO34" s="95">
        <v>6.8034407797747901E-5</v>
      </c>
      <c r="GP34" s="95">
        <v>1.0423499218837992E-4</v>
      </c>
      <c r="GQ34" s="95">
        <f t="shared" si="175"/>
        <v>0.65270219116812433</v>
      </c>
      <c r="GR34" s="60"/>
      <c r="GS34" s="93">
        <v>6.7981177540293446E-5</v>
      </c>
      <c r="GT34" s="93">
        <v>1.0437384044441422E-4</v>
      </c>
      <c r="GU34" s="93">
        <f t="shared" si="176"/>
        <v>0.65132390693717734</v>
      </c>
      <c r="GV34" s="76"/>
      <c r="GW34" s="95">
        <v>6.79812251282328E-5</v>
      </c>
      <c r="GX34" s="95">
        <v>1.0416523095230654E-4</v>
      </c>
      <c r="GY34" s="95">
        <f t="shared" si="177"/>
        <v>0.65262875632041673</v>
      </c>
      <c r="GZ34" s="72"/>
      <c r="HA34" s="111"/>
      <c r="HB34" s="95">
        <v>0.4035033315976137</v>
      </c>
      <c r="HC34" s="95">
        <v>3.7282270699710867</v>
      </c>
      <c r="HD34" s="95">
        <f t="shared" si="178"/>
        <v>0.10822928003705069</v>
      </c>
      <c r="HE34" s="60"/>
      <c r="HF34" s="95">
        <v>0.41430246245198649</v>
      </c>
      <c r="HG34" s="95">
        <v>3.5104982323682292</v>
      </c>
      <c r="HH34" s="95">
        <f t="shared" si="179"/>
        <v>0.11801813732077925</v>
      </c>
      <c r="HI34" s="60"/>
      <c r="HJ34" s="93">
        <v>7.0648345408350243E-5</v>
      </c>
      <c r="HK34" s="93">
        <v>0.32372177595948554</v>
      </c>
      <c r="HL34" s="93">
        <f t="shared" si="180"/>
        <v>2.1823785316559005E-4</v>
      </c>
      <c r="HM34" s="76"/>
      <c r="HN34" s="95">
        <v>0.41669570684924362</v>
      </c>
      <c r="HO34" s="95">
        <v>3.8221001038957874</v>
      </c>
      <c r="HP34" s="95">
        <f t="shared" si="181"/>
        <v>0.10902270885697482</v>
      </c>
      <c r="HQ34" s="72"/>
      <c r="HR34" s="111"/>
      <c r="HS34" s="95">
        <v>9.5372609380265901E-5</v>
      </c>
      <c r="HT34" s="95">
        <v>7.5453899284811491E-5</v>
      </c>
      <c r="HU34" s="95">
        <f t="shared" si="182"/>
        <v>1.2639851655680299</v>
      </c>
      <c r="HV34" s="60"/>
      <c r="HW34" s="95">
        <v>3.6664190363751549E-2</v>
      </c>
      <c r="HX34" s="95">
        <v>1.8744733542939329</v>
      </c>
      <c r="HY34" s="95">
        <f t="shared" si="183"/>
        <v>1.9559728752485805E-2</v>
      </c>
      <c r="HZ34" s="60"/>
      <c r="IA34" s="93">
        <v>9.5351753241237059E-5</v>
      </c>
      <c r="IB34" s="93">
        <v>7.4964701286061404E-5</v>
      </c>
      <c r="IC34" s="93">
        <f t="shared" si="184"/>
        <v>1.2719553550594396</v>
      </c>
      <c r="ID34" s="76"/>
      <c r="IE34" s="95">
        <v>9.3631254657722371E-5</v>
      </c>
      <c r="IF34" s="95">
        <v>6.9171464989122719E-5</v>
      </c>
      <c r="IG34" s="95">
        <f t="shared" si="185"/>
        <v>1.3536109821072313</v>
      </c>
      <c r="IH34" s="72"/>
      <c r="II34" s="111"/>
      <c r="IJ34" s="95">
        <v>2.1509482224272208E-2</v>
      </c>
      <c r="IK34" s="95">
        <v>0.93101604073902289</v>
      </c>
      <c r="IL34" s="95">
        <f t="shared" si="186"/>
        <v>2.3103234834921198E-2</v>
      </c>
      <c r="IM34" s="60"/>
      <c r="IN34" s="95">
        <v>1.9932072889412154E-2</v>
      </c>
      <c r="IO34" s="95">
        <v>0.93136362182719368</v>
      </c>
      <c r="IP34" s="95">
        <f t="shared" si="187"/>
        <v>2.1400957072285537E-2</v>
      </c>
      <c r="IQ34" s="60"/>
      <c r="IR34" s="93">
        <v>6.632366838200478E-5</v>
      </c>
      <c r="IS34" s="93">
        <v>0.4665695933371542</v>
      </c>
      <c r="IT34" s="93">
        <f t="shared" si="188"/>
        <v>1.4215171611939515E-4</v>
      </c>
      <c r="IU34" s="76"/>
      <c r="IV34" s="95">
        <v>0.43826367774070535</v>
      </c>
      <c r="IW34" s="95">
        <v>0.31396426377546921</v>
      </c>
      <c r="IX34" s="95">
        <f t="shared" si="189"/>
        <v>1.3959030638408216</v>
      </c>
      <c r="IY34" s="72"/>
      <c r="IZ34" s="111"/>
      <c r="JA34" s="95">
        <v>2.2673538356380125E-3</v>
      </c>
      <c r="JB34" s="95">
        <v>3.7639472989265121E-2</v>
      </c>
      <c r="JC34" s="95">
        <f t="shared" si="190"/>
        <v>6.0238724285131939E-2</v>
      </c>
      <c r="JD34" s="60"/>
      <c r="JE34" s="95">
        <v>7.7016125994844628E-2</v>
      </c>
      <c r="JF34" s="95">
        <v>1.492303676449954</v>
      </c>
      <c r="JG34" s="95">
        <f t="shared" si="191"/>
        <v>5.1608883104850706E-2</v>
      </c>
      <c r="JH34" s="60"/>
      <c r="JI34" s="93">
        <v>1.281958257046934E-4</v>
      </c>
      <c r="JJ34" s="93">
        <v>0.73299591575793366</v>
      </c>
      <c r="JK34" s="93">
        <f t="shared" si="192"/>
        <v>1.7489296045004033E-4</v>
      </c>
      <c r="JL34" s="76"/>
      <c r="JM34" s="95">
        <v>1.2305338247695528E-2</v>
      </c>
      <c r="JN34" s="95">
        <v>1.3726352255800582</v>
      </c>
      <c r="JO34" s="95">
        <f t="shared" si="193"/>
        <v>8.9647548149548971E-3</v>
      </c>
      <c r="JP34" s="72"/>
      <c r="JQ34" s="111"/>
      <c r="JR34" s="95">
        <v>3.0251300522564748E-3</v>
      </c>
      <c r="JS34" s="95">
        <v>0.13608496283649082</v>
      </c>
      <c r="JT34" s="95">
        <f t="shared" si="194"/>
        <v>2.2229715827539572E-2</v>
      </c>
      <c r="JU34" s="60"/>
      <c r="JV34" s="95">
        <v>7.483958662934144E-2</v>
      </c>
      <c r="JW34" s="95">
        <v>0.94970413391286146</v>
      </c>
      <c r="JX34" s="95">
        <f t="shared" si="138"/>
        <v>7.880305450603442E-2</v>
      </c>
      <c r="JY34" s="60"/>
      <c r="JZ34" s="93">
        <v>1.0820806539474147E-3</v>
      </c>
      <c r="KA34" s="93">
        <v>0.9096979211237961</v>
      </c>
      <c r="KB34" s="93">
        <f t="shared" si="195"/>
        <v>1.1894944781347476E-3</v>
      </c>
      <c r="KC34" s="76"/>
      <c r="KD34" s="95">
        <v>5.0867091980430707E-3</v>
      </c>
      <c r="KE34" s="95">
        <v>0.58009596983013545</v>
      </c>
      <c r="KF34" s="95">
        <f t="shared" si="196"/>
        <v>8.7687373513947505E-3</v>
      </c>
      <c r="KG34" s="72"/>
      <c r="KH34" s="111"/>
      <c r="KI34" s="95">
        <v>1.1152951168499101E-5</v>
      </c>
      <c r="KJ34" s="95">
        <v>1.3935136449196766E-4</v>
      </c>
      <c r="KK34" s="95">
        <f t="shared" si="197"/>
        <v>8.0034746765195605E-2</v>
      </c>
      <c r="KL34" s="60"/>
      <c r="KM34" s="95">
        <v>1.1153107122264541E-5</v>
      </c>
      <c r="KN34" s="95">
        <v>1.3388360963331966E-4</v>
      </c>
      <c r="KO34" s="95">
        <f t="shared" si="198"/>
        <v>8.3304499727865591E-2</v>
      </c>
      <c r="KP34" s="60"/>
      <c r="KQ34" s="93">
        <v>1.9354642916721502E-7</v>
      </c>
      <c r="KR34" s="93">
        <v>7.3184953992902974E-3</v>
      </c>
      <c r="KS34" s="93">
        <f t="shared" si="199"/>
        <v>2.6446204937969075E-5</v>
      </c>
      <c r="KT34" s="76"/>
      <c r="KU34" s="95">
        <v>8.6989704452838254E-2</v>
      </c>
      <c r="KV34" s="95">
        <v>7.3073595877744049E-3</v>
      </c>
      <c r="KW34" s="95">
        <f t="shared" si="200"/>
        <v>11.904396301829266</v>
      </c>
      <c r="KX34" s="72"/>
      <c r="KY34" s="111"/>
      <c r="KZ34" s="95">
        <v>1.2173295524794256E-4</v>
      </c>
      <c r="LA34" s="95">
        <v>2.4880601366897813E-5</v>
      </c>
      <c r="LB34" s="95">
        <f t="shared" si="201"/>
        <v>4.8926854079138593</v>
      </c>
      <c r="LC34" s="60"/>
      <c r="LD34" s="95">
        <v>9.0874060060534168E-2</v>
      </c>
      <c r="LE34" s="95">
        <v>0.3236278960278452</v>
      </c>
      <c r="LF34" s="95">
        <f t="shared" si="202"/>
        <v>0.28079798180536109</v>
      </c>
      <c r="LG34" s="60"/>
      <c r="LH34" s="93">
        <v>2.616442608668373E-4</v>
      </c>
      <c r="LI34" s="93">
        <v>0.30358328075198665</v>
      </c>
      <c r="LJ34" s="93">
        <f t="shared" si="203"/>
        <v>8.6185332808425778E-4</v>
      </c>
      <c r="LK34" s="76"/>
      <c r="LL34" s="95">
        <v>1.1456308629001693E-2</v>
      </c>
      <c r="LM34" s="95">
        <v>0.61798049886022932</v>
      </c>
      <c r="LN34" s="95">
        <f t="shared" si="204"/>
        <v>1.8538301208745431E-2</v>
      </c>
    </row>
    <row r="35" spans="1:326" x14ac:dyDescent="0.3">
      <c r="A35" s="55"/>
      <c r="B35" s="55"/>
      <c r="E35" s="111"/>
      <c r="F35" s="95">
        <f>_xlfn.SWITCH($G$1+($G$2-1)*6,1,W35,2,AN35,3,BE35,4,BV35,5,CM35,6,DD35,7,DU35,8,EL35,9,FC35,10,FT35,11,GK35,12,HB35,13,HS35,14,IJ35,15,JA35,16,JR35,17,KI35,18,KZ35,default,NA)</f>
        <v>4.5387248216150122E-3</v>
      </c>
      <c r="G35" s="95">
        <f>_xlfn.SWITCH($G$1+($G$2-1)*6,1,X35,2,AO35,3,BF35,4,BW35,5,CN35,6,DE35,7,DV35,8,EM35,9,FD35,10,FU35,11,GL35,12,HC35,13,HT35,14,IK35,15,JB35,16,JS35,17,KJ35,18,LA35,default,NA)</f>
        <v>3.8421172914612681E-2</v>
      </c>
      <c r="H35" s="95">
        <f>_xlfn.SWITCH($G$1+($G$2-1)*6,1,Y35,2,AP35,3,BG35,4,BX35,5,CO35,6,DF35,7,DW35,8,EN35,9,FE35,10,FV35,11,GM35,12,HD35,13,HU35,14,IL35,15,JC35,16,JT35,17,KK35,18,LB35,default,NA)</f>
        <v>0.11813082416046711</v>
      </c>
      <c r="I35" s="60"/>
      <c r="J35" s="95">
        <f>_xlfn.SWITCH($G$1+($G$2-1)*6,1,AA35,2,AR35,3,BI35,4,BZ35,5,CQ35,6,DH35,7,DY35,8,EP35,9,FG35,10,FX35,11,GO35,12,HF35,13,HW35,14,IN35,15,JE35,16,JV35,17,KM35,18,LD35,default,NA)</f>
        <v>0.19408117420360199</v>
      </c>
      <c r="K35" s="95">
        <f>_xlfn.SWITCH($G$1+($G$2-1)*6,1,AB35,2,AS35,3,BJ35,4,CA35,5,CR35,6,DI35,7,DZ35,8,EQ35,9,FH35,10,FY35,11,GP35,12,HG35,13,HX35,14,IO35,15,JF35,16,JW35,17,KN35,18,LE35,default,NA)</f>
        <v>0.10712713308091958</v>
      </c>
      <c r="L35" s="95">
        <f>_xlfn.SWITCH($G$1+($G$2-1)*6,1,AC35,2,AT35,3,BK35,4,CB35,5,CS35,6,DJ35,7,EA35,8,ER35,9,FI35,10,FZ35,11,GQ35,12,HH35,13,HY35,14,IP35,15,JG35,16,JX35,17,KO35,18,LF35,default,NA)</f>
        <v>1.8116901724327934</v>
      </c>
      <c r="M35" s="60"/>
      <c r="N35" s="93">
        <f>_xlfn.SWITCH($G$1+($G$2-1)*6,1,AE35,2,AV35,3,BM35,4,CD35,5,CU35,6,DL35,7,EC35,8,ET35,9,FK35,10,GB35,11,GS35,12,HJ35,13,IA35,14,IR35,15,JI35,16,JZ35,17,KQ35,18,LH35,default,NA)</f>
        <v>2.0241748396314456E-3</v>
      </c>
      <c r="O35" s="93">
        <f>_xlfn.SWITCH($G$1+($G$2-1)*6,1,AF35,2,AW35,3,BN35,4,CE35,5,CV35,6,DM35,7,ED35,8,EU35,9,FL35,10,GC35,11,GT35,12,HK35,13,IB35,14,IS35,15,JJ35,16,KA35,17,KR35,18,LI35,default,NA)</f>
        <v>1.2624937736502073</v>
      </c>
      <c r="P35" s="93">
        <f>_xlfn.SWITCH($G$1+($G$2-1)*6,1,AG35,2,AX35,3,BO35,4,CF35,5,CW35,6,DN35,7,EE35,8,EV35,9,FM35,10,GD35,11,GU35,12,HL35,13,IC35,14,IT35,15,JK35,16,KB35,17,KS35,18,LJ35,default,NA)</f>
        <v>1.6033147108353767E-3</v>
      </c>
      <c r="Q35" s="76"/>
      <c r="R35" s="95">
        <f>_xlfn.SWITCH($G$1+($G$2-1)*6,1,AI35,2,AZ35,3,BQ35,4,CH35,5,CY35,6,DP35,7,EG35,8,EX35,9,FO35,10,GF35,11,GW35,12,HN35,13,IE35,14,IV35,15,JM35,16,KD35,17,KU35,18,LL35,default,NA)</f>
        <v>0.23249682972756097</v>
      </c>
      <c r="S35" s="95">
        <f>_xlfn.SWITCH($G$1+($G$2-1)*6,1,AJ35,2,BA35,3,BR35,4,CI35,5,CZ35,6,DQ35,7,EH35,8,EY35,9,FP35,10,GG35,11,GX35,12,HO35,13,IF35,14,IW35,15,JN35,16,KE35,17,KV35,18,LM35,default,NA)</f>
        <v>3.0182966293385647</v>
      </c>
      <c r="T35" s="95">
        <f>_xlfn.SWITCH($G$1+($G$2-1)*6,1,AK35,2,BB35,3,BS35,4,CJ35,5,DA35,6,DR35,7,EI35,8,EZ35,9,FQ35,10,GH35,11,GY35,12,HP35,13,IG35,14,IX35,15,JO35,16,KF35,17,KW35,18,LN35,default,NA)</f>
        <v>7.7029151961949732E-2</v>
      </c>
      <c r="U35" s="72"/>
      <c r="V35" s="111"/>
      <c r="W35" s="95">
        <v>1.5856634683692125E-2</v>
      </c>
      <c r="X35" s="95">
        <v>1.9114715199538869E-2</v>
      </c>
      <c r="Y35" s="95">
        <f t="shared" si="139"/>
        <v>0.82955118703911723</v>
      </c>
      <c r="Z35" s="60"/>
      <c r="AA35" s="95">
        <v>8.1304271294255312E-2</v>
      </c>
      <c r="AB35" s="95">
        <v>1.474321267243345</v>
      </c>
      <c r="AC35" s="95">
        <f t="shared" si="140"/>
        <v>5.5146916144183641E-2</v>
      </c>
      <c r="AD35" s="60"/>
      <c r="AE35" s="93">
        <v>9.8105658764193761E-4</v>
      </c>
      <c r="AF35" s="93">
        <v>1.5724235538048725</v>
      </c>
      <c r="AG35" s="93">
        <f t="shared" si="137"/>
        <v>6.2391369378055007E-4</v>
      </c>
      <c r="AH35" s="76"/>
      <c r="AI35" s="95">
        <v>1.9034537791426047E-2</v>
      </c>
      <c r="AJ35" s="95">
        <v>2.2267060225980587E-2</v>
      </c>
      <c r="AK35" s="95">
        <f t="shared" si="141"/>
        <v>0.85482940263560603</v>
      </c>
      <c r="AL35" s="72"/>
      <c r="AM35" s="111"/>
      <c r="AN35" s="95">
        <v>1.8938476537600845E-2</v>
      </c>
      <c r="AO35" s="95">
        <v>0.78268419039068038</v>
      </c>
      <c r="AP35" s="95">
        <f t="shared" si="142"/>
        <v>2.4196830305397658E-2</v>
      </c>
      <c r="AQ35" s="60"/>
      <c r="AR35" s="95">
        <v>6.9633290508834239E-2</v>
      </c>
      <c r="AS35" s="95">
        <v>0.50633494467069939</v>
      </c>
      <c r="AT35" s="95">
        <f t="shared" si="143"/>
        <v>0.13752416506453258</v>
      </c>
      <c r="AU35" s="60"/>
      <c r="AV35" s="93">
        <v>4.9051926643897648E-4</v>
      </c>
      <c r="AW35" s="93">
        <v>1.2134732011333755</v>
      </c>
      <c r="AX35" s="93">
        <f t="shared" si="144"/>
        <v>4.0422752309720141E-4</v>
      </c>
      <c r="AY35" s="76"/>
      <c r="AZ35" s="95">
        <v>1.7943229195431617E-2</v>
      </c>
      <c r="BA35" s="95">
        <v>1.153740041393801</v>
      </c>
      <c r="BB35" s="95">
        <f t="shared" si="145"/>
        <v>1.5552228883167566E-2</v>
      </c>
      <c r="BC35" s="72"/>
      <c r="BD35" s="111"/>
      <c r="BE35" s="95">
        <v>4.5387248216150122E-3</v>
      </c>
      <c r="BF35" s="95">
        <v>3.8421172914612681E-2</v>
      </c>
      <c r="BG35" s="95">
        <f t="shared" si="146"/>
        <v>0.11813082416046711</v>
      </c>
      <c r="BH35" s="60"/>
      <c r="BI35" s="95">
        <v>0.19408117420360199</v>
      </c>
      <c r="BJ35" s="95">
        <v>0.10712713308091958</v>
      </c>
      <c r="BK35" s="95">
        <f t="shared" si="147"/>
        <v>1.8116901724327934</v>
      </c>
      <c r="BL35" s="60"/>
      <c r="BM35" s="93">
        <v>2.0241748396314456E-3</v>
      </c>
      <c r="BN35" s="93">
        <v>1.2624937736502073</v>
      </c>
      <c r="BO35" s="93">
        <f t="shared" si="148"/>
        <v>1.6033147108353767E-3</v>
      </c>
      <c r="BP35" s="76"/>
      <c r="BQ35" s="95">
        <v>0.23249682972756097</v>
      </c>
      <c r="BR35" s="95">
        <v>3.0182966293385647</v>
      </c>
      <c r="BS35" s="95">
        <f t="shared" si="149"/>
        <v>7.7029151961949732E-2</v>
      </c>
      <c r="BT35" s="72"/>
      <c r="BU35" s="111"/>
      <c r="BV35" s="95">
        <v>1.0642068134174378E-3</v>
      </c>
      <c r="BW35" s="95">
        <v>9.8514563519305504E-5</v>
      </c>
      <c r="BX35" s="95">
        <v>10.802532898690552</v>
      </c>
      <c r="BY35" s="60"/>
      <c r="BZ35" s="95">
        <v>1.0648957145507258E-3</v>
      </c>
      <c r="CA35" s="95">
        <v>9.8101468991203757E-5</v>
      </c>
      <c r="CB35" s="95">
        <v>10.855043512612532</v>
      </c>
      <c r="CC35" s="60"/>
      <c r="CD35" s="93">
        <v>1.4772955528487704E-3</v>
      </c>
      <c r="CE35" s="93">
        <v>1.2808520614315972</v>
      </c>
      <c r="CF35" s="93">
        <v>1.1533693838128426E-3</v>
      </c>
      <c r="CG35" s="76"/>
      <c r="CH35" s="95">
        <v>1.8958924437517247E-2</v>
      </c>
      <c r="CI35" s="95">
        <v>0.92215845946471742</v>
      </c>
      <c r="CJ35" s="95">
        <v>2.0559291348389599E-2</v>
      </c>
      <c r="CK35" s="72"/>
      <c r="CL35" s="111"/>
      <c r="CM35" s="95">
        <v>1.6399946948984934E-2</v>
      </c>
      <c r="CN35" s="95">
        <v>0.23105281269666453</v>
      </c>
      <c r="CO35" s="95">
        <f t="shared" si="150"/>
        <v>7.0979213616046505E-2</v>
      </c>
      <c r="CP35" s="60"/>
      <c r="CQ35" s="95">
        <v>9.9731592043391604E-2</v>
      </c>
      <c r="CR35" s="95">
        <v>1.1980403450472255</v>
      </c>
      <c r="CS35" s="95">
        <f t="shared" si="151"/>
        <v>8.3245603919507652E-2</v>
      </c>
      <c r="CT35" s="60"/>
      <c r="CU35" s="93">
        <v>1.7719943574581799E-3</v>
      </c>
      <c r="CV35" s="93">
        <v>0.93163738823406628</v>
      </c>
      <c r="CW35" s="93">
        <f t="shared" si="152"/>
        <v>1.9020215159215796E-3</v>
      </c>
      <c r="CX35" s="76"/>
      <c r="CY35" s="95">
        <v>5.2177598833984887E-2</v>
      </c>
      <c r="CZ35" s="95">
        <v>1.4608390572348275</v>
      </c>
      <c r="DA35" s="95">
        <f t="shared" si="153"/>
        <v>3.5717554631069411E-2</v>
      </c>
      <c r="DB35" s="72"/>
      <c r="DC35" s="111"/>
      <c r="DD35" s="95">
        <v>8.2872179955559871E-2</v>
      </c>
      <c r="DE35" s="95">
        <v>9.5785391272035711E-3</v>
      </c>
      <c r="DF35" s="95">
        <f t="shared" si="154"/>
        <v>8.6518600441061402</v>
      </c>
      <c r="DG35" s="60"/>
      <c r="DH35" s="95">
        <v>2.9090625508851648E-3</v>
      </c>
      <c r="DI35" s="95">
        <v>4.6393936897963072E-4</v>
      </c>
      <c r="DJ35" s="95">
        <f t="shared" si="155"/>
        <v>6.2703507082902625</v>
      </c>
      <c r="DK35" s="60"/>
      <c r="DL35" s="93">
        <v>0.24439148072136893</v>
      </c>
      <c r="DM35" s="93">
        <v>0.63983884681515113</v>
      </c>
      <c r="DN35" s="93">
        <f t="shared" si="156"/>
        <v>0.38195786632500828</v>
      </c>
      <c r="DO35" s="76"/>
      <c r="DP35" s="95">
        <v>0.24672667281040067</v>
      </c>
      <c r="DQ35" s="95">
        <v>0.63291226225826824</v>
      </c>
      <c r="DR35" s="95">
        <f t="shared" si="157"/>
        <v>0.38982760727381921</v>
      </c>
      <c r="DS35" s="72"/>
      <c r="DT35" s="111"/>
      <c r="DU35" s="95">
        <v>0.42618334030496996</v>
      </c>
      <c r="DV35" s="95">
        <v>0.1853595496972098</v>
      </c>
      <c r="DW35" s="95">
        <f t="shared" si="158"/>
        <v>2.2992251599723499</v>
      </c>
      <c r="DX35" s="60"/>
      <c r="DY35" s="95">
        <v>0.43124192441554232</v>
      </c>
      <c r="DZ35" s="95">
        <v>0.20394139039399023</v>
      </c>
      <c r="EA35" s="95">
        <f t="shared" si="159"/>
        <v>2.1145385131602508</v>
      </c>
      <c r="EB35" s="60"/>
      <c r="EC35" s="93">
        <v>0.44463299989545374</v>
      </c>
      <c r="ED35" s="93">
        <v>0.23484052684590173</v>
      </c>
      <c r="EE35" s="93">
        <f t="shared" si="160"/>
        <v>1.893340156689455</v>
      </c>
      <c r="EF35" s="76"/>
      <c r="EG35" s="95">
        <v>0.43429457069575572</v>
      </c>
      <c r="EH35" s="95">
        <v>0.24653014620722674</v>
      </c>
      <c r="EI35" s="95">
        <f t="shared" si="161"/>
        <v>1.7616286583089888</v>
      </c>
      <c r="EJ35" s="72"/>
      <c r="EK35" s="111"/>
      <c r="EL35" s="95">
        <v>1.855624451528892E-4</v>
      </c>
      <c r="EM35" s="95">
        <v>2.810439458946423E-5</v>
      </c>
      <c r="EN35" s="95">
        <f t="shared" si="162"/>
        <v>6.6026131451503609</v>
      </c>
      <c r="EO35" s="60"/>
      <c r="EP35" s="95">
        <v>1.8563889982988751E-4</v>
      </c>
      <c r="EQ35" s="95">
        <v>2.797705715726554E-5</v>
      </c>
      <c r="ER35" s="95">
        <f t="shared" si="163"/>
        <v>6.6353976683955036</v>
      </c>
      <c r="ES35" s="60"/>
      <c r="ET35" s="93">
        <v>1.8864404296687076E-5</v>
      </c>
      <c r="EU35" s="93">
        <v>0.39865513367840638</v>
      </c>
      <c r="EV35" s="93">
        <f t="shared" si="164"/>
        <v>4.7320108793343476E-5</v>
      </c>
      <c r="EW35" s="76"/>
      <c r="EX35" s="95">
        <v>1.8565360789657586E-4</v>
      </c>
      <c r="EY35" s="95">
        <v>2.7904229327835966E-5</v>
      </c>
      <c r="EZ35" s="95">
        <f t="shared" si="165"/>
        <v>6.6532426219482224</v>
      </c>
      <c r="FA35" s="72"/>
      <c r="FB35" s="111"/>
      <c r="FC35" s="95">
        <v>9.1980676683740756E-3</v>
      </c>
      <c r="FD35" s="95">
        <v>0.20789339495780632</v>
      </c>
      <c r="FE35" s="95">
        <f t="shared" si="166"/>
        <v>4.424415537704264E-2</v>
      </c>
      <c r="FF35" s="60"/>
      <c r="FG35" s="95">
        <v>6.8943949149026421E-2</v>
      </c>
      <c r="FH35" s="95">
        <v>1.5189166834595811</v>
      </c>
      <c r="FI35" s="95">
        <f t="shared" si="167"/>
        <v>4.539021126030119E-2</v>
      </c>
      <c r="FJ35" s="60"/>
      <c r="FK35" s="93">
        <v>0.42510751071431335</v>
      </c>
      <c r="FL35" s="93">
        <v>2.0028656140544006</v>
      </c>
      <c r="FM35" s="93">
        <f t="shared" si="168"/>
        <v>0.21224964257775053</v>
      </c>
      <c r="FN35" s="76"/>
      <c r="FO35" s="95">
        <v>1.1256001782371189E-2</v>
      </c>
      <c r="FP35" s="95">
        <v>1.2550083601537427</v>
      </c>
      <c r="FQ35" s="95">
        <f t="shared" si="169"/>
        <v>8.9688659771097381E-3</v>
      </c>
      <c r="FR35" s="72"/>
      <c r="FS35" s="111"/>
      <c r="FT35" s="95">
        <v>2.4605461840928483E-4</v>
      </c>
      <c r="FU35" s="95">
        <v>1.9561808920502957E-5</v>
      </c>
      <c r="FV35" s="95">
        <f t="shared" si="170"/>
        <v>12.578316218567709</v>
      </c>
      <c r="FW35" s="60"/>
      <c r="FX35" s="95">
        <v>1.1273236582310693E-4</v>
      </c>
      <c r="FY35" s="95">
        <v>3.4759346473263642E-4</v>
      </c>
      <c r="FZ35" s="95">
        <f t="shared" si="171"/>
        <v>0.3243224549973025</v>
      </c>
      <c r="GA35" s="60"/>
      <c r="GB35" s="93">
        <v>5.633999839429175E-5</v>
      </c>
      <c r="GC35" s="93">
        <v>0.41811647169287436</v>
      </c>
      <c r="GD35" s="93">
        <f t="shared" si="172"/>
        <v>1.3474713915522576E-4</v>
      </c>
      <c r="GE35" s="76"/>
      <c r="GF35" s="95">
        <v>2.4609965567066436E-4</v>
      </c>
      <c r="GG35" s="95">
        <v>1.9548048580348921E-5</v>
      </c>
      <c r="GH35" s="95">
        <f t="shared" si="173"/>
        <v>12.589474323184419</v>
      </c>
      <c r="GI35" s="72"/>
      <c r="GJ35" s="111"/>
      <c r="GK35" s="95">
        <v>1.155827263253541E-4</v>
      </c>
      <c r="GL35" s="95">
        <v>8.079383992787062E-5</v>
      </c>
      <c r="GM35" s="95">
        <f t="shared" si="174"/>
        <v>1.430588352138499</v>
      </c>
      <c r="GN35" s="60"/>
      <c r="GO35" s="95">
        <v>1.1559201355205439E-4</v>
      </c>
      <c r="GP35" s="95">
        <v>7.9754977011894492E-5</v>
      </c>
      <c r="GQ35" s="95">
        <f t="shared" si="175"/>
        <v>1.4493391871307948</v>
      </c>
      <c r="GR35" s="60"/>
      <c r="GS35" s="93">
        <v>1.1554563453405152E-4</v>
      </c>
      <c r="GT35" s="93">
        <v>7.9814986428900509E-5</v>
      </c>
      <c r="GU35" s="93">
        <f t="shared" si="176"/>
        <v>1.4476684104554727</v>
      </c>
      <c r="GV35" s="76"/>
      <c r="GW35" s="95">
        <v>1.1554662367412592E-4</v>
      </c>
      <c r="GX35" s="95">
        <v>7.969320959252641E-5</v>
      </c>
      <c r="GY35" s="95">
        <f t="shared" si="177"/>
        <v>1.4498929615825364</v>
      </c>
      <c r="GZ35" s="72"/>
      <c r="HA35" s="111"/>
      <c r="HB35" s="95">
        <v>1.005180393604195E-5</v>
      </c>
      <c r="HC35" s="95">
        <v>8.4044537645310154E-4</v>
      </c>
      <c r="HD35" s="95">
        <f t="shared" si="178"/>
        <v>1.1960091896112489E-2</v>
      </c>
      <c r="HE35" s="60"/>
      <c r="HF35" s="95">
        <v>1.0052035786277968E-5</v>
      </c>
      <c r="HG35" s="95">
        <v>8.1742308837088045E-4</v>
      </c>
      <c r="HH35" s="95">
        <f t="shared" si="179"/>
        <v>1.2297225181529455E-2</v>
      </c>
      <c r="HI35" s="60"/>
      <c r="HJ35" s="93">
        <v>0.41249155800264042</v>
      </c>
      <c r="HK35" s="93">
        <v>4.1020884909697815</v>
      </c>
      <c r="HL35" s="93">
        <f t="shared" si="180"/>
        <v>0.10055647480806115</v>
      </c>
      <c r="HM35" s="76"/>
      <c r="HN35" s="95">
        <v>1.0063674741350107E-5</v>
      </c>
      <c r="HO35" s="95">
        <v>8.1092087771282562E-4</v>
      </c>
      <c r="HP35" s="95">
        <f t="shared" si="181"/>
        <v>1.2410180842469311E-2</v>
      </c>
      <c r="HQ35" s="72"/>
      <c r="HR35" s="111"/>
      <c r="HS35" s="95">
        <v>7.52283377015438E-3</v>
      </c>
      <c r="HT35" s="95">
        <v>0.86692832615745363</v>
      </c>
      <c r="HU35" s="95">
        <f t="shared" si="182"/>
        <v>8.6775729240482387E-3</v>
      </c>
      <c r="HV35" s="60"/>
      <c r="HW35" s="95">
        <v>4.3171612075703081E-2</v>
      </c>
      <c r="HX35" s="95">
        <v>1.9021374711078651E-2</v>
      </c>
      <c r="HY35" s="95">
        <f t="shared" si="183"/>
        <v>2.2696368023578528</v>
      </c>
      <c r="HZ35" s="60"/>
      <c r="IA35" s="93">
        <v>1.5473104067165471E-2</v>
      </c>
      <c r="IB35" s="93">
        <v>2.8283420209362804</v>
      </c>
      <c r="IC35" s="93">
        <f t="shared" si="184"/>
        <v>5.4707330134151633E-3</v>
      </c>
      <c r="ID35" s="76"/>
      <c r="IE35" s="95">
        <v>5.5138156678293124E-2</v>
      </c>
      <c r="IF35" s="95">
        <v>3.0174600794395663</v>
      </c>
      <c r="IG35" s="95">
        <f t="shared" si="185"/>
        <v>1.8273036006008717E-2</v>
      </c>
      <c r="IH35" s="72"/>
      <c r="II35" s="111"/>
      <c r="IJ35" s="95">
        <v>3.7701000408000541E-3</v>
      </c>
      <c r="IK35" s="95">
        <v>0.62845488293421858</v>
      </c>
      <c r="IL35" s="95">
        <f t="shared" si="186"/>
        <v>5.9989987239778943E-3</v>
      </c>
      <c r="IM35" s="60"/>
      <c r="IN35" s="95">
        <v>7.5971126896703434E-2</v>
      </c>
      <c r="IO35" s="95">
        <v>1.9948621317957482</v>
      </c>
      <c r="IP35" s="95">
        <f t="shared" si="187"/>
        <v>3.8083397186107912E-2</v>
      </c>
      <c r="IQ35" s="60"/>
      <c r="IR35" s="93">
        <v>6.61614116529393E-6</v>
      </c>
      <c r="IS35" s="93">
        <v>0.17701738148284618</v>
      </c>
      <c r="IT35" s="93">
        <f t="shared" si="188"/>
        <v>3.7375658310339794E-5</v>
      </c>
      <c r="IU35" s="76"/>
      <c r="IV35" s="95">
        <v>6.9019429422557912E-2</v>
      </c>
      <c r="IW35" s="95">
        <v>2.0307481140165615</v>
      </c>
      <c r="IX35" s="95">
        <f t="shared" si="189"/>
        <v>3.3987193658422885E-2</v>
      </c>
      <c r="IY35" s="72"/>
      <c r="IZ35" s="111"/>
      <c r="JA35" s="95">
        <v>9.5721133345868667E-2</v>
      </c>
      <c r="JB35" s="95">
        <v>1.689641535858625</v>
      </c>
      <c r="JC35" s="95">
        <f t="shared" si="190"/>
        <v>5.6651740214959896E-2</v>
      </c>
      <c r="JD35" s="60"/>
      <c r="JE35" s="95">
        <v>3.7105827948588271E-2</v>
      </c>
      <c r="JF35" s="95">
        <v>3.6334837068847527E-2</v>
      </c>
      <c r="JG35" s="95">
        <f t="shared" si="191"/>
        <v>1.0212190542723465</v>
      </c>
      <c r="JH35" s="60"/>
      <c r="JI35" s="93">
        <v>3.135176110400185E-3</v>
      </c>
      <c r="JJ35" s="93">
        <v>1.9760166729866409</v>
      </c>
      <c r="JK35" s="93">
        <f t="shared" si="192"/>
        <v>1.5866141987868647E-3</v>
      </c>
      <c r="JL35" s="76"/>
      <c r="JM35" s="95">
        <v>0.29683699199383912</v>
      </c>
      <c r="JN35" s="95">
        <v>4.0872900024642869</v>
      </c>
      <c r="JO35" s="95">
        <f t="shared" si="193"/>
        <v>7.2624401942331412E-2</v>
      </c>
      <c r="JP35" s="72"/>
      <c r="JQ35" s="111"/>
      <c r="JR35" s="95">
        <v>8.1662934993896152E-2</v>
      </c>
      <c r="JS35" s="95">
        <v>1.2890749695816017</v>
      </c>
      <c r="JT35" s="95">
        <f t="shared" si="194"/>
        <v>6.3350027671704542E-2</v>
      </c>
      <c r="JU35" s="60"/>
      <c r="JV35" s="95">
        <v>0.33980245897263878</v>
      </c>
      <c r="JW35" s="95">
        <v>2.4432441715674527</v>
      </c>
      <c r="JX35" s="95">
        <f t="shared" si="138"/>
        <v>0.13907838722260821</v>
      </c>
      <c r="JY35" s="60"/>
      <c r="JZ35" s="93">
        <v>3.2959698733138689E-3</v>
      </c>
      <c r="KA35" s="93">
        <v>1.2032900701228821</v>
      </c>
      <c r="KB35" s="93">
        <f t="shared" si="195"/>
        <v>2.7391316151867511E-3</v>
      </c>
      <c r="KC35" s="76"/>
      <c r="KD35" s="95">
        <v>7.2511740417757903E-2</v>
      </c>
      <c r="KE35" s="95">
        <v>1.7704510134652176</v>
      </c>
      <c r="KF35" s="95">
        <f t="shared" si="196"/>
        <v>4.0956648823530117E-2</v>
      </c>
      <c r="KG35" s="72"/>
      <c r="KH35" s="111"/>
      <c r="KI35" s="95">
        <v>8.9746030839939483E-2</v>
      </c>
      <c r="KJ35" s="95">
        <v>1.4293744972990921</v>
      </c>
      <c r="KK35" s="95">
        <f t="shared" si="197"/>
        <v>6.2786926036193583E-2</v>
      </c>
      <c r="KL35" s="60"/>
      <c r="KM35" s="95">
        <v>0.16103644676441975</v>
      </c>
      <c r="KN35" s="95">
        <v>1.2045636812488441</v>
      </c>
      <c r="KO35" s="95">
        <f t="shared" si="198"/>
        <v>0.1336886121267275</v>
      </c>
      <c r="KP35" s="60"/>
      <c r="KQ35" s="93">
        <v>7.1527526489375691E-5</v>
      </c>
      <c r="KR35" s="93">
        <v>0.34397007171965815</v>
      </c>
      <c r="KS35" s="93">
        <f t="shared" si="199"/>
        <v>2.0794694762767593E-4</v>
      </c>
      <c r="KT35" s="76"/>
      <c r="KU35" s="95">
        <v>0.20752530731867649</v>
      </c>
      <c r="KV35" s="95">
        <v>3.3114050408490185</v>
      </c>
      <c r="KW35" s="95">
        <f t="shared" si="200"/>
        <v>6.2669865135395408E-2</v>
      </c>
      <c r="KX35" s="72"/>
      <c r="KY35" s="111"/>
      <c r="KZ35" s="95">
        <v>3.6168478934821134E-2</v>
      </c>
      <c r="LA35" s="95">
        <v>0.44156562766362989</v>
      </c>
      <c r="LB35" s="95">
        <f t="shared" si="201"/>
        <v>8.1909633968097459E-2</v>
      </c>
      <c r="LC35" s="60"/>
      <c r="LD35" s="95">
        <v>9.1450393411142653E-2</v>
      </c>
      <c r="LE35" s="95">
        <v>0.96741848593158153</v>
      </c>
      <c r="LF35" s="95">
        <f t="shared" si="202"/>
        <v>9.4530334845813843E-2</v>
      </c>
      <c r="LG35" s="60"/>
      <c r="LH35" s="93">
        <v>5.8443246390460245E-2</v>
      </c>
      <c r="LI35" s="93">
        <v>1.7820133391753392</v>
      </c>
      <c r="LJ35" s="93">
        <f t="shared" si="203"/>
        <v>3.2796189066410679E-2</v>
      </c>
      <c r="LK35" s="76"/>
      <c r="LL35" s="95">
        <v>8.7369787992108233E-2</v>
      </c>
      <c r="LM35" s="95">
        <v>3.0663208563642106E-5</v>
      </c>
      <c r="LN35" s="95">
        <f t="shared" si="204"/>
        <v>2849.336129021543</v>
      </c>
    </row>
    <row r="36" spans="1:326" x14ac:dyDescent="0.3">
      <c r="A36" s="58"/>
      <c r="B36" s="58"/>
      <c r="E36" s="111"/>
      <c r="F36" s="95">
        <f>_xlfn.SWITCH($G$1+($G$2-1)*6,1,W36,2,AN36,3,BE36,4,BV36,5,CM36,6,DD36,7,DU36,8,EL36,9,FC36,10,FT36,11,GK36,12,HB36,13,HS36,14,IJ36,15,JA36,16,JR36,17,KI36,18,KZ36,default,NA)</f>
        <v>1.1290215420375666E-2</v>
      </c>
      <c r="G36" s="95">
        <f>_xlfn.SWITCH($G$1+($G$2-1)*6,1,X36,2,AO36,3,BF36,4,BW36,5,CN36,6,DE36,7,DV36,8,EM36,9,FD36,10,FU36,11,GL36,12,HC36,13,HT36,14,IK36,15,JB36,16,JS36,17,KJ36,18,LA36,default,NA)</f>
        <v>0.2096021519510613</v>
      </c>
      <c r="H36" s="95">
        <f>_xlfn.SWITCH($G$1+($G$2-1)*6,1,Y36,2,AP36,3,BG36,4,BX36,5,CO36,6,DF36,7,DW36,8,EN36,9,FE36,10,FV36,11,GM36,12,HD36,13,HU36,14,IL36,15,JC36,16,JT36,17,KK36,18,LB36,default,NA)</f>
        <v>5.3864978557146434E-2</v>
      </c>
      <c r="I36" s="60"/>
      <c r="J36" s="95">
        <f>_xlfn.SWITCH($G$1+($G$2-1)*6,1,AA36,2,AR36,3,BI36,4,BZ36,5,CQ36,6,DH36,7,DY36,8,EP36,9,FG36,10,FX36,11,GO36,12,HF36,13,HW36,14,IN36,15,JE36,16,JV36,17,KM36,18,LD36,default,NA)</f>
        <v>0.22773754106852187</v>
      </c>
      <c r="K36" s="95">
        <f>_xlfn.SWITCH($G$1+($G$2-1)*6,1,AB36,2,AS36,3,BJ36,4,CA36,5,CR36,6,DI36,7,DZ36,8,EQ36,9,FH36,10,FY36,11,GP36,12,HG36,13,HX36,14,IO36,15,JF36,16,JW36,17,KN36,18,LE36,default,NA)</f>
        <v>2.6695256149668345</v>
      </c>
      <c r="L36" s="95">
        <f>_xlfn.SWITCH($G$1+($G$2-1)*6,1,AC36,2,AT36,3,BK36,4,CB36,5,CS36,6,DJ36,7,EA36,8,ER36,9,FI36,10,FZ36,11,GQ36,12,HH36,13,HY36,14,IP36,15,JG36,16,JX36,17,KO36,18,LF36,default,NA)</f>
        <v>8.5310116446045497E-2</v>
      </c>
      <c r="M36" s="60"/>
      <c r="N36" s="93">
        <f>_xlfn.SWITCH($G$1+($G$2-1)*6,1,AE36,2,AV36,3,BM36,4,CD36,5,CU36,6,DL36,7,EC36,8,ET36,9,FK36,10,GB36,11,GS36,12,HJ36,13,IA36,14,IR36,15,JI36,16,JZ36,17,KQ36,18,LH36,default,NA)</f>
        <v>9.7392390149905542E-3</v>
      </c>
      <c r="O36" s="93">
        <f>_xlfn.SWITCH($G$1+($G$2-1)*6,1,AF36,2,AW36,3,BN36,4,CE36,5,CV36,6,DM36,7,ED36,8,EU36,9,FL36,10,GC36,11,GT36,12,HK36,13,IB36,14,IS36,15,JJ36,16,KA36,17,KR36,18,LI36,default,NA)</f>
        <v>1.7230701136688413</v>
      </c>
      <c r="P36" s="93">
        <f>_xlfn.SWITCH($G$1+($G$2-1)*6,1,AG36,2,AX36,3,BO36,4,CF36,5,CW36,6,DN36,7,EE36,8,EV36,9,FM36,10,GD36,11,GU36,12,HL36,13,IC36,14,IT36,15,JK36,16,KB36,17,KS36,18,LJ36,default,NA)</f>
        <v>5.6522592654417942E-3</v>
      </c>
      <c r="Q36" s="76"/>
      <c r="R36" s="95">
        <f>_xlfn.SWITCH($G$1+($G$2-1)*6,1,AI36,2,AZ36,3,BQ36,4,CH36,5,CY36,6,DP36,7,EG36,8,EX36,9,FO36,10,GF36,11,GW36,12,HN36,13,IE36,14,IV36,15,JM36,16,KD36,17,KU36,18,LL36,default,NA)</f>
        <v>1.2542069326367249</v>
      </c>
      <c r="S36" s="95">
        <f>_xlfn.SWITCH($G$1+($G$2-1)*6,1,AJ36,2,BA36,3,BR36,4,CI36,5,CZ36,6,DQ36,7,EH36,8,EY36,9,FP36,10,GG36,11,GX36,12,HO36,13,IF36,14,IW36,15,JN36,16,KE36,17,KV36,18,LM36,default,NA)</f>
        <v>2.7524516301155124</v>
      </c>
      <c r="T36" s="95">
        <f>_xlfn.SWITCH($G$1+($G$2-1)*6,1,AK36,2,BB36,3,BS36,4,CJ36,5,DA36,6,DR36,7,EI36,8,EZ36,9,FQ36,10,GH36,11,GY36,12,HP36,13,IG36,14,IX36,15,JO36,16,KF36,17,KW36,18,LN36,default,NA)</f>
        <v>0.45566901845395535</v>
      </c>
      <c r="U36" s="72"/>
      <c r="V36" s="111"/>
      <c r="W36" s="95">
        <v>7.4494910825058803E-5</v>
      </c>
      <c r="X36" s="95">
        <v>1.0304243871272626E-2</v>
      </c>
      <c r="Y36" s="95">
        <f t="shared" si="139"/>
        <v>7.2295368544939443E-3</v>
      </c>
      <c r="Z36" s="60"/>
      <c r="AA36" s="95">
        <v>1.169847094943592</v>
      </c>
      <c r="AB36" s="95">
        <v>4.267691791438609</v>
      </c>
      <c r="AC36" s="95">
        <f t="shared" si="140"/>
        <v>0.27411705252249358</v>
      </c>
      <c r="AD36" s="60"/>
      <c r="AE36" s="93">
        <v>1.8856819774972805E-2</v>
      </c>
      <c r="AF36" s="93">
        <v>2.1892491980174688E-2</v>
      </c>
      <c r="AG36" s="93">
        <f t="shared" si="137"/>
        <v>0.86133729280563787</v>
      </c>
      <c r="AH36" s="76"/>
      <c r="AI36" s="95">
        <v>6.7055014122905537E-5</v>
      </c>
      <c r="AJ36" s="95">
        <v>6.4394120691810865E-3</v>
      </c>
      <c r="AK36" s="95">
        <f t="shared" si="141"/>
        <v>1.0413219934134929E-2</v>
      </c>
      <c r="AL36" s="72"/>
      <c r="AM36" s="111"/>
      <c r="AN36" s="95">
        <v>6.7385209388601583E-2</v>
      </c>
      <c r="AO36" s="95">
        <v>0.53163474448822035</v>
      </c>
      <c r="AP36" s="95">
        <f t="shared" si="142"/>
        <v>0.12675095088728661</v>
      </c>
      <c r="AQ36" s="60"/>
      <c r="AR36" s="95">
        <v>0.26086670052607569</v>
      </c>
      <c r="AS36" s="95">
        <v>2.9049586475688809</v>
      </c>
      <c r="AT36" s="95">
        <f t="shared" si="143"/>
        <v>8.9800486745100952E-2</v>
      </c>
      <c r="AU36" s="60"/>
      <c r="AV36" s="93">
        <v>2.682528201669684E-3</v>
      </c>
      <c r="AW36" s="93">
        <v>2.709318251672856</v>
      </c>
      <c r="AX36" s="93">
        <f t="shared" si="144"/>
        <v>9.9011188516275983E-4</v>
      </c>
      <c r="AY36" s="76"/>
      <c r="AZ36" s="95">
        <v>6.5318026785050803E-2</v>
      </c>
      <c r="BA36" s="95">
        <v>0.42189231462774307</v>
      </c>
      <c r="BB36" s="95">
        <f t="shared" si="145"/>
        <v>0.15482156114335527</v>
      </c>
      <c r="BC36" s="72"/>
      <c r="BD36" s="111"/>
      <c r="BE36" s="95">
        <v>1.1290215420375666E-2</v>
      </c>
      <c r="BF36" s="95">
        <v>0.2096021519510613</v>
      </c>
      <c r="BG36" s="95">
        <f t="shared" si="146"/>
        <v>5.3864978557146434E-2</v>
      </c>
      <c r="BH36" s="60"/>
      <c r="BI36" s="95">
        <v>0.22773754106852187</v>
      </c>
      <c r="BJ36" s="95">
        <v>2.6695256149668345</v>
      </c>
      <c r="BK36" s="95">
        <f t="shared" si="147"/>
        <v>8.5310116446045497E-2</v>
      </c>
      <c r="BL36" s="60"/>
      <c r="BM36" s="93">
        <v>9.7392390149905542E-3</v>
      </c>
      <c r="BN36" s="93">
        <v>1.7230701136688413</v>
      </c>
      <c r="BO36" s="93">
        <f t="shared" si="148"/>
        <v>5.6522592654417942E-3</v>
      </c>
      <c r="BP36" s="76"/>
      <c r="BQ36" s="95">
        <v>1.2542069326367249</v>
      </c>
      <c r="BR36" s="95">
        <v>2.7524516301155124</v>
      </c>
      <c r="BS36" s="95">
        <f t="shared" si="149"/>
        <v>0.45566901845395535</v>
      </c>
      <c r="BT36" s="72"/>
      <c r="BU36" s="111"/>
      <c r="BV36" s="95">
        <v>2.5305807257316334E-3</v>
      </c>
      <c r="BW36" s="95">
        <v>9.5082710921735397E-2</v>
      </c>
      <c r="BX36" s="95">
        <v>2.6614520149878858E-2</v>
      </c>
      <c r="BY36" s="60"/>
      <c r="BZ36" s="95">
        <v>5.1102420749960981E-5</v>
      </c>
      <c r="CA36" s="95">
        <v>2.499807124457123E-4</v>
      </c>
      <c r="CB36" s="95">
        <v>0.20442545446804727</v>
      </c>
      <c r="CC36" s="60"/>
      <c r="CD36" s="93">
        <v>6.1306863421138648E-3</v>
      </c>
      <c r="CE36" s="93">
        <v>1.2683976681984805</v>
      </c>
      <c r="CF36" s="93">
        <v>4.8334102906554119E-3</v>
      </c>
      <c r="CG36" s="76"/>
      <c r="CH36" s="95">
        <v>5.6206308209956556E-2</v>
      </c>
      <c r="CI36" s="95">
        <v>1.7279242436957345</v>
      </c>
      <c r="CJ36" s="95">
        <v>3.2528224784751487E-2</v>
      </c>
      <c r="CK36" s="72"/>
      <c r="CL36" s="111"/>
      <c r="CM36" s="95">
        <v>5.1788855975615035E-2</v>
      </c>
      <c r="CN36" s="95">
        <v>0.8654187537659519</v>
      </c>
      <c r="CO36" s="95">
        <f t="shared" si="150"/>
        <v>5.9842539522342114E-2</v>
      </c>
      <c r="CP36" s="60"/>
      <c r="CQ36" s="95">
        <v>0.24347838400270011</v>
      </c>
      <c r="CR36" s="95">
        <v>2.1142555212095338</v>
      </c>
      <c r="CS36" s="95">
        <f t="shared" si="151"/>
        <v>0.11516033968468002</v>
      </c>
      <c r="CT36" s="60"/>
      <c r="CU36" s="93">
        <v>4.4436442505670901E-2</v>
      </c>
      <c r="CV36" s="93">
        <v>2.1181299066541617</v>
      </c>
      <c r="CW36" s="93">
        <f t="shared" si="152"/>
        <v>2.097909215391966E-2</v>
      </c>
      <c r="CX36" s="76"/>
      <c r="CY36" s="95">
        <v>1.6117306768130269E-2</v>
      </c>
      <c r="CZ36" s="95">
        <v>0.69075807960169611</v>
      </c>
      <c r="DA36" s="95">
        <f t="shared" si="153"/>
        <v>2.3332780671090819E-2</v>
      </c>
      <c r="DB36" s="72"/>
      <c r="DC36" s="111"/>
      <c r="DD36" s="95">
        <v>2.8874181309357563E-3</v>
      </c>
      <c r="DE36" s="95">
        <v>4.7342795666652438E-4</v>
      </c>
      <c r="DF36" s="95">
        <f t="shared" si="154"/>
        <v>6.0989599162383445</v>
      </c>
      <c r="DG36" s="60"/>
      <c r="DH36" s="95">
        <v>7.0336735830482444E-2</v>
      </c>
      <c r="DI36" s="95">
        <v>0.75856034808048889</v>
      </c>
      <c r="DJ36" s="95">
        <f t="shared" si="155"/>
        <v>9.2723981695678082E-2</v>
      </c>
      <c r="DK36" s="60"/>
      <c r="DL36" s="93">
        <v>2.7946827458038014E-4</v>
      </c>
      <c r="DM36" s="93">
        <v>0.30065964909233017</v>
      </c>
      <c r="DN36" s="93">
        <f t="shared" si="156"/>
        <v>9.2951706497388232E-4</v>
      </c>
      <c r="DO36" s="76"/>
      <c r="DP36" s="95">
        <v>5.5922712442282085E-2</v>
      </c>
      <c r="DQ36" s="95">
        <v>1.1628623294699147</v>
      </c>
      <c r="DR36" s="95">
        <f t="shared" si="157"/>
        <v>4.8090570160419753E-2</v>
      </c>
      <c r="DS36" s="72"/>
      <c r="DT36" s="111"/>
      <c r="DU36" s="95">
        <v>1.0968299278898485E-2</v>
      </c>
      <c r="DV36" s="95">
        <v>0.79175341896731743</v>
      </c>
      <c r="DW36" s="95">
        <f t="shared" si="158"/>
        <v>1.3853175769300015E-2</v>
      </c>
      <c r="DX36" s="60"/>
      <c r="DY36" s="95">
        <v>2.8734638028572138E-2</v>
      </c>
      <c r="DZ36" s="95">
        <v>0.28808908530799421</v>
      </c>
      <c r="EA36" s="95">
        <f t="shared" si="159"/>
        <v>9.9742196056654214E-2</v>
      </c>
      <c r="EB36" s="60"/>
      <c r="EC36" s="93">
        <v>1.7591753269595157E-2</v>
      </c>
      <c r="ED36" s="93">
        <v>0.41982039761880374</v>
      </c>
      <c r="EE36" s="93">
        <f t="shared" si="160"/>
        <v>4.1903045610395616E-2</v>
      </c>
      <c r="EF36" s="76"/>
      <c r="EG36" s="95">
        <v>1.5624838705988653E-2</v>
      </c>
      <c r="EH36" s="95">
        <v>0.36639731115260721</v>
      </c>
      <c r="EI36" s="95">
        <f t="shared" si="161"/>
        <v>4.2644523391386982E-2</v>
      </c>
      <c r="EJ36" s="72"/>
      <c r="EK36" s="111"/>
      <c r="EL36" s="95">
        <v>1.9704935335498491E-3</v>
      </c>
      <c r="EM36" s="95">
        <v>7.2441782279182854E-2</v>
      </c>
      <c r="EN36" s="95">
        <f t="shared" si="162"/>
        <v>2.7201063689402043E-2</v>
      </c>
      <c r="EO36" s="60"/>
      <c r="EP36" s="95">
        <v>1.5660562927142286E-2</v>
      </c>
      <c r="EQ36" s="95">
        <v>0.57538186478850983</v>
      </c>
      <c r="ER36" s="95">
        <f t="shared" si="163"/>
        <v>2.7217686002144956E-2</v>
      </c>
      <c r="ES36" s="60"/>
      <c r="ET36" s="93">
        <v>1.8565832246023042E-4</v>
      </c>
      <c r="EU36" s="93">
        <v>2.7978680660691105E-5</v>
      </c>
      <c r="EV36" s="93">
        <f t="shared" si="164"/>
        <v>6.6357068337776459</v>
      </c>
      <c r="EW36" s="76"/>
      <c r="EX36" s="95">
        <v>1.2565935931193487E-2</v>
      </c>
      <c r="EY36" s="95">
        <v>0.94736931552044346</v>
      </c>
      <c r="EZ36" s="95">
        <f t="shared" si="165"/>
        <v>1.3264030959552779E-2</v>
      </c>
      <c r="FA36" s="72"/>
      <c r="FB36" s="111"/>
      <c r="FC36" s="95">
        <v>5.9741332289079505E-2</v>
      </c>
      <c r="FD36" s="95">
        <v>1.5110272301999996</v>
      </c>
      <c r="FE36" s="95">
        <f t="shared" si="166"/>
        <v>3.9536899861938382E-2</v>
      </c>
      <c r="FF36" s="60"/>
      <c r="FG36" s="95">
        <v>0.41832522400488548</v>
      </c>
      <c r="FH36" s="95">
        <v>2.0288150673900285</v>
      </c>
      <c r="FI36" s="95">
        <f t="shared" si="167"/>
        <v>0.20619189532293866</v>
      </c>
      <c r="FJ36" s="60"/>
      <c r="FK36" s="93">
        <v>8.0090015895438477E-3</v>
      </c>
      <c r="FL36" s="93">
        <v>1.8860276506442277</v>
      </c>
      <c r="FM36" s="93">
        <f t="shared" si="168"/>
        <v>4.2464921374870297E-3</v>
      </c>
      <c r="FN36" s="76"/>
      <c r="FO36" s="95">
        <v>6.5592354291693827E-2</v>
      </c>
      <c r="FP36" s="95">
        <v>2.9963429892501257</v>
      </c>
      <c r="FQ36" s="95">
        <f t="shared" si="169"/>
        <v>2.1890803064608159E-2</v>
      </c>
      <c r="FR36" s="72"/>
      <c r="FS36" s="111"/>
      <c r="FT36" s="95">
        <v>1.1272055968938961E-4</v>
      </c>
      <c r="FU36" s="95">
        <v>3.50576771146962E-4</v>
      </c>
      <c r="FV36" s="95">
        <f t="shared" si="170"/>
        <v>0.32152888886678999</v>
      </c>
      <c r="FW36" s="60"/>
      <c r="FX36" s="95">
        <v>1.3093620187774278E-4</v>
      </c>
      <c r="FY36" s="95">
        <v>2.0625483570343382E-4</v>
      </c>
      <c r="FZ36" s="95">
        <f t="shared" si="171"/>
        <v>0.63482730686620648</v>
      </c>
      <c r="GA36" s="60"/>
      <c r="GB36" s="93">
        <v>2.4606376691640433E-4</v>
      </c>
      <c r="GC36" s="93">
        <v>1.9557396053686082E-5</v>
      </c>
      <c r="GD36" s="93">
        <f t="shared" si="172"/>
        <v>12.581622126020577</v>
      </c>
      <c r="GE36" s="76"/>
      <c r="GF36" s="95">
        <v>1.1295300184303624E-4</v>
      </c>
      <c r="GG36" s="95">
        <v>3.2853962628595174E-4</v>
      </c>
      <c r="GH36" s="95">
        <f t="shared" si="173"/>
        <v>0.3438032821791947</v>
      </c>
      <c r="GI36" s="72"/>
      <c r="GJ36" s="111"/>
      <c r="GK36" s="95">
        <v>9.8435823300130798E-4</v>
      </c>
      <c r="GL36" s="95">
        <v>6.7484740266108784E-3</v>
      </c>
      <c r="GM36" s="95">
        <f t="shared" si="174"/>
        <v>0.14586382478761029</v>
      </c>
      <c r="GN36" s="60"/>
      <c r="GO36" s="95">
        <v>9.9496385098432977E-2</v>
      </c>
      <c r="GP36" s="95">
        <v>1.177727617938525</v>
      </c>
      <c r="GQ36" s="95">
        <f t="shared" si="175"/>
        <v>8.4481660770246533E-2</v>
      </c>
      <c r="GR36" s="60"/>
      <c r="GS36" s="93">
        <v>7.2650112348020919E-5</v>
      </c>
      <c r="GT36" s="93">
        <v>0.36369067711131559</v>
      </c>
      <c r="GU36" s="93">
        <f t="shared" si="176"/>
        <v>1.9975797269552979E-4</v>
      </c>
      <c r="GV36" s="76"/>
      <c r="GW36" s="95">
        <v>6.1155277675284982E-2</v>
      </c>
      <c r="GX36" s="95">
        <v>0.88561677355998603</v>
      </c>
      <c r="GY36" s="95">
        <f t="shared" si="177"/>
        <v>6.9053883689955561E-2</v>
      </c>
      <c r="GZ36" s="72"/>
      <c r="HA36" s="111"/>
      <c r="HB36" s="95">
        <v>1.165167342561715E-4</v>
      </c>
      <c r="HC36" s="95">
        <v>2.7259494608445451E-4</v>
      </c>
      <c r="HD36" s="95">
        <f t="shared" si="178"/>
        <v>0.42743541628270926</v>
      </c>
      <c r="HE36" s="60"/>
      <c r="HF36" s="95">
        <v>1.1652770539785415E-4</v>
      </c>
      <c r="HG36" s="95">
        <v>2.7019557485323715E-4</v>
      </c>
      <c r="HH36" s="95">
        <f t="shared" si="179"/>
        <v>0.43127170184466868</v>
      </c>
      <c r="HI36" s="60"/>
      <c r="HJ36" s="93">
        <v>1.0063271383417873E-5</v>
      </c>
      <c r="HK36" s="93">
        <v>8.1710819442918985E-4</v>
      </c>
      <c r="HL36" s="93">
        <f t="shared" si="180"/>
        <v>1.2315714677721239E-2</v>
      </c>
      <c r="HM36" s="76"/>
      <c r="HN36" s="95">
        <v>1.1682182339498716E-4</v>
      </c>
      <c r="HO36" s="95">
        <v>2.5229810090292998E-4</v>
      </c>
      <c r="HP36" s="95">
        <f t="shared" si="181"/>
        <v>0.4630309264195912</v>
      </c>
      <c r="HQ36" s="72"/>
      <c r="HR36" s="111"/>
      <c r="HS36" s="95">
        <v>4.6944658498967562E-2</v>
      </c>
      <c r="HT36" s="95">
        <v>2.0255632016611309</v>
      </c>
      <c r="HU36" s="95">
        <f t="shared" si="182"/>
        <v>2.3176101570402258E-2</v>
      </c>
      <c r="HV36" s="60"/>
      <c r="HW36" s="95">
        <v>0.19900658678388128</v>
      </c>
      <c r="HX36" s="95">
        <v>4.3830166977001896</v>
      </c>
      <c r="HY36" s="95">
        <f t="shared" si="183"/>
        <v>4.5404022049083663E-2</v>
      </c>
      <c r="HZ36" s="60"/>
      <c r="IA36" s="93">
        <v>2.7608752645668084E-3</v>
      </c>
      <c r="IB36" s="93">
        <v>2.1774552957121731</v>
      </c>
      <c r="IC36" s="93">
        <f t="shared" si="184"/>
        <v>1.267936600123778E-3</v>
      </c>
      <c r="ID36" s="76"/>
      <c r="IE36" s="95">
        <v>1.0104800355794682E-2</v>
      </c>
      <c r="IF36" s="95">
        <v>1.6800436607904981</v>
      </c>
      <c r="IG36" s="95">
        <f t="shared" si="185"/>
        <v>6.0146058055658798E-3</v>
      </c>
      <c r="IH36" s="72"/>
      <c r="II36" s="111"/>
      <c r="IJ36" s="95">
        <v>7.2554968318222127E-2</v>
      </c>
      <c r="IK36" s="95">
        <v>1.9650400860717387</v>
      </c>
      <c r="IL36" s="95">
        <f t="shared" si="186"/>
        <v>3.6922894770693916E-2</v>
      </c>
      <c r="IM36" s="60"/>
      <c r="IN36" s="95">
        <v>0.28336683099663384</v>
      </c>
      <c r="IO36" s="95">
        <v>2.6164712895578139</v>
      </c>
      <c r="IP36" s="95">
        <f t="shared" si="187"/>
        <v>0.10830114288948423</v>
      </c>
      <c r="IQ36" s="60"/>
      <c r="IR36" s="93">
        <v>4.82339689923985E-4</v>
      </c>
      <c r="IS36" s="93">
        <v>0.83666824494438763</v>
      </c>
      <c r="IT36" s="93">
        <f t="shared" si="188"/>
        <v>5.7650053391956522E-4</v>
      </c>
      <c r="IU36" s="76"/>
      <c r="IV36" s="95">
        <v>2.0436530404968383E-2</v>
      </c>
      <c r="IW36" s="95">
        <v>1.352827487609257</v>
      </c>
      <c r="IX36" s="95">
        <f t="shared" si="189"/>
        <v>1.510653101903201E-2</v>
      </c>
      <c r="IY36" s="72"/>
      <c r="IZ36" s="111"/>
      <c r="JA36" s="95">
        <v>1.755259138557318E-2</v>
      </c>
      <c r="JB36" s="95">
        <v>0.42584504935478146</v>
      </c>
      <c r="JC36" s="95">
        <f t="shared" si="190"/>
        <v>4.1218258641653731E-2</v>
      </c>
      <c r="JD36" s="60"/>
      <c r="JE36" s="95">
        <v>4.8935457013396612E-2</v>
      </c>
      <c r="JF36" s="95">
        <v>1.9375660828080908E-4</v>
      </c>
      <c r="JG36" s="95">
        <f t="shared" si="191"/>
        <v>252.56148653508143</v>
      </c>
      <c r="JH36" s="60"/>
      <c r="JI36" s="93">
        <v>0.16377411340837369</v>
      </c>
      <c r="JJ36" s="93">
        <v>4.3157247704733734</v>
      </c>
      <c r="JK36" s="93">
        <f t="shared" si="192"/>
        <v>3.7948229351615952E-2</v>
      </c>
      <c r="JL36" s="76"/>
      <c r="JM36" s="95">
        <v>4.3083771169594498E-2</v>
      </c>
      <c r="JN36" s="95">
        <v>4.0701329909869591E-2</v>
      </c>
      <c r="JO36" s="95">
        <f t="shared" si="193"/>
        <v>1.0585347276121115</v>
      </c>
      <c r="JP36" s="72"/>
      <c r="JQ36" s="111"/>
      <c r="JR36" s="95">
        <v>1.5926425478033417E-4</v>
      </c>
      <c r="JS36" s="95">
        <v>3.6852292712073357E-4</v>
      </c>
      <c r="JT36" s="95">
        <f t="shared" si="194"/>
        <v>0.43216918964761408</v>
      </c>
      <c r="JU36" s="60"/>
      <c r="JV36" s="95">
        <v>1.0532207014156263</v>
      </c>
      <c r="JW36" s="95">
        <v>2.4402517751279436</v>
      </c>
      <c r="JX36" s="95">
        <f t="shared" si="138"/>
        <v>0.43160329280383597</v>
      </c>
      <c r="JY36" s="60"/>
      <c r="JZ36" s="93">
        <v>5.5485808555433933E-2</v>
      </c>
      <c r="KA36" s="93">
        <v>2.3203728793436347</v>
      </c>
      <c r="KB36" s="93">
        <f t="shared" si="195"/>
        <v>2.3912453489427631E-2</v>
      </c>
      <c r="KC36" s="76"/>
      <c r="KD36" s="95">
        <v>2.364689854208676E-2</v>
      </c>
      <c r="KE36" s="95">
        <v>1.2710600777130263</v>
      </c>
      <c r="KF36" s="95">
        <f t="shared" si="196"/>
        <v>1.8604076201208204E-2</v>
      </c>
      <c r="KG36" s="72"/>
      <c r="KH36" s="111"/>
      <c r="KI36" s="95">
        <v>1.1492938573611404E-2</v>
      </c>
      <c r="KJ36" s="95">
        <v>0.18273075039012315</v>
      </c>
      <c r="KK36" s="95">
        <f t="shared" si="197"/>
        <v>6.2895481735145406E-2</v>
      </c>
      <c r="KL36" s="60"/>
      <c r="KM36" s="95">
        <v>0.15966886038317821</v>
      </c>
      <c r="KN36" s="95">
        <v>1.8448601956858597</v>
      </c>
      <c r="KO36" s="95">
        <f t="shared" si="198"/>
        <v>8.6547945885849881E-2</v>
      </c>
      <c r="KP36" s="60"/>
      <c r="KQ36" s="93">
        <v>0.22664838190651621</v>
      </c>
      <c r="KR36" s="93">
        <v>3.757132996175458</v>
      </c>
      <c r="KS36" s="93">
        <f t="shared" si="199"/>
        <v>6.0324822713816895E-2</v>
      </c>
      <c r="KT36" s="76"/>
      <c r="KU36" s="95">
        <v>1.48738760211348E-2</v>
      </c>
      <c r="KV36" s="95">
        <v>0.59211478765090042</v>
      </c>
      <c r="KW36" s="95">
        <f t="shared" si="200"/>
        <v>2.5119919872536867E-2</v>
      </c>
      <c r="KX36" s="72"/>
      <c r="KY36" s="111"/>
      <c r="KZ36" s="95">
        <v>0.10938421991008866</v>
      </c>
      <c r="LA36" s="95">
        <v>0.92299647533309226</v>
      </c>
      <c r="LB36" s="95">
        <f t="shared" si="201"/>
        <v>0.11850989991117131</v>
      </c>
      <c r="LC36" s="60"/>
      <c r="LD36" s="95">
        <v>8.7874072811105097E-2</v>
      </c>
      <c r="LE36" s="95">
        <v>2.966175421980556E-5</v>
      </c>
      <c r="LF36" s="95">
        <f t="shared" si="202"/>
        <v>2962.5379591484302</v>
      </c>
      <c r="LG36" s="60"/>
      <c r="LH36" s="93">
        <v>1.1963520538397355E-2</v>
      </c>
      <c r="LI36" s="93">
        <v>1.3200398019243609</v>
      </c>
      <c r="LJ36" s="93">
        <f t="shared" si="203"/>
        <v>9.062999858759465E-3</v>
      </c>
      <c r="LK36" s="76"/>
      <c r="LL36" s="95">
        <v>0.23948898572205432</v>
      </c>
      <c r="LM36" s="95">
        <v>2.3870606229786069</v>
      </c>
      <c r="LN36" s="95">
        <f t="shared" si="204"/>
        <v>0.10032798640162589</v>
      </c>
    </row>
    <row r="37" spans="1:326" x14ac:dyDescent="0.3">
      <c r="A37" s="58"/>
      <c r="B37" s="58"/>
      <c r="E37" s="111"/>
      <c r="F37" s="95">
        <f>_xlfn.SWITCH($G$1+($G$2-1)*6,1,W37,2,AN37,3,BE37,4,BV37,5,CM37,6,DD37,7,DU37,8,EL37,9,FC37,10,FT37,11,GK37,12,HB37,13,HS37,14,IJ37,15,JA37,16,JR37,17,KI37,18,KZ37,default,NA)</f>
        <v>5.1831478141309353E-2</v>
      </c>
      <c r="G37" s="95">
        <f>_xlfn.SWITCH($G$1+($G$2-1)*6,1,X37,2,AO37,3,BF37,4,BW37,5,CN37,6,DE37,7,DV37,8,EM37,9,FD37,10,FU37,11,GL37,12,HC37,13,HT37,14,IK37,15,JB37,16,JS37,17,KJ37,18,LA37,default,NA)</f>
        <v>1.1074325696863416</v>
      </c>
      <c r="H37" s="95">
        <f>_xlfn.SWITCH($G$1+($G$2-1)*6,1,Y37,2,AP37,3,BG37,4,BX37,5,CO37,6,DF37,7,DW37,8,EN37,9,FE37,10,FV37,11,GM37,12,HD37,13,HU37,14,IL37,15,JC37,16,JT37,17,KK37,18,LB37,default,NA)</f>
        <v>4.6803281355531738E-2</v>
      </c>
      <c r="I37" s="60"/>
      <c r="J37" s="95">
        <f>_xlfn.SWITCH($G$1+($G$2-1)*6,1,AA37,2,AR37,3,BI37,4,BZ37,5,CQ37,6,DH37,7,DY37,8,EP37,9,FG37,10,FX37,11,GO37,12,HF37,13,HW37,14,IN37,15,JE37,16,JV37,17,KM37,18,LD37,default,NA)</f>
        <v>1.2089267956005112</v>
      </c>
      <c r="K37" s="95">
        <f>_xlfn.SWITCH($G$1+($G$2-1)*6,1,AB37,2,AS37,3,BJ37,4,CA37,5,CR37,6,DI37,7,DZ37,8,EQ37,9,FH37,10,FY37,11,GP37,12,HG37,13,HX37,14,IO37,15,JF37,16,JW37,17,KN37,18,LE37,default,NA)</f>
        <v>1.9412818790452657</v>
      </c>
      <c r="L37" s="95">
        <f>_xlfn.SWITCH($G$1+($G$2-1)*6,1,AC37,2,AT37,3,BK37,4,CB37,5,CS37,6,DJ37,7,EA37,8,ER37,9,FI37,10,FZ37,11,GQ37,12,HH37,13,HY37,14,IP37,15,JG37,16,JX37,17,KO37,18,LF37,default,NA)</f>
        <v>0.62274665449155109</v>
      </c>
      <c r="M37" s="60"/>
      <c r="N37" s="93">
        <f>_xlfn.SWITCH($G$1+($G$2-1)*6,1,AE37,2,AV37,3,BM37,4,CD37,5,CU37,6,DL37,7,EC37,8,ET37,9,FK37,10,GB37,11,GS37,12,HJ37,13,IA37,14,IR37,15,JI37,16,JZ37,17,KQ37,18,LH37,default,NA)</f>
        <v>4.8692168899249384E-2</v>
      </c>
      <c r="O37" s="93">
        <f>_xlfn.SWITCH($G$1+($G$2-1)*6,1,AF37,2,AW37,3,BN37,4,CE37,5,CV37,6,DM37,7,ED37,8,EU37,9,FL37,10,GC37,11,GT37,12,HK37,13,IB37,14,IS37,15,JJ37,16,KA37,17,KR37,18,LI37,default,NA)</f>
        <v>2.4449594600468898</v>
      </c>
      <c r="P37" s="93">
        <f>_xlfn.SWITCH($G$1+($G$2-1)*6,1,AG37,2,AX37,3,BO37,4,CF37,5,CW37,6,DN37,7,EE37,8,EV37,9,FM37,10,GD37,11,GU37,12,HL37,13,IC37,14,IT37,15,JK37,16,KB37,17,KS37,18,LJ37,default,NA)</f>
        <v>1.9915327716033198E-2</v>
      </c>
      <c r="Q37" s="76"/>
      <c r="R37" s="95">
        <f>_xlfn.SWITCH($G$1+($G$2-1)*6,1,AI37,2,AZ37,3,BQ37,4,CH37,5,CY37,6,DP37,7,EG37,8,EX37,9,FO37,10,GF37,11,GW37,12,HN37,13,IE37,14,IV37,15,JM37,16,KD37,17,KU37,18,LL37,default,NA)</f>
        <v>0.11182190153469451</v>
      </c>
      <c r="S37" s="95">
        <f>_xlfn.SWITCH($G$1+($G$2-1)*6,1,AJ37,2,BA37,3,BR37,4,CI37,5,CZ37,6,DQ37,7,EH37,8,EY37,9,FP37,10,GG37,11,GX37,12,HO37,13,IF37,14,IW37,15,JN37,16,KE37,17,KV37,18,LM37,default,NA)</f>
        <v>0.90650559684693022</v>
      </c>
      <c r="T37" s="95">
        <f>_xlfn.SWITCH($G$1+($G$2-1)*6,1,AK37,2,BB37,3,BS37,4,CJ37,5,DA37,6,DR37,7,EI37,8,EZ37,9,FQ37,10,GH37,11,GY37,12,HP37,13,IG37,14,IX37,15,JO37,16,KF37,17,KW37,18,LN37,default,NA)</f>
        <v>0.12335489369689619</v>
      </c>
      <c r="U37" s="72"/>
      <c r="V37" s="111"/>
      <c r="W37" s="95">
        <v>4.8506979348808515E-2</v>
      </c>
      <c r="X37" s="95">
        <v>2.159029619559977</v>
      </c>
      <c r="Y37" s="95">
        <f t="shared" si="139"/>
        <v>2.2467028200703669E-2</v>
      </c>
      <c r="Z37" s="60"/>
      <c r="AA37" s="95">
        <v>0.25128102639205513</v>
      </c>
      <c r="AB37" s="95">
        <v>3.9559565502521945</v>
      </c>
      <c r="AC37" s="95">
        <f t="shared" si="140"/>
        <v>6.3519662867893692E-2</v>
      </c>
      <c r="AD37" s="60"/>
      <c r="AE37" s="93">
        <v>6.6355282992721607E-5</v>
      </c>
      <c r="AF37" s="93">
        <v>0.80657716484743047</v>
      </c>
      <c r="AG37" s="93">
        <f t="shared" si="137"/>
        <v>8.2267743105860378E-5</v>
      </c>
      <c r="AH37" s="76"/>
      <c r="AI37" s="95">
        <v>5.3511094716750141E-2</v>
      </c>
      <c r="AJ37" s="95">
        <v>2.8584291383952016</v>
      </c>
      <c r="AK37" s="95">
        <f t="shared" si="141"/>
        <v>1.8720455231152833E-2</v>
      </c>
      <c r="AL37" s="72"/>
      <c r="AM37" s="111"/>
      <c r="AN37" s="95">
        <v>0.25870335293446434</v>
      </c>
      <c r="AO37" s="95">
        <v>2.9749886133650798</v>
      </c>
      <c r="AP37" s="95">
        <f t="shared" si="142"/>
        <v>8.6959443062149699E-2</v>
      </c>
      <c r="AQ37" s="60"/>
      <c r="AR37" s="95">
        <v>1.3739432387204447</v>
      </c>
      <c r="AS37" s="95">
        <v>3.8291440072594454</v>
      </c>
      <c r="AT37" s="95">
        <f t="shared" si="143"/>
        <v>0.35881210947294429</v>
      </c>
      <c r="AU37" s="60"/>
      <c r="AV37" s="93">
        <v>1.5213036919546551E-2</v>
      </c>
      <c r="AW37" s="93">
        <v>1.9933520410960464</v>
      </c>
      <c r="AX37" s="93">
        <f t="shared" si="144"/>
        <v>7.6318866943250272E-3</v>
      </c>
      <c r="AY37" s="76"/>
      <c r="AZ37" s="95">
        <v>0.25471643069440247</v>
      </c>
      <c r="BA37" s="95">
        <v>3.1542284023773712</v>
      </c>
      <c r="BB37" s="95">
        <f t="shared" si="145"/>
        <v>8.0753958877049087E-2</v>
      </c>
      <c r="BC37" s="72"/>
      <c r="BD37" s="111"/>
      <c r="BE37" s="95">
        <v>5.1831478141309353E-2</v>
      </c>
      <c r="BF37" s="95">
        <v>1.1074325696863416</v>
      </c>
      <c r="BG37" s="95">
        <f t="shared" si="146"/>
        <v>4.6803281355531738E-2</v>
      </c>
      <c r="BH37" s="60"/>
      <c r="BI37" s="95">
        <v>1.2089267956005112</v>
      </c>
      <c r="BJ37" s="95">
        <v>1.9412818790452657</v>
      </c>
      <c r="BK37" s="95">
        <f t="shared" si="147"/>
        <v>0.62274665449155109</v>
      </c>
      <c r="BL37" s="60"/>
      <c r="BM37" s="93">
        <v>4.8692168899249384E-2</v>
      </c>
      <c r="BN37" s="93">
        <v>2.4449594600468898</v>
      </c>
      <c r="BO37" s="93">
        <f t="shared" si="148"/>
        <v>1.9915327716033198E-2</v>
      </c>
      <c r="BP37" s="76"/>
      <c r="BQ37" s="95">
        <v>0.11182190153469451</v>
      </c>
      <c r="BR37" s="95">
        <v>0.90650559684693022</v>
      </c>
      <c r="BS37" s="95">
        <f t="shared" si="149"/>
        <v>0.12335489369689619</v>
      </c>
      <c r="BT37" s="72"/>
      <c r="BU37" s="111"/>
      <c r="BV37" s="95">
        <v>5.1098431393865011E-5</v>
      </c>
      <c r="BW37" s="95">
        <v>2.5315114385615525E-4</v>
      </c>
      <c r="BX37" s="95">
        <v>0.20184949834909693</v>
      </c>
      <c r="BY37" s="60"/>
      <c r="BZ37" s="95">
        <v>0.27774306099882051</v>
      </c>
      <c r="CA37" s="95">
        <v>2.754443123755852</v>
      </c>
      <c r="CB37" s="95">
        <v>0.10083456020689251</v>
      </c>
      <c r="CC37" s="60"/>
      <c r="CD37" s="93">
        <v>2.4556314894490641E-2</v>
      </c>
      <c r="CE37" s="93">
        <v>1.5485433946077489</v>
      </c>
      <c r="CF37" s="93">
        <v>1.5857685990589135E-2</v>
      </c>
      <c r="CG37" s="76"/>
      <c r="CH37" s="95">
        <v>0.25552696268784708</v>
      </c>
      <c r="CI37" s="95">
        <v>3.2462509142693659</v>
      </c>
      <c r="CJ37" s="95">
        <v>7.8714483087133316E-2</v>
      </c>
      <c r="CK37" s="72"/>
      <c r="CL37" s="111"/>
      <c r="CM37" s="95">
        <v>8.3556497296038978E-3</v>
      </c>
      <c r="CN37" s="95">
        <v>3.8130149307051532E-2</v>
      </c>
      <c r="CO37" s="95">
        <f t="shared" si="150"/>
        <v>0.21913498586953239</v>
      </c>
      <c r="CP37" s="60"/>
      <c r="CQ37" s="95">
        <v>1.0640962367072759</v>
      </c>
      <c r="CR37" s="95">
        <v>3.7035623205720856</v>
      </c>
      <c r="CS37" s="95">
        <f t="shared" si="151"/>
        <v>0.28731695178897543</v>
      </c>
      <c r="CT37" s="60"/>
      <c r="CU37" s="93">
        <v>9.6867892024570662E-3</v>
      </c>
      <c r="CV37" s="93">
        <v>1.7123617108556892</v>
      </c>
      <c r="CW37" s="93">
        <f t="shared" si="152"/>
        <v>5.6569760588821233E-3</v>
      </c>
      <c r="CX37" s="76"/>
      <c r="CY37" s="95">
        <v>0.22422643839949569</v>
      </c>
      <c r="CZ37" s="95">
        <v>2.4160649287357336</v>
      </c>
      <c r="DA37" s="95">
        <f t="shared" si="153"/>
        <v>9.2806462166075882E-2</v>
      </c>
      <c r="DB37" s="72"/>
      <c r="DC37" s="111"/>
      <c r="DD37" s="95">
        <v>5.7120451542729253E-2</v>
      </c>
      <c r="DE37" s="95">
        <v>0.74713877993150291</v>
      </c>
      <c r="DF37" s="95">
        <f t="shared" si="154"/>
        <v>7.6452264394529235E-2</v>
      </c>
      <c r="DG37" s="60"/>
      <c r="DH37" s="95">
        <v>7.609253127388425E-5</v>
      </c>
      <c r="DI37" s="95">
        <v>3.9662046203595333E-5</v>
      </c>
      <c r="DJ37" s="95">
        <f t="shared" si="155"/>
        <v>1.9185225815955638</v>
      </c>
      <c r="DK37" s="60"/>
      <c r="DL37" s="93">
        <v>5.3696301241346604E-2</v>
      </c>
      <c r="DM37" s="93">
        <v>1.6863897300662609</v>
      </c>
      <c r="DN37" s="93">
        <f t="shared" si="156"/>
        <v>3.1840979747449476E-2</v>
      </c>
      <c r="DO37" s="76"/>
      <c r="DP37" s="95">
        <v>1.4681584887183461</v>
      </c>
      <c r="DQ37" s="95">
        <v>3.8810910287180831</v>
      </c>
      <c r="DR37" s="95">
        <f t="shared" si="157"/>
        <v>0.37828499199187193</v>
      </c>
      <c r="DS37" s="72"/>
      <c r="DT37" s="111"/>
      <c r="DU37" s="95">
        <v>4.7248762485861103E-3</v>
      </c>
      <c r="DV37" s="95">
        <v>0.27032643473976592</v>
      </c>
      <c r="DW37" s="95">
        <f t="shared" si="158"/>
        <v>1.7478409956964026E-2</v>
      </c>
      <c r="DX37" s="60"/>
      <c r="DY37" s="95">
        <v>0.4372784470135137</v>
      </c>
      <c r="DZ37" s="95">
        <v>7.2039005970705325</v>
      </c>
      <c r="EA37" s="95">
        <f t="shared" si="159"/>
        <v>6.070023331406503E-2</v>
      </c>
      <c r="EB37" s="60"/>
      <c r="EC37" s="93">
        <v>4.8119516580162926E-3</v>
      </c>
      <c r="ED37" s="93">
        <v>1.7686798064320233</v>
      </c>
      <c r="EE37" s="93">
        <f t="shared" si="160"/>
        <v>2.7206460098187554E-3</v>
      </c>
      <c r="EF37" s="76"/>
      <c r="EG37" s="95">
        <v>9.6909197550400453E-3</v>
      </c>
      <c r="EH37" s="95">
        <v>0.3946120192401778</v>
      </c>
      <c r="EI37" s="95">
        <f t="shared" si="161"/>
        <v>2.4558095756180544E-2</v>
      </c>
      <c r="EJ37" s="72"/>
      <c r="EK37" s="111"/>
      <c r="EL37" s="95">
        <v>1.3527688883898541E-2</v>
      </c>
      <c r="EM37" s="95">
        <v>0.32572522388444541</v>
      </c>
      <c r="EN37" s="95">
        <f t="shared" si="162"/>
        <v>4.1530983454623818E-2</v>
      </c>
      <c r="EO37" s="60"/>
      <c r="EP37" s="95">
        <v>5.6587406509528489E-2</v>
      </c>
      <c r="EQ37" s="95">
        <v>2.1137965351125962</v>
      </c>
      <c r="ER37" s="95">
        <f t="shared" si="163"/>
        <v>2.6770507742607415E-2</v>
      </c>
      <c r="ES37" s="60"/>
      <c r="ET37" s="93">
        <v>9.3276680123329288E-3</v>
      </c>
      <c r="EU37" s="93">
        <v>1.9409355730473947</v>
      </c>
      <c r="EV37" s="93">
        <f t="shared" si="164"/>
        <v>4.8057586979499195E-3</v>
      </c>
      <c r="EW37" s="76"/>
      <c r="EX37" s="95">
        <v>3.6072122257016291E-3</v>
      </c>
      <c r="EY37" s="95">
        <v>0.86909918671089714</v>
      </c>
      <c r="EZ37" s="95">
        <f t="shared" si="165"/>
        <v>4.1505184688448637E-3</v>
      </c>
      <c r="FA37" s="72"/>
      <c r="FB37" s="111"/>
      <c r="FC37" s="95">
        <v>0.41145801777605695</v>
      </c>
      <c r="FD37" s="95">
        <v>2.0727789014413167</v>
      </c>
      <c r="FE37" s="95">
        <f t="shared" si="166"/>
        <v>0.19850550268045841</v>
      </c>
      <c r="FF37" s="60"/>
      <c r="FG37" s="95">
        <v>0.41839054919986396</v>
      </c>
      <c r="FH37" s="95">
        <v>2.1404371178919517</v>
      </c>
      <c r="FI37" s="95">
        <f t="shared" si="167"/>
        <v>0.19546967565761683</v>
      </c>
      <c r="FJ37" s="60"/>
      <c r="FK37" s="93">
        <v>5.8887284091311387E-2</v>
      </c>
      <c r="FL37" s="93">
        <v>3.3397995232389484</v>
      </c>
      <c r="FM37" s="93">
        <f t="shared" si="168"/>
        <v>1.7631981704758826E-2</v>
      </c>
      <c r="FN37" s="76"/>
      <c r="FO37" s="95">
        <v>0.43212344566685784</v>
      </c>
      <c r="FP37" s="95">
        <v>2.0106887666840931</v>
      </c>
      <c r="FQ37" s="95">
        <f t="shared" si="169"/>
        <v>0.21491314460342353</v>
      </c>
      <c r="FR37" s="72"/>
      <c r="FS37" s="111"/>
      <c r="FT37" s="95">
        <v>7.1655936828296856E-3</v>
      </c>
      <c r="FU37" s="95">
        <v>0.12872632006961127</v>
      </c>
      <c r="FV37" s="95">
        <f t="shared" si="170"/>
        <v>5.5665334633622332E-2</v>
      </c>
      <c r="FW37" s="60"/>
      <c r="FX37" s="95">
        <v>2.3999024345267472E-3</v>
      </c>
      <c r="FY37" s="95">
        <v>4.1495146815535578E-4</v>
      </c>
      <c r="FZ37" s="95">
        <f t="shared" si="171"/>
        <v>5.783573788027268</v>
      </c>
      <c r="GA37" s="60"/>
      <c r="GB37" s="93">
        <v>1.1281848050236578E-4</v>
      </c>
      <c r="GC37" s="93">
        <v>3.4775430550988126E-4</v>
      </c>
      <c r="GD37" s="93">
        <f t="shared" si="172"/>
        <v>0.32442008255498106</v>
      </c>
      <c r="GE37" s="76"/>
      <c r="GF37" s="95">
        <v>7.3727020581830982E-3</v>
      </c>
      <c r="GG37" s="95">
        <v>0.83336787139014956</v>
      </c>
      <c r="GH37" s="95">
        <f t="shared" si="173"/>
        <v>8.8468758051406735E-3</v>
      </c>
      <c r="GI37" s="72"/>
      <c r="GJ37" s="111"/>
      <c r="GK37" s="95">
        <v>1.4914358505504785E-2</v>
      </c>
      <c r="GL37" s="95">
        <v>6.2899359817922759E-2</v>
      </c>
      <c r="GM37" s="95">
        <f t="shared" si="174"/>
        <v>0.23711463119303539</v>
      </c>
      <c r="GN37" s="60"/>
      <c r="GO37" s="95">
        <v>0.42896181736250927</v>
      </c>
      <c r="GP37" s="95">
        <v>5.923950169961385</v>
      </c>
      <c r="GQ37" s="95">
        <f t="shared" si="175"/>
        <v>7.2411449295716385E-2</v>
      </c>
      <c r="GR37" s="60"/>
      <c r="GS37" s="93">
        <v>5.6839768282921414E-2</v>
      </c>
      <c r="GT37" s="93">
        <v>1.047530380990233</v>
      </c>
      <c r="GU37" s="93">
        <f t="shared" si="176"/>
        <v>5.4260734881207591E-2</v>
      </c>
      <c r="GV37" s="76"/>
      <c r="GW37" s="95">
        <v>6.4623067205376181E-2</v>
      </c>
      <c r="GX37" s="95">
        <v>1.309195801995811</v>
      </c>
      <c r="GY37" s="95">
        <f t="shared" si="177"/>
        <v>4.9360887887710286E-2</v>
      </c>
      <c r="GZ37" s="72"/>
      <c r="HA37" s="111"/>
      <c r="HB37" s="95">
        <v>5.1141988515191479E-2</v>
      </c>
      <c r="HC37" s="95">
        <v>1.0540125707502424</v>
      </c>
      <c r="HD37" s="95">
        <f t="shared" si="178"/>
        <v>4.8521232036909008E-2</v>
      </c>
      <c r="HE37" s="60"/>
      <c r="HF37" s="95">
        <v>7.4114762721270544E-2</v>
      </c>
      <c r="HG37" s="95">
        <v>0.98845919050774134</v>
      </c>
      <c r="HH37" s="95">
        <f t="shared" si="179"/>
        <v>7.4980093698354969E-2</v>
      </c>
      <c r="HI37" s="60"/>
      <c r="HJ37" s="93">
        <v>1.1680970749880296E-4</v>
      </c>
      <c r="HK37" s="93">
        <v>2.5286737081814457E-4</v>
      </c>
      <c r="HL37" s="93">
        <f t="shared" si="180"/>
        <v>0.46194060989707275</v>
      </c>
      <c r="HM37" s="76"/>
      <c r="HN37" s="95">
        <v>5.5359769175962227E-2</v>
      </c>
      <c r="HO37" s="95">
        <v>1.5982232055333128</v>
      </c>
      <c r="HP37" s="95">
        <f t="shared" si="181"/>
        <v>3.463832147117972E-2</v>
      </c>
      <c r="HQ37" s="72"/>
      <c r="HR37" s="111"/>
      <c r="HS37" s="95">
        <v>4.3201611706419195E-2</v>
      </c>
      <c r="HT37" s="95">
        <v>1.9012399137378459E-2</v>
      </c>
      <c r="HU37" s="95">
        <f t="shared" si="182"/>
        <v>2.2722861746303571</v>
      </c>
      <c r="HV37" s="60"/>
      <c r="HW37" s="95">
        <v>0.8009100328357357</v>
      </c>
      <c r="HX37" s="95">
        <v>4.8041036080555974</v>
      </c>
      <c r="HY37" s="95">
        <f t="shared" si="183"/>
        <v>0.16671373021446853</v>
      </c>
      <c r="HZ37" s="60"/>
      <c r="IA37" s="93">
        <v>4.0580796850245175E-2</v>
      </c>
      <c r="IB37" s="93">
        <v>2.0213033108814202E-2</v>
      </c>
      <c r="IC37" s="93">
        <f t="shared" si="184"/>
        <v>2.0076549932800187</v>
      </c>
      <c r="ID37" s="76"/>
      <c r="IE37" s="95">
        <v>5.9204317416956899E-2</v>
      </c>
      <c r="IF37" s="95">
        <v>2.2007403630391248E-2</v>
      </c>
      <c r="IG37" s="95">
        <f t="shared" si="185"/>
        <v>2.6902000077464097</v>
      </c>
      <c r="IH37" s="72"/>
      <c r="II37" s="111"/>
      <c r="IJ37" s="95">
        <v>0.2737934319103455</v>
      </c>
      <c r="IK37" s="95">
        <v>2.7096371841094919</v>
      </c>
      <c r="IL37" s="95">
        <f t="shared" si="186"/>
        <v>0.10104431453627481</v>
      </c>
      <c r="IM37" s="60"/>
      <c r="IN37" s="95">
        <v>109.65257730226639</v>
      </c>
      <c r="IO37" s="95">
        <v>11.776124761559153</v>
      </c>
      <c r="IP37" s="95">
        <f t="shared" si="187"/>
        <v>9.3114313513564078</v>
      </c>
      <c r="IQ37" s="60"/>
      <c r="IR37" s="93">
        <v>4.4960708285099835E-2</v>
      </c>
      <c r="IS37" s="93">
        <v>2.573293296493981</v>
      </c>
      <c r="IT37" s="93">
        <f t="shared" si="188"/>
        <v>1.7472049667388159E-2</v>
      </c>
      <c r="IU37" s="76"/>
      <c r="IV37" s="95">
        <v>4.1752528559889767E-3</v>
      </c>
      <c r="IW37" s="95">
        <v>1.0392303161749132</v>
      </c>
      <c r="IX37" s="95">
        <f t="shared" si="189"/>
        <v>4.0176395848004094E-3</v>
      </c>
      <c r="IY37" s="72"/>
      <c r="IZ37" s="111"/>
      <c r="JA37" s="95">
        <v>4.8935782489682292E-2</v>
      </c>
      <c r="JB37" s="95">
        <v>2.1871152464181658E-4</v>
      </c>
      <c r="JC37" s="95">
        <f t="shared" si="190"/>
        <v>223.74578829270348</v>
      </c>
      <c r="JD37" s="60"/>
      <c r="JE37" s="95">
        <v>0.31287274864860742</v>
      </c>
      <c r="JF37" s="95">
        <v>3.6205993730798101</v>
      </c>
      <c r="JG37" s="95">
        <f t="shared" si="191"/>
        <v>8.6414628189715112E-2</v>
      </c>
      <c r="JH37" s="60"/>
      <c r="JI37" s="93">
        <v>3.9576199668862791E-2</v>
      </c>
      <c r="JJ37" s="93">
        <v>3.7599340383497312E-2</v>
      </c>
      <c r="JK37" s="93">
        <f t="shared" si="192"/>
        <v>1.0525769671808696</v>
      </c>
      <c r="JL37" s="76"/>
      <c r="JM37" s="95">
        <v>4.8754132923679479E-2</v>
      </c>
      <c r="JN37" s="95">
        <v>2.2077349388659135E-4</v>
      </c>
      <c r="JO37" s="95">
        <f t="shared" si="193"/>
        <v>220.83327153722485</v>
      </c>
      <c r="JP37" s="72"/>
      <c r="JQ37" s="111"/>
      <c r="JR37" s="95">
        <v>3.6290509715317519E-2</v>
      </c>
      <c r="JS37" s="95">
        <v>0.53576173012743267</v>
      </c>
      <c r="JT37" s="95">
        <f t="shared" si="194"/>
        <v>6.7736285879705704E-2</v>
      </c>
      <c r="JU37" s="60"/>
      <c r="JV37" s="95">
        <v>109.78328475538689</v>
      </c>
      <c r="JW37" s="95">
        <v>11.724706817255118</v>
      </c>
      <c r="JX37" s="95">
        <f t="shared" si="138"/>
        <v>9.3634140679594715</v>
      </c>
      <c r="JY37" s="60"/>
      <c r="JZ37" s="93">
        <v>9.1879392070777502E-5</v>
      </c>
      <c r="KA37" s="93">
        <v>0.31470371247872164</v>
      </c>
      <c r="KB37" s="93">
        <f t="shared" si="195"/>
        <v>2.919552214592633E-4</v>
      </c>
      <c r="KC37" s="76"/>
      <c r="KD37" s="95">
        <v>0.27991327365626156</v>
      </c>
      <c r="KE37" s="95">
        <v>2.6190459633975469</v>
      </c>
      <c r="KF37" s="95">
        <f t="shared" si="196"/>
        <v>0.10687604477668089</v>
      </c>
      <c r="KG37" s="72"/>
      <c r="KH37" s="111"/>
      <c r="KI37" s="95">
        <v>0.33085625303707122</v>
      </c>
      <c r="KJ37" s="95">
        <v>3.52204378081416</v>
      </c>
      <c r="KK37" s="95">
        <f t="shared" si="197"/>
        <v>9.3938711051624144E-2</v>
      </c>
      <c r="KL37" s="60"/>
      <c r="KM37" s="95">
        <v>0.73313110353810851</v>
      </c>
      <c r="KN37" s="95">
        <v>4.3582881131589248</v>
      </c>
      <c r="KO37" s="95">
        <f t="shared" si="198"/>
        <v>0.16821538285286255</v>
      </c>
      <c r="KP37" s="60"/>
      <c r="KQ37" s="93">
        <v>1.4079795426159766E-3</v>
      </c>
      <c r="KR37" s="93">
        <v>0.77385151390106588</v>
      </c>
      <c r="KS37" s="93">
        <f t="shared" si="199"/>
        <v>1.8194440630066168E-3</v>
      </c>
      <c r="KT37" s="76"/>
      <c r="KU37" s="95">
        <v>5.0226021704703014E-2</v>
      </c>
      <c r="KV37" s="95">
        <v>1.5280036332054505</v>
      </c>
      <c r="KW37" s="95">
        <f t="shared" si="200"/>
        <v>3.2870354895255527E-2</v>
      </c>
      <c r="KX37" s="72"/>
      <c r="KY37" s="111"/>
      <c r="KZ37" s="95">
        <v>6.4334545998574232E-3</v>
      </c>
      <c r="LA37" s="95">
        <v>0.2240061249167099</v>
      </c>
      <c r="LB37" s="95">
        <f t="shared" si="201"/>
        <v>2.8719994161987821E-2</v>
      </c>
      <c r="LC37" s="60"/>
      <c r="LD37" s="95">
        <v>0.33046076547521713</v>
      </c>
      <c r="LE37" s="95">
        <v>1.9399717922549071</v>
      </c>
      <c r="LF37" s="95">
        <f t="shared" si="202"/>
        <v>0.17034307756150893</v>
      </c>
      <c r="LG37" s="60"/>
      <c r="LH37" s="93">
        <v>2.8318671120701891E-3</v>
      </c>
      <c r="LI37" s="93">
        <v>1.2517794714857389</v>
      </c>
      <c r="LJ37" s="93">
        <f t="shared" si="203"/>
        <v>2.2622731691781476E-3</v>
      </c>
      <c r="LK37" s="76"/>
      <c r="LL37" s="95">
        <v>1.0067336433370286</v>
      </c>
      <c r="LM37" s="95">
        <v>2.576603638843904</v>
      </c>
      <c r="LN37" s="95">
        <f t="shared" si="204"/>
        <v>0.39072119132329558</v>
      </c>
    </row>
    <row r="38" spans="1:326" x14ac:dyDescent="0.3">
      <c r="A38" s="58"/>
      <c r="B38" s="58"/>
      <c r="E38" s="111"/>
      <c r="F38" s="95">
        <f>_xlfn.SWITCH($G$1+($G$2-1)*6,1,W38,2,AN38,3,BE38,4,BV38,5,CM38,6,DD38,7,DU38,8,EL38,9,FC38,10,FT38,11,GK38,12,HB38,13,HS38,14,IJ38,15,JA38,16,JR38,17,KI38,18,KZ38,default,NA)</f>
        <v>0.15663770598998264</v>
      </c>
      <c r="G38" s="95">
        <f>_xlfn.SWITCH($G$1+($G$2-1)*6,1,X38,2,AO38,3,BF38,4,BW38,5,CN38,6,DE38,7,DV38,8,EM38,9,FD38,10,FU38,11,GL38,12,HC38,13,HT38,14,IK38,15,JB38,16,JS38,17,KJ38,18,LA38,default,NA)</f>
        <v>0.10370849214531973</v>
      </c>
      <c r="H38" s="95">
        <f>_xlfn.SWITCH($G$1+($G$2-1)*6,1,Y38,2,AP38,3,BG38,4,BX38,5,CO38,6,DF38,7,DW38,8,EN38,9,FE38,10,FV38,11,GM38,12,HD38,13,HU38,14,IL38,15,JC38,16,JT38,17,KK38,18,LB38,default,NA)</f>
        <v>1.5103652820493887</v>
      </c>
      <c r="I38" s="60"/>
      <c r="J38" s="95">
        <f>_xlfn.SWITCH($G$1+($G$2-1)*6,1,AA38,2,AR38,3,BI38,4,BZ38,5,CQ38,6,DH38,7,DY38,8,EP38,9,FG38,10,FX38,11,GO38,12,HF38,13,HW38,14,IN38,15,JE38,16,JV38,17,KM38,18,LD38,default,NA)</f>
        <v>88.441376602190857</v>
      </c>
      <c r="K38" s="95">
        <f>_xlfn.SWITCH($G$1+($G$2-1)*6,1,AB38,2,AS38,3,BJ38,4,CA38,5,CR38,6,DI38,7,DZ38,8,EQ38,9,FH38,10,FY38,11,GP38,12,HG38,13,HX38,14,IO38,15,JF38,16,JW38,17,KN38,18,LE38,default,NA)</f>
        <v>18.879864581363027</v>
      </c>
      <c r="L38" s="95">
        <f>_xlfn.SWITCH($G$1+($G$2-1)*6,1,AC38,2,AT38,3,BK38,4,CB38,5,CS38,6,DJ38,7,EA38,8,ER38,9,FI38,10,FZ38,11,GQ38,12,HH38,13,HY38,14,IP38,15,JG38,16,JX38,17,KO38,18,LF38,default,NA)</f>
        <v>4.6844285466694728</v>
      </c>
      <c r="M38" s="60"/>
      <c r="N38" s="93">
        <f>_xlfn.SWITCH($G$1+($G$2-1)*6,1,AE38,2,AV38,3,BM38,4,CD38,5,CU38,6,DL38,7,EC38,8,ET38,9,FK38,10,GB38,11,GS38,12,HJ38,13,IA38,14,IR38,15,JI38,16,JZ38,17,KQ38,18,LH38,default,NA)</f>
        <v>0.21321608314601506</v>
      </c>
      <c r="O38" s="93">
        <f>_xlfn.SWITCH($G$1+($G$2-1)*6,1,AF38,2,AW38,3,BN38,4,CE38,5,CV38,6,DM38,7,ED38,8,EU38,9,FL38,10,GC38,11,GT38,12,HK38,13,IB38,14,IS38,15,JJ38,16,KA38,17,KR38,18,LI38,default,NA)</f>
        <v>3.6571548761865889</v>
      </c>
      <c r="P38" s="93">
        <f>_xlfn.SWITCH($G$1+($G$2-1)*6,1,AG38,2,AX38,3,BO38,4,CF38,5,CW38,6,DN38,7,EE38,8,EV38,9,FM38,10,GD38,11,GU38,12,HL38,13,IC38,14,IT38,15,JK38,16,KB38,17,KS38,18,LJ38,default,NA)</f>
        <v>5.8301081131226541E-2</v>
      </c>
      <c r="Q38" s="76"/>
      <c r="R38" s="95">
        <f>_xlfn.SWITCH($G$1+($G$2-1)*6,1,AI38,2,AZ38,3,BQ38,4,CH38,5,CY38,6,DP38,7,EG38,8,EX38,9,FO38,10,GF38,11,GW38,12,HN38,13,IE38,14,IV38,15,JM38,16,KD38,17,KU38,18,LL38,default,NA)</f>
        <v>88.453309321163076</v>
      </c>
      <c r="S38" s="95">
        <f>_xlfn.SWITCH($G$1+($G$2-1)*6,1,AJ38,2,BA38,3,BR38,4,CI38,5,CZ38,6,DQ38,7,EH38,8,EY38,9,FP38,10,GG38,11,GX38,12,HO38,13,IF38,14,IW38,15,JN38,16,KE38,17,KV38,18,LM38,default,NA)</f>
        <v>19.218738338364101</v>
      </c>
      <c r="T38" s="95">
        <f>_xlfn.SWITCH($G$1+($G$2-1)*6,1,AK38,2,BB38,3,BS38,4,CJ38,5,DA38,6,DR38,7,EI38,8,EZ38,9,FQ38,10,GH38,11,GY38,12,HP38,13,IG38,14,IX38,15,JO38,16,KF38,17,KW38,18,LN38,default,NA)</f>
        <v>4.6024514077801957</v>
      </c>
      <c r="U38" s="72"/>
      <c r="V38" s="111"/>
      <c r="W38" s="95">
        <v>1.1556116182340139</v>
      </c>
      <c r="X38" s="95">
        <v>4.3907290168194839</v>
      </c>
      <c r="Y38" s="95">
        <f t="shared" si="139"/>
        <v>0.26319356394057436</v>
      </c>
      <c r="Z38" s="60"/>
      <c r="AA38" s="95">
        <v>88.270081070998955</v>
      </c>
      <c r="AB38" s="95">
        <v>18.771708389610005</v>
      </c>
      <c r="AC38" s="95">
        <f t="shared" si="140"/>
        <v>4.702293432166023</v>
      </c>
      <c r="AD38" s="60"/>
      <c r="AE38" s="93">
        <v>4.4971084719030156E-2</v>
      </c>
      <c r="AF38" s="93">
        <v>3.3364240469492512</v>
      </c>
      <c r="AG38" s="93">
        <f t="shared" si="137"/>
        <v>1.3478827656859347E-2</v>
      </c>
      <c r="AH38" s="76"/>
      <c r="AI38" s="95">
        <v>1.1706897146244615</v>
      </c>
      <c r="AJ38" s="95">
        <v>4.3686051430745323</v>
      </c>
      <c r="AK38" s="95">
        <f t="shared" si="141"/>
        <v>0.26797791887425071</v>
      </c>
      <c r="AL38" s="72"/>
      <c r="AM38" s="111"/>
      <c r="AN38" s="95">
        <v>1.372157525528094</v>
      </c>
      <c r="AO38" s="95">
        <v>3.8559722941927621</v>
      </c>
      <c r="AP38" s="95">
        <f t="shared" si="142"/>
        <v>0.35585253752850204</v>
      </c>
      <c r="AQ38" s="60"/>
      <c r="AR38" s="95">
        <v>88.919297289047407</v>
      </c>
      <c r="AS38" s="95">
        <v>19.088827921532154</v>
      </c>
      <c r="AT38" s="95">
        <f t="shared" si="143"/>
        <v>4.6581852827509982</v>
      </c>
      <c r="AU38" s="60"/>
      <c r="AV38" s="93">
        <v>6.3414967528671165E-2</v>
      </c>
      <c r="AW38" s="93">
        <v>0.45241188177776681</v>
      </c>
      <c r="AX38" s="93">
        <f t="shared" si="144"/>
        <v>0.14017087102018638</v>
      </c>
      <c r="AY38" s="76"/>
      <c r="AZ38" s="95">
        <v>1.3492858996660506</v>
      </c>
      <c r="BA38" s="95">
        <v>3.91026308876781</v>
      </c>
      <c r="BB38" s="95">
        <f t="shared" si="145"/>
        <v>0.34506268991001149</v>
      </c>
      <c r="BC38" s="72"/>
      <c r="BD38" s="111"/>
      <c r="BE38" s="95">
        <v>0.15663770598998264</v>
      </c>
      <c r="BF38" s="95">
        <v>0.10370849214531973</v>
      </c>
      <c r="BG38" s="95">
        <f t="shared" si="146"/>
        <v>1.5103652820493887</v>
      </c>
      <c r="BH38" s="60"/>
      <c r="BI38" s="95">
        <v>88.441376602190857</v>
      </c>
      <c r="BJ38" s="95">
        <v>18.879864581363027</v>
      </c>
      <c r="BK38" s="95">
        <f t="shared" si="147"/>
        <v>4.6844285466694728</v>
      </c>
      <c r="BL38" s="60"/>
      <c r="BM38" s="93">
        <v>0.21321608314601506</v>
      </c>
      <c r="BN38" s="93">
        <v>3.6571548761865889</v>
      </c>
      <c r="BO38" s="93">
        <f t="shared" si="148"/>
        <v>5.8301081131226541E-2</v>
      </c>
      <c r="BP38" s="76"/>
      <c r="BQ38" s="95">
        <v>88.453309321163076</v>
      </c>
      <c r="BR38" s="95">
        <v>19.218738338364101</v>
      </c>
      <c r="BS38" s="95">
        <f t="shared" si="149"/>
        <v>4.6024514077801957</v>
      </c>
      <c r="BT38" s="72"/>
      <c r="BU38" s="111"/>
      <c r="BV38" s="95">
        <v>1.3337442158933352E-2</v>
      </c>
      <c r="BW38" s="95">
        <v>0.13345409178061363</v>
      </c>
      <c r="BX38" s="95">
        <v>9.9940301424844225E-2</v>
      </c>
      <c r="BY38" s="60"/>
      <c r="BZ38" s="95">
        <v>1.3683925430607908</v>
      </c>
      <c r="CA38" s="95">
        <v>1.8652159593712239</v>
      </c>
      <c r="CB38" s="95">
        <v>0.73363759096404291</v>
      </c>
      <c r="CC38" s="60"/>
      <c r="CD38" s="93">
        <v>6.3785854415015206E-2</v>
      </c>
      <c r="CE38" s="93">
        <v>1.6358237926301833</v>
      </c>
      <c r="CF38" s="93">
        <v>3.8993108366797979E-2</v>
      </c>
      <c r="CG38" s="76"/>
      <c r="CH38" s="95">
        <v>1.3287127537185932</v>
      </c>
      <c r="CI38" s="95">
        <v>3.8749815288122766</v>
      </c>
      <c r="CJ38" s="95">
        <v>0.34289524836157292</v>
      </c>
      <c r="CK38" s="72"/>
      <c r="CL38" s="111"/>
      <c r="CM38" s="95">
        <v>1.4409974993566223E-3</v>
      </c>
      <c r="CN38" s="95">
        <v>5.2793821217348488E-3</v>
      </c>
      <c r="CO38" s="95">
        <f t="shared" si="150"/>
        <v>0.27294813410534086</v>
      </c>
      <c r="CP38" s="60"/>
      <c r="CQ38" s="95">
        <v>88.569077412497094</v>
      </c>
      <c r="CR38" s="95">
        <v>18.859024950039544</v>
      </c>
      <c r="CS38" s="95">
        <f t="shared" si="151"/>
        <v>4.6963762785790992</v>
      </c>
      <c r="CT38" s="60"/>
      <c r="CU38" s="93">
        <v>8.1081535243947788E-5</v>
      </c>
      <c r="CV38" s="93">
        <v>0.36517017074966696</v>
      </c>
      <c r="CW38" s="93">
        <f t="shared" si="152"/>
        <v>2.2203767377136386E-4</v>
      </c>
      <c r="CX38" s="76"/>
      <c r="CY38" s="95">
        <v>1.1114516050424377</v>
      </c>
      <c r="CZ38" s="95">
        <v>3.76597045782888</v>
      </c>
      <c r="DA38" s="95">
        <f t="shared" si="153"/>
        <v>0.29513019751174596</v>
      </c>
      <c r="DB38" s="72"/>
      <c r="DC38" s="111"/>
      <c r="DD38" s="95">
        <v>7.6091238152042209E-5</v>
      </c>
      <c r="DE38" s="95">
        <v>3.9759961224888012E-5</v>
      </c>
      <c r="DF38" s="95">
        <f t="shared" si="154"/>
        <v>1.9137654013709751</v>
      </c>
      <c r="DG38" s="60"/>
      <c r="DH38" s="95">
        <v>1.5192168918683921</v>
      </c>
      <c r="DI38" s="95">
        <v>3.7171309976327884</v>
      </c>
      <c r="DJ38" s="95">
        <f t="shared" si="155"/>
        <v>0.40870684752188924</v>
      </c>
      <c r="DK38" s="60"/>
      <c r="DL38" s="93">
        <v>1.8356034996533146E-5</v>
      </c>
      <c r="DM38" s="93">
        <v>0.1443565516098384</v>
      </c>
      <c r="DN38" s="93">
        <f t="shared" si="156"/>
        <v>1.2715761627601888E-4</v>
      </c>
      <c r="DO38" s="76"/>
      <c r="DP38" s="95">
        <v>89.538097954811263</v>
      </c>
      <c r="DQ38" s="95">
        <v>19.25997570396154</v>
      </c>
      <c r="DR38" s="95">
        <f t="shared" si="157"/>
        <v>4.6489206077448157</v>
      </c>
      <c r="DS38" s="72"/>
      <c r="DT38" s="111"/>
      <c r="DU38" s="95">
        <v>1.0833654408707211E-4</v>
      </c>
      <c r="DV38" s="95">
        <v>8.5640387670160023E-3</v>
      </c>
      <c r="DW38" s="95">
        <f t="shared" si="158"/>
        <v>1.2650169742846714E-2</v>
      </c>
      <c r="DX38" s="60"/>
      <c r="DY38" s="95">
        <v>9.9999999999999998E-13</v>
      </c>
      <c r="DZ38" s="95">
        <f>0.000001</f>
        <v>9.9999999999999995E-7</v>
      </c>
      <c r="EA38" s="95">
        <f t="shared" si="159"/>
        <v>9.9999999999999995E-7</v>
      </c>
      <c r="EB38" s="60"/>
      <c r="EC38" s="93">
        <v>8.2931523306052357E-6</v>
      </c>
      <c r="ED38" s="93">
        <v>0.22853008224600671</v>
      </c>
      <c r="EE38" s="93">
        <f t="shared" si="160"/>
        <v>3.6289105789048255E-5</v>
      </c>
      <c r="EF38" s="76"/>
      <c r="EG38" s="95">
        <v>0.44677022093137558</v>
      </c>
      <c r="EH38" s="95">
        <v>0.21930705275685888</v>
      </c>
      <c r="EI38" s="95">
        <f t="shared" si="161"/>
        <v>2.0371903927171022</v>
      </c>
      <c r="EJ38" s="72"/>
      <c r="EK38" s="111"/>
      <c r="EL38" s="95">
        <v>5.2219175083358944E-2</v>
      </c>
      <c r="EM38" s="95">
        <v>2.3278332021897898</v>
      </c>
      <c r="EN38" s="95">
        <f t="shared" si="162"/>
        <v>2.243252438973567E-2</v>
      </c>
      <c r="EO38" s="60"/>
      <c r="EP38" s="95">
        <v>0.39650970737140889</v>
      </c>
      <c r="EQ38" s="95">
        <v>3.6602499605525307</v>
      </c>
      <c r="ER38" s="95">
        <f t="shared" si="163"/>
        <v>0.10832858729450107</v>
      </c>
      <c r="ES38" s="60"/>
      <c r="ET38" s="93">
        <v>1.7627434110060417E-3</v>
      </c>
      <c r="EU38" s="93">
        <v>2.6105294084624644</v>
      </c>
      <c r="EV38" s="93">
        <f t="shared" si="164"/>
        <v>6.7524365184005064E-4</v>
      </c>
      <c r="EW38" s="76"/>
      <c r="EX38" s="95">
        <v>5.2911336506695696E-2</v>
      </c>
      <c r="EY38" s="95">
        <v>2.5654524555264802</v>
      </c>
      <c r="EZ38" s="95">
        <f t="shared" si="165"/>
        <v>2.0624563278385633E-2</v>
      </c>
      <c r="FA38" s="72"/>
      <c r="FB38" s="111"/>
      <c r="FC38" s="95">
        <v>0.41165618215984173</v>
      </c>
      <c r="FD38" s="95">
        <v>2.215756553674828</v>
      </c>
      <c r="FE38" s="95">
        <f t="shared" si="166"/>
        <v>0.18578583530627982</v>
      </c>
      <c r="FF38" s="60"/>
      <c r="FG38" s="95">
        <v>9.9999999999999998E-13</v>
      </c>
      <c r="FH38" s="95">
        <f>0.000001</f>
        <v>9.9999999999999995E-7</v>
      </c>
      <c r="FI38" s="95">
        <f t="shared" si="167"/>
        <v>9.9999999999999995E-7</v>
      </c>
      <c r="FJ38" s="60"/>
      <c r="FK38" s="93">
        <v>0.42512870044093976</v>
      </c>
      <c r="FL38" s="93">
        <v>2.0709318585558272</v>
      </c>
      <c r="FM38" s="93">
        <f t="shared" si="168"/>
        <v>0.20528377053284844</v>
      </c>
      <c r="FN38" s="76"/>
      <c r="FO38" s="95">
        <v>0.43290767414807008</v>
      </c>
      <c r="FP38" s="95">
        <v>2.3349432643225523</v>
      </c>
      <c r="FQ38" s="95">
        <f t="shared" si="169"/>
        <v>0.18540393711607872</v>
      </c>
      <c r="FR38" s="72"/>
      <c r="FS38" s="111"/>
      <c r="FT38" s="95">
        <v>1.3092648552827347E-4</v>
      </c>
      <c r="FU38" s="95">
        <v>2.0729579717056071E-4</v>
      </c>
      <c r="FV38" s="95">
        <f t="shared" si="170"/>
        <v>0.63159257117281831</v>
      </c>
      <c r="FW38" s="60"/>
      <c r="FX38" s="95">
        <v>6.5757346409756987E-2</v>
      </c>
      <c r="FY38" s="95">
        <v>1.6038231515888359</v>
      </c>
      <c r="FZ38" s="95">
        <f t="shared" si="171"/>
        <v>4.100037235689865E-2</v>
      </c>
      <c r="GA38" s="60"/>
      <c r="GB38" s="93">
        <v>8.0834734235183513E-3</v>
      </c>
      <c r="GC38" s="93">
        <v>1.5673422769688241</v>
      </c>
      <c r="GD38" s="93">
        <f t="shared" si="172"/>
        <v>5.1574397898278218E-3</v>
      </c>
      <c r="GE38" s="76"/>
      <c r="GF38" s="95">
        <v>1.3111791355792669E-4</v>
      </c>
      <c r="GG38" s="95">
        <v>1.8087857719307698E-4</v>
      </c>
      <c r="GH38" s="95">
        <f t="shared" si="173"/>
        <v>0.72489465359939353</v>
      </c>
      <c r="GI38" s="72"/>
      <c r="GJ38" s="111"/>
      <c r="GK38" s="95">
        <v>5.5716018771465904E-2</v>
      </c>
      <c r="GL38" s="95">
        <v>1.270117940815346</v>
      </c>
      <c r="GM38" s="95">
        <f t="shared" si="174"/>
        <v>4.3866807153120975E-2</v>
      </c>
      <c r="GN38" s="60"/>
      <c r="GO38" s="95">
        <v>9.9999999999999998E-13</v>
      </c>
      <c r="GP38" s="95">
        <f>0.000001</f>
        <v>9.9999999999999995E-7</v>
      </c>
      <c r="GQ38" s="95">
        <f t="shared" si="175"/>
        <v>9.9999999999999995E-7</v>
      </c>
      <c r="GR38" s="60"/>
      <c r="GS38" s="93">
        <v>1.6166886515086654E-3</v>
      </c>
      <c r="GT38" s="93">
        <v>0.87552308883265995</v>
      </c>
      <c r="GU38" s="93">
        <f t="shared" si="176"/>
        <v>1.8465402821805715E-3</v>
      </c>
      <c r="GV38" s="76"/>
      <c r="GW38" s="95">
        <v>0.42695952574007479</v>
      </c>
      <c r="GX38" s="95">
        <v>6.2672902274369715</v>
      </c>
      <c r="GY38" s="95">
        <f t="shared" si="177"/>
        <v>6.8125060472056881E-2</v>
      </c>
      <c r="GZ38" s="72"/>
      <c r="HA38" s="111"/>
      <c r="HB38" s="95">
        <v>1.3623530290649829E-4</v>
      </c>
      <c r="HC38" s="95">
        <v>8.7242565954168919E-4</v>
      </c>
      <c r="HD38" s="95">
        <f t="shared" si="178"/>
        <v>0.15615691883485716</v>
      </c>
      <c r="HE38" s="60"/>
      <c r="HF38" s="95">
        <v>1.3628360745104816E-4</v>
      </c>
      <c r="HG38" s="95">
        <v>8.4789413156344067E-4</v>
      </c>
      <c r="HH38" s="95">
        <f t="shared" si="179"/>
        <v>0.16073186778608012</v>
      </c>
      <c r="HI38" s="60"/>
      <c r="HJ38" s="93">
        <v>5.3780649603157593E-2</v>
      </c>
      <c r="HK38" s="93">
        <v>2.2104364988751453</v>
      </c>
      <c r="HL38" s="93">
        <f t="shared" si="180"/>
        <v>2.4330330064005767E-2</v>
      </c>
      <c r="HM38" s="76"/>
      <c r="HN38" s="95">
        <v>1.3695180738342524E-4</v>
      </c>
      <c r="HO38" s="95">
        <v>8.6389423455661537E-4</v>
      </c>
      <c r="HP38" s="95">
        <f t="shared" si="181"/>
        <v>0.1585284423778037</v>
      </c>
      <c r="HQ38" s="72"/>
      <c r="HR38" s="111"/>
      <c r="HS38" s="95">
        <v>9.1846327172948863E-5</v>
      </c>
      <c r="HT38" s="95">
        <v>8.0570685468791892E-6</v>
      </c>
      <c r="HU38" s="95">
        <f t="shared" si="182"/>
        <v>11.399471983954321</v>
      </c>
      <c r="HV38" s="60"/>
      <c r="HW38" s="95">
        <v>109.47434662724413</v>
      </c>
      <c r="HX38" s="95">
        <v>11.650782144655771</v>
      </c>
      <c r="HY38" s="95">
        <f t="shared" si="183"/>
        <v>9.3963087857977126</v>
      </c>
      <c r="HZ38" s="60"/>
      <c r="IA38" s="93">
        <v>2.7502622539720919E-4</v>
      </c>
      <c r="IB38" s="93">
        <v>1.104311230328479</v>
      </c>
      <c r="IC38" s="93">
        <f t="shared" si="184"/>
        <v>2.4904774835568977E-4</v>
      </c>
      <c r="ID38" s="76"/>
      <c r="IE38" s="95">
        <v>0.25626818265106405</v>
      </c>
      <c r="IF38" s="95">
        <v>4.3849291885627943</v>
      </c>
      <c r="IG38" s="95">
        <f t="shared" si="185"/>
        <v>5.844294665452935E-2</v>
      </c>
      <c r="IH38" s="72"/>
      <c r="II38" s="111"/>
      <c r="IJ38" s="95">
        <v>109.68871756260818</v>
      </c>
      <c r="IK38" s="95">
        <v>11.848685063601771</v>
      </c>
      <c r="IL38" s="95">
        <f t="shared" si="186"/>
        <v>9.2574591166713756</v>
      </c>
      <c r="IM38" s="60"/>
      <c r="IN38" s="95">
        <v>9.9999999999999998E-13</v>
      </c>
      <c r="IO38" s="95">
        <f>0.000001</f>
        <v>9.9999999999999995E-7</v>
      </c>
      <c r="IP38" s="95">
        <f t="shared" si="187"/>
        <v>9.9999999999999995E-7</v>
      </c>
      <c r="IQ38" s="60"/>
      <c r="IR38" s="93">
        <v>9.821628539774023E-3</v>
      </c>
      <c r="IS38" s="93">
        <v>1.8967664691484802</v>
      </c>
      <c r="IT38" s="93">
        <f t="shared" si="188"/>
        <v>5.1780905554405275E-3</v>
      </c>
      <c r="IU38" s="76"/>
      <c r="IV38" s="95">
        <v>0.25887968560631947</v>
      </c>
      <c r="IW38" s="95">
        <v>2.6550781993934347</v>
      </c>
      <c r="IX38" s="95">
        <f t="shared" si="189"/>
        <v>9.7503601086198433E-2</v>
      </c>
      <c r="IY38" s="72"/>
      <c r="IZ38" s="111"/>
      <c r="JA38" s="95">
        <v>0.33629192418620085</v>
      </c>
      <c r="JB38" s="95">
        <v>3.4798233885683554</v>
      </c>
      <c r="JC38" s="95">
        <f t="shared" si="190"/>
        <v>9.664051494422414E-2</v>
      </c>
      <c r="JD38" s="60"/>
      <c r="JE38" s="95">
        <v>0.99239526745020523</v>
      </c>
      <c r="JF38" s="95">
        <v>3.3065104046218532</v>
      </c>
      <c r="JG38" s="95">
        <f t="shared" si="191"/>
        <v>0.30013371984646753</v>
      </c>
      <c r="JH38" s="60"/>
      <c r="JI38" s="93">
        <v>4.8739190372287168E-2</v>
      </c>
      <c r="JJ38" s="93">
        <v>2.2060380005074165E-4</v>
      </c>
      <c r="JK38" s="93">
        <f t="shared" si="192"/>
        <v>220.93540710122193</v>
      </c>
      <c r="JL38" s="76"/>
      <c r="JM38" s="95">
        <v>7.1931417240186216E-2</v>
      </c>
      <c r="JN38" s="95">
        <v>2.6730680239937623</v>
      </c>
      <c r="JO38" s="95">
        <f t="shared" si="193"/>
        <v>2.6909684525242769E-2</v>
      </c>
      <c r="JP38" s="72"/>
      <c r="JQ38" s="111"/>
      <c r="JR38" s="95">
        <v>0.28363503104665955</v>
      </c>
      <c r="JS38" s="95">
        <v>2.3292072156507455</v>
      </c>
      <c r="JT38" s="95">
        <f t="shared" si="194"/>
        <v>0.12177320641152839</v>
      </c>
      <c r="JU38" s="60"/>
      <c r="JV38" s="95">
        <v>9.9999999999999998E-13</v>
      </c>
      <c r="JW38" s="95">
        <v>9.9999999999999995E-7</v>
      </c>
      <c r="JX38" s="95">
        <v>9.9999999999999995E-7</v>
      </c>
      <c r="JY38" s="60"/>
      <c r="JZ38" s="93">
        <v>1.5003900011069899E-2</v>
      </c>
      <c r="KA38" s="93">
        <v>1.5024767806271266</v>
      </c>
      <c r="KB38" s="93">
        <f t="shared" si="195"/>
        <v>9.9861110697546645E-3</v>
      </c>
      <c r="KC38" s="76"/>
      <c r="KD38" s="95">
        <v>0.98032570467682201</v>
      </c>
      <c r="KE38" s="95">
        <v>2.7814829424358285</v>
      </c>
      <c r="KF38" s="95">
        <f t="shared" si="196"/>
        <v>0.35244713879795403</v>
      </c>
      <c r="KG38" s="72"/>
      <c r="KH38" s="111"/>
      <c r="KI38" s="95">
        <v>2.8775475166989622E-2</v>
      </c>
      <c r="KJ38" s="95">
        <v>0.24666234522968675</v>
      </c>
      <c r="KK38" s="95">
        <f t="shared" si="197"/>
        <v>0.11665937555322646</v>
      </c>
      <c r="KL38" s="60"/>
      <c r="KM38" s="95">
        <v>109.31083545704698</v>
      </c>
      <c r="KN38" s="95">
        <v>11.708701031146868</v>
      </c>
      <c r="KO38" s="95">
        <f t="shared" si="198"/>
        <v>9.3358635741286822</v>
      </c>
      <c r="KP38" s="60"/>
      <c r="KQ38" s="93">
        <v>7.8873219343467051E-3</v>
      </c>
      <c r="KR38" s="93">
        <v>1.7264105319541274</v>
      </c>
      <c r="KS38" s="93">
        <f t="shared" si="199"/>
        <v>4.5686247786145221E-3</v>
      </c>
      <c r="KT38" s="76"/>
      <c r="KU38" s="95">
        <v>0.81346206854438119</v>
      </c>
      <c r="KV38" s="95">
        <v>3.8149156375263362</v>
      </c>
      <c r="KW38" s="95">
        <f t="shared" si="200"/>
        <v>0.2132319940557966</v>
      </c>
      <c r="KX38" s="72"/>
      <c r="KY38" s="111"/>
      <c r="KZ38" s="95">
        <v>8.7843558956428883E-2</v>
      </c>
      <c r="LA38" s="95">
        <v>2.9663482053382455E-5</v>
      </c>
      <c r="LB38" s="95">
        <f t="shared" si="201"/>
        <v>2961.3367304062772</v>
      </c>
      <c r="LC38" s="60"/>
      <c r="LD38" s="95">
        <v>1.1148478869015612</v>
      </c>
      <c r="LE38" s="95">
        <v>2.1687783588817999</v>
      </c>
      <c r="LF38" s="95">
        <f t="shared" si="202"/>
        <v>0.5140441771451304</v>
      </c>
      <c r="LG38" s="60"/>
      <c r="LH38" s="93">
        <v>8.7368722938526239E-2</v>
      </c>
      <c r="LI38" s="93">
        <v>3.2165695299630772E-5</v>
      </c>
      <c r="LJ38" s="93">
        <f t="shared" si="203"/>
        <v>2716.208125602966</v>
      </c>
      <c r="LK38" s="76"/>
      <c r="LL38" s="95">
        <v>110.07707719396277</v>
      </c>
      <c r="LM38" s="95">
        <v>11.892511638078179</v>
      </c>
      <c r="LN38" s="95">
        <f t="shared" si="204"/>
        <v>9.2559991147295726</v>
      </c>
    </row>
    <row r="39" spans="1:326" x14ac:dyDescent="0.3">
      <c r="A39" s="58"/>
      <c r="B39" s="58"/>
      <c r="E39" s="111"/>
      <c r="F39" s="95">
        <f>_xlfn.SWITCH($G$1+($G$2-1)*6,1,W39,2,AN39,3,BE39,4,BV39,5,CM39,6,DD39,7,DU39,8,EL39,9,FC39,10,FT39,11,GK39,12,HB39,13,HS39,14,IJ39,15,JA39,16,JR39,17,KI39,18,KZ39,default,NA)</f>
        <v>0.22074557178704318</v>
      </c>
      <c r="G39" s="95">
        <f>_xlfn.SWITCH($G$1+($G$2-1)*6,1,X39,2,AO39,3,BF39,4,BW39,5,CN39,6,DE39,7,DV39,8,EM39,9,FD39,10,FU39,11,GL39,12,HC39,13,HT39,14,IK39,15,JB39,16,JS39,17,KJ39,18,LA39,default,NA)</f>
        <v>2.8386103157169633</v>
      </c>
      <c r="H39" s="95">
        <f>_xlfn.SWITCH($G$1+($G$2-1)*6,1,Y39,2,AP39,3,BG39,4,BX39,5,CO39,6,DF39,7,DW39,8,EN39,9,FE39,10,FV39,11,GM39,12,HD39,13,HU39,14,IL39,15,JC39,16,JT39,17,KK39,18,LB39,default,NA)</f>
        <v>7.7765366582657633E-2</v>
      </c>
      <c r="I39" s="60"/>
      <c r="J39" s="95">
        <f>_xlfn.SWITCH($G$1+($G$2-1)*6,1,AA39,2,AR39,3,BI39,4,BZ39,5,CQ39,6,DH39,7,DY39,8,EP39,9,FG39,10,FX39,11,GO39,12,HF39,13,HW39,14,IN39,15,JE39,16,JV39,17,KM39,18,LD39,default,NA)</f>
        <v>9.9999999999999998E-13</v>
      </c>
      <c r="K39" s="95">
        <f>_xlfn.SWITCH($G$1+($G$2-1)*6,1,AB39,2,AS39,3,BJ39,4,CA39,5,CR39,6,DI39,7,DZ39,8,EQ39,9,FH39,10,FY39,11,GP39,12,HG39,13,HX39,14,IO39,15,JF39,16,JW39,17,KN39,18,LE39,default,NA)</f>
        <v>9.9999999999999995E-7</v>
      </c>
      <c r="L39" s="95">
        <f>_xlfn.SWITCH($G$1+($G$2-1)*6,1,AC39,2,AT39,3,BK39,4,CB39,5,CS39,6,DJ39,7,EA39,8,ER39,9,FI39,10,FZ39,11,GQ39,12,HH39,13,HY39,14,IP39,15,JG39,16,JX39,17,KO39,18,LF39,default,NA)</f>
        <v>9.9999999999999995E-7</v>
      </c>
      <c r="M39" s="60"/>
      <c r="N39" s="93">
        <f>_xlfn.SWITCH($G$1+($G$2-1)*6,1,AE39,2,AV39,3,BM39,4,CD39,5,CU39,6,DL39,7,EC39,8,ET39,9,FK39,10,GB39,11,GS39,12,HJ39,13,IA39,14,IR39,15,JI39,16,JZ39,17,KQ39,18,LH39,default,NA)</f>
        <v>1.2448210169983591</v>
      </c>
      <c r="O39" s="93">
        <f>_xlfn.SWITCH($G$1+($G$2-1)*6,1,AF39,2,AW39,3,BN39,4,CE39,5,CV39,6,DM39,7,ED39,8,EU39,9,FL39,10,GC39,11,GT39,12,HK39,13,IB39,14,IS39,15,JJ39,16,KA39,17,KR39,18,LI39,default,NA)</f>
        <v>2.9149664045936317</v>
      </c>
      <c r="P39" s="93">
        <f>_xlfn.SWITCH($G$1+($G$2-1)*6,1,AG39,2,AX39,3,BO39,4,CF39,5,CW39,6,DN39,7,EE39,8,EV39,9,FM39,10,GD39,11,GU39,12,HL39,13,IC39,14,IT39,15,JK39,16,KB39,17,KS39,18,LJ39,default,NA)</f>
        <v>0.42704472169445007</v>
      </c>
      <c r="Q39" s="76"/>
      <c r="R39" s="95">
        <f>_xlfn.SWITCH($G$1+($G$2-1)*6,1,AI39,2,AZ39,3,BQ39,4,CH39,5,CY39,6,DP39,7,EG39,8,EX39,9,FO39,10,GF39,11,GW39,12,HN39,13,IE39,14,IV39,15,JM39,16,KD39,17,KU39,18,LL39,default,NA)</f>
        <v>9.9999999999999998E-13</v>
      </c>
      <c r="S39" s="95">
        <f>_xlfn.SWITCH($G$1+($G$2-1)*6,1,AJ39,2,BA39,3,BR39,4,CI39,5,CZ39,6,DQ39,7,EH39,8,EY39,9,FP39,10,GG39,11,GX39,12,HO39,13,IF39,14,IW39,15,JN39,16,KE39,17,KV39,18,LM39,default,NA)</f>
        <v>9.9999999999999995E-7</v>
      </c>
      <c r="T39" s="95">
        <f>_xlfn.SWITCH($G$1+($G$2-1)*6,1,AK39,2,BB39,3,BS39,4,CJ39,5,DA39,6,DR39,7,EI39,8,EZ39,9,FQ39,10,GH39,11,GY39,12,HP39,13,IG39,14,IX39,15,JO39,16,KF39,17,KW39,18,LN39,default,NA)</f>
        <v>9.9999999999999995E-7</v>
      </c>
      <c r="U39" s="72"/>
      <c r="V39" s="111"/>
      <c r="W39" s="95">
        <v>0.23156708177715424</v>
      </c>
      <c r="X39" s="95">
        <v>4.3553501739323792</v>
      </c>
      <c r="Y39" s="95">
        <f t="shared" si="139"/>
        <v>5.3168418733154553E-2</v>
      </c>
      <c r="Z39" s="60"/>
      <c r="AA39" s="95">
        <v>9.9999999999999998E-13</v>
      </c>
      <c r="AB39" s="95">
        <f>0.000001</f>
        <v>9.9999999999999995E-7</v>
      </c>
      <c r="AC39" s="95">
        <f t="shared" si="140"/>
        <v>9.9999999999999995E-7</v>
      </c>
      <c r="AD39" s="60"/>
      <c r="AE39" s="93">
        <v>1.1522178906085665</v>
      </c>
      <c r="AF39" s="93">
        <v>4.6468168343406742</v>
      </c>
      <c r="AG39" s="93">
        <f t="shared" si="137"/>
        <v>0.24795853412889082</v>
      </c>
      <c r="AH39" s="76"/>
      <c r="AI39" s="95">
        <v>0.23373475966181609</v>
      </c>
      <c r="AJ39" s="95">
        <v>4.3096887047291448</v>
      </c>
      <c r="AK39" s="95">
        <f t="shared" si="141"/>
        <v>5.4234719877872442E-2</v>
      </c>
      <c r="AL39" s="72"/>
      <c r="AM39" s="111"/>
      <c r="AN39" s="95">
        <v>88.974478127913585</v>
      </c>
      <c r="AO39" s="95">
        <v>19.210189156136721</v>
      </c>
      <c r="AP39" s="95">
        <f t="shared" si="142"/>
        <v>4.6316294652148473</v>
      </c>
      <c r="AQ39" s="60"/>
      <c r="AR39" s="95">
        <v>9.9999999999999998E-13</v>
      </c>
      <c r="AS39" s="95">
        <f>0.000001</f>
        <v>9.9999999999999995E-7</v>
      </c>
      <c r="AT39" s="95">
        <f t="shared" si="143"/>
        <v>9.9999999999999995E-7</v>
      </c>
      <c r="AU39" s="60"/>
      <c r="AV39" s="93">
        <v>0.24624899529290556</v>
      </c>
      <c r="AW39" s="93">
        <v>3.5317189613525475</v>
      </c>
      <c r="AX39" s="93">
        <f t="shared" si="144"/>
        <v>6.9724969055465061E-2</v>
      </c>
      <c r="AY39" s="76"/>
      <c r="AZ39" s="95">
        <v>89.044113025770656</v>
      </c>
      <c r="BA39" s="95">
        <v>19.249027506465676</v>
      </c>
      <c r="BB39" s="95">
        <f t="shared" si="145"/>
        <v>4.6259019057384103</v>
      </c>
      <c r="BC39" s="72"/>
      <c r="BD39" s="111"/>
      <c r="BE39" s="95">
        <v>0.22074557178704318</v>
      </c>
      <c r="BF39" s="95">
        <v>2.8386103157169633</v>
      </c>
      <c r="BG39" s="95">
        <f t="shared" si="146"/>
        <v>7.7765366582657633E-2</v>
      </c>
      <c r="BH39" s="60"/>
      <c r="BI39" s="95">
        <v>9.9999999999999998E-13</v>
      </c>
      <c r="BJ39" s="95">
        <f>0.000001</f>
        <v>9.9999999999999995E-7</v>
      </c>
      <c r="BK39" s="95">
        <f t="shared" si="147"/>
        <v>9.9999999999999995E-7</v>
      </c>
      <c r="BL39" s="60"/>
      <c r="BM39" s="93">
        <v>1.2448210169983591</v>
      </c>
      <c r="BN39" s="93">
        <v>2.9149664045936317</v>
      </c>
      <c r="BO39" s="93">
        <f t="shared" si="148"/>
        <v>0.42704472169445007</v>
      </c>
      <c r="BP39" s="76"/>
      <c r="BQ39" s="95">
        <v>9.9999999999999998E-13</v>
      </c>
      <c r="BR39" s="95">
        <f>0.000001</f>
        <v>9.9999999999999995E-7</v>
      </c>
      <c r="BS39" s="95">
        <f t="shared" si="149"/>
        <v>9.9999999999999995E-7</v>
      </c>
      <c r="BT39" s="72"/>
      <c r="BU39" s="111"/>
      <c r="BV39" s="95">
        <v>0.2611891257260946</v>
      </c>
      <c r="BW39" s="95">
        <v>2.8764451933107105</v>
      </c>
      <c r="BX39" s="95">
        <v>9.0802747201128825E-2</v>
      </c>
      <c r="BY39" s="60"/>
      <c r="BZ39" s="95">
        <v>89.059817188800437</v>
      </c>
      <c r="CA39" s="95">
        <v>19.050344173617496</v>
      </c>
      <c r="CB39" s="95">
        <v>4.674971558368898</v>
      </c>
      <c r="CC39" s="60"/>
      <c r="CD39" s="93">
        <v>0.25154860067407031</v>
      </c>
      <c r="CE39" s="93">
        <v>3.4548444741142004</v>
      </c>
      <c r="CF39" s="93">
        <v>7.2810397851140823E-2</v>
      </c>
      <c r="CG39" s="76"/>
      <c r="CH39" s="95">
        <v>89.185283573090217</v>
      </c>
      <c r="CI39" s="95">
        <v>19.177499022819163</v>
      </c>
      <c r="CJ39" s="95">
        <v>4.6505169139609555</v>
      </c>
      <c r="CK39" s="72"/>
      <c r="CL39" s="111"/>
      <c r="CM39" s="95">
        <v>0.21634548005021947</v>
      </c>
      <c r="CN39" s="95">
        <v>2.8686773195777229</v>
      </c>
      <c r="CO39" s="95">
        <f t="shared" si="150"/>
        <v>7.5416457115527413E-2</v>
      </c>
      <c r="CP39" s="60"/>
      <c r="CQ39" s="95">
        <v>9.9999999999999998E-13</v>
      </c>
      <c r="CR39" s="95">
        <f>0.000001</f>
        <v>9.9999999999999995E-7</v>
      </c>
      <c r="CS39" s="95">
        <f t="shared" si="151"/>
        <v>9.9999999999999995E-7</v>
      </c>
      <c r="CT39" s="60"/>
      <c r="CU39" s="93">
        <v>0.20368550599903193</v>
      </c>
      <c r="CV39" s="93">
        <v>2.8772907763691689</v>
      </c>
      <c r="CW39" s="93">
        <f t="shared" si="152"/>
        <v>7.0790727051946098E-2</v>
      </c>
      <c r="CX39" s="76"/>
      <c r="CY39" s="95">
        <v>88.57816413215923</v>
      </c>
      <c r="CZ39" s="95">
        <v>19.114578692674932</v>
      </c>
      <c r="DA39" s="95">
        <f t="shared" si="153"/>
        <v>4.6340631178077736</v>
      </c>
      <c r="DB39" s="72"/>
      <c r="DC39" s="111"/>
      <c r="DD39" s="95">
        <v>9.784109627687259E-3</v>
      </c>
      <c r="DE39" s="95">
        <v>0.26835787294202251</v>
      </c>
      <c r="DF39" s="95">
        <f t="shared" si="154"/>
        <v>3.6459186087680277E-2</v>
      </c>
      <c r="DG39" s="60"/>
      <c r="DH39" s="95">
        <v>89.402875551918598</v>
      </c>
      <c r="DI39" s="95">
        <v>19.130461032713971</v>
      </c>
      <c r="DJ39" s="95">
        <f t="shared" si="155"/>
        <v>4.6733257185509309</v>
      </c>
      <c r="DK39" s="60"/>
      <c r="DL39" s="93">
        <v>2.7939545730054109E-3</v>
      </c>
      <c r="DM39" s="93">
        <v>1.21953291005342</v>
      </c>
      <c r="DN39" s="93">
        <f t="shared" si="156"/>
        <v>2.2910038343147503E-3</v>
      </c>
      <c r="DO39" s="76"/>
      <c r="DP39" s="95">
        <v>9.9999999999999998E-13</v>
      </c>
      <c r="DQ39" s="95">
        <f>0.000001</f>
        <v>9.9999999999999995E-7</v>
      </c>
      <c r="DR39" s="95">
        <f t="shared" si="157"/>
        <v>9.9999999999999995E-7</v>
      </c>
      <c r="DS39" s="72"/>
      <c r="DT39" s="111"/>
      <c r="DU39" s="95">
        <v>0.43645463074644936</v>
      </c>
      <c r="DV39" s="95">
        <v>7.2856554131451983</v>
      </c>
      <c r="DW39" s="95">
        <f t="shared" si="158"/>
        <v>5.9906021626959301E-2</v>
      </c>
      <c r="DX39" s="60"/>
      <c r="DY39" s="95">
        <v>9.9999999999999998E-13</v>
      </c>
      <c r="DZ39" s="95">
        <f>0.000001</f>
        <v>9.9999999999999995E-7</v>
      </c>
      <c r="EA39" s="95">
        <f t="shared" si="159"/>
        <v>9.9999999999999995E-7</v>
      </c>
      <c r="EB39" s="60"/>
      <c r="EC39" s="93">
        <v>0.44442428553447699</v>
      </c>
      <c r="ED39" s="93">
        <v>7.1363675484192024</v>
      </c>
      <c r="EE39" s="93">
        <f t="shared" si="160"/>
        <v>6.2275980394664893E-2</v>
      </c>
      <c r="EF39" s="76"/>
      <c r="EG39" s="95">
        <v>0.44487164882316382</v>
      </c>
      <c r="EH39" s="95">
        <v>6.7929049624513862</v>
      </c>
      <c r="EI39" s="95">
        <f t="shared" si="161"/>
        <v>6.5490633430358047E-2</v>
      </c>
      <c r="EJ39" s="72"/>
      <c r="EK39" s="111"/>
      <c r="EL39" s="95">
        <v>0.39353171130921299</v>
      </c>
      <c r="EM39" s="95">
        <v>3.8418785834830875</v>
      </c>
      <c r="EN39" s="95">
        <f t="shared" si="162"/>
        <v>0.10243210522088728</v>
      </c>
      <c r="EO39" s="60"/>
      <c r="EP39" s="95">
        <v>9.9999999999999998E-13</v>
      </c>
      <c r="EQ39" s="95">
        <f>0.000001</f>
        <v>9.9999999999999995E-7</v>
      </c>
      <c r="ER39" s="95">
        <f t="shared" si="163"/>
        <v>9.9999999999999995E-7</v>
      </c>
      <c r="ES39" s="60"/>
      <c r="ET39" s="93">
        <v>2.3908669149338537E-4</v>
      </c>
      <c r="EU39" s="93">
        <v>0.77892874129617062</v>
      </c>
      <c r="EV39" s="93">
        <f t="shared" si="164"/>
        <v>3.0694295744631905E-4</v>
      </c>
      <c r="EW39" s="76"/>
      <c r="EX39" s="95">
        <v>0.39946727455979447</v>
      </c>
      <c r="EY39" s="95">
        <v>3.3236207341595918</v>
      </c>
      <c r="EZ39" s="95">
        <f t="shared" si="165"/>
        <v>0.12019039069474438</v>
      </c>
      <c r="FA39" s="72"/>
      <c r="FB39" s="111"/>
      <c r="FC39" s="95">
        <v>1.229686343543648E-3</v>
      </c>
      <c r="FD39" s="95">
        <v>1.0890608859905464E-2</v>
      </c>
      <c r="FE39" s="95">
        <f t="shared" si="166"/>
        <v>0.11291254321609363</v>
      </c>
      <c r="FF39" s="60"/>
      <c r="FG39" s="95">
        <v>9.9999999999999998E-13</v>
      </c>
      <c r="FH39" s="95">
        <f>0.000001</f>
        <v>9.9999999999999995E-7</v>
      </c>
      <c r="FI39" s="95">
        <f t="shared" si="167"/>
        <v>9.9999999999999995E-7</v>
      </c>
      <c r="FJ39" s="60"/>
      <c r="FK39" s="93">
        <v>0.4250506307870523</v>
      </c>
      <c r="FL39" s="93">
        <v>2.4303610297666292</v>
      </c>
      <c r="FM39" s="93">
        <f t="shared" si="168"/>
        <v>0.17489197102039897</v>
      </c>
      <c r="FN39" s="76"/>
      <c r="FO39" s="95">
        <v>2.0599800740222156E-5</v>
      </c>
      <c r="FP39" s="95">
        <v>7.79073816818389E-4</v>
      </c>
      <c r="FQ39" s="95">
        <f t="shared" si="169"/>
        <v>2.6441397843850533E-2</v>
      </c>
      <c r="FR39" s="72"/>
      <c r="FS39" s="111"/>
      <c r="FT39" s="95">
        <v>2.3946522071998165E-3</v>
      </c>
      <c r="FU39" s="95">
        <v>4.1810930423058452E-4</v>
      </c>
      <c r="FV39" s="95">
        <f t="shared" si="170"/>
        <v>5.727335371324771</v>
      </c>
      <c r="FW39" s="60"/>
      <c r="FX39" s="95">
        <v>9.9999999999999998E-13</v>
      </c>
      <c r="FY39" s="95">
        <v>9.9999999999999995E-7</v>
      </c>
      <c r="FZ39" s="95">
        <v>9.9999999999999995E-7</v>
      </c>
      <c r="GA39" s="60"/>
      <c r="GB39" s="93">
        <v>1.3101887706794564E-4</v>
      </c>
      <c r="GC39" s="93">
        <v>1.8178746323258742E-4</v>
      </c>
      <c r="GD39" s="93">
        <f t="shared" si="172"/>
        <v>0.72072559206304521</v>
      </c>
      <c r="GE39" s="76"/>
      <c r="GF39" s="95">
        <v>3.8049347557493332E-3</v>
      </c>
      <c r="GG39" s="95">
        <v>6.3278355186232769E-4</v>
      </c>
      <c r="GH39" s="95">
        <f t="shared" si="173"/>
        <v>6.01301147059075</v>
      </c>
      <c r="GI39" s="72"/>
      <c r="GJ39" s="111"/>
      <c r="GK39" s="95">
        <v>0.41587979196332425</v>
      </c>
      <c r="GL39" s="95">
        <v>6.2803344884341437</v>
      </c>
      <c r="GM39" s="95">
        <f t="shared" si="174"/>
        <v>6.621936980095694E-2</v>
      </c>
      <c r="GN39" s="60"/>
      <c r="GO39" s="95">
        <v>9.9999999999999998E-13</v>
      </c>
      <c r="GP39" s="95">
        <f>0.000001</f>
        <v>9.9999999999999995E-7</v>
      </c>
      <c r="GQ39" s="95">
        <f t="shared" si="175"/>
        <v>9.9999999999999995E-7</v>
      </c>
      <c r="GR39" s="60"/>
      <c r="GS39" s="93">
        <v>5.5916102624322908E-2</v>
      </c>
      <c r="GT39" s="93">
        <v>1.8159772850914397</v>
      </c>
      <c r="GU39" s="93">
        <f t="shared" si="176"/>
        <v>3.0791190552533463E-2</v>
      </c>
      <c r="GV39" s="76"/>
      <c r="GW39" s="95">
        <v>1.4639787420647997E-2</v>
      </c>
      <c r="GX39" s="95">
        <v>0.61655390695717283</v>
      </c>
      <c r="GY39" s="95">
        <f t="shared" si="177"/>
        <v>2.3744537591041344E-2</v>
      </c>
      <c r="GZ39" s="72"/>
      <c r="HA39" s="111"/>
      <c r="HB39" s="95">
        <v>8.5594247211252632E-3</v>
      </c>
      <c r="HC39" s="95">
        <v>0.13820759325218601</v>
      </c>
      <c r="HD39" s="95">
        <f t="shared" si="178"/>
        <v>6.1931653100325439E-2</v>
      </c>
      <c r="HE39" s="60"/>
      <c r="HF39" s="95">
        <v>9.9999999999999998E-13</v>
      </c>
      <c r="HG39" s="95">
        <f>0.000001</f>
        <v>9.9999999999999995E-7</v>
      </c>
      <c r="HH39" s="95">
        <f t="shared" si="179"/>
        <v>9.9999999999999995E-7</v>
      </c>
      <c r="HI39" s="60"/>
      <c r="HJ39" s="93">
        <v>1.3689373387416878E-4</v>
      </c>
      <c r="HK39" s="93">
        <v>8.7057084465086963E-4</v>
      </c>
      <c r="HL39" s="93">
        <f t="shared" si="180"/>
        <v>0.15724594352693733</v>
      </c>
      <c r="HM39" s="76"/>
      <c r="HN39" s="95">
        <v>1.0617908069862615E-2</v>
      </c>
      <c r="HO39" s="95">
        <v>0.54933799257787319</v>
      </c>
      <c r="HP39" s="95">
        <f t="shared" si="181"/>
        <v>1.9328552208879742E-2</v>
      </c>
      <c r="HQ39" s="72"/>
      <c r="HR39" s="111"/>
      <c r="HS39" s="95">
        <v>0.2100966598834339</v>
      </c>
      <c r="HT39" s="95">
        <v>4.2015524417143606</v>
      </c>
      <c r="HU39" s="95">
        <f t="shared" si="182"/>
        <v>5.0004531134141481E-2</v>
      </c>
      <c r="HV39" s="60"/>
      <c r="HW39" s="95">
        <v>9.9999999999999998E-13</v>
      </c>
      <c r="HX39" s="95">
        <f>0.000001</f>
        <v>9.9999999999999995E-7</v>
      </c>
      <c r="HY39" s="95">
        <f t="shared" si="183"/>
        <v>9.9999999999999995E-7</v>
      </c>
      <c r="HZ39" s="60"/>
      <c r="IA39" s="93">
        <v>9.9304839717411511E-2</v>
      </c>
      <c r="IB39" s="93">
        <v>4.4973715497566156</v>
      </c>
      <c r="IC39" s="93">
        <f t="shared" si="184"/>
        <v>2.2080639462128852E-2</v>
      </c>
      <c r="ID39" s="76"/>
      <c r="IE39" s="95">
        <v>0.93471672451684029</v>
      </c>
      <c r="IF39" s="95">
        <v>4.0269530620167604</v>
      </c>
      <c r="IG39" s="95">
        <f t="shared" si="185"/>
        <v>0.23211512777075174</v>
      </c>
      <c r="IH39" s="72"/>
      <c r="II39" s="111"/>
      <c r="IJ39" s="95">
        <v>9.9999999999999998E-13</v>
      </c>
      <c r="IK39" s="95">
        <f>0.000001</f>
        <v>9.9999999999999995E-7</v>
      </c>
      <c r="IL39" s="95">
        <f t="shared" si="186"/>
        <v>9.9999999999999995E-7</v>
      </c>
      <c r="IM39" s="60"/>
      <c r="IN39" s="95">
        <v>9.9999999999999998E-13</v>
      </c>
      <c r="IO39" s="95">
        <f>0.000001</f>
        <v>9.9999999999999995E-7</v>
      </c>
      <c r="IP39" s="95">
        <f t="shared" si="187"/>
        <v>9.9999999999999995E-7</v>
      </c>
      <c r="IQ39" s="60"/>
      <c r="IR39" s="93">
        <v>1.9951269747829482E-3</v>
      </c>
      <c r="IS39" s="93">
        <v>2.470162556489607</v>
      </c>
      <c r="IT39" s="93">
        <f t="shared" si="188"/>
        <v>8.0769055847816726E-4</v>
      </c>
      <c r="IU39" s="76"/>
      <c r="IV39" s="95">
        <v>109.62066639021381</v>
      </c>
      <c r="IW39" s="95">
        <v>11.880357762403801</v>
      </c>
      <c r="IX39" s="95">
        <f t="shared" si="189"/>
        <v>9.2270509510341405</v>
      </c>
      <c r="IY39" s="72"/>
      <c r="IZ39" s="111"/>
      <c r="JA39" s="95">
        <v>1.0032893809522812</v>
      </c>
      <c r="JB39" s="95">
        <v>3.2115771433337437</v>
      </c>
      <c r="JC39" s="95">
        <f t="shared" si="190"/>
        <v>0.31239772117409803</v>
      </c>
      <c r="JD39" s="60"/>
      <c r="JE39" s="95">
        <v>109.4226172650943</v>
      </c>
      <c r="JF39" s="95">
        <v>11.673417055696492</v>
      </c>
      <c r="JG39" s="95">
        <f t="shared" si="191"/>
        <v>9.3736578366912138</v>
      </c>
      <c r="JH39" s="60"/>
      <c r="JI39" s="93">
        <v>2.6576516824292486E-2</v>
      </c>
      <c r="JJ39" s="93">
        <v>2.4923074301508557</v>
      </c>
      <c r="JK39" s="93">
        <f t="shared" si="192"/>
        <v>1.0663418365961318E-2</v>
      </c>
      <c r="JL39" s="76"/>
      <c r="JM39" s="95">
        <v>1.0107940084467251</v>
      </c>
      <c r="JN39" s="95">
        <v>3.327185782161838</v>
      </c>
      <c r="JO39" s="95">
        <f t="shared" si="193"/>
        <v>0.30379848755844402</v>
      </c>
      <c r="JP39" s="72"/>
      <c r="JQ39" s="111"/>
      <c r="JR39" s="95">
        <v>0.96406892532875355</v>
      </c>
      <c r="JS39" s="95">
        <v>2.7366722220895676</v>
      </c>
      <c r="JT39" s="95">
        <f t="shared" si="194"/>
        <v>0.35227782032027394</v>
      </c>
      <c r="JU39" s="60"/>
      <c r="JV39" s="95">
        <v>9.9999999999999998E-13</v>
      </c>
      <c r="JW39" s="95">
        <v>9.9999999999999995E-7</v>
      </c>
      <c r="JX39" s="95">
        <v>9.9999999999999995E-7</v>
      </c>
      <c r="JY39" s="60"/>
      <c r="JZ39" s="93">
        <v>0.25215192586661223</v>
      </c>
      <c r="KA39" s="93">
        <v>3.0527952745868165</v>
      </c>
      <c r="KB39" s="93">
        <f t="shared" si="195"/>
        <v>8.2597063735543153E-2</v>
      </c>
      <c r="KC39" s="76"/>
      <c r="KD39" s="95">
        <v>109.64980767047695</v>
      </c>
      <c r="KE39" s="95">
        <v>11.815088655293087</v>
      </c>
      <c r="KF39" s="95">
        <f t="shared" si="196"/>
        <v>9.2804896238636783</v>
      </c>
      <c r="KG39" s="72"/>
      <c r="KH39" s="111"/>
      <c r="KI39" s="95">
        <v>1.0498090353375469</v>
      </c>
      <c r="KJ39" s="95">
        <v>3.0403120754024648</v>
      </c>
      <c r="KK39" s="95">
        <f t="shared" si="197"/>
        <v>0.34529647263219754</v>
      </c>
      <c r="KL39" s="60"/>
      <c r="KM39" s="95">
        <v>9.9999999999999998E-13</v>
      </c>
      <c r="KN39" s="95">
        <f>0.000001</f>
        <v>9.9999999999999995E-7</v>
      </c>
      <c r="KO39" s="95">
        <f t="shared" si="198"/>
        <v>9.9999999999999995E-7</v>
      </c>
      <c r="KP39" s="60"/>
      <c r="KQ39" s="93">
        <v>4.2858210490706032E-2</v>
      </c>
      <c r="KR39" s="93">
        <v>2.403137633347102</v>
      </c>
      <c r="KS39" s="93">
        <f t="shared" si="199"/>
        <v>1.7834272118244392E-2</v>
      </c>
      <c r="KT39" s="76"/>
      <c r="KU39" s="95">
        <v>109.08888638612021</v>
      </c>
      <c r="KV39" s="95">
        <v>11.868302345943643</v>
      </c>
      <c r="KW39" s="95">
        <f t="shared" si="200"/>
        <v>9.1916167288579977</v>
      </c>
      <c r="KX39" s="72"/>
      <c r="KY39" s="111"/>
      <c r="KZ39" s="95">
        <v>0.28288211560945192</v>
      </c>
      <c r="LA39" s="95">
        <v>1.9114328362984978</v>
      </c>
      <c r="LB39" s="95">
        <f t="shared" si="201"/>
        <v>0.14799479753484562</v>
      </c>
      <c r="LC39" s="60"/>
      <c r="LD39" s="95">
        <v>110.15292556974245</v>
      </c>
      <c r="LE39" s="95">
        <v>11.807103433961796</v>
      </c>
      <c r="LF39" s="95">
        <f t="shared" si="202"/>
        <v>9.3293775383469608</v>
      </c>
      <c r="LG39" s="60"/>
      <c r="LH39" s="93">
        <v>0.24119230078030754</v>
      </c>
      <c r="LI39" s="93">
        <v>2.635185642774668</v>
      </c>
      <c r="LJ39" s="93">
        <f t="shared" si="203"/>
        <v>9.1527631626874204E-2</v>
      </c>
      <c r="LK39" s="76"/>
      <c r="LL39" s="95">
        <v>9.9999999999999998E-13</v>
      </c>
      <c r="LM39" s="95">
        <f>0.000001</f>
        <v>9.9999999999999995E-7</v>
      </c>
      <c r="LN39" s="95">
        <f t="shared" si="204"/>
        <v>9.9999999999999995E-7</v>
      </c>
    </row>
    <row r="40" spans="1:326" x14ac:dyDescent="0.3">
      <c r="A40" s="58"/>
      <c r="B40" s="58"/>
      <c r="E40" s="111"/>
      <c r="F40" s="95">
        <f>_xlfn.SWITCH($G$1+($G$2-1)*6,1,W40,2,AN40,3,BE40,4,BV40,5,CM40,6,DD40,7,DU40,8,EL40,9,FC40,10,FT40,11,GK40,12,HB40,13,HS40,14,IJ40,15,JA40,16,JR40,17,KI40,18,KZ40,default,NA)</f>
        <v>1.2033832564126314</v>
      </c>
      <c r="G40" s="95">
        <f>_xlfn.SWITCH($G$1+($G$2-1)*6,1,X40,2,AO40,3,BF40,4,BW40,5,CN40,6,DE40,7,DV40,8,EM40,9,FD40,10,FU40,11,GL40,12,HC40,13,HT40,14,IK40,15,JB40,16,JS40,17,KJ40,18,LA40,default,NA)</f>
        <v>1.8890339621004035</v>
      </c>
      <c r="H40" s="95">
        <f>_xlfn.SWITCH($G$1+($G$2-1)*6,1,Y40,2,AP40,3,BG40,4,BX40,5,CO40,6,DF40,7,DW40,8,EN40,9,FE40,10,FV40,11,GM40,12,HD40,13,HU40,14,IL40,15,JC40,16,JT40,17,KK40,18,LB40,default,NA)</f>
        <v>0.63703632679774491</v>
      </c>
      <c r="I40" s="60"/>
      <c r="J40" s="95">
        <f>_xlfn.SWITCH($G$1+($G$2-1)*6,1,AA40,2,AR40,3,BI40,4,BZ40,5,CQ40,6,DH40,7,DY40,8,EP40,9,FG40,10,FX40,11,GO40,12,HF40,13,HW40,14,IN40,15,JE40,16,JV40,17,KM40,18,LD40,default,NA)</f>
        <v>9.9999999999999998E-13</v>
      </c>
      <c r="K40" s="95">
        <f>_xlfn.SWITCH($G$1+($G$2-1)*6,1,AB40,2,AS40,3,BJ40,4,CA40,5,CR40,6,DI40,7,DZ40,8,EQ40,9,FH40,10,FY40,11,GP40,12,HG40,13,HX40,14,IO40,15,JF40,16,JW40,17,KN40,18,LE40,default,NA)</f>
        <v>9.9999999999999995E-7</v>
      </c>
      <c r="L40" s="95">
        <f>_xlfn.SWITCH($G$1+($G$2-1)*6,1,AC40,2,AT40,3,BK40,4,CB40,5,CS40,6,DJ40,7,EA40,8,ER40,9,FI40,10,FZ40,11,GQ40,12,HH40,13,HY40,14,IP40,15,JG40,16,JX40,17,KO40,18,LF40,default,NA)</f>
        <v>9.9999999999999995E-7</v>
      </c>
      <c r="M40" s="60"/>
      <c r="N40" s="93">
        <f>_xlfn.SWITCH($G$1+($G$2-1)*6,1,AE40,2,AV40,3,BM40,4,CD40,5,CU40,6,DL40,7,EC40,8,ET40,9,FK40,10,GB40,11,GS40,12,HJ40,13,IA40,14,IR40,15,JI40,16,JZ40,17,KQ40,18,LH40,default,NA)</f>
        <v>88.82436344733928</v>
      </c>
      <c r="O40" s="93">
        <f>_xlfn.SWITCH($G$1+($G$2-1)*6,1,AF40,2,AW40,3,BN40,4,CE40,5,CV40,6,DM40,7,ED40,8,EU40,9,FL40,10,GC40,11,GT40,12,HK40,13,IB40,14,IS40,15,JJ40,16,KA40,17,KR40,18,LI40,default,NA)</f>
        <v>19.900836153283777</v>
      </c>
      <c r="P40" s="93">
        <f>_xlfn.SWITCH($G$1+($G$2-1)*6,1,AG40,2,AX40,3,BO40,4,CF40,5,CW40,6,DN40,7,EE40,8,EV40,9,FM40,10,GD40,11,GU40,12,HL40,13,IC40,14,IT40,15,JK40,16,KB40,17,KS40,18,LJ40,default,NA)</f>
        <v>4.4633483117583799</v>
      </c>
      <c r="Q40" s="76"/>
      <c r="R40" s="95">
        <f>_xlfn.SWITCH($G$1+($G$2-1)*6,1,AI40,2,AZ40,3,BQ40,4,CH40,5,CY40,6,DP40,7,EG40,8,EX40,9,FO40,10,GF40,11,GW40,12,HN40,13,IE40,14,IV40,15,JM40,16,KD40,17,KU40,18,LL40,default,NA)</f>
        <v>9.9999999999999998E-13</v>
      </c>
      <c r="S40" s="95">
        <f>_xlfn.SWITCH($G$1+($G$2-1)*6,1,AJ40,2,BA40,3,BR40,4,CI40,5,CZ40,6,DQ40,7,EH40,8,EY40,9,FP40,10,GG40,11,GX40,12,HO40,13,IF40,14,IW40,15,JN40,16,KE40,17,KV40,18,LM40,default,NA)</f>
        <v>9.9999999999999995E-7</v>
      </c>
      <c r="T40" s="95">
        <f>_xlfn.SWITCH($G$1+($G$2-1)*6,1,AK40,2,BB40,3,BS40,4,CJ40,5,DA40,6,DR40,7,EI40,8,EZ40,9,FQ40,10,GH40,11,GY40,12,HP40,13,IG40,14,IX40,15,JO40,16,KF40,17,KW40,18,LN40,default,NA)</f>
        <v>9.9999999999999995E-7</v>
      </c>
      <c r="U40" s="72"/>
      <c r="V40" s="111"/>
      <c r="W40" s="95">
        <v>88.375326045815811</v>
      </c>
      <c r="X40" s="95">
        <v>18.962914985790025</v>
      </c>
      <c r="Y40" s="95">
        <f t="shared" si="139"/>
        <v>4.6604293755490858</v>
      </c>
      <c r="Z40" s="60"/>
      <c r="AA40" s="95">
        <v>9.9999999999999998E-13</v>
      </c>
      <c r="AB40" s="95">
        <f>0.000001</f>
        <v>9.9999999999999995E-7</v>
      </c>
      <c r="AC40" s="95">
        <f t="shared" si="140"/>
        <v>9.9999999999999995E-7</v>
      </c>
      <c r="AD40" s="60"/>
      <c r="AE40" s="93">
        <v>0.22103524524850177</v>
      </c>
      <c r="AF40" s="93">
        <v>4.6767049820447415</v>
      </c>
      <c r="AG40" s="93">
        <f t="shared" si="137"/>
        <v>4.7263029439984276E-2</v>
      </c>
      <c r="AH40" s="76"/>
      <c r="AI40" s="95">
        <v>88.507104189907452</v>
      </c>
      <c r="AJ40" s="95">
        <v>19.18642036387871</v>
      </c>
      <c r="AK40" s="95">
        <f t="shared" si="141"/>
        <v>4.6130076643444777</v>
      </c>
      <c r="AL40" s="72"/>
      <c r="AM40" s="111"/>
      <c r="AN40" s="95">
        <v>9.9999999999999998E-13</v>
      </c>
      <c r="AO40" s="95">
        <f>0.000001</f>
        <v>9.9999999999999995E-7</v>
      </c>
      <c r="AP40" s="95">
        <f t="shared" si="142"/>
        <v>9.9999999999999995E-7</v>
      </c>
      <c r="AQ40" s="60"/>
      <c r="AR40" s="95">
        <v>9.9999999999999998E-13</v>
      </c>
      <c r="AS40" s="95">
        <f>0.000001</f>
        <v>9.9999999999999995E-7</v>
      </c>
      <c r="AT40" s="95">
        <f t="shared" si="143"/>
        <v>9.9999999999999995E-7</v>
      </c>
      <c r="AU40" s="60"/>
      <c r="AV40" s="93">
        <v>1.3241922894057119</v>
      </c>
      <c r="AW40" s="93">
        <v>4.146115286539839</v>
      </c>
      <c r="AX40" s="93">
        <f t="shared" si="144"/>
        <v>0.31938144453065198</v>
      </c>
      <c r="AY40" s="76"/>
      <c r="AZ40" s="95">
        <v>9.9999999999999998E-13</v>
      </c>
      <c r="BA40" s="95">
        <f>0.000001</f>
        <v>9.9999999999999995E-7</v>
      </c>
      <c r="BB40" s="95">
        <f t="shared" si="145"/>
        <v>9.9999999999999995E-7</v>
      </c>
      <c r="BC40" s="72"/>
      <c r="BD40" s="111"/>
      <c r="BE40" s="95">
        <v>1.2033832564126314</v>
      </c>
      <c r="BF40" s="95">
        <v>1.8890339621004035</v>
      </c>
      <c r="BG40" s="95">
        <f t="shared" si="146"/>
        <v>0.63703632679774491</v>
      </c>
      <c r="BH40" s="60"/>
      <c r="BI40" s="95">
        <v>9.9999999999999998E-13</v>
      </c>
      <c r="BJ40" s="95">
        <f>0.000001</f>
        <v>9.9999999999999995E-7</v>
      </c>
      <c r="BK40" s="95">
        <f t="shared" si="147"/>
        <v>9.9999999999999995E-7</v>
      </c>
      <c r="BL40" s="60"/>
      <c r="BM40" s="93">
        <v>88.82436344733928</v>
      </c>
      <c r="BN40" s="93">
        <v>19.900836153283777</v>
      </c>
      <c r="BO40" s="93">
        <f t="shared" si="148"/>
        <v>4.4633483117583799</v>
      </c>
      <c r="BP40" s="76"/>
      <c r="BQ40" s="95">
        <v>9.9999999999999998E-13</v>
      </c>
      <c r="BR40" s="95">
        <f>0.000001</f>
        <v>9.9999999999999995E-7</v>
      </c>
      <c r="BS40" s="95">
        <f t="shared" si="149"/>
        <v>9.9999999999999995E-7</v>
      </c>
      <c r="BT40" s="72"/>
      <c r="BU40" s="111"/>
      <c r="BV40" s="95">
        <v>1.3619792455450237</v>
      </c>
      <c r="BW40" s="95">
        <v>1.9001145086250983</v>
      </c>
      <c r="BX40" s="95">
        <v>0.71678798270454591</v>
      </c>
      <c r="BY40" s="60"/>
      <c r="BZ40" s="95">
        <v>9.9999999999999998E-13</v>
      </c>
      <c r="CA40" s="95">
        <v>9.9999999999999995E-7</v>
      </c>
      <c r="CB40" s="95">
        <v>9.9999999999999995E-7</v>
      </c>
      <c r="CC40" s="60"/>
      <c r="CD40" s="93">
        <v>1.3104602385337341</v>
      </c>
      <c r="CE40" s="93">
        <v>4.0178625122204457</v>
      </c>
      <c r="CF40" s="93">
        <v>0.32615855683163153</v>
      </c>
      <c r="CG40" s="76"/>
      <c r="CH40" s="95">
        <v>9.9999999999999998E-13</v>
      </c>
      <c r="CI40" s="95">
        <v>9.9999999999999995E-7</v>
      </c>
      <c r="CJ40" s="95">
        <v>9.9999999999999995E-7</v>
      </c>
      <c r="CK40" s="72"/>
      <c r="CL40" s="111"/>
      <c r="CM40" s="95">
        <v>1.0619569278386507</v>
      </c>
      <c r="CN40" s="95">
        <v>3.7558346299280303</v>
      </c>
      <c r="CO40" s="95">
        <f t="shared" si="150"/>
        <v>0.28274858519503027</v>
      </c>
      <c r="CP40" s="60"/>
      <c r="CQ40" s="95">
        <v>9.9999999999999998E-13</v>
      </c>
      <c r="CR40" s="95">
        <f>0.000001</f>
        <v>9.9999999999999995E-7</v>
      </c>
      <c r="CS40" s="95">
        <f t="shared" si="151"/>
        <v>9.9999999999999995E-7</v>
      </c>
      <c r="CT40" s="60"/>
      <c r="CU40" s="93">
        <v>1.1232982367620188</v>
      </c>
      <c r="CV40" s="93">
        <v>3.8975301388214221</v>
      </c>
      <c r="CW40" s="93">
        <f t="shared" si="152"/>
        <v>0.28820771020431263</v>
      </c>
      <c r="CX40" s="76"/>
      <c r="CY40" s="95">
        <v>9.9999999999999998E-13</v>
      </c>
      <c r="CZ40" s="95">
        <f>0.000001</f>
        <v>9.9999999999999995E-7</v>
      </c>
      <c r="DA40" s="95">
        <f t="shared" si="153"/>
        <v>9.9999999999999995E-7</v>
      </c>
      <c r="DB40" s="72"/>
      <c r="DC40" s="111"/>
      <c r="DD40" s="95">
        <v>1.5145471858676103</v>
      </c>
      <c r="DE40" s="95">
        <v>3.7496296515243297</v>
      </c>
      <c r="DF40" s="95">
        <f t="shared" si="154"/>
        <v>0.40391914045481914</v>
      </c>
      <c r="DG40" s="60"/>
      <c r="DH40" s="95">
        <v>9.9999999999999998E-13</v>
      </c>
      <c r="DI40" s="95">
        <f>0.000001</f>
        <v>9.9999999999999995E-7</v>
      </c>
      <c r="DJ40" s="95">
        <f t="shared" si="155"/>
        <v>9.9999999999999995E-7</v>
      </c>
      <c r="DK40" s="60"/>
      <c r="DL40" s="93">
        <v>1.4493594469081141</v>
      </c>
      <c r="DM40" s="93">
        <v>3.9292742190014902</v>
      </c>
      <c r="DN40" s="93">
        <f t="shared" si="156"/>
        <v>0.36886187273445792</v>
      </c>
      <c r="DO40" s="76"/>
      <c r="DP40" s="95">
        <v>9.9999999999999998E-13</v>
      </c>
      <c r="DQ40" s="95">
        <f>0.000001</f>
        <v>9.9999999999999995E-7</v>
      </c>
      <c r="DR40" s="95">
        <f t="shared" si="157"/>
        <v>9.9999999999999995E-7</v>
      </c>
      <c r="DS40" s="72"/>
      <c r="DT40" s="111"/>
      <c r="DU40" s="95">
        <v>1.5968601883478695E-3</v>
      </c>
      <c r="DV40" s="95">
        <v>4.466608286008358E-3</v>
      </c>
      <c r="DW40" s="95">
        <f t="shared" si="158"/>
        <v>0.35751068508739192</v>
      </c>
      <c r="DX40" s="60"/>
      <c r="DY40" s="95">
        <v>9.9999999999999998E-13</v>
      </c>
      <c r="DZ40" s="95">
        <f>0.000001</f>
        <v>9.9999999999999995E-7</v>
      </c>
      <c r="EA40" s="95">
        <f t="shared" si="159"/>
        <v>9.9999999999999995E-7</v>
      </c>
      <c r="EB40" s="60"/>
      <c r="EC40" s="93">
        <v>1.4918368869873782E-4</v>
      </c>
      <c r="ED40" s="93">
        <v>0.85923501285457071</v>
      </c>
      <c r="EE40" s="93">
        <f t="shared" si="160"/>
        <v>1.7362384733731492E-4</v>
      </c>
      <c r="EF40" s="76"/>
      <c r="EG40" s="95">
        <v>9.9999999999999998E-13</v>
      </c>
      <c r="EH40" s="95">
        <f>0.000001</f>
        <v>9.9999999999999995E-7</v>
      </c>
      <c r="EI40" s="95">
        <f t="shared" si="161"/>
        <v>9.9999999999999995E-7</v>
      </c>
      <c r="EJ40" s="72"/>
      <c r="EK40" s="111"/>
      <c r="EL40" s="95">
        <v>9.9999999999999998E-13</v>
      </c>
      <c r="EM40" s="95">
        <f>0.000001</f>
        <v>9.9999999999999995E-7</v>
      </c>
      <c r="EN40" s="95">
        <f t="shared" si="162"/>
        <v>9.9999999999999995E-7</v>
      </c>
      <c r="EO40" s="60"/>
      <c r="EP40" s="95">
        <v>9.9999999999999998E-13</v>
      </c>
      <c r="EQ40" s="95">
        <f>0.000001</f>
        <v>9.9999999999999995E-7</v>
      </c>
      <c r="ER40" s="95">
        <f t="shared" si="163"/>
        <v>9.9999999999999995E-7</v>
      </c>
      <c r="ES40" s="60"/>
      <c r="ET40" s="93">
        <v>5.0710658381432364E-2</v>
      </c>
      <c r="EU40" s="93">
        <v>2.9960905935553561</v>
      </c>
      <c r="EV40" s="93">
        <f t="shared" si="164"/>
        <v>1.6925609155648325E-2</v>
      </c>
      <c r="EW40" s="76"/>
      <c r="EX40" s="95">
        <v>9.9999999999999998E-13</v>
      </c>
      <c r="EY40" s="95">
        <f>0.000001</f>
        <v>9.9999999999999995E-7</v>
      </c>
      <c r="EZ40" s="95">
        <f t="shared" si="165"/>
        <v>9.9999999999999995E-7</v>
      </c>
      <c r="FA40" s="72"/>
      <c r="FB40" s="111"/>
      <c r="FC40" s="95">
        <v>9.9999999999999998E-13</v>
      </c>
      <c r="FD40" s="95">
        <f>0.000001</f>
        <v>9.9999999999999995E-7</v>
      </c>
      <c r="FE40" s="95">
        <f t="shared" si="166"/>
        <v>9.9999999999999995E-7</v>
      </c>
      <c r="FF40" s="60"/>
      <c r="FG40" s="95">
        <v>9.9999999999999998E-13</v>
      </c>
      <c r="FH40" s="95">
        <f>0.000001</f>
        <v>9.9999999999999995E-7</v>
      </c>
      <c r="FI40" s="95">
        <f t="shared" si="167"/>
        <v>9.9999999999999995E-7</v>
      </c>
      <c r="FJ40" s="60"/>
      <c r="FK40" s="93">
        <v>2.0599226794732026E-5</v>
      </c>
      <c r="FL40" s="93">
        <v>7.8190589464704921E-4</v>
      </c>
      <c r="FM40" s="93">
        <f t="shared" si="168"/>
        <v>2.6344892570518957E-2</v>
      </c>
      <c r="FN40" s="76"/>
      <c r="FO40" s="95">
        <v>9.9999999999999998E-13</v>
      </c>
      <c r="FP40" s="95">
        <f>0.000001</f>
        <v>9.9999999999999995E-7</v>
      </c>
      <c r="FQ40" s="95">
        <f t="shared" si="169"/>
        <v>9.9999999999999995E-7</v>
      </c>
      <c r="FR40" s="72"/>
      <c r="FS40" s="111"/>
      <c r="FT40" s="95">
        <v>5.9660692046872625E-2</v>
      </c>
      <c r="FU40" s="95">
        <v>1.6275869936389773</v>
      </c>
      <c r="FV40" s="95">
        <f t="shared" si="170"/>
        <v>3.6655915954134394E-2</v>
      </c>
      <c r="FW40" s="60"/>
      <c r="FX40" s="95">
        <v>9.9999999999999998E-13</v>
      </c>
      <c r="FY40" s="95">
        <v>9.9999999999999995E-7</v>
      </c>
      <c r="FZ40" s="95">
        <v>9.9999999999999995E-7</v>
      </c>
      <c r="GA40" s="60"/>
      <c r="GB40" s="93">
        <v>3.8032508156259403E-3</v>
      </c>
      <c r="GC40" s="93">
        <v>5.9897366423053238E-4</v>
      </c>
      <c r="GD40" s="93">
        <f t="shared" si="172"/>
        <v>6.3496127505234501</v>
      </c>
      <c r="GE40" s="76"/>
      <c r="GF40" s="95">
        <v>4.7015767737127796E-2</v>
      </c>
      <c r="GG40" s="95">
        <v>2.5346728568019743</v>
      </c>
      <c r="GH40" s="95">
        <f t="shared" si="173"/>
        <v>1.8549047704897164E-2</v>
      </c>
      <c r="GI40" s="72"/>
      <c r="GJ40" s="111"/>
      <c r="GK40" s="95">
        <v>8.7560250631951459E-3</v>
      </c>
      <c r="GL40" s="95">
        <v>0.10162070544881889</v>
      </c>
      <c r="GM40" s="95">
        <f t="shared" si="174"/>
        <v>8.6163789402201152E-2</v>
      </c>
      <c r="GN40" s="60"/>
      <c r="GO40" s="95">
        <v>9.9999999999999998E-13</v>
      </c>
      <c r="GP40" s="95">
        <f>0.000001</f>
        <v>9.9999999999999995E-7</v>
      </c>
      <c r="GQ40" s="95">
        <f t="shared" si="175"/>
        <v>9.9999999999999995E-7</v>
      </c>
      <c r="GR40" s="60"/>
      <c r="GS40" s="93">
        <v>0.42776954313382365</v>
      </c>
      <c r="GT40" s="93">
        <v>6.429588155066873</v>
      </c>
      <c r="GU40" s="93">
        <f t="shared" si="176"/>
        <v>6.653140649400964E-2</v>
      </c>
      <c r="GV40" s="76"/>
      <c r="GW40" s="95">
        <v>9.9999999999999998E-13</v>
      </c>
      <c r="GX40" s="95">
        <f>0.000001</f>
        <v>9.9999999999999995E-7</v>
      </c>
      <c r="GY40" s="95">
        <f t="shared" si="177"/>
        <v>9.9999999999999995E-7</v>
      </c>
      <c r="GZ40" s="72"/>
      <c r="HA40" s="111"/>
      <c r="HB40" s="95">
        <v>1.979192306486121E-3</v>
      </c>
      <c r="HC40" s="95">
        <v>5.5769038486633664E-2</v>
      </c>
      <c r="HD40" s="95">
        <f t="shared" si="178"/>
        <v>3.5489087855808739E-2</v>
      </c>
      <c r="HE40" s="60"/>
      <c r="HF40" s="95">
        <v>9.9999999999999998E-13</v>
      </c>
      <c r="HG40" s="95">
        <f>0.000001</f>
        <v>9.9999999999999995E-7</v>
      </c>
      <c r="HH40" s="95">
        <f t="shared" si="179"/>
        <v>9.9999999999999995E-7</v>
      </c>
      <c r="HI40" s="60"/>
      <c r="HJ40" s="93">
        <v>8.3016813704806184E-3</v>
      </c>
      <c r="HK40" s="93">
        <v>1.4887206636357735</v>
      </c>
      <c r="HL40" s="93">
        <f t="shared" si="180"/>
        <v>5.5763862041157816E-3</v>
      </c>
      <c r="HM40" s="76"/>
      <c r="HN40" s="95">
        <v>9.9999999999999998E-13</v>
      </c>
      <c r="HO40" s="95">
        <f>0.000001</f>
        <v>9.9999999999999995E-7</v>
      </c>
      <c r="HP40" s="95">
        <f t="shared" si="181"/>
        <v>9.9999999999999995E-7</v>
      </c>
      <c r="HQ40" s="72"/>
      <c r="HR40" s="111"/>
      <c r="HS40" s="95">
        <v>0.79814692621565597</v>
      </c>
      <c r="HT40" s="95">
        <v>4.7850414467885081</v>
      </c>
      <c r="HU40" s="95">
        <f t="shared" si="182"/>
        <v>0.1668004206633015</v>
      </c>
      <c r="HV40" s="60"/>
      <c r="HW40" s="95">
        <v>9.9999999999999998E-13</v>
      </c>
      <c r="HX40" s="95">
        <f>0.000001</f>
        <v>9.9999999999999995E-7</v>
      </c>
      <c r="HY40" s="95">
        <f t="shared" si="183"/>
        <v>9.9999999999999995E-7</v>
      </c>
      <c r="HZ40" s="60"/>
      <c r="IA40" s="93">
        <v>0.57925467798638353</v>
      </c>
      <c r="IB40" s="93">
        <v>5.9178475884822337</v>
      </c>
      <c r="IC40" s="93">
        <f t="shared" si="184"/>
        <v>9.7882662458859737E-2</v>
      </c>
      <c r="ID40" s="76"/>
      <c r="IE40" s="95">
        <v>109.40402062500031</v>
      </c>
      <c r="IF40" s="95">
        <v>11.873514946010392</v>
      </c>
      <c r="IG40" s="95">
        <f t="shared" si="185"/>
        <v>9.2141224500467782</v>
      </c>
      <c r="IH40" s="72"/>
      <c r="II40" s="111"/>
      <c r="IJ40" s="95">
        <v>9.9999999999999998E-13</v>
      </c>
      <c r="IK40" s="95">
        <f>0.000001</f>
        <v>9.9999999999999995E-7</v>
      </c>
      <c r="IL40" s="95">
        <f t="shared" si="186"/>
        <v>9.9999999999999995E-7</v>
      </c>
      <c r="IM40" s="60"/>
      <c r="IN40" s="95">
        <v>9.9999999999999998E-13</v>
      </c>
      <c r="IO40" s="95">
        <f>0.000001</f>
        <v>9.9999999999999995E-7</v>
      </c>
      <c r="IP40" s="95">
        <f t="shared" si="187"/>
        <v>9.9999999999999995E-7</v>
      </c>
      <c r="IQ40" s="60"/>
      <c r="IR40" s="93">
        <v>0.21414449243649256</v>
      </c>
      <c r="IS40" s="93">
        <v>3.4050199780207411</v>
      </c>
      <c r="IT40" s="93">
        <f t="shared" si="188"/>
        <v>6.2890818209228178E-2</v>
      </c>
      <c r="IU40" s="76"/>
      <c r="IV40" s="95">
        <v>9.9999999999999998E-13</v>
      </c>
      <c r="IW40" s="95">
        <f>0.000001</f>
        <v>9.9999999999999995E-7</v>
      </c>
      <c r="IX40" s="95">
        <f t="shared" si="189"/>
        <v>9.9999999999999995E-7</v>
      </c>
      <c r="IY40" s="72"/>
      <c r="IZ40" s="111"/>
      <c r="JA40" s="95">
        <v>109.46919356390735</v>
      </c>
      <c r="JB40" s="95">
        <v>11.73805152899485</v>
      </c>
      <c r="JC40" s="95">
        <f t="shared" si="190"/>
        <v>9.3260106495103621</v>
      </c>
      <c r="JD40" s="60"/>
      <c r="JE40" s="95">
        <v>9.9999999999999998E-13</v>
      </c>
      <c r="JF40" s="95">
        <f>0.000001</f>
        <v>9.9999999999999995E-7</v>
      </c>
      <c r="JG40" s="95">
        <f t="shared" si="191"/>
        <v>9.9999999999999995E-7</v>
      </c>
      <c r="JH40" s="60"/>
      <c r="JI40" s="93">
        <v>0.72639061600225596</v>
      </c>
      <c r="JJ40" s="93">
        <v>4.6571225161448844</v>
      </c>
      <c r="JK40" s="93">
        <f t="shared" si="192"/>
        <v>0.15597412640188693</v>
      </c>
      <c r="JL40" s="76"/>
      <c r="JM40" s="95">
        <v>109.10057372350762</v>
      </c>
      <c r="JN40" s="95">
        <v>11.912897310331267</v>
      </c>
      <c r="JO40" s="95">
        <f t="shared" si="193"/>
        <v>9.1581897234094267</v>
      </c>
      <c r="JP40" s="72"/>
      <c r="JQ40" s="111"/>
      <c r="JR40" s="95">
        <v>109.79144854982589</v>
      </c>
      <c r="JS40" s="95">
        <v>11.755015535207017</v>
      </c>
      <c r="JT40" s="95">
        <f t="shared" si="194"/>
        <v>9.3399662655479734</v>
      </c>
      <c r="JU40" s="60"/>
      <c r="JV40" s="95">
        <v>9.9999999999999998E-13</v>
      </c>
      <c r="JW40" s="95">
        <v>9.9999999999999995E-7</v>
      </c>
      <c r="JX40" s="95">
        <v>9.9999999999999995E-7</v>
      </c>
      <c r="JY40" s="60"/>
      <c r="JZ40" s="93">
        <v>0.92661359407085497</v>
      </c>
      <c r="KA40" s="93">
        <v>3.0134660094373431</v>
      </c>
      <c r="KB40" s="93">
        <f t="shared" si="195"/>
        <v>0.30749097257740993</v>
      </c>
      <c r="KC40" s="76"/>
      <c r="KD40" s="95">
        <v>9.9999999999999998E-13</v>
      </c>
      <c r="KE40" s="95">
        <v>9.9999999999999995E-7</v>
      </c>
      <c r="KF40" s="95">
        <v>9.9999999999999995E-7</v>
      </c>
      <c r="KG40" s="72"/>
      <c r="KH40" s="111"/>
      <c r="KI40" s="95">
        <v>109.45705577435851</v>
      </c>
      <c r="KJ40" s="95">
        <v>11.793357017562551</v>
      </c>
      <c r="KK40" s="95">
        <f t="shared" si="197"/>
        <v>9.2812466892468475</v>
      </c>
      <c r="KL40" s="60"/>
      <c r="KM40" s="95">
        <v>9.9999999999999998E-13</v>
      </c>
      <c r="KN40" s="95">
        <f>0.000001</f>
        <v>9.9999999999999995E-7</v>
      </c>
      <c r="KO40" s="95">
        <f t="shared" si="198"/>
        <v>9.9999999999999995E-7</v>
      </c>
      <c r="KP40" s="60"/>
      <c r="KQ40" s="93">
        <v>0.90260761754232455</v>
      </c>
      <c r="KR40" s="93">
        <v>3.6262542965751656</v>
      </c>
      <c r="KS40" s="93">
        <f t="shared" si="199"/>
        <v>0.24890907909982951</v>
      </c>
      <c r="KT40" s="76"/>
      <c r="KU40" s="95">
        <v>9.9999999999999998E-13</v>
      </c>
      <c r="KV40" s="95">
        <f>0.000001</f>
        <v>9.9999999999999995E-7</v>
      </c>
      <c r="KW40" s="95">
        <f t="shared" si="200"/>
        <v>9.9999999999999995E-7</v>
      </c>
      <c r="KX40" s="72"/>
      <c r="KY40" s="111"/>
      <c r="KZ40" s="95">
        <v>1.0440887844546412</v>
      </c>
      <c r="LA40" s="95">
        <v>2.3475900211086573</v>
      </c>
      <c r="LB40" s="95">
        <f t="shared" si="201"/>
        <v>0.44474920027201625</v>
      </c>
      <c r="LC40" s="60"/>
      <c r="LD40" s="95">
        <v>9.9999999999999998E-13</v>
      </c>
      <c r="LE40" s="95">
        <f>0.000001</f>
        <v>9.9999999999999995E-7</v>
      </c>
      <c r="LF40" s="95">
        <f t="shared" si="202"/>
        <v>9.9999999999999995E-7</v>
      </c>
      <c r="LG40" s="60"/>
      <c r="LH40" s="93">
        <v>0.9979648921936507</v>
      </c>
      <c r="LI40" s="93">
        <v>2.6765907922006686</v>
      </c>
      <c r="LJ40" s="93">
        <f t="shared" si="203"/>
        <v>0.37284925850511985</v>
      </c>
      <c r="LK40" s="76"/>
      <c r="LL40" s="95">
        <v>9.9999999999999998E-13</v>
      </c>
      <c r="LM40" s="95">
        <f>0.000001</f>
        <v>9.9999999999999995E-7</v>
      </c>
      <c r="LN40" s="95">
        <f t="shared" si="204"/>
        <v>9.9999999999999995E-7</v>
      </c>
    </row>
    <row r="41" spans="1:326" x14ac:dyDescent="0.3">
      <c r="A41" s="58"/>
      <c r="B41" s="58"/>
      <c r="E41" s="112"/>
      <c r="F41" s="95">
        <f>_xlfn.SWITCH($G$1+($G$2-1)*6,1,W41,2,AN41,3,BE41,4,BV41,5,CM41,6,DD41,7,DU41,8,EL41,9,FC41,10,FT41,11,GK41,12,HB41,13,HS41,14,IJ41,15,JA41,16,JR41,17,KI41,18,KZ41,default,NA)</f>
        <v>88.498229421824519</v>
      </c>
      <c r="G41" s="95">
        <f>_xlfn.SWITCH($G$1+($G$2-1)*6,1,X41,2,AO41,3,BF41,4,BW41,5,CN41,6,DE41,7,DV41,8,EM41,9,FD41,10,FU41,11,GL41,12,HC41,13,HT41,14,IK41,15,JB41,16,JS41,17,KJ41,18,LA41,default,NA)</f>
        <v>18.978764231268656</v>
      </c>
      <c r="H41" s="95">
        <f>_xlfn.SWITCH($G$1+($G$2-1)*6,1,Y41,2,AP41,3,BG41,4,BX41,5,CO41,6,DF41,7,DW41,8,EN41,9,FE41,10,FV41,11,GM41,12,HD41,13,HU41,14,IL41,15,JC41,16,JT41,17,KK41,18,LB41,default,NA)</f>
        <v>4.663013268061909</v>
      </c>
      <c r="I41" s="60"/>
      <c r="J41" s="95">
        <f>_xlfn.SWITCH($G$1+($G$2-1)*6,1,AA41,2,AR41,3,BI41,4,BZ41,5,CQ41,6,DH41,7,DY41,8,EP41,9,FG41,10,FX41,11,GO41,12,HF41,13,HW41,14,IN41,15,JE41,16,JV41,17,KM41,18,LD41,default,NA)</f>
        <v>9.9999999999999998E-13</v>
      </c>
      <c r="K41" s="95">
        <f>_xlfn.SWITCH($G$1+($G$2-1)*6,1,AB41,2,AS41,3,BJ41,4,CA41,5,CR41,6,DI41,7,DZ41,8,EQ41,9,FH41,10,FY41,11,GP41,12,HG41,13,HX41,14,IO41,15,JF41,16,JW41,17,KN41,18,LE41,default,NA)</f>
        <v>9.9999999999999995E-7</v>
      </c>
      <c r="L41" s="95">
        <f>_xlfn.SWITCH($G$1+($G$2-1)*6,1,AC41,2,AT41,3,BK41,4,CB41,5,CS41,6,DJ41,7,EA41,8,ER41,9,FI41,10,FZ41,11,GQ41,12,HH41,13,HY41,14,IP41,15,JG41,16,JX41,17,KO41,18,LF41,default,NA)</f>
        <v>9.9999999999999995E-7</v>
      </c>
      <c r="M41" s="60"/>
      <c r="N41" s="93">
        <f>_xlfn.SWITCH($G$1+($G$2-1)*6,1,AE41,2,AV41,3,BM41,4,CD41,5,CU41,6,DL41,7,EC41,8,ET41,9,FK41,10,GB41,11,GS41,12,HJ41,13,IA41,14,IR41,15,JI41,16,JZ41,17,KQ41,18,LH41,default,NA)</f>
        <v>9.9999999999999998E-13</v>
      </c>
      <c r="O41" s="93">
        <f>_xlfn.SWITCH($G$1+($G$2-1)*6,1,AF41,2,AW41,3,BN41,4,CE41,5,CV41,6,DM41,7,ED41,8,EU41,9,FL41,10,GC41,11,GT41,12,HK41,13,IB41,14,IS41,15,JJ41,16,KA41,17,KR41,18,LI41,default,NA)</f>
        <v>9.9999999999999995E-7</v>
      </c>
      <c r="P41" s="93">
        <f>_xlfn.SWITCH($G$1+($G$2-1)*6,1,AG41,2,AX41,3,BO41,4,CF41,5,CW41,6,DN41,7,EE41,8,EV41,9,FM41,10,GD41,11,GU41,12,HL41,13,IC41,14,IT41,15,JK41,16,KB41,17,KS41,18,LJ41,default,NA)</f>
        <v>9.9999999999999995E-7</v>
      </c>
      <c r="Q41" s="76"/>
      <c r="R41" s="95">
        <f>_xlfn.SWITCH($G$1+($G$2-1)*6,1,AI41,2,AZ41,3,BQ41,4,CH41,5,CY41,6,DP41,7,EG41,8,EX41,9,FO41,10,GF41,11,GW41,12,HN41,13,IE41,14,IV41,15,JM41,16,KD41,17,KU41,18,LL41,default,NA)</f>
        <v>9.9999999999999998E-13</v>
      </c>
      <c r="S41" s="95">
        <f>_xlfn.SWITCH($G$1+($G$2-1)*6,1,AJ41,2,BA41,3,BR41,4,CI41,5,CZ41,6,DQ41,7,EH41,8,EY41,9,FP41,10,GG41,11,GX41,12,HO41,13,IF41,14,IW41,15,JN41,16,KE41,17,KV41,18,LM41,default,NA)</f>
        <v>9.9999999999999995E-7</v>
      </c>
      <c r="T41" s="95">
        <f>_xlfn.SWITCH($G$1+($G$2-1)*6,1,AK41,2,BB41,3,BS41,4,CJ41,5,DA41,6,DR41,7,EI41,8,EZ41,9,FQ41,10,GH41,11,GY41,12,HP41,13,IG41,14,IX41,15,JO41,16,KF41,17,KW41,18,LN41,default,NA)</f>
        <v>9.9999999999999995E-7</v>
      </c>
      <c r="U41" s="72"/>
      <c r="V41" s="112"/>
      <c r="W41" s="95">
        <v>9.9999999999999998E-13</v>
      </c>
      <c r="X41" s="95">
        <f>0.000001</f>
        <v>9.9999999999999995E-7</v>
      </c>
      <c r="Y41" s="95">
        <f t="shared" si="139"/>
        <v>9.9999999999999995E-7</v>
      </c>
      <c r="Z41" s="60"/>
      <c r="AA41" s="95">
        <v>9.9999999999999998E-13</v>
      </c>
      <c r="AB41" s="95">
        <f>0.000001</f>
        <v>9.9999999999999995E-7</v>
      </c>
      <c r="AC41" s="95">
        <f t="shared" si="140"/>
        <v>9.9999999999999995E-7</v>
      </c>
      <c r="AD41" s="60"/>
      <c r="AE41" s="93">
        <v>89.088231574393717</v>
      </c>
      <c r="AF41" s="93">
        <v>20.228989066692751</v>
      </c>
      <c r="AG41" s="93">
        <f t="shared" si="137"/>
        <v>4.4039883199639691</v>
      </c>
      <c r="AH41" s="76"/>
      <c r="AI41" s="95">
        <v>9.9999999999999998E-13</v>
      </c>
      <c r="AJ41" s="95">
        <f>0.000001</f>
        <v>9.9999999999999995E-7</v>
      </c>
      <c r="AK41" s="95">
        <f t="shared" si="141"/>
        <v>9.9999999999999995E-7</v>
      </c>
      <c r="AL41" s="72"/>
      <c r="AM41" s="112"/>
      <c r="AN41" s="95">
        <v>9.9999999999999998E-13</v>
      </c>
      <c r="AO41" s="95">
        <f>0.000001</f>
        <v>9.9999999999999995E-7</v>
      </c>
      <c r="AP41" s="95">
        <f t="shared" si="142"/>
        <v>9.9999999999999995E-7</v>
      </c>
      <c r="AQ41" s="60"/>
      <c r="AR41" s="95">
        <v>9.9999999999999998E-13</v>
      </c>
      <c r="AS41" s="95">
        <f>0.000001</f>
        <v>9.9999999999999995E-7</v>
      </c>
      <c r="AT41" s="95">
        <f t="shared" si="143"/>
        <v>9.9999999999999995E-7</v>
      </c>
      <c r="AU41" s="60"/>
      <c r="AV41" s="93">
        <v>89.804694092835689</v>
      </c>
      <c r="AW41" s="93">
        <v>20.440174469012625</v>
      </c>
      <c r="AX41" s="93">
        <f t="shared" si="144"/>
        <v>4.3935385301617611</v>
      </c>
      <c r="AY41" s="76"/>
      <c r="AZ41" s="95">
        <v>9.9999999999999998E-13</v>
      </c>
      <c r="BA41" s="95">
        <f>0.000001</f>
        <v>9.9999999999999995E-7</v>
      </c>
      <c r="BB41" s="95">
        <f t="shared" si="145"/>
        <v>9.9999999999999995E-7</v>
      </c>
      <c r="BC41" s="72"/>
      <c r="BD41" s="112"/>
      <c r="BE41" s="95">
        <v>88.498229421824519</v>
      </c>
      <c r="BF41" s="95">
        <v>18.978764231268656</v>
      </c>
      <c r="BG41" s="95">
        <f>BE41/BF41</f>
        <v>4.663013268061909</v>
      </c>
      <c r="BH41" s="60"/>
      <c r="BI41" s="95">
        <v>9.9999999999999998E-13</v>
      </c>
      <c r="BJ41" s="95">
        <f>0.000001</f>
        <v>9.9999999999999995E-7</v>
      </c>
      <c r="BK41" s="95">
        <f t="shared" si="147"/>
        <v>9.9999999999999995E-7</v>
      </c>
      <c r="BL41" s="60"/>
      <c r="BM41" s="93">
        <v>9.9999999999999998E-13</v>
      </c>
      <c r="BN41" s="93">
        <f>0.000001</f>
        <v>9.9999999999999995E-7</v>
      </c>
      <c r="BO41" s="93">
        <f t="shared" si="148"/>
        <v>9.9999999999999995E-7</v>
      </c>
      <c r="BP41" s="76"/>
      <c r="BQ41" s="95">
        <v>9.9999999999999998E-13</v>
      </c>
      <c r="BR41" s="95">
        <f>0.000001</f>
        <v>9.9999999999999995E-7</v>
      </c>
      <c r="BS41" s="95">
        <f t="shared" si="149"/>
        <v>9.9999999999999995E-7</v>
      </c>
      <c r="BT41" s="72"/>
      <c r="BU41" s="112"/>
      <c r="BV41" s="95">
        <v>89.075186480959374</v>
      </c>
      <c r="BW41" s="95">
        <v>19.100883634505461</v>
      </c>
      <c r="BX41" s="95">
        <v>4.6634065829313975</v>
      </c>
      <c r="BY41" s="60"/>
      <c r="BZ41" s="95">
        <v>9.9999999999999998E-13</v>
      </c>
      <c r="CA41" s="95">
        <v>9.9999999999999995E-7</v>
      </c>
      <c r="CB41" s="95">
        <v>9.9999999999999995E-7</v>
      </c>
      <c r="CC41" s="60"/>
      <c r="CD41" s="93">
        <v>89.613831960094856</v>
      </c>
      <c r="CE41" s="93">
        <v>19.875478657083924</v>
      </c>
      <c r="CF41" s="93">
        <v>4.5087634620641008</v>
      </c>
      <c r="CG41" s="76"/>
      <c r="CH41" s="95">
        <v>9.9999999999999998E-13</v>
      </c>
      <c r="CI41" s="95">
        <v>9.9999999999999995E-7</v>
      </c>
      <c r="CJ41" s="95">
        <v>9.9999999999999995E-7</v>
      </c>
      <c r="CK41" s="72"/>
      <c r="CL41" s="112"/>
      <c r="CM41" s="95">
        <v>88.63869430432986</v>
      </c>
      <c r="CN41" s="95">
        <v>18.998745557915154</v>
      </c>
      <c r="CO41" s="95">
        <f>CM41/CN41</f>
        <v>4.6655024687880875</v>
      </c>
      <c r="CP41" s="60"/>
      <c r="CQ41" s="95">
        <v>9.9999999999999998E-13</v>
      </c>
      <c r="CR41" s="95">
        <f>0.000001</f>
        <v>9.9999999999999995E-7</v>
      </c>
      <c r="CS41" s="95">
        <f t="shared" si="151"/>
        <v>9.9999999999999995E-7</v>
      </c>
      <c r="CT41" s="60"/>
      <c r="CU41" s="93">
        <v>88.836780125037393</v>
      </c>
      <c r="CV41" s="93">
        <v>19.722624210824574</v>
      </c>
      <c r="CW41" s="93">
        <f t="shared" si="152"/>
        <v>4.5043083098586942</v>
      </c>
      <c r="CX41" s="76"/>
      <c r="CY41" s="95">
        <v>9.9999999999999998E-13</v>
      </c>
      <c r="CZ41" s="95">
        <f>0.000001</f>
        <v>9.9999999999999995E-7</v>
      </c>
      <c r="DA41" s="95">
        <f t="shared" si="153"/>
        <v>9.9999999999999995E-7</v>
      </c>
      <c r="DB41" s="72"/>
      <c r="DC41" s="112"/>
      <c r="DD41" s="95">
        <v>89.4344981542081</v>
      </c>
      <c r="DE41" s="95">
        <v>19.212404694585828</v>
      </c>
      <c r="DF41" s="95">
        <f t="shared" si="154"/>
        <v>4.6550392611400326</v>
      </c>
      <c r="DG41" s="60"/>
      <c r="DH41" s="95">
        <v>9.9999999999999998E-13</v>
      </c>
      <c r="DI41" s="95">
        <f>0.000001</f>
        <v>9.9999999999999995E-7</v>
      </c>
      <c r="DJ41" s="95">
        <f t="shared" si="155"/>
        <v>9.9999999999999995E-7</v>
      </c>
      <c r="DK41" s="60"/>
      <c r="DL41" s="93">
        <v>89.92112377053094</v>
      </c>
      <c r="DM41" s="93">
        <v>19.838286681703501</v>
      </c>
      <c r="DN41" s="93">
        <f t="shared" si="156"/>
        <v>4.5327061360325835</v>
      </c>
      <c r="DO41" s="76"/>
      <c r="DP41" s="95">
        <v>9.9999999999999998E-13</v>
      </c>
      <c r="DQ41" s="95">
        <f>0.000001</f>
        <v>9.9999999999999995E-7</v>
      </c>
      <c r="DR41" s="95">
        <f t="shared" si="157"/>
        <v>9.9999999999999995E-7</v>
      </c>
      <c r="DS41" s="72"/>
      <c r="DT41" s="112"/>
      <c r="DU41" s="95">
        <v>9.9999999999999998E-13</v>
      </c>
      <c r="DV41" s="95">
        <f>0.000001</f>
        <v>9.9999999999999995E-7</v>
      </c>
      <c r="DW41" s="95">
        <f t="shared" si="158"/>
        <v>9.9999999999999995E-7</v>
      </c>
      <c r="DX41" s="60"/>
      <c r="DY41" s="95">
        <v>9.9999999999999998E-13</v>
      </c>
      <c r="DZ41" s="95">
        <f>0.000001</f>
        <v>9.9999999999999995E-7</v>
      </c>
      <c r="EA41" s="95">
        <f t="shared" si="159"/>
        <v>9.9999999999999995E-7</v>
      </c>
      <c r="EB41" s="60"/>
      <c r="EC41" s="93">
        <v>1.1418556369375431E-3</v>
      </c>
      <c r="ED41" s="93">
        <v>1.204421055298597</v>
      </c>
      <c r="EE41" s="93">
        <f t="shared" si="160"/>
        <v>9.4805353320102589E-4</v>
      </c>
      <c r="EF41" s="76"/>
      <c r="EG41" s="95">
        <v>9.9999999999999998E-13</v>
      </c>
      <c r="EH41" s="95">
        <f>0.000001</f>
        <v>9.9999999999999995E-7</v>
      </c>
      <c r="EI41" s="95">
        <f t="shared" si="161"/>
        <v>9.9999999999999995E-7</v>
      </c>
      <c r="EJ41" s="72"/>
      <c r="EK41" s="112"/>
      <c r="EL41" s="95">
        <v>9.9999999999999998E-13</v>
      </c>
      <c r="EM41" s="95">
        <f>0.000001</f>
        <v>9.9999999999999995E-7</v>
      </c>
      <c r="EN41" s="95">
        <f t="shared" si="162"/>
        <v>9.9999999999999995E-7</v>
      </c>
      <c r="EO41" s="60"/>
      <c r="EP41" s="95">
        <v>9.9999999999999998E-13</v>
      </c>
      <c r="EQ41" s="95">
        <f>0.000001</f>
        <v>9.9999999999999995E-7</v>
      </c>
      <c r="ER41" s="95">
        <f t="shared" si="163"/>
        <v>9.9999999999999995E-7</v>
      </c>
      <c r="ES41" s="60"/>
      <c r="ET41" s="93">
        <v>0.38963331796324346</v>
      </c>
      <c r="EU41" s="93">
        <v>3.7080268396026428</v>
      </c>
      <c r="EV41" s="93">
        <f t="shared" si="164"/>
        <v>0.1050783435011482</v>
      </c>
      <c r="EW41" s="76"/>
      <c r="EX41" s="95">
        <v>9.9999999999999998E-13</v>
      </c>
      <c r="EY41" s="95">
        <f>0.000001</f>
        <v>9.9999999999999995E-7</v>
      </c>
      <c r="EZ41" s="95">
        <f t="shared" si="165"/>
        <v>9.9999999999999995E-7</v>
      </c>
      <c r="FA41" s="72"/>
      <c r="FB41" s="112"/>
      <c r="FC41" s="95">
        <v>9.9999999999999998E-13</v>
      </c>
      <c r="FD41" s="95">
        <f>0.000001</f>
        <v>9.9999999999999995E-7</v>
      </c>
      <c r="FE41" s="95">
        <f t="shared" si="166"/>
        <v>9.9999999999999995E-7</v>
      </c>
      <c r="FF41" s="60"/>
      <c r="FG41" s="95">
        <v>9.9999999999999998E-13</v>
      </c>
      <c r="FH41" s="95">
        <f>0.000001</f>
        <v>9.9999999999999995E-7</v>
      </c>
      <c r="FI41" s="95">
        <f t="shared" si="167"/>
        <v>9.9999999999999995E-7</v>
      </c>
      <c r="FJ41" s="60"/>
      <c r="FK41" s="93">
        <v>1.4105739728319964E-3</v>
      </c>
      <c r="FL41" s="93">
        <v>1.1659749812866054</v>
      </c>
      <c r="FM41" s="93">
        <f t="shared" si="168"/>
        <v>1.2097806517902179E-3</v>
      </c>
      <c r="FN41" s="76"/>
      <c r="FO41" s="95">
        <v>9.9999999999999998E-13</v>
      </c>
      <c r="FP41" s="95">
        <f>0.000001</f>
        <v>9.9999999999999995E-7</v>
      </c>
      <c r="FQ41" s="95">
        <f t="shared" si="169"/>
        <v>9.9999999999999995E-7</v>
      </c>
      <c r="FR41" s="72"/>
      <c r="FS41" s="112"/>
      <c r="FT41" s="95">
        <v>9.9999999999999998E-13</v>
      </c>
      <c r="FU41" s="95">
        <v>9.9999999999999995E-7</v>
      </c>
      <c r="FV41" s="95">
        <v>9.9999999999999995E-7</v>
      </c>
      <c r="FW41" s="60"/>
      <c r="FX41" s="95">
        <v>9.9999999999999998E-13</v>
      </c>
      <c r="FY41" s="95">
        <v>9.9999999999999995E-7</v>
      </c>
      <c r="FZ41" s="95">
        <v>9.9999999999999995E-7</v>
      </c>
      <c r="GA41" s="60"/>
      <c r="GB41" s="93">
        <v>4.7707768827565472E-2</v>
      </c>
      <c r="GC41" s="93">
        <v>2.9539213278965866</v>
      </c>
      <c r="GD41" s="93">
        <f t="shared" si="172"/>
        <v>1.6150656544917864E-2</v>
      </c>
      <c r="GE41" s="76"/>
      <c r="GF41" s="95">
        <v>9.9999999999999998E-13</v>
      </c>
      <c r="GG41" s="95">
        <v>9.9999999999999995E-7</v>
      </c>
      <c r="GH41" s="95">
        <v>9.9999999999999995E-7</v>
      </c>
      <c r="GI41" s="72"/>
      <c r="GJ41" s="112"/>
      <c r="GK41" s="95">
        <v>9.9999999999999998E-13</v>
      </c>
      <c r="GL41" s="95">
        <f>0.000001</f>
        <v>9.9999999999999995E-7</v>
      </c>
      <c r="GM41" s="95">
        <f t="shared" si="174"/>
        <v>9.9999999999999995E-7</v>
      </c>
      <c r="GN41" s="60"/>
      <c r="GO41" s="95">
        <v>9.9999999999999998E-13</v>
      </c>
      <c r="GP41" s="95">
        <f>0.000001</f>
        <v>9.9999999999999995E-7</v>
      </c>
      <c r="GQ41" s="95">
        <f t="shared" si="175"/>
        <v>9.9999999999999995E-7</v>
      </c>
      <c r="GR41" s="60"/>
      <c r="GS41" s="93">
        <v>9.0187425969014204E-3</v>
      </c>
      <c r="GT41" s="93">
        <v>1.7899457086517898</v>
      </c>
      <c r="GU41" s="93">
        <f t="shared" si="176"/>
        <v>5.0385565066632405E-3</v>
      </c>
      <c r="GV41" s="76"/>
      <c r="GW41" s="95">
        <v>9.9999999999999998E-13</v>
      </c>
      <c r="GX41" s="95">
        <f>0.000001</f>
        <v>9.9999999999999995E-7</v>
      </c>
      <c r="GY41" s="95">
        <f t="shared" si="177"/>
        <v>9.9999999999999995E-7</v>
      </c>
      <c r="GZ41" s="72"/>
      <c r="HA41" s="112"/>
      <c r="HB41" s="95">
        <v>9.9999999999999998E-13</v>
      </c>
      <c r="HC41" s="95">
        <f>0.000001</f>
        <v>9.9999999999999995E-7</v>
      </c>
      <c r="HD41" s="95">
        <f t="shared" si="178"/>
        <v>9.9999999999999995E-7</v>
      </c>
      <c r="HE41" s="60"/>
      <c r="HF41" s="95">
        <v>9.9999999999999998E-13</v>
      </c>
      <c r="HG41" s="95">
        <f>0.000001</f>
        <v>9.9999999999999995E-7</v>
      </c>
      <c r="HH41" s="95">
        <f t="shared" si="179"/>
        <v>9.9999999999999995E-7</v>
      </c>
      <c r="HI41" s="60"/>
      <c r="HJ41" s="93">
        <v>1.8650126760900571E-3</v>
      </c>
      <c r="HK41" s="93">
        <v>0.97512876260371495</v>
      </c>
      <c r="HL41" s="93">
        <f t="shared" si="180"/>
        <v>1.9125809304509093E-3</v>
      </c>
      <c r="HM41" s="76"/>
      <c r="HN41" s="95">
        <v>9.9999999999999998E-13</v>
      </c>
      <c r="HO41" s="95">
        <f>0.000001</f>
        <v>9.9999999999999995E-7</v>
      </c>
      <c r="HP41" s="95">
        <f t="shared" si="181"/>
        <v>9.9999999999999995E-7</v>
      </c>
      <c r="HQ41" s="72"/>
      <c r="HR41" s="112"/>
      <c r="HS41" s="95">
        <v>109.54839338111128</v>
      </c>
      <c r="HT41" s="95">
        <v>11.769727894347074</v>
      </c>
      <c r="HU41" s="95">
        <f t="shared" si="182"/>
        <v>9.3076402755009049</v>
      </c>
      <c r="HV41" s="60"/>
      <c r="HW41" s="95">
        <v>9.9999999999999998E-13</v>
      </c>
      <c r="HX41" s="95">
        <f>0.000001</f>
        <v>9.9999999999999995E-7</v>
      </c>
      <c r="HY41" s="95">
        <f t="shared" si="183"/>
        <v>9.9999999999999995E-7</v>
      </c>
      <c r="HZ41" s="60"/>
      <c r="IA41" s="93">
        <v>109.75252238747156</v>
      </c>
      <c r="IB41" s="93">
        <v>12.532200639469838</v>
      </c>
      <c r="IC41" s="93">
        <f t="shared" si="184"/>
        <v>8.7576416580667296</v>
      </c>
      <c r="ID41" s="76"/>
      <c r="IE41" s="95">
        <v>9.9999999999999998E-13</v>
      </c>
      <c r="IF41" s="95">
        <f>0.000001</f>
        <v>9.9999999999999995E-7</v>
      </c>
      <c r="IG41" s="95">
        <f t="shared" si="185"/>
        <v>9.9999999999999995E-7</v>
      </c>
      <c r="IH41" s="72"/>
      <c r="II41" s="112"/>
      <c r="IJ41" s="95">
        <v>9.9999999999999998E-13</v>
      </c>
      <c r="IK41" s="95">
        <f>0.000001</f>
        <v>9.9999999999999995E-7</v>
      </c>
      <c r="IL41" s="95">
        <f t="shared" si="186"/>
        <v>9.9999999999999995E-7</v>
      </c>
      <c r="IM41" s="60"/>
      <c r="IN41" s="95">
        <v>9.9999999999999998E-13</v>
      </c>
      <c r="IO41" s="95">
        <f>0.000001</f>
        <v>9.9999999999999995E-7</v>
      </c>
      <c r="IP41" s="95">
        <f t="shared" si="187"/>
        <v>9.9999999999999995E-7</v>
      </c>
      <c r="IQ41" s="60"/>
      <c r="IR41" s="93">
        <v>110.05851546051372</v>
      </c>
      <c r="IS41" s="93">
        <v>12.563819264671698</v>
      </c>
      <c r="IT41" s="93">
        <f t="shared" si="188"/>
        <v>8.759956916125665</v>
      </c>
      <c r="IU41" s="76"/>
      <c r="IV41" s="95">
        <v>9.9999999999999998E-13</v>
      </c>
      <c r="IW41" s="95">
        <f>0.000001</f>
        <v>9.9999999999999995E-7</v>
      </c>
      <c r="IX41" s="95">
        <f t="shared" si="189"/>
        <v>9.9999999999999995E-7</v>
      </c>
      <c r="IY41" s="72"/>
      <c r="IZ41" s="112"/>
      <c r="JA41" s="95">
        <v>9.9999999999999998E-13</v>
      </c>
      <c r="JB41" s="95">
        <f>0.000001</f>
        <v>9.9999999999999995E-7</v>
      </c>
      <c r="JC41" s="95">
        <f t="shared" si="190"/>
        <v>9.9999999999999995E-7</v>
      </c>
      <c r="JD41" s="60"/>
      <c r="JE41" s="95">
        <v>9.9999999999999998E-13</v>
      </c>
      <c r="JF41" s="95">
        <f>0.000001</f>
        <v>9.9999999999999995E-7</v>
      </c>
      <c r="JG41" s="95">
        <f t="shared" si="191"/>
        <v>9.9999999999999995E-7</v>
      </c>
      <c r="JH41" s="60"/>
      <c r="JI41" s="93">
        <v>109.23759879102623</v>
      </c>
      <c r="JJ41" s="93">
        <v>12.3406539832537</v>
      </c>
      <c r="JK41" s="93">
        <f t="shared" si="192"/>
        <v>8.8518484465460201</v>
      </c>
      <c r="JL41" s="76"/>
      <c r="JM41" s="95">
        <v>9.9999999999999998E-13</v>
      </c>
      <c r="JN41" s="95">
        <f>0.000001</f>
        <v>9.9999999999999995E-7</v>
      </c>
      <c r="JO41" s="95">
        <f t="shared" si="193"/>
        <v>9.9999999999999995E-7</v>
      </c>
      <c r="JP41" s="72"/>
      <c r="JQ41" s="112"/>
      <c r="JR41" s="95">
        <v>9.9999999999999998E-13</v>
      </c>
      <c r="JS41" s="95">
        <v>9.9999999999999995E-7</v>
      </c>
      <c r="JT41" s="95">
        <v>9.9999999999999995E-7</v>
      </c>
      <c r="JU41" s="60"/>
      <c r="JV41" s="95">
        <v>9.9999999999999998E-13</v>
      </c>
      <c r="JW41" s="95">
        <v>9.9999999999999995E-7</v>
      </c>
      <c r="JX41" s="95">
        <v>9.9999999999999995E-7</v>
      </c>
      <c r="JY41" s="60"/>
      <c r="JZ41" s="93">
        <v>109.88000455527457</v>
      </c>
      <c r="KA41" s="93">
        <v>12.218486175367163</v>
      </c>
      <c r="KB41" s="93">
        <f t="shared" si="195"/>
        <v>8.9929311191427281</v>
      </c>
      <c r="KC41" s="76"/>
      <c r="KD41" s="95">
        <v>9.9999999999999998E-13</v>
      </c>
      <c r="KE41" s="95">
        <v>9.9999999999999995E-7</v>
      </c>
      <c r="KF41" s="95">
        <v>9.9999999999999995E-7</v>
      </c>
      <c r="KG41" s="72"/>
      <c r="KH41" s="112"/>
      <c r="KI41" s="95">
        <v>9.9999999999999998E-13</v>
      </c>
      <c r="KJ41" s="95">
        <f>0.000001</f>
        <v>9.9999999999999995E-7</v>
      </c>
      <c r="KK41" s="95">
        <f t="shared" si="197"/>
        <v>9.9999999999999995E-7</v>
      </c>
      <c r="KL41" s="60"/>
      <c r="KM41" s="95">
        <v>9.9999999999999998E-13</v>
      </c>
      <c r="KN41" s="95">
        <f>0.000001</f>
        <v>9.9999999999999995E-7</v>
      </c>
      <c r="KO41" s="95">
        <f t="shared" si="198"/>
        <v>9.9999999999999995E-7</v>
      </c>
      <c r="KP41" s="60"/>
      <c r="KQ41" s="93">
        <v>109.34966908139535</v>
      </c>
      <c r="KR41" s="93">
        <v>12.260376404934751</v>
      </c>
      <c r="KS41" s="93">
        <f t="shared" si="199"/>
        <v>8.91894877202812</v>
      </c>
      <c r="KT41" s="76"/>
      <c r="KU41" s="95">
        <v>9.9999999999999998E-13</v>
      </c>
      <c r="KV41" s="95">
        <f>0.000001</f>
        <v>9.9999999999999995E-7</v>
      </c>
      <c r="KW41" s="95">
        <f t="shared" si="200"/>
        <v>9.9999999999999995E-7</v>
      </c>
      <c r="KX41" s="72"/>
      <c r="KY41" s="112"/>
      <c r="KZ41" s="95">
        <v>110.17124931113959</v>
      </c>
      <c r="LA41" s="95">
        <v>11.856229319345617</v>
      </c>
      <c r="LB41" s="95">
        <f t="shared" si="201"/>
        <v>9.292267072750942</v>
      </c>
      <c r="LC41" s="60"/>
      <c r="LD41" s="95">
        <v>9.9999999999999998E-13</v>
      </c>
      <c r="LE41" s="95">
        <f>0.000001</f>
        <v>9.9999999999999995E-7</v>
      </c>
      <c r="LF41" s="95">
        <f t="shared" si="202"/>
        <v>9.9999999999999995E-7</v>
      </c>
      <c r="LG41" s="60"/>
      <c r="LH41" s="93">
        <v>110.2754512626757</v>
      </c>
      <c r="LI41" s="93">
        <v>12.270478929333816</v>
      </c>
      <c r="LJ41" s="93">
        <f t="shared" si="203"/>
        <v>8.9870535533092468</v>
      </c>
      <c r="LK41" s="76"/>
      <c r="LL41" s="95">
        <v>9.9999999999999998E-13</v>
      </c>
      <c r="LM41" s="95">
        <f>0.000001</f>
        <v>9.9999999999999995E-7</v>
      </c>
      <c r="LN41" s="95">
        <f t="shared" si="204"/>
        <v>9.9999999999999995E-7</v>
      </c>
    </row>
    <row r="42" spans="1:326" x14ac:dyDescent="0.3">
      <c r="A42" s="58"/>
      <c r="B42" s="58"/>
      <c r="U42" s="72"/>
      <c r="AH42" s="74"/>
      <c r="AL42" s="72"/>
      <c r="AY42" s="74"/>
      <c r="BC42" s="72"/>
      <c r="BP42" s="74"/>
      <c r="BT42" s="72"/>
      <c r="CG42" s="74"/>
      <c r="CK42" s="72"/>
      <c r="CX42" s="74"/>
      <c r="DB42" s="72"/>
      <c r="DO42" s="74"/>
      <c r="DS42" s="72"/>
      <c r="EF42" s="74"/>
      <c r="EJ42" s="72"/>
      <c r="EW42" s="74"/>
      <c r="FA42" s="72"/>
      <c r="FN42" s="74"/>
      <c r="FR42" s="72"/>
      <c r="GE42" s="74"/>
      <c r="GI42" s="72"/>
      <c r="GV42" s="74"/>
      <c r="GZ42" s="72"/>
      <c r="HM42" s="74"/>
      <c r="HQ42" s="72"/>
      <c r="ID42" s="74"/>
      <c r="IH42" s="72"/>
      <c r="IU42" s="74"/>
      <c r="IY42" s="72"/>
      <c r="JL42" s="74"/>
      <c r="JP42" s="72"/>
      <c r="KC42" s="74"/>
      <c r="KG42" s="72"/>
      <c r="KT42" s="74"/>
      <c r="KX42" s="72"/>
      <c r="LK42" s="74"/>
    </row>
    <row r="43" spans="1:326" ht="15" customHeight="1" x14ac:dyDescent="0.3">
      <c r="A43" s="58"/>
      <c r="B43" s="58"/>
      <c r="E43" s="110" t="s">
        <v>48</v>
      </c>
      <c r="F43" s="113" t="s">
        <v>165</v>
      </c>
      <c r="G43" s="114"/>
      <c r="H43" s="115"/>
      <c r="J43" s="116" t="s">
        <v>166</v>
      </c>
      <c r="K43" s="116"/>
      <c r="L43" s="116"/>
      <c r="M43" s="57"/>
      <c r="N43" s="107" t="s">
        <v>167</v>
      </c>
      <c r="O43" s="107"/>
      <c r="P43" s="107"/>
      <c r="R43" s="117" t="s">
        <v>171</v>
      </c>
      <c r="S43" s="117"/>
      <c r="T43" s="117"/>
      <c r="U43" s="72"/>
      <c r="V43" s="110" t="s">
        <v>48</v>
      </c>
      <c r="W43" s="113" t="s">
        <v>39</v>
      </c>
      <c r="X43" s="114"/>
      <c r="Y43" s="115"/>
      <c r="AA43" s="116" t="s">
        <v>40</v>
      </c>
      <c r="AB43" s="116"/>
      <c r="AC43" s="116"/>
      <c r="AD43" s="57"/>
      <c r="AE43" s="107" t="s">
        <v>41</v>
      </c>
      <c r="AF43" s="107"/>
      <c r="AG43" s="107"/>
      <c r="AH43" s="74"/>
      <c r="AI43" s="117" t="s">
        <v>42</v>
      </c>
      <c r="AJ43" s="117"/>
      <c r="AK43" s="117"/>
      <c r="AL43" s="72"/>
      <c r="AM43" s="110" t="s">
        <v>48</v>
      </c>
      <c r="AN43" s="113" t="s">
        <v>39</v>
      </c>
      <c r="AO43" s="114"/>
      <c r="AP43" s="115"/>
      <c r="AR43" s="116" t="s">
        <v>40</v>
      </c>
      <c r="AS43" s="116"/>
      <c r="AT43" s="116"/>
      <c r="AU43" s="57"/>
      <c r="AV43" s="107" t="s">
        <v>41</v>
      </c>
      <c r="AW43" s="107"/>
      <c r="AX43" s="107"/>
      <c r="AY43" s="74"/>
      <c r="AZ43" s="117" t="s">
        <v>42</v>
      </c>
      <c r="BA43" s="117"/>
      <c r="BB43" s="117"/>
      <c r="BC43" s="72"/>
      <c r="BD43" s="110" t="s">
        <v>48</v>
      </c>
      <c r="BE43" s="113" t="s">
        <v>39</v>
      </c>
      <c r="BF43" s="114"/>
      <c r="BG43" s="115"/>
      <c r="BI43" s="116" t="s">
        <v>40</v>
      </c>
      <c r="BJ43" s="116"/>
      <c r="BK43" s="116"/>
      <c r="BL43" s="57"/>
      <c r="BM43" s="107" t="s">
        <v>41</v>
      </c>
      <c r="BN43" s="107"/>
      <c r="BO43" s="107"/>
      <c r="BP43" s="74"/>
      <c r="BQ43" s="117" t="s">
        <v>42</v>
      </c>
      <c r="BR43" s="117"/>
      <c r="BS43" s="117"/>
      <c r="BT43" s="72"/>
      <c r="BU43" s="110" t="s">
        <v>48</v>
      </c>
      <c r="BV43" s="113" t="s">
        <v>39</v>
      </c>
      <c r="BW43" s="114"/>
      <c r="BX43" s="115"/>
      <c r="BZ43" s="116" t="s">
        <v>40</v>
      </c>
      <c r="CA43" s="116"/>
      <c r="CB43" s="116"/>
      <c r="CC43" s="57"/>
      <c r="CD43" s="107" t="s">
        <v>41</v>
      </c>
      <c r="CE43" s="107"/>
      <c r="CF43" s="107"/>
      <c r="CG43" s="74"/>
      <c r="CH43" s="117" t="s">
        <v>42</v>
      </c>
      <c r="CI43" s="117"/>
      <c r="CJ43" s="117"/>
      <c r="CK43" s="72"/>
      <c r="CL43" s="110" t="s">
        <v>48</v>
      </c>
      <c r="CM43" s="113" t="s">
        <v>39</v>
      </c>
      <c r="CN43" s="114"/>
      <c r="CO43" s="115"/>
      <c r="CQ43" s="116" t="s">
        <v>40</v>
      </c>
      <c r="CR43" s="116"/>
      <c r="CS43" s="116"/>
      <c r="CT43" s="57"/>
      <c r="CU43" s="107" t="s">
        <v>41</v>
      </c>
      <c r="CV43" s="107"/>
      <c r="CW43" s="107"/>
      <c r="CX43" s="74"/>
      <c r="CY43" s="117" t="s">
        <v>42</v>
      </c>
      <c r="CZ43" s="117"/>
      <c r="DA43" s="117"/>
      <c r="DB43" s="72"/>
      <c r="DC43" s="110" t="s">
        <v>48</v>
      </c>
      <c r="DD43" s="113" t="s">
        <v>39</v>
      </c>
      <c r="DE43" s="114"/>
      <c r="DF43" s="115"/>
      <c r="DH43" s="116" t="s">
        <v>40</v>
      </c>
      <c r="DI43" s="116"/>
      <c r="DJ43" s="116"/>
      <c r="DK43" s="57"/>
      <c r="DL43" s="107" t="s">
        <v>41</v>
      </c>
      <c r="DM43" s="107"/>
      <c r="DN43" s="107"/>
      <c r="DO43" s="74"/>
      <c r="DP43" s="117" t="s">
        <v>42</v>
      </c>
      <c r="DQ43" s="117"/>
      <c r="DR43" s="117"/>
      <c r="DS43" s="72"/>
      <c r="DT43" s="110" t="s">
        <v>48</v>
      </c>
      <c r="DU43" s="113" t="s">
        <v>39</v>
      </c>
      <c r="DV43" s="114"/>
      <c r="DW43" s="115"/>
      <c r="DY43" s="116" t="s">
        <v>40</v>
      </c>
      <c r="DZ43" s="116"/>
      <c r="EA43" s="116"/>
      <c r="EB43" s="57"/>
      <c r="EC43" s="107" t="s">
        <v>41</v>
      </c>
      <c r="ED43" s="107"/>
      <c r="EE43" s="107"/>
      <c r="EF43" s="74"/>
      <c r="EG43" s="117" t="s">
        <v>42</v>
      </c>
      <c r="EH43" s="117"/>
      <c r="EI43" s="117"/>
      <c r="EJ43" s="72"/>
      <c r="EK43" s="110" t="s">
        <v>48</v>
      </c>
      <c r="EL43" s="113" t="s">
        <v>39</v>
      </c>
      <c r="EM43" s="114"/>
      <c r="EN43" s="115"/>
      <c r="EP43" s="116" t="s">
        <v>40</v>
      </c>
      <c r="EQ43" s="116"/>
      <c r="ER43" s="116"/>
      <c r="ES43" s="57"/>
      <c r="ET43" s="107" t="s">
        <v>41</v>
      </c>
      <c r="EU43" s="107"/>
      <c r="EV43" s="107"/>
      <c r="EW43" s="74"/>
      <c r="EX43" s="117" t="s">
        <v>42</v>
      </c>
      <c r="EY43" s="117"/>
      <c r="EZ43" s="117"/>
      <c r="FA43" s="72"/>
      <c r="FB43" s="110" t="s">
        <v>48</v>
      </c>
      <c r="FC43" s="113" t="s">
        <v>39</v>
      </c>
      <c r="FD43" s="114"/>
      <c r="FE43" s="115"/>
      <c r="FG43" s="116" t="s">
        <v>40</v>
      </c>
      <c r="FH43" s="116"/>
      <c r="FI43" s="116"/>
      <c r="FJ43" s="57"/>
      <c r="FK43" s="107" t="s">
        <v>41</v>
      </c>
      <c r="FL43" s="107"/>
      <c r="FM43" s="107"/>
      <c r="FN43" s="74"/>
      <c r="FO43" s="117" t="s">
        <v>42</v>
      </c>
      <c r="FP43" s="117"/>
      <c r="FQ43" s="117"/>
      <c r="FR43" s="72"/>
      <c r="FS43" s="110" t="s">
        <v>48</v>
      </c>
      <c r="FT43" s="113" t="s">
        <v>39</v>
      </c>
      <c r="FU43" s="114"/>
      <c r="FV43" s="115"/>
      <c r="FX43" s="116" t="s">
        <v>40</v>
      </c>
      <c r="FY43" s="116"/>
      <c r="FZ43" s="116"/>
      <c r="GA43" s="57"/>
      <c r="GB43" s="107" t="s">
        <v>41</v>
      </c>
      <c r="GC43" s="107"/>
      <c r="GD43" s="107"/>
      <c r="GE43" s="74"/>
      <c r="GF43" s="117" t="s">
        <v>42</v>
      </c>
      <c r="GG43" s="117"/>
      <c r="GH43" s="117"/>
      <c r="GI43" s="72"/>
      <c r="GJ43" s="110" t="s">
        <v>48</v>
      </c>
      <c r="GK43" s="113" t="s">
        <v>39</v>
      </c>
      <c r="GL43" s="114"/>
      <c r="GM43" s="115"/>
      <c r="GO43" s="116" t="s">
        <v>40</v>
      </c>
      <c r="GP43" s="116"/>
      <c r="GQ43" s="116"/>
      <c r="GR43" s="57"/>
      <c r="GS43" s="107" t="s">
        <v>41</v>
      </c>
      <c r="GT43" s="107"/>
      <c r="GU43" s="107"/>
      <c r="GV43" s="74"/>
      <c r="GW43" s="117" t="s">
        <v>42</v>
      </c>
      <c r="GX43" s="117"/>
      <c r="GY43" s="117"/>
      <c r="GZ43" s="72"/>
      <c r="HA43" s="110" t="s">
        <v>48</v>
      </c>
      <c r="HB43" s="113" t="s">
        <v>39</v>
      </c>
      <c r="HC43" s="114"/>
      <c r="HD43" s="115"/>
      <c r="HF43" s="116" t="s">
        <v>40</v>
      </c>
      <c r="HG43" s="116"/>
      <c r="HH43" s="116"/>
      <c r="HI43" s="57"/>
      <c r="HJ43" s="107" t="s">
        <v>41</v>
      </c>
      <c r="HK43" s="107"/>
      <c r="HL43" s="107"/>
      <c r="HM43" s="74"/>
      <c r="HN43" s="117" t="s">
        <v>42</v>
      </c>
      <c r="HO43" s="117"/>
      <c r="HP43" s="117"/>
      <c r="HQ43" s="72"/>
      <c r="HR43" s="110" t="s">
        <v>48</v>
      </c>
      <c r="HS43" s="113" t="s">
        <v>39</v>
      </c>
      <c r="HT43" s="114"/>
      <c r="HU43" s="115"/>
      <c r="HW43" s="116" t="s">
        <v>40</v>
      </c>
      <c r="HX43" s="116"/>
      <c r="HY43" s="116"/>
      <c r="HZ43" s="57"/>
      <c r="IA43" s="107" t="s">
        <v>41</v>
      </c>
      <c r="IB43" s="107"/>
      <c r="IC43" s="107"/>
      <c r="ID43" s="74"/>
      <c r="IE43" s="117" t="s">
        <v>42</v>
      </c>
      <c r="IF43" s="117"/>
      <c r="IG43" s="117"/>
      <c r="IH43" s="72"/>
      <c r="II43" s="110" t="s">
        <v>48</v>
      </c>
      <c r="IJ43" s="113" t="s">
        <v>39</v>
      </c>
      <c r="IK43" s="114"/>
      <c r="IL43" s="115"/>
      <c r="IN43" s="116" t="s">
        <v>40</v>
      </c>
      <c r="IO43" s="116"/>
      <c r="IP43" s="116"/>
      <c r="IQ43" s="57"/>
      <c r="IR43" s="107" t="s">
        <v>41</v>
      </c>
      <c r="IS43" s="107"/>
      <c r="IT43" s="107"/>
      <c r="IU43" s="74"/>
      <c r="IV43" s="117" t="s">
        <v>42</v>
      </c>
      <c r="IW43" s="117"/>
      <c r="IX43" s="117"/>
      <c r="IY43" s="72"/>
      <c r="IZ43" s="110" t="s">
        <v>48</v>
      </c>
      <c r="JA43" s="113" t="s">
        <v>39</v>
      </c>
      <c r="JB43" s="114"/>
      <c r="JC43" s="115"/>
      <c r="JE43" s="116" t="s">
        <v>40</v>
      </c>
      <c r="JF43" s="116"/>
      <c r="JG43" s="116"/>
      <c r="JH43" s="57"/>
      <c r="JI43" s="107" t="s">
        <v>41</v>
      </c>
      <c r="JJ43" s="107"/>
      <c r="JK43" s="107"/>
      <c r="JL43" s="74"/>
      <c r="JM43" s="117" t="s">
        <v>42</v>
      </c>
      <c r="JN43" s="117"/>
      <c r="JO43" s="117"/>
      <c r="JP43" s="72"/>
      <c r="JQ43" s="110" t="s">
        <v>48</v>
      </c>
      <c r="JR43" s="113" t="s">
        <v>39</v>
      </c>
      <c r="JS43" s="114"/>
      <c r="JT43" s="115"/>
      <c r="JV43" s="116" t="s">
        <v>40</v>
      </c>
      <c r="JW43" s="116"/>
      <c r="JX43" s="116"/>
      <c r="JY43" s="57"/>
      <c r="JZ43" s="107" t="s">
        <v>41</v>
      </c>
      <c r="KA43" s="107"/>
      <c r="KB43" s="107"/>
      <c r="KC43" s="74"/>
      <c r="KD43" s="117" t="s">
        <v>42</v>
      </c>
      <c r="KE43" s="117"/>
      <c r="KF43" s="117"/>
      <c r="KG43" s="72"/>
      <c r="KH43" s="110" t="s">
        <v>48</v>
      </c>
      <c r="KI43" s="113" t="s">
        <v>39</v>
      </c>
      <c r="KJ43" s="114"/>
      <c r="KK43" s="115"/>
      <c r="KM43" s="116" t="s">
        <v>40</v>
      </c>
      <c r="KN43" s="116"/>
      <c r="KO43" s="116"/>
      <c r="KP43" s="57"/>
      <c r="KQ43" s="107" t="s">
        <v>41</v>
      </c>
      <c r="KR43" s="107"/>
      <c r="KS43" s="107"/>
      <c r="KT43" s="74"/>
      <c r="KU43" s="117" t="s">
        <v>42</v>
      </c>
      <c r="KV43" s="117"/>
      <c r="KW43" s="117"/>
      <c r="KX43" s="72"/>
      <c r="KY43" s="110" t="s">
        <v>48</v>
      </c>
      <c r="KZ43" s="113" t="s">
        <v>39</v>
      </c>
      <c r="LA43" s="114"/>
      <c r="LB43" s="115"/>
      <c r="LD43" s="116" t="s">
        <v>40</v>
      </c>
      <c r="LE43" s="116"/>
      <c r="LF43" s="116"/>
      <c r="LG43" s="57"/>
      <c r="LH43" s="107" t="s">
        <v>41</v>
      </c>
      <c r="LI43" s="107"/>
      <c r="LJ43" s="107"/>
      <c r="LK43" s="74"/>
      <c r="LL43" s="117" t="s">
        <v>42</v>
      </c>
      <c r="LM43" s="117"/>
      <c r="LN43" s="117"/>
    </row>
    <row r="44" spans="1:326" ht="15" customHeight="1" x14ac:dyDescent="0.3">
      <c r="A44" s="58"/>
      <c r="B44" s="58"/>
      <c r="E44" s="111"/>
      <c r="F44" s="94" t="s">
        <v>43</v>
      </c>
      <c r="G44" s="94" t="s">
        <v>44</v>
      </c>
      <c r="H44" s="94" t="s">
        <v>45</v>
      </c>
      <c r="I44" s="1"/>
      <c r="J44" s="94" t="s">
        <v>43</v>
      </c>
      <c r="K44" s="94" t="s">
        <v>44</v>
      </c>
      <c r="L44" s="94" t="s">
        <v>45</v>
      </c>
      <c r="M44" s="57"/>
      <c r="N44" s="94" t="s">
        <v>43</v>
      </c>
      <c r="O44" s="94" t="s">
        <v>44</v>
      </c>
      <c r="P44" s="94" t="s">
        <v>45</v>
      </c>
      <c r="Q44" s="75"/>
      <c r="R44" s="92" t="s">
        <v>43</v>
      </c>
      <c r="S44" s="92" t="s">
        <v>44</v>
      </c>
      <c r="T44" s="92" t="s">
        <v>45</v>
      </c>
      <c r="U44" s="73"/>
      <c r="V44" s="111"/>
      <c r="W44" s="94" t="s">
        <v>43</v>
      </c>
      <c r="X44" s="94" t="s">
        <v>44</v>
      </c>
      <c r="Y44" s="94" t="s">
        <v>45</v>
      </c>
      <c r="Z44" s="1"/>
      <c r="AA44" s="94" t="s">
        <v>43</v>
      </c>
      <c r="AB44" s="94" t="s">
        <v>44</v>
      </c>
      <c r="AC44" s="94" t="s">
        <v>45</v>
      </c>
      <c r="AD44" s="57"/>
      <c r="AE44" s="94" t="s">
        <v>43</v>
      </c>
      <c r="AF44" s="94" t="s">
        <v>44</v>
      </c>
      <c r="AG44" s="94" t="s">
        <v>45</v>
      </c>
      <c r="AH44" s="75"/>
      <c r="AI44" s="92" t="s">
        <v>43</v>
      </c>
      <c r="AJ44" s="92" t="s">
        <v>44</v>
      </c>
      <c r="AK44" s="92" t="s">
        <v>45</v>
      </c>
      <c r="AL44" s="73"/>
      <c r="AM44" s="111"/>
      <c r="AN44" s="94" t="s">
        <v>43</v>
      </c>
      <c r="AO44" s="94" t="s">
        <v>44</v>
      </c>
      <c r="AP44" s="94" t="s">
        <v>45</v>
      </c>
      <c r="AQ44" s="1"/>
      <c r="AR44" s="94" t="s">
        <v>43</v>
      </c>
      <c r="AS44" s="94" t="s">
        <v>44</v>
      </c>
      <c r="AT44" s="94" t="s">
        <v>45</v>
      </c>
      <c r="AU44" s="57"/>
      <c r="AV44" s="94" t="s">
        <v>43</v>
      </c>
      <c r="AW44" s="94" t="s">
        <v>44</v>
      </c>
      <c r="AX44" s="94" t="s">
        <v>45</v>
      </c>
      <c r="AY44" s="75"/>
      <c r="AZ44" s="92" t="s">
        <v>43</v>
      </c>
      <c r="BA44" s="92" t="s">
        <v>44</v>
      </c>
      <c r="BB44" s="92" t="s">
        <v>45</v>
      </c>
      <c r="BC44" s="73"/>
      <c r="BD44" s="111"/>
      <c r="BE44" s="94" t="s">
        <v>43</v>
      </c>
      <c r="BF44" s="94" t="s">
        <v>44</v>
      </c>
      <c r="BG44" s="94" t="s">
        <v>45</v>
      </c>
      <c r="BH44" s="1"/>
      <c r="BI44" s="94" t="s">
        <v>43</v>
      </c>
      <c r="BJ44" s="94" t="s">
        <v>44</v>
      </c>
      <c r="BK44" s="94" t="s">
        <v>45</v>
      </c>
      <c r="BL44" s="57"/>
      <c r="BM44" s="94" t="s">
        <v>43</v>
      </c>
      <c r="BN44" s="94" t="s">
        <v>44</v>
      </c>
      <c r="BO44" s="94" t="s">
        <v>45</v>
      </c>
      <c r="BP44" s="75"/>
      <c r="BQ44" s="92" t="s">
        <v>43</v>
      </c>
      <c r="BR44" s="92" t="s">
        <v>44</v>
      </c>
      <c r="BS44" s="92" t="s">
        <v>45</v>
      </c>
      <c r="BT44" s="73"/>
      <c r="BU44" s="111"/>
      <c r="BV44" s="94" t="s">
        <v>43</v>
      </c>
      <c r="BW44" s="94" t="s">
        <v>44</v>
      </c>
      <c r="BX44" s="94" t="s">
        <v>45</v>
      </c>
      <c r="BY44" s="1"/>
      <c r="BZ44" s="94" t="s">
        <v>43</v>
      </c>
      <c r="CA44" s="94" t="s">
        <v>44</v>
      </c>
      <c r="CB44" s="94" t="s">
        <v>45</v>
      </c>
      <c r="CC44" s="57"/>
      <c r="CD44" s="94" t="s">
        <v>43</v>
      </c>
      <c r="CE44" s="94" t="s">
        <v>44</v>
      </c>
      <c r="CF44" s="94" t="s">
        <v>45</v>
      </c>
      <c r="CG44" s="75"/>
      <c r="CH44" s="92" t="s">
        <v>43</v>
      </c>
      <c r="CI44" s="92" t="s">
        <v>44</v>
      </c>
      <c r="CJ44" s="92" t="s">
        <v>45</v>
      </c>
      <c r="CK44" s="73"/>
      <c r="CL44" s="111"/>
      <c r="CM44" s="94" t="s">
        <v>43</v>
      </c>
      <c r="CN44" s="94" t="s">
        <v>44</v>
      </c>
      <c r="CO44" s="94" t="s">
        <v>45</v>
      </c>
      <c r="CP44" s="1"/>
      <c r="CQ44" s="94" t="s">
        <v>43</v>
      </c>
      <c r="CR44" s="94" t="s">
        <v>44</v>
      </c>
      <c r="CS44" s="94" t="s">
        <v>45</v>
      </c>
      <c r="CT44" s="57"/>
      <c r="CU44" s="94" t="s">
        <v>43</v>
      </c>
      <c r="CV44" s="94" t="s">
        <v>44</v>
      </c>
      <c r="CW44" s="94" t="s">
        <v>45</v>
      </c>
      <c r="CX44" s="75"/>
      <c r="CY44" s="92" t="s">
        <v>43</v>
      </c>
      <c r="CZ44" s="92" t="s">
        <v>44</v>
      </c>
      <c r="DA44" s="92" t="s">
        <v>45</v>
      </c>
      <c r="DB44" s="73"/>
      <c r="DC44" s="111"/>
      <c r="DD44" s="94" t="s">
        <v>43</v>
      </c>
      <c r="DE44" s="94" t="s">
        <v>44</v>
      </c>
      <c r="DF44" s="94" t="s">
        <v>45</v>
      </c>
      <c r="DG44" s="1"/>
      <c r="DH44" s="94" t="s">
        <v>43</v>
      </c>
      <c r="DI44" s="94" t="s">
        <v>44</v>
      </c>
      <c r="DJ44" s="94" t="s">
        <v>45</v>
      </c>
      <c r="DK44" s="57"/>
      <c r="DL44" s="94" t="s">
        <v>43</v>
      </c>
      <c r="DM44" s="94" t="s">
        <v>44</v>
      </c>
      <c r="DN44" s="94" t="s">
        <v>45</v>
      </c>
      <c r="DO44" s="75"/>
      <c r="DP44" s="92" t="s">
        <v>43</v>
      </c>
      <c r="DQ44" s="92" t="s">
        <v>44</v>
      </c>
      <c r="DR44" s="92" t="s">
        <v>45</v>
      </c>
      <c r="DS44" s="73"/>
      <c r="DT44" s="111"/>
      <c r="DU44" s="94" t="s">
        <v>43</v>
      </c>
      <c r="DV44" s="94" t="s">
        <v>44</v>
      </c>
      <c r="DW44" s="94" t="s">
        <v>45</v>
      </c>
      <c r="DX44" s="1"/>
      <c r="DY44" s="94" t="s">
        <v>43</v>
      </c>
      <c r="DZ44" s="94" t="s">
        <v>44</v>
      </c>
      <c r="EA44" s="94" t="s">
        <v>45</v>
      </c>
      <c r="EB44" s="57"/>
      <c r="EC44" s="94" t="s">
        <v>43</v>
      </c>
      <c r="ED44" s="94" t="s">
        <v>44</v>
      </c>
      <c r="EE44" s="94" t="s">
        <v>45</v>
      </c>
      <c r="EF44" s="75"/>
      <c r="EG44" s="92" t="s">
        <v>43</v>
      </c>
      <c r="EH44" s="92" t="s">
        <v>44</v>
      </c>
      <c r="EI44" s="92" t="s">
        <v>45</v>
      </c>
      <c r="EJ44" s="73"/>
      <c r="EK44" s="111"/>
      <c r="EL44" s="94" t="s">
        <v>43</v>
      </c>
      <c r="EM44" s="94" t="s">
        <v>44</v>
      </c>
      <c r="EN44" s="94" t="s">
        <v>45</v>
      </c>
      <c r="EO44" s="1"/>
      <c r="EP44" s="94" t="s">
        <v>43</v>
      </c>
      <c r="EQ44" s="94" t="s">
        <v>44</v>
      </c>
      <c r="ER44" s="94" t="s">
        <v>45</v>
      </c>
      <c r="ES44" s="57"/>
      <c r="ET44" s="94" t="s">
        <v>43</v>
      </c>
      <c r="EU44" s="94" t="s">
        <v>44</v>
      </c>
      <c r="EV44" s="94" t="s">
        <v>45</v>
      </c>
      <c r="EW44" s="75"/>
      <c r="EX44" s="92" t="s">
        <v>43</v>
      </c>
      <c r="EY44" s="92" t="s">
        <v>44</v>
      </c>
      <c r="EZ44" s="92" t="s">
        <v>45</v>
      </c>
      <c r="FA44" s="73"/>
      <c r="FB44" s="111"/>
      <c r="FC44" s="94" t="s">
        <v>43</v>
      </c>
      <c r="FD44" s="94" t="s">
        <v>44</v>
      </c>
      <c r="FE44" s="94" t="s">
        <v>45</v>
      </c>
      <c r="FF44" s="1"/>
      <c r="FG44" s="94" t="s">
        <v>43</v>
      </c>
      <c r="FH44" s="94" t="s">
        <v>44</v>
      </c>
      <c r="FI44" s="94" t="s">
        <v>45</v>
      </c>
      <c r="FJ44" s="57"/>
      <c r="FK44" s="94" t="s">
        <v>43</v>
      </c>
      <c r="FL44" s="94" t="s">
        <v>44</v>
      </c>
      <c r="FM44" s="94" t="s">
        <v>45</v>
      </c>
      <c r="FN44" s="75"/>
      <c r="FO44" s="92" t="s">
        <v>43</v>
      </c>
      <c r="FP44" s="92" t="s">
        <v>44</v>
      </c>
      <c r="FQ44" s="92" t="s">
        <v>45</v>
      </c>
      <c r="FR44" s="73"/>
      <c r="FS44" s="111"/>
      <c r="FT44" s="94" t="s">
        <v>43</v>
      </c>
      <c r="FU44" s="94" t="s">
        <v>44</v>
      </c>
      <c r="FV44" s="94" t="s">
        <v>45</v>
      </c>
      <c r="FW44" s="1"/>
      <c r="FX44" s="94" t="s">
        <v>43</v>
      </c>
      <c r="FY44" s="94" t="s">
        <v>44</v>
      </c>
      <c r="FZ44" s="94" t="s">
        <v>45</v>
      </c>
      <c r="GA44" s="57"/>
      <c r="GB44" s="94" t="s">
        <v>43</v>
      </c>
      <c r="GC44" s="94" t="s">
        <v>44</v>
      </c>
      <c r="GD44" s="94" t="s">
        <v>45</v>
      </c>
      <c r="GE44" s="75"/>
      <c r="GF44" s="92" t="s">
        <v>43</v>
      </c>
      <c r="GG44" s="92" t="s">
        <v>44</v>
      </c>
      <c r="GH44" s="92" t="s">
        <v>45</v>
      </c>
      <c r="GI44" s="73"/>
      <c r="GJ44" s="111"/>
      <c r="GK44" s="94" t="s">
        <v>43</v>
      </c>
      <c r="GL44" s="94" t="s">
        <v>44</v>
      </c>
      <c r="GM44" s="94" t="s">
        <v>45</v>
      </c>
      <c r="GN44" s="1"/>
      <c r="GO44" s="94" t="s">
        <v>43</v>
      </c>
      <c r="GP44" s="94" t="s">
        <v>44</v>
      </c>
      <c r="GQ44" s="94" t="s">
        <v>45</v>
      </c>
      <c r="GR44" s="57"/>
      <c r="GS44" s="94" t="s">
        <v>43</v>
      </c>
      <c r="GT44" s="94" t="s">
        <v>44</v>
      </c>
      <c r="GU44" s="94" t="s">
        <v>45</v>
      </c>
      <c r="GV44" s="75"/>
      <c r="GW44" s="92" t="s">
        <v>43</v>
      </c>
      <c r="GX44" s="92" t="s">
        <v>44</v>
      </c>
      <c r="GY44" s="92" t="s">
        <v>45</v>
      </c>
      <c r="GZ44" s="73"/>
      <c r="HA44" s="111"/>
      <c r="HB44" s="94" t="s">
        <v>43</v>
      </c>
      <c r="HC44" s="94" t="s">
        <v>44</v>
      </c>
      <c r="HD44" s="94" t="s">
        <v>45</v>
      </c>
      <c r="HE44" s="1"/>
      <c r="HF44" s="94" t="s">
        <v>43</v>
      </c>
      <c r="HG44" s="94" t="s">
        <v>44</v>
      </c>
      <c r="HH44" s="94" t="s">
        <v>45</v>
      </c>
      <c r="HI44" s="57"/>
      <c r="HJ44" s="94" t="s">
        <v>43</v>
      </c>
      <c r="HK44" s="94" t="s">
        <v>44</v>
      </c>
      <c r="HL44" s="94" t="s">
        <v>45</v>
      </c>
      <c r="HM44" s="75"/>
      <c r="HN44" s="92" t="s">
        <v>43</v>
      </c>
      <c r="HO44" s="92" t="s">
        <v>44</v>
      </c>
      <c r="HP44" s="92" t="s">
        <v>45</v>
      </c>
      <c r="HQ44" s="73"/>
      <c r="HR44" s="111"/>
      <c r="HS44" s="94" t="s">
        <v>43</v>
      </c>
      <c r="HT44" s="94" t="s">
        <v>44</v>
      </c>
      <c r="HU44" s="94" t="s">
        <v>45</v>
      </c>
      <c r="HV44" s="1"/>
      <c r="HW44" s="94" t="s">
        <v>43</v>
      </c>
      <c r="HX44" s="94" t="s">
        <v>44</v>
      </c>
      <c r="HY44" s="94" t="s">
        <v>45</v>
      </c>
      <c r="HZ44" s="57"/>
      <c r="IA44" s="94" t="s">
        <v>43</v>
      </c>
      <c r="IB44" s="94" t="s">
        <v>44</v>
      </c>
      <c r="IC44" s="94" t="s">
        <v>45</v>
      </c>
      <c r="ID44" s="75"/>
      <c r="IE44" s="92" t="s">
        <v>43</v>
      </c>
      <c r="IF44" s="92" t="s">
        <v>44</v>
      </c>
      <c r="IG44" s="92" t="s">
        <v>45</v>
      </c>
      <c r="IH44" s="73"/>
      <c r="II44" s="111"/>
      <c r="IJ44" s="94" t="s">
        <v>43</v>
      </c>
      <c r="IK44" s="94" t="s">
        <v>44</v>
      </c>
      <c r="IL44" s="94" t="s">
        <v>45</v>
      </c>
      <c r="IM44" s="1"/>
      <c r="IN44" s="94" t="s">
        <v>43</v>
      </c>
      <c r="IO44" s="94" t="s">
        <v>44</v>
      </c>
      <c r="IP44" s="94" t="s">
        <v>45</v>
      </c>
      <c r="IQ44" s="57"/>
      <c r="IR44" s="94" t="s">
        <v>43</v>
      </c>
      <c r="IS44" s="94" t="s">
        <v>44</v>
      </c>
      <c r="IT44" s="94" t="s">
        <v>45</v>
      </c>
      <c r="IU44" s="75"/>
      <c r="IV44" s="92" t="s">
        <v>43</v>
      </c>
      <c r="IW44" s="92" t="s">
        <v>44</v>
      </c>
      <c r="IX44" s="92" t="s">
        <v>45</v>
      </c>
      <c r="IY44" s="73"/>
      <c r="IZ44" s="111"/>
      <c r="JA44" s="94" t="s">
        <v>43</v>
      </c>
      <c r="JB44" s="94" t="s">
        <v>44</v>
      </c>
      <c r="JC44" s="94" t="s">
        <v>45</v>
      </c>
      <c r="JD44" s="1"/>
      <c r="JE44" s="94" t="s">
        <v>43</v>
      </c>
      <c r="JF44" s="94" t="s">
        <v>44</v>
      </c>
      <c r="JG44" s="94" t="s">
        <v>45</v>
      </c>
      <c r="JH44" s="57"/>
      <c r="JI44" s="94" t="s">
        <v>43</v>
      </c>
      <c r="JJ44" s="94" t="s">
        <v>44</v>
      </c>
      <c r="JK44" s="94" t="s">
        <v>45</v>
      </c>
      <c r="JL44" s="75"/>
      <c r="JM44" s="92" t="s">
        <v>43</v>
      </c>
      <c r="JN44" s="92" t="s">
        <v>44</v>
      </c>
      <c r="JO44" s="92" t="s">
        <v>45</v>
      </c>
      <c r="JP44" s="73"/>
      <c r="JQ44" s="111"/>
      <c r="JR44" s="94" t="s">
        <v>43</v>
      </c>
      <c r="JS44" s="94" t="s">
        <v>44</v>
      </c>
      <c r="JT44" s="94" t="s">
        <v>45</v>
      </c>
      <c r="JU44" s="1"/>
      <c r="JV44" s="94" t="s">
        <v>43</v>
      </c>
      <c r="JW44" s="94" t="s">
        <v>44</v>
      </c>
      <c r="JX44" s="94" t="s">
        <v>45</v>
      </c>
      <c r="JY44" s="57"/>
      <c r="JZ44" s="94" t="s">
        <v>43</v>
      </c>
      <c r="KA44" s="94" t="s">
        <v>44</v>
      </c>
      <c r="KB44" s="94" t="s">
        <v>45</v>
      </c>
      <c r="KC44" s="75"/>
      <c r="KD44" s="92" t="s">
        <v>43</v>
      </c>
      <c r="KE44" s="92" t="s">
        <v>44</v>
      </c>
      <c r="KF44" s="92" t="s">
        <v>45</v>
      </c>
      <c r="KG44" s="73"/>
      <c r="KH44" s="111"/>
      <c r="KI44" s="94" t="s">
        <v>43</v>
      </c>
      <c r="KJ44" s="94" t="s">
        <v>44</v>
      </c>
      <c r="KK44" s="94" t="s">
        <v>45</v>
      </c>
      <c r="KL44" s="1"/>
      <c r="KM44" s="94" t="s">
        <v>43</v>
      </c>
      <c r="KN44" s="94" t="s">
        <v>44</v>
      </c>
      <c r="KO44" s="94" t="s">
        <v>45</v>
      </c>
      <c r="KP44" s="57"/>
      <c r="KQ44" s="94" t="s">
        <v>43</v>
      </c>
      <c r="KR44" s="94" t="s">
        <v>44</v>
      </c>
      <c r="KS44" s="94" t="s">
        <v>45</v>
      </c>
      <c r="KT44" s="75"/>
      <c r="KU44" s="92" t="s">
        <v>43</v>
      </c>
      <c r="KV44" s="92" t="s">
        <v>44</v>
      </c>
      <c r="KW44" s="92" t="s">
        <v>45</v>
      </c>
      <c r="KX44" s="73"/>
      <c r="KY44" s="111"/>
      <c r="KZ44" s="94" t="s">
        <v>43</v>
      </c>
      <c r="LA44" s="94" t="s">
        <v>44</v>
      </c>
      <c r="LB44" s="94" t="s">
        <v>45</v>
      </c>
      <c r="LC44" s="1"/>
      <c r="LD44" s="94" t="s">
        <v>43</v>
      </c>
      <c r="LE44" s="94" t="s">
        <v>44</v>
      </c>
      <c r="LF44" s="94" t="s">
        <v>45</v>
      </c>
      <c r="LG44" s="57"/>
      <c r="LH44" s="94" t="s">
        <v>43</v>
      </c>
      <c r="LI44" s="94" t="s">
        <v>44</v>
      </c>
      <c r="LJ44" s="94" t="s">
        <v>45</v>
      </c>
      <c r="LK44" s="75"/>
      <c r="LL44" s="92" t="s">
        <v>43</v>
      </c>
      <c r="LM44" s="92" t="s">
        <v>44</v>
      </c>
      <c r="LN44" s="92" t="s">
        <v>45</v>
      </c>
    </row>
    <row r="45" spans="1:326" x14ac:dyDescent="0.3">
      <c r="A45" s="58"/>
      <c r="B45" s="58"/>
      <c r="E45" s="111"/>
      <c r="F45" s="95">
        <f>_xlfn.SWITCH($G$1+($G$2-1)*6,1,W45,2,AN45,3,BE45,4,BV45,5,CM45,6,DD45,7,DU45,8,EL45,9,FC45,10,FT45,11,GK45,12,HB45,13,HS45,14,IJ45,15,JA45,16,JR45,17,KI45,18,KZ45,default,NA)</f>
        <v>1.2052543949047421</v>
      </c>
      <c r="G45" s="95">
        <f>_xlfn.SWITCH($G$1+($G$2-1)*6,1,X45,2,AO45,3,BF45,4,BW45,5,CN45,6,DE45,7,DV45,8,EM45,9,FD45,10,FU45,11,GL45,12,HC45,13,HT45,14,IK45,15,JB45,16,JS45,17,KJ45,18,LA45,default,NA)</f>
        <v>2.1866626826566429</v>
      </c>
      <c r="H45" s="95">
        <f>_xlfn.SWITCH($G$1+($G$2-1)*6,1,Y45,2,AP45,3,BG45,4,BX45,5,CO45,6,DF45,7,DW45,8,EN45,9,FE45,10,FV45,11,GM45,12,HD45,13,HU45,14,IL45,15,JC45,16,JT45,17,KK45,18,LB45,default,NA)</f>
        <v>0.55118441653764449</v>
      </c>
      <c r="I45" s="60"/>
      <c r="J45" s="95">
        <f>_xlfn.SWITCH($G$1+($G$2-1)*6,1,AA45,2,AR45,3,BI45,4,BZ45,5,CQ45,6,DH45,7,DY45,8,EP45,9,FG45,10,FX45,11,GO45,12,HF45,13,HW45,14,IN45,15,JE45,16,JV45,17,KM45,18,LD45,default,NA)</f>
        <v>1.2049818140736286</v>
      </c>
      <c r="K45" s="95">
        <f>_xlfn.SWITCH($G$1+($G$2-1)*6,1,AB45,2,AS45,3,BJ45,4,CA45,5,CR45,6,DI45,7,DZ45,8,EQ45,9,FH45,10,FY45,11,GP45,12,HG45,13,HX45,14,IO45,15,JF45,16,JW45,17,KN45,18,LE45,default,NA)</f>
        <v>2.0792822463960663</v>
      </c>
      <c r="L45" s="95">
        <f>_xlfn.SWITCH($G$1+($G$2-1)*6,1,AC45,2,AT45,3,BK45,4,CB45,5,CS45,6,DJ45,7,EA45,8,ER45,9,FI45,10,FZ45,11,GQ45,12,HH45,13,HY45,14,IP45,15,JG45,16,JX45,17,KO45,18,LF45,default,NA)</f>
        <v>0.57951815640333271</v>
      </c>
      <c r="M45" s="60"/>
      <c r="N45" s="95">
        <f>_xlfn.SWITCH($G$1+($G$2-1)*6,1,AE45,2,AV45,3,BM45,4,CD45,5,CU45,6,DL45,7,EC45,8,ET45,9,FK45,10,GB45,11,GS45,12,HJ45,13,IA45,14,IR45,15,JI45,16,JZ45,17,KQ45,18,LH45,default,NA)</f>
        <v>1.2504984778368029</v>
      </c>
      <c r="O45" s="95">
        <f>_xlfn.SWITCH($G$1+($G$2-1)*6,1,AF45,2,AW45,3,BN45,4,CE45,5,CV45,6,DM45,7,ED45,8,EU45,9,FL45,10,GC45,11,GT45,12,HK45,13,IB45,14,IS45,15,JJ45,16,KA45,17,KR45,18,LI45,default,NA)</f>
        <v>1.7553744596278951</v>
      </c>
      <c r="P45" s="95">
        <f>_xlfn.SWITCH($G$1+($G$2-1)*6,1,AG45,2,AX45,3,BO45,4,CF45,5,CW45,6,DN45,7,EE45,8,EV45,9,FM45,10,GD45,11,GU45,12,HL45,13,IC45,14,IT45,15,JK45,16,KB45,17,KS45,18,LJ45,default,NA)</f>
        <v>0.71238274601641638</v>
      </c>
      <c r="Q45" s="76"/>
      <c r="R45" s="93">
        <f>_xlfn.SWITCH($G$1+($G$2-1)*6,1,AI45,2,AZ45,3,BQ45,4,CH45,5,CY45,6,DP45,7,EG45,8,EX45,9,FO45,10,GF45,11,GW45,12,HN45,13,IE45,14,IV45,15,JM45,16,KD45,17,KU45,18,LL45,default,NA)</f>
        <v>1.2383425483252051</v>
      </c>
      <c r="S45" s="93">
        <f>_xlfn.SWITCH($G$1+($G$2-1)*6,1,AJ45,2,BA45,3,BR45,4,CI45,5,CZ45,6,DQ45,7,EH45,8,EY45,9,FP45,10,GG45,11,GX45,12,HO45,13,IF45,14,IW45,15,JN45,16,KE45,17,KV45,18,LM45,default,NA)</f>
        <v>1.9897346403390517</v>
      </c>
      <c r="T45" s="93">
        <f>_xlfn.SWITCH($G$1+($G$2-1)*6,1,AK45,2,BB45,3,BS45,4,CJ45,5,DA45,6,DR45,7,EI45,8,EZ45,9,FQ45,10,GH45,11,GY45,12,HP45,13,IG45,14,IX45,15,JO45,16,KF45,17,KW45,18,LN45,default,NA)</f>
        <v>0.62236567792486686</v>
      </c>
      <c r="U45" s="72"/>
      <c r="V45" s="111"/>
      <c r="W45" s="95">
        <v>2.667139982646855E-5</v>
      </c>
      <c r="X45" s="95">
        <v>2.8841430122136086E-5</v>
      </c>
      <c r="Y45" s="95">
        <f>W45/X45</f>
        <v>0.92475996209348799</v>
      </c>
      <c r="Z45" s="60"/>
      <c r="AA45" s="95">
        <v>1.0440961051452326E-5</v>
      </c>
      <c r="AB45" s="95">
        <v>6.6937332229002455E-3</v>
      </c>
      <c r="AC45" s="95">
        <f>AA45/AB45</f>
        <v>1.5598113494771891E-3</v>
      </c>
      <c r="AD45" s="60"/>
      <c r="AE45" s="95">
        <v>1.0505113830604527E-5</v>
      </c>
      <c r="AF45" s="95">
        <v>5.5948559081293297E-3</v>
      </c>
      <c r="AG45" s="95">
        <f t="shared" ref="AG45:AG54" si="205">AE45/AF45</f>
        <v>1.8776379594227957E-3</v>
      </c>
      <c r="AH45" s="76"/>
      <c r="AI45" s="93">
        <v>7.3245451885503079E-6</v>
      </c>
      <c r="AJ45" s="93">
        <v>0.20069904667827027</v>
      </c>
      <c r="AK45" s="93">
        <f>AI45/AJ45</f>
        <v>3.649516681706958E-5</v>
      </c>
      <c r="AL45" s="72"/>
      <c r="AM45" s="111"/>
      <c r="AN45" s="95">
        <v>6.3647064882502727E-2</v>
      </c>
      <c r="AO45" s="95">
        <v>1.2156574379432408</v>
      </c>
      <c r="AP45" s="95">
        <f>AN45/AO45</f>
        <v>5.2356085601044475E-2</v>
      </c>
      <c r="AQ45" s="60"/>
      <c r="AR45" s="95">
        <v>6.1127158377082588E-2</v>
      </c>
      <c r="AS45" s="95">
        <v>1.3401705005806441</v>
      </c>
      <c r="AT45" s="95">
        <f>AR45/AS45</f>
        <v>4.5611478801091766E-2</v>
      </c>
      <c r="AU45" s="60"/>
      <c r="AV45" s="95">
        <v>2.9722971881618929E-5</v>
      </c>
      <c r="AW45" s="95">
        <v>3.7531406413022556E-5</v>
      </c>
      <c r="AX45" s="95">
        <f>AV45/AW45</f>
        <v>0.79194932250942041</v>
      </c>
      <c r="AY45" s="76"/>
      <c r="AZ45" s="93">
        <v>2.9457565075821726E-5</v>
      </c>
      <c r="BA45" s="93">
        <v>3.7578788533163737E-5</v>
      </c>
      <c r="BB45" s="93">
        <f>AZ45/BA45</f>
        <v>0.78388809819733984</v>
      </c>
      <c r="BC45" s="72"/>
      <c r="BD45" s="111"/>
      <c r="BE45" s="95">
        <v>1.2052543949047421</v>
      </c>
      <c r="BF45" s="95">
        <v>2.1866626826566429</v>
      </c>
      <c r="BG45" s="95">
        <f>BE45/BF45</f>
        <v>0.55118441653764449</v>
      </c>
      <c r="BH45" s="60"/>
      <c r="BI45" s="95">
        <v>1.2049818140736286</v>
      </c>
      <c r="BJ45" s="95">
        <v>2.0792822463960663</v>
      </c>
      <c r="BK45" s="95">
        <f>BI45/BJ45</f>
        <v>0.57951815640333271</v>
      </c>
      <c r="BL45" s="60"/>
      <c r="BM45" s="95">
        <v>1.2504984778368029</v>
      </c>
      <c r="BN45" s="95">
        <v>1.7553744596278951</v>
      </c>
      <c r="BO45" s="95">
        <f>BM45/BN45</f>
        <v>0.71238274601641638</v>
      </c>
      <c r="BP45" s="76"/>
      <c r="BQ45" s="93">
        <v>1.2383425483252051</v>
      </c>
      <c r="BR45" s="93">
        <v>1.9897346403390517</v>
      </c>
      <c r="BS45" s="93">
        <f>BQ45/BR45</f>
        <v>0.62236567792486686</v>
      </c>
      <c r="BT45" s="72"/>
      <c r="BU45" s="111"/>
      <c r="BV45" s="95">
        <v>7.7249647281290482E-2</v>
      </c>
      <c r="BW45" s="95">
        <v>3.0663418163536123E-2</v>
      </c>
      <c r="BX45" s="95">
        <v>2.5192771030710821</v>
      </c>
      <c r="BY45" s="60"/>
      <c r="BZ45" s="95">
        <v>7.6015183465385008E-2</v>
      </c>
      <c r="CA45" s="95">
        <v>3.280589858315016E-2</v>
      </c>
      <c r="CB45" s="95">
        <v>2.3171193824402083</v>
      </c>
      <c r="CC45" s="60"/>
      <c r="CD45" s="95">
        <v>7.4879303605723466E-2</v>
      </c>
      <c r="CE45" s="95">
        <v>3.6873164909243784E-2</v>
      </c>
      <c r="CF45" s="95">
        <v>2.0307262419709429</v>
      </c>
      <c r="CG45" s="76"/>
      <c r="CH45" s="93">
        <v>1.4963985981239927E-3</v>
      </c>
      <c r="CI45" s="93">
        <v>1.48994323271353</v>
      </c>
      <c r="CJ45" s="93">
        <v>1.0043326250750548E-3</v>
      </c>
      <c r="CK45" s="72"/>
      <c r="CL45" s="111"/>
      <c r="CM45" s="95">
        <v>0.24070523262873739</v>
      </c>
      <c r="CN45" s="95">
        <v>0.87687541068498398</v>
      </c>
      <c r="CO45" s="95">
        <f>CM45/CN45</f>
        <v>0.27450334414179434</v>
      </c>
      <c r="CP45" s="60"/>
      <c r="CQ45" s="95">
        <v>0.21555658800849878</v>
      </c>
      <c r="CR45" s="95">
        <v>1.1857305471486659</v>
      </c>
      <c r="CS45" s="95">
        <f>CQ45/CR45</f>
        <v>0.18179221959563169</v>
      </c>
      <c r="CT45" s="60"/>
      <c r="CU45" s="95">
        <v>0.21331077345531035</v>
      </c>
      <c r="CV45" s="95">
        <v>1.8751813126947652</v>
      </c>
      <c r="CW45" s="95">
        <f>CU45/CV45</f>
        <v>0.11375474574710219</v>
      </c>
      <c r="CX45" s="76"/>
      <c r="CY45" s="93">
        <v>0.20941466590826605</v>
      </c>
      <c r="CZ45" s="93">
        <v>1.7172911050117436</v>
      </c>
      <c r="DA45" s="93">
        <f>CY45/CZ45</f>
        <v>0.12194476830230479</v>
      </c>
      <c r="DB45" s="72"/>
      <c r="DC45" s="111"/>
      <c r="DD45" s="95">
        <v>0.28653265012209689</v>
      </c>
      <c r="DE45" s="95">
        <v>1.6752562477026438</v>
      </c>
      <c r="DF45" s="95">
        <f>DD45/DE45</f>
        <v>0.17103810268729475</v>
      </c>
      <c r="DG45" s="60"/>
      <c r="DH45" s="95">
        <v>0.25376395442453598</v>
      </c>
      <c r="DI45" s="95">
        <v>1.616316907301673</v>
      </c>
      <c r="DJ45" s="95">
        <f>DH45/DI45</f>
        <v>0.157001361105711</v>
      </c>
      <c r="DK45" s="60"/>
      <c r="DL45" s="95">
        <v>0.24205289643245603</v>
      </c>
      <c r="DM45" s="95">
        <v>1.4521310331415351</v>
      </c>
      <c r="DN45" s="95">
        <f>DL45/DM45</f>
        <v>0.16668805425141259</v>
      </c>
      <c r="DO45" s="76"/>
      <c r="DP45" s="93">
        <v>5.5118803023950162E-2</v>
      </c>
      <c r="DQ45" s="93">
        <v>1.653934300586283</v>
      </c>
      <c r="DR45" s="93">
        <f>DP45/DQ45</f>
        <v>3.3325872136766119E-2</v>
      </c>
      <c r="DS45" s="72"/>
      <c r="DT45" s="111"/>
      <c r="DU45" s="95">
        <v>5.9629771666902323E-2</v>
      </c>
      <c r="DV45" s="95">
        <v>2.5605161126243825</v>
      </c>
      <c r="DW45" s="95">
        <f>DU45/DV45</f>
        <v>2.3288184508155747E-2</v>
      </c>
      <c r="DX45" s="60"/>
      <c r="DY45" s="95">
        <v>6.9890391985725137E-2</v>
      </c>
      <c r="DZ45" s="95">
        <v>2.7265691800426883</v>
      </c>
      <c r="EA45" s="95">
        <f>DY45/DZ45</f>
        <v>2.5633089560790422E-2</v>
      </c>
      <c r="EB45" s="60"/>
      <c r="EC45" s="95">
        <v>6.4130562048172107E-2</v>
      </c>
      <c r="ED45" s="95">
        <v>3.534522425591843</v>
      </c>
      <c r="EE45" s="95">
        <f>EC45/ED45</f>
        <v>1.8144052951491369E-2</v>
      </c>
      <c r="EF45" s="76"/>
      <c r="EG45" s="93">
        <v>7.8901112408932939E-2</v>
      </c>
      <c r="EH45" s="93">
        <v>1.346486800605859</v>
      </c>
      <c r="EI45" s="93">
        <f>EG45/EH45</f>
        <v>5.8597761503069286E-2</v>
      </c>
      <c r="EJ45" s="72"/>
      <c r="EK45" s="111"/>
      <c r="EL45" s="95">
        <v>0.3967943371227412</v>
      </c>
      <c r="EM45" s="95">
        <v>1.8058139463460212</v>
      </c>
      <c r="EN45" s="95">
        <f>EL45/EM45</f>
        <v>0.21973157197375495</v>
      </c>
      <c r="EO45" s="60"/>
      <c r="EP45" s="95">
        <v>0.38930285865803926</v>
      </c>
      <c r="EQ45" s="95">
        <v>1.8520463492185519</v>
      </c>
      <c r="ER45" s="95">
        <f>EP45/EQ45</f>
        <v>0.2102014665142159</v>
      </c>
      <c r="ES45" s="60"/>
      <c r="ET45" s="95">
        <v>0.38642093714126802</v>
      </c>
      <c r="EU45" s="95">
        <v>1.9167394916685807</v>
      </c>
      <c r="EV45" s="95">
        <f>ET45/EU45</f>
        <v>0.20160326367819378</v>
      </c>
      <c r="EW45" s="76"/>
      <c r="EX45" s="93">
        <v>0.3910033830581795</v>
      </c>
      <c r="EY45" s="93">
        <v>5.3514361287993548</v>
      </c>
      <c r="EZ45" s="93">
        <f>EX45/EY45</f>
        <v>7.3065131237192729E-2</v>
      </c>
      <c r="FA45" s="72"/>
      <c r="FB45" s="111"/>
      <c r="FC45" s="95">
        <v>62.266777936908056</v>
      </c>
      <c r="FD45" s="95">
        <v>53.701806365906592</v>
      </c>
      <c r="FE45" s="95">
        <f>FC45/FD45</f>
        <v>1.1594913123153165</v>
      </c>
      <c r="FF45" s="60"/>
      <c r="FG45" s="95">
        <v>6.8029746878193822E-5</v>
      </c>
      <c r="FH45" s="95">
        <v>2.592003255416195E-4</v>
      </c>
      <c r="FI45" s="95">
        <f>FG45/FH45</f>
        <v>0.26246011356675691</v>
      </c>
      <c r="FJ45" s="60"/>
      <c r="FK45" s="95">
        <v>6.8053392087260277E-5</v>
      </c>
      <c r="FL45" s="95">
        <v>2.5183252525942147E-4</v>
      </c>
      <c r="FM45" s="95">
        <f>FK45/FL45</f>
        <v>0.27023273509708923</v>
      </c>
      <c r="FN45" s="76"/>
      <c r="FO45" s="93">
        <v>6.7969787662337371E-5</v>
      </c>
      <c r="FP45" s="93">
        <v>2.5248198728251598E-4</v>
      </c>
      <c r="FQ45" s="93">
        <f>FO45/FP45</f>
        <v>0.26920648238673056</v>
      </c>
      <c r="FR45" s="72"/>
      <c r="FS45" s="111"/>
      <c r="FT45" s="95">
        <v>0.41027840407069188</v>
      </c>
      <c r="FU45" s="95">
        <v>4.3730547165958775</v>
      </c>
      <c r="FV45" s="95">
        <f>FT45/FU45</f>
        <v>9.3819636537743903E-2</v>
      </c>
      <c r="FW45" s="60"/>
      <c r="FX45" s="95">
        <v>0.39849743194952719</v>
      </c>
      <c r="FY45" s="95">
        <v>4.5646208728713349</v>
      </c>
      <c r="FZ45" s="95">
        <f>FX45/FY45</f>
        <v>8.7301320974518495E-2</v>
      </c>
      <c r="GA45" s="60"/>
      <c r="GB45" s="95">
        <v>0.40252460743983498</v>
      </c>
      <c r="GC45" s="95">
        <v>5.0144306917970347</v>
      </c>
      <c r="GD45" s="95">
        <f>GB45/GC45</f>
        <v>8.0273241805558032E-2</v>
      </c>
      <c r="GE45" s="76"/>
      <c r="GF45" s="93">
        <v>0.4039820591845078</v>
      </c>
      <c r="GG45" s="93">
        <v>5.1597073570683394</v>
      </c>
      <c r="GH45" s="93">
        <f>GF45/GG45</f>
        <v>7.8295537174426832E-2</v>
      </c>
      <c r="GI45" s="72"/>
      <c r="GJ45" s="111"/>
      <c r="GK45" s="95">
        <v>1.7675285220484261E-5</v>
      </c>
      <c r="GL45" s="95">
        <v>7.0386013964355564E-5</v>
      </c>
      <c r="GM45" s="95">
        <f>GK45/GL45</f>
        <v>0.25111928101846009</v>
      </c>
      <c r="GN45" s="60"/>
      <c r="GO45" s="95">
        <v>1.7675277659127914E-5</v>
      </c>
      <c r="GP45" s="95">
        <v>7.0284329370234002E-5</v>
      </c>
      <c r="GQ45" s="95">
        <f>GO45/GP45</f>
        <v>0.25148248290199299</v>
      </c>
      <c r="GR45" s="60"/>
      <c r="GS45" s="95">
        <v>1.7675719190310874E-5</v>
      </c>
      <c r="GT45" s="95">
        <v>6.9845582714978476E-5</v>
      </c>
      <c r="GU45" s="95">
        <f>GS45/GT45</f>
        <v>0.25306853351687042</v>
      </c>
      <c r="GV45" s="76"/>
      <c r="GW45" s="93">
        <v>1.7662639645975148E-5</v>
      </c>
      <c r="GX45" s="93">
        <v>6.9976885768440429E-5</v>
      </c>
      <c r="GY45" s="93">
        <f>GW45/GX45</f>
        <v>0.2524067690640357</v>
      </c>
      <c r="GZ45" s="72"/>
      <c r="HA45" s="111"/>
      <c r="HB45" s="95">
        <v>0.4181191107207729</v>
      </c>
      <c r="HC45" s="95">
        <v>0.36150237402006213</v>
      </c>
      <c r="HD45" s="95">
        <f>HB45/HC45</f>
        <v>1.156615117270485</v>
      </c>
      <c r="HE45" s="60"/>
      <c r="HF45" s="95">
        <v>0.40694593850442534</v>
      </c>
      <c r="HG45" s="95">
        <v>0.38268475381797717</v>
      </c>
      <c r="HH45" s="95">
        <f>HF45/HG45</f>
        <v>1.0633973118719746</v>
      </c>
      <c r="HI45" s="60"/>
      <c r="HJ45" s="95">
        <v>0.41874338995250593</v>
      </c>
      <c r="HK45" s="95">
        <v>0.47382080474983945</v>
      </c>
      <c r="HL45" s="95">
        <f>HJ45/HK45</f>
        <v>0.88375897756027733</v>
      </c>
      <c r="HM45" s="76"/>
      <c r="HN45" s="93">
        <v>0.40863794522839231</v>
      </c>
      <c r="HO45" s="93">
        <v>4.4912176500860443</v>
      </c>
      <c r="HP45" s="93">
        <f>HN45/HO45</f>
        <v>9.0986003588706829E-2</v>
      </c>
      <c r="HQ45" s="72"/>
      <c r="HR45" s="111"/>
      <c r="HS45" s="95">
        <v>3.6711604878339688</v>
      </c>
      <c r="HT45" s="95">
        <v>2.9147070892194136</v>
      </c>
      <c r="HU45" s="95">
        <f t="shared" ref="HU45:HU54" si="206">HS45/HT45</f>
        <v>1.2595298173914076</v>
      </c>
      <c r="HV45" s="60"/>
      <c r="HW45" s="95">
        <v>3.7308991023280114</v>
      </c>
      <c r="HX45" s="95">
        <v>2.8800795671615638</v>
      </c>
      <c r="HY45" s="95">
        <f>HW45/HX45</f>
        <v>1.2954152881286418</v>
      </c>
      <c r="HZ45" s="60"/>
      <c r="IA45" s="95">
        <v>4.0275533792103451</v>
      </c>
      <c r="IB45" s="95">
        <v>2.6216481403769136</v>
      </c>
      <c r="IC45" s="95">
        <f>IA45/IB45</f>
        <v>1.5362677077753482</v>
      </c>
      <c r="ID45" s="76"/>
      <c r="IE45" s="93">
        <v>3.9274322593309887</v>
      </c>
      <c r="IF45" s="93">
        <v>2.8498802889989459</v>
      </c>
      <c r="IG45" s="93">
        <f>IE45/IF45</f>
        <v>1.3781042924825961</v>
      </c>
      <c r="IH45" s="72"/>
      <c r="II45" s="111"/>
      <c r="IJ45" s="95">
        <v>3.9569434121452116</v>
      </c>
      <c r="IK45" s="95">
        <v>2.5958096589530326</v>
      </c>
      <c r="IL45" s="95">
        <f>IJ45/IK45</f>
        <v>1.5243580739818823</v>
      </c>
      <c r="IM45" s="60"/>
      <c r="IN45" s="95">
        <v>3.939765668190224</v>
      </c>
      <c r="IO45" s="95">
        <v>2.6305954560932769</v>
      </c>
      <c r="IP45" s="95">
        <f>IN45/IO45</f>
        <v>1.4976706734076126</v>
      </c>
      <c r="IQ45" s="60"/>
      <c r="IR45" s="95">
        <v>3.9489610592857178</v>
      </c>
      <c r="IS45" s="95">
        <v>2.6243136776349503</v>
      </c>
      <c r="IT45" s="95">
        <f>IR45/IS45</f>
        <v>1.5047595464443675</v>
      </c>
      <c r="IU45" s="76"/>
      <c r="IV45" s="93">
        <v>3.8310619323414321</v>
      </c>
      <c r="IW45" s="93">
        <v>2.8662089038256875</v>
      </c>
      <c r="IX45" s="93">
        <f>IV45/IW45</f>
        <v>1.336630392581609</v>
      </c>
      <c r="IY45" s="72"/>
      <c r="IZ45" s="111"/>
      <c r="JA45" s="95">
        <v>4.0526612500443759</v>
      </c>
      <c r="JB45" s="95">
        <v>2.4369487747541374</v>
      </c>
      <c r="JC45" s="95">
        <f>JA45/JB45</f>
        <v>1.663006334818526</v>
      </c>
      <c r="JD45" s="60"/>
      <c r="JE45" s="95">
        <v>4.0705956496005298</v>
      </c>
      <c r="JF45" s="95">
        <v>2.4230110277652215</v>
      </c>
      <c r="JG45" s="95">
        <f>JE45/JF45</f>
        <v>1.6799740500376095</v>
      </c>
      <c r="JH45" s="60"/>
      <c r="JI45" s="95">
        <v>4.1961144815488414</v>
      </c>
      <c r="JJ45" s="95">
        <v>2.4176838565526726</v>
      </c>
      <c r="JK45" s="95">
        <f>JI45/JJ45</f>
        <v>1.7355927120810566</v>
      </c>
      <c r="JL45" s="76"/>
      <c r="JM45" s="93">
        <v>3.8450805560169266</v>
      </c>
      <c r="JN45" s="93">
        <v>2.8541138236047514</v>
      </c>
      <c r="JO45" s="93">
        <f>JM45/JN45</f>
        <v>1.347206451339275</v>
      </c>
      <c r="JP45" s="72"/>
      <c r="JQ45" s="111"/>
      <c r="JR45" s="95">
        <v>3.9680327665619339</v>
      </c>
      <c r="JS45" s="95">
        <v>2.5420677216019487</v>
      </c>
      <c r="JT45" s="95">
        <f t="shared" ref="JT45:JT50" si="207">JR45/JS45</f>
        <v>1.5609469145304189</v>
      </c>
      <c r="JU45" s="60"/>
      <c r="JV45" s="95">
        <v>3.9253489094885627</v>
      </c>
      <c r="JW45" s="95">
        <v>2.6093499851506645</v>
      </c>
      <c r="JX45" s="95">
        <f>JV45/JW45</f>
        <v>1.5043397519792319</v>
      </c>
      <c r="JY45" s="60"/>
      <c r="JZ45" s="95">
        <v>3.9783650896374292</v>
      </c>
      <c r="KA45" s="95">
        <v>2.563821509833152</v>
      </c>
      <c r="KB45" s="95">
        <f>JZ45/KA45</f>
        <v>1.5517324721627492</v>
      </c>
      <c r="KC45" s="76"/>
      <c r="KD45" s="93">
        <v>3.9375364486703854</v>
      </c>
      <c r="KE45" s="93">
        <v>2.6654199983260476</v>
      </c>
      <c r="KF45" s="93">
        <f>KD45/KE45</f>
        <v>1.4772667914037036</v>
      </c>
      <c r="KG45" s="72"/>
      <c r="KH45" s="111"/>
      <c r="KI45" s="95">
        <v>3.8196279784340503</v>
      </c>
      <c r="KJ45" s="95">
        <v>2.7539550259344958</v>
      </c>
      <c r="KK45" s="95">
        <f>KI45/KJ45</f>
        <v>1.3869609134731389</v>
      </c>
      <c r="KL45" s="60"/>
      <c r="KM45" s="95">
        <v>4.1094130444295489</v>
      </c>
      <c r="KN45" s="95">
        <v>2.4405003257782676</v>
      </c>
      <c r="KO45" s="95">
        <f>KM45/KN45</f>
        <v>1.6838403998651672</v>
      </c>
      <c r="KP45" s="60"/>
      <c r="KQ45" s="95">
        <v>4.2351605805395174</v>
      </c>
      <c r="KR45" s="95">
        <v>2.3882189079661216</v>
      </c>
      <c r="KS45" s="95">
        <f>KQ45/KR45</f>
        <v>1.7733552675647755</v>
      </c>
      <c r="KT45" s="76"/>
      <c r="KU45" s="93">
        <v>4.141760226112897</v>
      </c>
      <c r="KV45" s="93">
        <v>2.5602689631356799</v>
      </c>
      <c r="KW45" s="93">
        <f>KU45/KV45</f>
        <v>1.6177051261990425</v>
      </c>
      <c r="KX45" s="72"/>
      <c r="KY45" s="111"/>
      <c r="KZ45" s="95">
        <v>4.0111778792236992</v>
      </c>
      <c r="LA45" s="95">
        <v>2.7055846516184041</v>
      </c>
      <c r="LB45" s="95">
        <f t="shared" ref="LB45:LB54" si="208">KZ45/LA45</f>
        <v>1.4825549357046826</v>
      </c>
      <c r="LC45" s="60"/>
      <c r="LD45" s="95">
        <v>4.0211411573197813</v>
      </c>
      <c r="LE45" s="95">
        <v>2.7065046779727528</v>
      </c>
      <c r="LF45" s="95">
        <f>LD45/LE45</f>
        <v>1.4857322028838049</v>
      </c>
      <c r="LG45" s="60"/>
      <c r="LH45" s="95">
        <v>3.9924280219070494</v>
      </c>
      <c r="LI45" s="95">
        <v>2.7564370210867764</v>
      </c>
      <c r="LJ45" s="95">
        <f>LH45/LI45</f>
        <v>1.4484016835374531</v>
      </c>
      <c r="LK45" s="76"/>
      <c r="LL45" s="93">
        <v>3.9663103920174425</v>
      </c>
      <c r="LM45" s="93">
        <v>2.8469384143979442</v>
      </c>
      <c r="LN45" s="93">
        <f>LL45/LM45</f>
        <v>1.3931844721186979</v>
      </c>
    </row>
    <row r="46" spans="1:326" x14ac:dyDescent="0.3">
      <c r="E46" s="111"/>
      <c r="F46" s="95">
        <f>_xlfn.SWITCH($G$1+($G$2-1)*6,1,W46,2,AN46,3,BE46,4,BV46,5,CM46,6,DD46,7,DU46,8,EL46,9,FC46,10,FT46,11,GK46,12,HB46,13,HS46,14,IJ46,15,JA46,16,JR46,17,KI46,18,KZ46,default,NA)</f>
        <v>3.2335592540900591E-2</v>
      </c>
      <c r="G46" s="95">
        <f>_xlfn.SWITCH($G$1+($G$2-1)*6,1,X46,2,AO46,3,BF46,4,BW46,5,CN46,6,DE46,7,DV46,8,EM46,9,FD46,10,FU46,11,GL46,12,HC46,13,HT46,14,IK46,15,JB46,16,JS46,17,KJ46,18,LA46,default,NA)</f>
        <v>2.1691309196509242E-6</v>
      </c>
      <c r="H46" s="95">
        <f>_xlfn.SWITCH($G$1+($G$2-1)*6,1,Y46,2,AP46,3,BG46,4,BX46,5,CO46,6,DF46,7,DW46,8,EN46,9,FE46,10,FV46,11,GM46,12,HD46,13,HU46,14,IL46,15,JC46,16,JT46,17,KK46,18,LB46,default,NA)</f>
        <v>14907.165006944035</v>
      </c>
      <c r="I46" s="60"/>
      <c r="J46" s="95">
        <f>_xlfn.SWITCH($G$1+($G$2-1)*6,1,AA46,2,AR46,3,BI46,4,BZ46,5,CQ46,6,DH46,7,DY46,8,EP46,9,FG46,10,FX46,11,GO46,12,HF46,13,HW46,14,IN46,15,JE46,16,JV46,17,KM46,18,LD46,default,NA)</f>
        <v>1.0512597197415655E-5</v>
      </c>
      <c r="K46" s="95">
        <f>_xlfn.SWITCH($G$1+($G$2-1)*6,1,AB46,2,AS46,3,BJ46,4,CA46,5,CR46,6,DI46,7,DZ46,8,EQ46,9,FH46,10,FY46,11,GP46,12,HG46,13,HX46,14,IO46,15,JF46,16,JW46,17,KN46,18,LE46,default,NA)</f>
        <v>4.8725500454881106E-4</v>
      </c>
      <c r="L46" s="95">
        <f>_xlfn.SWITCH($G$1+($G$2-1)*6,1,AC46,2,AT46,3,BK46,4,CB46,5,CS46,6,DJ46,7,EA46,8,ER46,9,FI46,10,FZ46,11,GQ46,12,HH46,13,HY46,14,IP46,15,JG46,16,JX46,17,KO46,18,LF46,default,NA)</f>
        <v>2.1575144635302662E-2</v>
      </c>
      <c r="M46" s="60"/>
      <c r="N46" s="95">
        <f>_xlfn.SWITCH($G$1+($G$2-1)*6,1,AE46,2,AV46,3,BM46,4,CD46,5,CU46,6,DL46,7,EC46,8,ET46,9,FK46,10,GB46,11,GS46,12,HJ46,13,IA46,14,IR46,15,JI46,16,JZ46,17,KQ46,18,LH46,default,NA)</f>
        <v>1.0516012658515907E-5</v>
      </c>
      <c r="O46" s="95">
        <f>_xlfn.SWITCH($G$1+($G$2-1)*6,1,AF46,2,AW46,3,BN46,4,CE46,5,CV46,6,DM46,7,ED46,8,EU46,9,FL46,10,GC46,11,GT46,12,HK46,13,IB46,14,IS46,15,JJ46,16,KA46,17,KR46,18,LI46,default,NA)</f>
        <v>4.5012279590547262E-4</v>
      </c>
      <c r="P46" s="95">
        <f>_xlfn.SWITCH($G$1+($G$2-1)*6,1,AG46,2,AX46,3,BO46,4,CF46,5,CW46,6,DN46,7,EE46,8,EV46,9,FM46,10,GD46,11,GU46,12,HL46,13,IC46,14,IT46,15,JK46,16,KB46,17,KS46,18,LJ46,default,NA)</f>
        <v>2.3362541853410836E-2</v>
      </c>
      <c r="Q46" s="76"/>
      <c r="R46" s="93">
        <f>_xlfn.SWITCH($G$1+($G$2-1)*6,1,AI46,2,AZ46,3,BQ46,4,CH46,5,CY46,6,DP46,7,EG46,8,EX46,9,FO46,10,GF46,11,GW46,12,HN46,13,IE46,14,IV46,15,JM46,16,KD46,17,KU46,18,LL46,default,NA)</f>
        <v>1.0330964390835218E-5</v>
      </c>
      <c r="S46" s="93">
        <f>_xlfn.SWITCH($G$1+($G$2-1)*6,1,AJ46,2,BA46,3,BR46,4,CI46,5,CZ46,6,DQ46,7,EH46,8,EY46,9,FP46,10,GG46,11,GX46,12,HO46,13,IF46,14,IW46,15,JN46,16,KE46,17,KV46,18,LM46,default,NA)</f>
        <v>4.6761640698667067E-4</v>
      </c>
      <c r="T46" s="93">
        <f>_xlfn.SWITCH($G$1+($G$2-1)*6,1,AK46,2,BB46,3,BS46,4,CJ46,5,DA46,6,DR46,7,EI46,8,EZ46,9,FQ46,10,GH46,11,GY46,12,HP46,13,IG46,14,IX46,15,JO46,16,KF46,17,KW46,18,LN46,default,NA)</f>
        <v>2.2092818465049496E-2</v>
      </c>
      <c r="U46" s="72"/>
      <c r="V46" s="111"/>
      <c r="W46" s="95">
        <v>3.0021909973185559E-2</v>
      </c>
      <c r="X46" s="95">
        <v>1.2570572039591119</v>
      </c>
      <c r="Y46" s="95">
        <f t="shared" ref="Y46:Y54" si="209">W46/X46</f>
        <v>2.3882691955967723E-2</v>
      </c>
      <c r="Z46" s="60"/>
      <c r="AA46" s="95">
        <v>2.6676227832871601E-5</v>
      </c>
      <c r="AB46" s="95">
        <v>3.267971652872391E-5</v>
      </c>
      <c r="AC46" s="95">
        <f t="shared" ref="AC46:AC54" si="210">AA46/AB46</f>
        <v>0.81629312204787552</v>
      </c>
      <c r="AD46" s="60"/>
      <c r="AE46" s="95">
        <v>2.6677222610670121E-5</v>
      </c>
      <c r="AF46" s="95">
        <v>3.2652803851012418E-5</v>
      </c>
      <c r="AG46" s="95">
        <f t="shared" si="205"/>
        <v>0.8169963820685181</v>
      </c>
      <c r="AH46" s="76"/>
      <c r="AI46" s="93">
        <v>8.8984713972732749E-3</v>
      </c>
      <c r="AJ46" s="93">
        <v>2.7196844609589559</v>
      </c>
      <c r="AK46" s="93">
        <f t="shared" ref="AK46:AK54" si="211">AI46/AJ46</f>
        <v>3.2718763977993572E-3</v>
      </c>
      <c r="AL46" s="72"/>
      <c r="AM46" s="111"/>
      <c r="AN46" s="95">
        <v>0.25351861198960007</v>
      </c>
      <c r="AO46" s="95">
        <v>0.22035311697960755</v>
      </c>
      <c r="AP46" s="95">
        <f t="shared" ref="AP46:AP54" si="212">AN46/AO46</f>
        <v>1.1505106688055691</v>
      </c>
      <c r="AQ46" s="60"/>
      <c r="AR46" s="95">
        <v>0.25750320037561081</v>
      </c>
      <c r="AS46" s="95">
        <v>0.23255310647481567</v>
      </c>
      <c r="AT46" s="95">
        <f t="shared" ref="AT46:AT54" si="213">AR46/AS46</f>
        <v>1.1072877257113618</v>
      </c>
      <c r="AU46" s="60"/>
      <c r="AV46" s="95">
        <v>5.788522671968481E-2</v>
      </c>
      <c r="AW46" s="95">
        <v>1.395454652848015</v>
      </c>
      <c r="AX46" s="95">
        <f t="shared" ref="AX46:AX54" si="214">AV46/AW46</f>
        <v>4.1481266769611995E-2</v>
      </c>
      <c r="AY46" s="76"/>
      <c r="AZ46" s="93">
        <v>7.8524123952340864E-3</v>
      </c>
      <c r="BA46" s="93">
        <v>2.1726346623486137</v>
      </c>
      <c r="BB46" s="93">
        <f t="shared" ref="BB46:BB54" si="215">AZ46/BA46</f>
        <v>3.6142350719681718E-3</v>
      </c>
      <c r="BC46" s="72"/>
      <c r="BD46" s="111"/>
      <c r="BE46" s="95">
        <v>3.2335592540900591E-2</v>
      </c>
      <c r="BF46" s="95">
        <v>2.1691309196509242E-6</v>
      </c>
      <c r="BG46" s="95">
        <f t="shared" ref="BG46:BG54" si="216">BE46/BF46</f>
        <v>14907.165006944035</v>
      </c>
      <c r="BH46" s="60"/>
      <c r="BI46" s="95">
        <v>1.0512597197415655E-5</v>
      </c>
      <c r="BJ46" s="95">
        <v>4.8725500454881106E-4</v>
      </c>
      <c r="BK46" s="95">
        <f t="shared" ref="BK46:BK54" si="217">BI46/BJ46</f>
        <v>2.1575144635302662E-2</v>
      </c>
      <c r="BL46" s="60"/>
      <c r="BM46" s="95">
        <v>1.0516012658515907E-5</v>
      </c>
      <c r="BN46" s="95">
        <v>4.5012279590547262E-4</v>
      </c>
      <c r="BO46" s="95">
        <f t="shared" ref="BO46:BO54" si="218">BM46/BN46</f>
        <v>2.3362541853410836E-2</v>
      </c>
      <c r="BP46" s="76"/>
      <c r="BQ46" s="93">
        <v>1.0330964390835218E-5</v>
      </c>
      <c r="BR46" s="93">
        <v>4.6761640698667067E-4</v>
      </c>
      <c r="BS46" s="93">
        <f t="shared" ref="BS46:BS54" si="219">BQ46/BR46</f>
        <v>2.2092818465049496E-2</v>
      </c>
      <c r="BT46" s="72"/>
      <c r="BU46" s="111"/>
      <c r="BV46" s="95">
        <v>1.605083546417201E-3</v>
      </c>
      <c r="BW46" s="95">
        <v>3.0391146937548647E-5</v>
      </c>
      <c r="BX46" s="95">
        <v>52.814181370499711</v>
      </c>
      <c r="BY46" s="60"/>
      <c r="BZ46" s="95">
        <v>1.6058288487846551E-3</v>
      </c>
      <c r="CA46" s="95">
        <v>3.0341803287261097E-5</v>
      </c>
      <c r="CB46" s="95">
        <v>52.924634491281438</v>
      </c>
      <c r="CC46" s="60"/>
      <c r="CD46" s="95">
        <v>1.6067019133558038E-3</v>
      </c>
      <c r="CE46" s="95">
        <v>2.9578197395651949E-5</v>
      </c>
      <c r="CF46" s="95">
        <v>54.320481125465477</v>
      </c>
      <c r="CG46" s="76"/>
      <c r="CH46" s="93">
        <v>8.2243141892812607E-2</v>
      </c>
      <c r="CI46" s="93">
        <v>4.7134304005882734E-2</v>
      </c>
      <c r="CJ46" s="93">
        <v>1.7448680664203298</v>
      </c>
      <c r="CK46" s="72"/>
      <c r="CL46" s="111"/>
      <c r="CM46" s="95">
        <v>1.0686247125537587E-5</v>
      </c>
      <c r="CN46" s="95">
        <v>6.3665286971481512E-5</v>
      </c>
      <c r="CO46" s="95">
        <f t="shared" ref="CO46:CO54" si="220">CM46/CN46</f>
        <v>0.16785045091094034</v>
      </c>
      <c r="CP46" s="60"/>
      <c r="CQ46" s="95">
        <v>1.0686250880810678E-5</v>
      </c>
      <c r="CR46" s="95">
        <v>6.3592778468184334E-5</v>
      </c>
      <c r="CS46" s="95">
        <f t="shared" ref="CS46:CS54" si="221">CQ46/CR46</f>
        <v>0.16804189309257878</v>
      </c>
      <c r="CT46" s="60"/>
      <c r="CU46" s="95">
        <v>1.0686438715166267E-5</v>
      </c>
      <c r="CV46" s="95">
        <v>6.3005936720331006E-5</v>
      </c>
      <c r="CW46" s="95">
        <f t="shared" ref="CW46:CW54" si="222">CU46/CV46</f>
        <v>0.16961002837876901</v>
      </c>
      <c r="CX46" s="76"/>
      <c r="CY46" s="93">
        <v>1.0679699564877212E-5</v>
      </c>
      <c r="CZ46" s="93">
        <v>6.3080449281767523E-5</v>
      </c>
      <c r="DA46" s="93">
        <f t="shared" ref="DA46:DA54" si="223">CY46/CZ46</f>
        <v>0.16930284559599709</v>
      </c>
      <c r="DB46" s="72"/>
      <c r="DC46" s="111"/>
      <c r="DD46" s="95">
        <v>1.7588270394759388E-4</v>
      </c>
      <c r="DE46" s="95">
        <v>2.7627495288638968E-3</v>
      </c>
      <c r="DF46" s="95">
        <f t="shared" ref="DF46:DF54" si="224">DD46/DE46</f>
        <v>6.3662196702978249E-2</v>
      </c>
      <c r="DG46" s="60"/>
      <c r="DH46" s="95">
        <v>8.0693267270787912E-3</v>
      </c>
      <c r="DI46" s="95">
        <v>0.21199706755291903</v>
      </c>
      <c r="DJ46" s="95">
        <f t="shared" ref="DJ46:DJ54" si="225">DH46/DI46</f>
        <v>3.806338842429749E-2</v>
      </c>
      <c r="DK46" s="60"/>
      <c r="DL46" s="95">
        <v>1.1812556412947449E-2</v>
      </c>
      <c r="DM46" s="95">
        <v>0.555607980056394</v>
      </c>
      <c r="DN46" s="95">
        <f t="shared" ref="DN46:DN54" si="226">DL46/DM46</f>
        <v>2.1260595306331776E-2</v>
      </c>
      <c r="DO46" s="76"/>
      <c r="DP46" s="93">
        <v>2.0598089889422074E-3</v>
      </c>
      <c r="DQ46" s="93">
        <v>0.23960424823903223</v>
      </c>
      <c r="DR46" s="93">
        <f t="shared" ref="DR46:DR54" si="227">DP46/DQ46</f>
        <v>8.5967131387725479E-3</v>
      </c>
      <c r="DS46" s="72"/>
      <c r="DT46" s="111"/>
      <c r="DU46" s="95">
        <v>61.878483428071846</v>
      </c>
      <c r="DV46" s="95">
        <v>53.639982065869731</v>
      </c>
      <c r="DW46" s="95">
        <f t="shared" ref="DW46:DW54" si="228">DU46/DV46</f>
        <v>1.1535888164929895</v>
      </c>
      <c r="DX46" s="60"/>
      <c r="DY46" s="95">
        <v>61.932753347842258</v>
      </c>
      <c r="DZ46" s="95">
        <v>53.890883425346814</v>
      </c>
      <c r="EA46" s="95">
        <f t="shared" ref="EA46:EA54" si="229">DY46/DZ46</f>
        <v>1.1492250527612071</v>
      </c>
      <c r="EB46" s="60"/>
      <c r="EC46" s="95">
        <v>61.910358755088879</v>
      </c>
      <c r="ED46" s="95">
        <v>54.203641736554701</v>
      </c>
      <c r="EE46" s="95">
        <f t="shared" ref="EE46:EE54" si="230">EC46/ED46</f>
        <v>1.1421807976665301</v>
      </c>
      <c r="EF46" s="76"/>
      <c r="EG46" s="93">
        <v>62.125385038911752</v>
      </c>
      <c r="EH46" s="93">
        <v>55.520079865298023</v>
      </c>
      <c r="EI46" s="93">
        <f t="shared" ref="EI46:EI54" si="231">EG46/EH46</f>
        <v>1.1189714638314538</v>
      </c>
      <c r="EJ46" s="72"/>
      <c r="EK46" s="111"/>
      <c r="EL46" s="95">
        <v>63.399775578925897</v>
      </c>
      <c r="EM46" s="95">
        <v>54.247695351077645</v>
      </c>
      <c r="EN46" s="95">
        <f t="shared" ref="EN46:EN54" si="232">EL46/EM46</f>
        <v>1.1687091067854267</v>
      </c>
      <c r="EO46" s="60"/>
      <c r="EP46" s="95">
        <v>63.422647151836131</v>
      </c>
      <c r="EQ46" s="95">
        <v>54.407595311875227</v>
      </c>
      <c r="ER46" s="95">
        <f t="shared" ref="ER46:ER54" si="233">EP46/EQ46</f>
        <v>1.1656947304560112</v>
      </c>
      <c r="ES46" s="60"/>
      <c r="ET46" s="95">
        <v>63.398449621806719</v>
      </c>
      <c r="EU46" s="95">
        <v>54.496250191973026</v>
      </c>
      <c r="EV46" s="95">
        <f t="shared" ref="EV46:EV54" si="234">ET46/EU46</f>
        <v>1.1633543482069695</v>
      </c>
      <c r="EW46" s="76"/>
      <c r="EX46" s="93">
        <v>63.695084358589021</v>
      </c>
      <c r="EY46" s="93">
        <v>55.942206517983315</v>
      </c>
      <c r="EZ46" s="93">
        <f t="shared" ref="EZ46:EZ54" si="235">EX46/EY46</f>
        <v>1.1385872728869471</v>
      </c>
      <c r="FA46" s="72"/>
      <c r="FB46" s="111"/>
      <c r="FC46" s="95">
        <v>1.8331833499136572E-4</v>
      </c>
      <c r="FD46" s="95">
        <v>4.2296241918434439E-5</v>
      </c>
      <c r="FE46" s="95">
        <f t="shared" ref="FE46:FE54" si="236">FC46/FD46</f>
        <v>4.3341518460406778</v>
      </c>
      <c r="FF46" s="60"/>
      <c r="FG46" s="95">
        <v>62.296519803949003</v>
      </c>
      <c r="FH46" s="95">
        <v>53.847198943727086</v>
      </c>
      <c r="FI46" s="95">
        <f t="shared" ref="FI46:FI54" si="237">FG46/FH46</f>
        <v>1.1569129133170299</v>
      </c>
      <c r="FJ46" s="60"/>
      <c r="FK46" s="95">
        <v>62.198643964477412</v>
      </c>
      <c r="FL46" s="95">
        <v>54.246510343376009</v>
      </c>
      <c r="FM46" s="95">
        <f t="shared" ref="FM46:FM54" si="238">FK46/FL46</f>
        <v>1.1465925378566297</v>
      </c>
      <c r="FN46" s="76"/>
      <c r="FO46" s="93">
        <v>62.362694900846591</v>
      </c>
      <c r="FP46" s="93">
        <v>55.190231294506567</v>
      </c>
      <c r="FQ46" s="93">
        <f t="shared" ref="FQ46:FQ54" si="239">FO46/FP46</f>
        <v>1.1299589336392932</v>
      </c>
      <c r="FR46" s="72"/>
      <c r="FS46" s="111"/>
      <c r="FT46" s="95">
        <v>63.488942038299768</v>
      </c>
      <c r="FU46" s="95">
        <v>54.05024652432936</v>
      </c>
      <c r="FV46" s="95">
        <f t="shared" ref="FV46:FV51" si="240">FT46/FU46</f>
        <v>1.1746281676943289</v>
      </c>
      <c r="FW46" s="60"/>
      <c r="FX46" s="95">
        <v>63.496456028735246</v>
      </c>
      <c r="FY46" s="95">
        <v>54.12022327325483</v>
      </c>
      <c r="FZ46" s="95">
        <f t="shared" ref="FZ46:FZ53" si="241">FX46/FY46</f>
        <v>1.1732482275274347</v>
      </c>
      <c r="GA46" s="60"/>
      <c r="GB46" s="95">
        <v>63.439629126598781</v>
      </c>
      <c r="GC46" s="95">
        <v>54.252222517621611</v>
      </c>
      <c r="GD46" s="95">
        <f t="shared" ref="GD46:GD54" si="242">GB46/GC46</f>
        <v>1.1693461794305851</v>
      </c>
      <c r="GE46" s="76"/>
      <c r="GF46" s="93">
        <v>63.597509090465053</v>
      </c>
      <c r="GG46" s="93">
        <v>55.121953676412105</v>
      </c>
      <c r="GH46" s="93">
        <f t="shared" ref="GH46:GH54" si="243">GF46/GG46</f>
        <v>1.1537600692422449</v>
      </c>
      <c r="GI46" s="72"/>
      <c r="GJ46" s="111"/>
      <c r="GK46" s="95">
        <v>62.386567996005638</v>
      </c>
      <c r="GL46" s="95">
        <v>53.738235281822256</v>
      </c>
      <c r="GM46" s="95">
        <f t="shared" ref="GM46:GM54" si="244">GK46/GL46</f>
        <v>1.1609344383720173</v>
      </c>
      <c r="GN46" s="60"/>
      <c r="GO46" s="95">
        <v>62.424576306463855</v>
      </c>
      <c r="GP46" s="95">
        <v>53.947136681681293</v>
      </c>
      <c r="GQ46" s="95">
        <f t="shared" ref="GQ46:GQ54" si="245">GO46/GP46</f>
        <v>1.1571434583229925</v>
      </c>
      <c r="GR46" s="60"/>
      <c r="GS46" s="95">
        <v>62.35098463593809</v>
      </c>
      <c r="GT46" s="95">
        <v>54.140370627876933</v>
      </c>
      <c r="GU46" s="95">
        <f t="shared" ref="GU46:GU54" si="246">GS46/GT46</f>
        <v>1.151654189153879</v>
      </c>
      <c r="GV46" s="76"/>
      <c r="GW46" s="93">
        <v>62.465194725044675</v>
      </c>
      <c r="GX46" s="93">
        <v>55.010700739236547</v>
      </c>
      <c r="GY46" s="93">
        <f t="shared" ref="GY46:GY54" si="247">GW46/GX46</f>
        <v>1.1355098896330036</v>
      </c>
      <c r="GZ46" s="72"/>
      <c r="HA46" s="111"/>
      <c r="HB46" s="95">
        <v>65.202201652167673</v>
      </c>
      <c r="HC46" s="95">
        <v>54.290261021540566</v>
      </c>
      <c r="HD46" s="95">
        <f t="shared" ref="HD46:HD54" si="248">HB46/HC46</f>
        <v>1.2009925984017209</v>
      </c>
      <c r="HE46" s="60"/>
      <c r="HF46" s="95">
        <v>65.22352255454696</v>
      </c>
      <c r="HG46" s="95">
        <v>54.403216254899377</v>
      </c>
      <c r="HH46" s="95">
        <f t="shared" ref="HH46:HH54" si="249">HF46/HG46</f>
        <v>1.1988909304359949</v>
      </c>
      <c r="HI46" s="60"/>
      <c r="HJ46" s="95">
        <v>65.177162491408794</v>
      </c>
      <c r="HK46" s="95">
        <v>54.484260254988442</v>
      </c>
      <c r="HL46" s="95">
        <f t="shared" ref="HL46:HL54" si="250">HJ46/HK46</f>
        <v>1.1962567204983083</v>
      </c>
      <c r="HM46" s="76"/>
      <c r="HN46" s="93">
        <v>65.32850887998265</v>
      </c>
      <c r="HO46" s="93">
        <v>55.357779627640788</v>
      </c>
      <c r="HP46" s="93">
        <f t="shared" ref="HP46:HP54" si="251">HN46/HO46</f>
        <v>1.1801143275508716</v>
      </c>
      <c r="HQ46" s="72"/>
      <c r="HR46" s="111"/>
      <c r="HS46" s="95">
        <v>2.0483066685990779E-2</v>
      </c>
      <c r="HT46" s="95">
        <v>1.9027026628275369E-4</v>
      </c>
      <c r="HU46" s="95">
        <f t="shared" si="206"/>
        <v>107.65248341825328</v>
      </c>
      <c r="HV46" s="60"/>
      <c r="HW46" s="95">
        <v>1.0099684201133756E-5</v>
      </c>
      <c r="HX46" s="95">
        <v>5.1459236457996127E-3</v>
      </c>
      <c r="HY46" s="95">
        <f t="shared" ref="HY46:HY54" si="252">HW46/HX46</f>
        <v>1.9626572208038253E-3</v>
      </c>
      <c r="HZ46" s="60"/>
      <c r="IA46" s="95">
        <v>1.0178625899435165E-5</v>
      </c>
      <c r="IB46" s="95">
        <v>2.5810967267799042E-3</v>
      </c>
      <c r="IC46" s="95">
        <f t="shared" ref="IC46:IC54" si="253">IA46/IB46</f>
        <v>3.9435274911737619E-3</v>
      </c>
      <c r="ID46" s="76"/>
      <c r="IE46" s="93">
        <v>8.4630844835302486E-6</v>
      </c>
      <c r="IF46" s="93">
        <v>0.23098670689720585</v>
      </c>
      <c r="IG46" s="93">
        <f t="shared" ref="IG46:IG54" si="254">IE46/IF46</f>
        <v>3.6638837780810075E-5</v>
      </c>
      <c r="IH46" s="72"/>
      <c r="II46" s="111"/>
      <c r="IJ46" s="95">
        <v>1.0031256686131593</v>
      </c>
      <c r="IK46" s="95">
        <v>2.6965232844737699</v>
      </c>
      <c r="IL46" s="95">
        <f t="shared" ref="IL46:IL54" si="255">IJ46/IK46</f>
        <v>0.37200704862777428</v>
      </c>
      <c r="IM46" s="60"/>
      <c r="IN46" s="95">
        <v>0.96758399920103877</v>
      </c>
      <c r="IO46" s="95">
        <v>2.8682771610236468</v>
      </c>
      <c r="IP46" s="95">
        <f t="shared" ref="IP46:IP54" si="256">IN46/IO46</f>
        <v>0.33733978443551876</v>
      </c>
      <c r="IQ46" s="60"/>
      <c r="IR46" s="95">
        <v>0.96223833735387176</v>
      </c>
      <c r="IS46" s="95">
        <v>2.8985365997873958</v>
      </c>
      <c r="IT46" s="95">
        <f t="shared" ref="IT46:IT54" si="257">IR46/IS46</f>
        <v>0.33197384411997793</v>
      </c>
      <c r="IU46" s="76"/>
      <c r="IV46" s="93">
        <v>0.85108114298770932</v>
      </c>
      <c r="IW46" s="93">
        <v>3.3810344521277025</v>
      </c>
      <c r="IX46" s="93">
        <f t="shared" ref="IX46:IX54" si="258">IV46/IW46</f>
        <v>0.25172211494388042</v>
      </c>
      <c r="IY46" s="72"/>
      <c r="IZ46" s="111"/>
      <c r="JA46" s="95">
        <v>4.7150832907118995E-2</v>
      </c>
      <c r="JB46" s="95">
        <v>4.8567619350934601E-4</v>
      </c>
      <c r="JC46" s="95">
        <f t="shared" ref="JC46:JC54" si="259">JA46/JB46</f>
        <v>97.08285795608316</v>
      </c>
      <c r="JD46" s="60"/>
      <c r="JE46" s="95">
        <v>4.7146630350304683E-2</v>
      </c>
      <c r="JF46" s="95">
        <v>4.8588114647708298E-4</v>
      </c>
      <c r="JG46" s="95">
        <f t="shared" ref="JG46:JG54" si="260">JE46/JF46</f>
        <v>97.033257396679815</v>
      </c>
      <c r="JH46" s="60"/>
      <c r="JI46" s="95">
        <v>4.712367524578881E-2</v>
      </c>
      <c r="JJ46" s="95">
        <v>4.8716994167786163E-4</v>
      </c>
      <c r="JK46" s="95">
        <f t="shared" ref="JK46:JK54" si="261">JI46/JJ46</f>
        <v>96.729439183973867</v>
      </c>
      <c r="JL46" s="76"/>
      <c r="JM46" s="93">
        <v>4.7106856409554781E-2</v>
      </c>
      <c r="JN46" s="93">
        <v>4.8737476407285728E-4</v>
      </c>
      <c r="JO46" s="93">
        <f t="shared" ref="JO46:JO54" si="262">JM46/JN46</f>
        <v>96.654278969833598</v>
      </c>
      <c r="JP46" s="72"/>
      <c r="JQ46" s="111"/>
      <c r="JR46" s="95">
        <v>0.36510131853160421</v>
      </c>
      <c r="JS46" s="95">
        <v>0.12789209836493326</v>
      </c>
      <c r="JT46" s="95">
        <f t="shared" si="207"/>
        <v>2.8547605614367755</v>
      </c>
      <c r="JU46" s="60"/>
      <c r="JV46" s="95">
        <v>0.36378683958801722</v>
      </c>
      <c r="JW46" s="95">
        <v>0.13525877352855067</v>
      </c>
      <c r="JX46" s="95">
        <f t="shared" ref="JX46:JX52" si="263">JV46/JW46</f>
        <v>2.6895618679495747</v>
      </c>
      <c r="JY46" s="60"/>
      <c r="JZ46" s="95">
        <v>0.34382502145193067</v>
      </c>
      <c r="KA46" s="95">
        <v>0.51725847767548627</v>
      </c>
      <c r="KB46" s="95">
        <f t="shared" ref="KB46:KB53" si="264">JZ46/KA46</f>
        <v>0.66470640171438045</v>
      </c>
      <c r="KC46" s="76"/>
      <c r="KD46" s="93">
        <v>0.2569132672561254</v>
      </c>
      <c r="KE46" s="93">
        <v>3.0859616224163782</v>
      </c>
      <c r="KF46" s="93">
        <f t="shared" ref="KF46:KF54" si="265">KD46/KE46</f>
        <v>8.3252256084428058E-2</v>
      </c>
      <c r="KG46" s="72"/>
      <c r="KH46" s="111"/>
      <c r="KI46" s="95">
        <v>0.18636868895163627</v>
      </c>
      <c r="KJ46" s="95">
        <v>5.8991214715722381E-3</v>
      </c>
      <c r="KK46" s="95">
        <f t="shared" ref="KK46:KK54" si="266">KI46/KJ46</f>
        <v>31.592617621071831</v>
      </c>
      <c r="KL46" s="60"/>
      <c r="KM46" s="95">
        <v>7.917158946848224E-2</v>
      </c>
      <c r="KN46" s="95">
        <v>1.4266026462269676</v>
      </c>
      <c r="KO46" s="95">
        <f t="shared" ref="KO46:KO54" si="267">KM46/KN46</f>
        <v>5.5496595129605773E-2</v>
      </c>
      <c r="KP46" s="60"/>
      <c r="KQ46" s="95">
        <v>7.7917551152967127E-2</v>
      </c>
      <c r="KR46" s="95">
        <v>2.1145987557780956</v>
      </c>
      <c r="KS46" s="95">
        <f t="shared" ref="KS46:KS54" si="268">KQ46/KR46</f>
        <v>3.6847440177508427E-2</v>
      </c>
      <c r="KT46" s="76"/>
      <c r="KU46" s="93">
        <v>1.6712016002427587E-3</v>
      </c>
      <c r="KV46" s="93">
        <v>0.89526355750376607</v>
      </c>
      <c r="KW46" s="93">
        <f t="shared" ref="KW46:KW54" si="269">KU46/KV46</f>
        <v>1.8667146520545471E-3</v>
      </c>
      <c r="KX46" s="72"/>
      <c r="KY46" s="111"/>
      <c r="KZ46" s="95">
        <v>9.0827283891053073E-2</v>
      </c>
      <c r="LA46" s="95">
        <v>1.28335993258831</v>
      </c>
      <c r="LB46" s="95">
        <f t="shared" si="208"/>
        <v>7.0773040037077128E-2</v>
      </c>
      <c r="LC46" s="60"/>
      <c r="LD46" s="95">
        <v>2.0472394974809654E-5</v>
      </c>
      <c r="LE46" s="95">
        <v>4.1174655362275029E-4</v>
      </c>
      <c r="LF46" s="95">
        <f t="shared" ref="LF46:LF54" si="270">LD46/LE46</f>
        <v>4.9720865407817928E-2</v>
      </c>
      <c r="LG46" s="60"/>
      <c r="LH46" s="95">
        <v>5.5068678948830725E-2</v>
      </c>
      <c r="LI46" s="95">
        <v>1.2909710299163006</v>
      </c>
      <c r="LJ46" s="95">
        <f t="shared" ref="LJ46:LJ54" si="271">LH46/LI46</f>
        <v>4.2656789093401322E-2</v>
      </c>
      <c r="LK46" s="76"/>
      <c r="LL46" s="93">
        <v>1.901351597724276E-5</v>
      </c>
      <c r="LM46" s="93">
        <v>0.14067913325448902</v>
      </c>
      <c r="LN46" s="93">
        <f t="shared" ref="LN46:LN54" si="272">LL46/LM46</f>
        <v>1.3515519706001631E-4</v>
      </c>
    </row>
    <row r="47" spans="1:326" x14ac:dyDescent="0.3">
      <c r="A47" s="123"/>
      <c r="B47" s="123"/>
      <c r="E47" s="111"/>
      <c r="F47" s="95">
        <f>_xlfn.SWITCH($G$1+($G$2-1)*6,1,W47,2,AN47,3,BE47,4,BV47,5,CM47,6,DD47,7,DU47,8,EL47,9,FC47,10,FT47,11,GK47,12,HB47,13,HS47,14,IJ47,15,JA47,16,JR47,17,KI47,18,KZ47,default,NA)</f>
        <v>5.752508945226454E-2</v>
      </c>
      <c r="G47" s="95">
        <f>_xlfn.SWITCH($G$1+($G$2-1)*6,1,X47,2,AO47,3,BF47,4,BW47,5,CN47,6,DE47,7,DV47,8,EM47,9,FD47,10,FU47,11,GL47,12,HC47,13,HT47,14,IK47,15,JB47,16,JS47,17,KJ47,18,LA47,default,NA)</f>
        <v>1.138509610876177</v>
      </c>
      <c r="H47" s="95">
        <f>_xlfn.SWITCH($G$1+($G$2-1)*6,1,Y47,2,AP47,3,BG47,4,BX47,5,CO47,6,DF47,7,DW47,8,EN47,9,FE47,10,FV47,11,GM47,12,HD47,13,HU47,14,IL47,15,JC47,16,JT47,17,KK47,18,LB47,default,NA)</f>
        <v>5.0526661261993427E-2</v>
      </c>
      <c r="I47" s="60"/>
      <c r="J47" s="95">
        <f>_xlfn.SWITCH($G$1+($G$2-1)*6,1,AA47,2,AR47,3,BI47,4,BZ47,5,CQ47,6,DH47,7,DY47,8,EP47,9,FG47,10,FX47,11,GO47,12,HF47,13,HW47,14,IN47,15,JE47,16,JV47,17,KM47,18,LD47,default,NA)</f>
        <v>4.9042027942809256E-3</v>
      </c>
      <c r="K47" s="95">
        <f>_xlfn.SWITCH($G$1+($G$2-1)*6,1,AB47,2,AS47,3,BJ47,4,CA47,5,CR47,6,DI47,7,DZ47,8,EQ47,9,FH47,10,FY47,11,GP47,12,HG47,13,HX47,14,IO47,15,JF47,16,JW47,17,KN47,18,LE47,default,NA)</f>
        <v>9.7590175951979483E-2</v>
      </c>
      <c r="L47" s="95">
        <f>_xlfn.SWITCH($G$1+($G$2-1)*6,1,AC47,2,AT47,3,BK47,4,CB47,5,CS47,6,DJ47,7,EA47,8,ER47,9,FI47,10,FZ47,11,GQ47,12,HH47,13,HY47,14,IP47,15,JG47,16,JX47,17,KO47,18,LF47,default,NA)</f>
        <v>5.0253037730909542E-2</v>
      </c>
      <c r="M47" s="60"/>
      <c r="N47" s="95">
        <f>_xlfn.SWITCH($G$1+($G$2-1)*6,1,AE47,2,AV47,3,BM47,4,CD47,5,CU47,6,DL47,7,EC47,8,ET47,9,FK47,10,GB47,11,GS47,12,HJ47,13,IA47,14,IR47,15,JI47,16,JZ47,17,KQ47,18,LH47,default,NA)</f>
        <v>1.1633362468632828E-2</v>
      </c>
      <c r="O47" s="95">
        <f>_xlfn.SWITCH($G$1+($G$2-1)*6,1,AF47,2,AW47,3,BN47,4,CE47,5,CV47,6,DM47,7,ED47,8,EU47,9,FL47,10,GC47,11,GT47,12,HK47,13,IB47,14,IS47,15,JJ47,16,KA47,17,KR47,18,LI47,default,NA)</f>
        <v>0.3140300463593414</v>
      </c>
      <c r="P47" s="95">
        <f>_xlfn.SWITCH($G$1+($G$2-1)*6,1,AG47,2,AX47,3,BO47,4,CF47,5,CW47,6,DN47,7,EE47,8,EV47,9,FM47,10,GD47,11,GU47,12,HL47,13,IC47,14,IT47,15,JK47,16,KB47,17,KS47,18,LJ47,default,NA)</f>
        <v>3.7045380222378112E-2</v>
      </c>
      <c r="Q47" s="76"/>
      <c r="R47" s="93">
        <f>_xlfn.SWITCH($G$1+($G$2-1)*6,1,AI47,2,AZ47,3,BQ47,4,CH47,5,CY47,6,DP47,7,EG47,8,EX47,9,FO47,10,GF47,11,GW47,12,HN47,13,IE47,14,IV47,15,JM47,16,KD47,17,KU47,18,LL47,default,NA)</f>
        <v>5.9342966720970983E-5</v>
      </c>
      <c r="S47" s="93">
        <f>_xlfn.SWITCH($G$1+($G$2-1)*6,1,AJ47,2,BA47,3,BR47,4,CI47,5,CZ47,6,DQ47,7,EH47,8,EY47,9,FP47,10,GG47,11,GX47,12,HO47,13,IF47,14,IW47,15,JN47,16,KE47,17,KV47,18,LM47,default,NA)</f>
        <v>0.47880432380592652</v>
      </c>
      <c r="T47" s="93">
        <f>_xlfn.SWITCH($G$1+($G$2-1)*6,1,AK47,2,BB47,3,BS47,4,CJ47,5,DA47,6,DR47,7,EI47,8,EZ47,9,FQ47,10,GH47,11,GY47,12,HP47,13,IG47,14,IX47,15,JO47,16,KF47,17,KW47,18,LN47,default,NA)</f>
        <v>1.2393991401177162E-4</v>
      </c>
      <c r="U47" s="72"/>
      <c r="V47" s="111"/>
      <c r="W47" s="95">
        <v>3.4377079812608187E-2</v>
      </c>
      <c r="X47" s="95">
        <v>5.7569692087747024E-2</v>
      </c>
      <c r="Y47" s="95">
        <f t="shared" si="209"/>
        <v>0.59713850406236424</v>
      </c>
      <c r="Z47" s="60"/>
      <c r="AA47" s="95">
        <v>1.0703839927146026E-2</v>
      </c>
      <c r="AB47" s="95">
        <v>0.86747858264607103</v>
      </c>
      <c r="AC47" s="95">
        <f t="shared" si="210"/>
        <v>1.233902501027298E-2</v>
      </c>
      <c r="AD47" s="60"/>
      <c r="AE47" s="95">
        <v>1.0988764340152102E-2</v>
      </c>
      <c r="AF47" s="95">
        <v>1.5208425927044149</v>
      </c>
      <c r="AG47" s="95">
        <f t="shared" si="205"/>
        <v>7.2254448901325824E-3</v>
      </c>
      <c r="AH47" s="76"/>
      <c r="AI47" s="93">
        <v>1.5737571148746862E-3</v>
      </c>
      <c r="AJ47" s="93">
        <v>1.6273719203609394</v>
      </c>
      <c r="AK47" s="93">
        <f t="shared" si="211"/>
        <v>9.6705436242603858E-4</v>
      </c>
      <c r="AL47" s="72"/>
      <c r="AM47" s="111"/>
      <c r="AN47" s="95">
        <v>1.9439959773808795E-2</v>
      </c>
      <c r="AO47" s="95">
        <v>0.85587437722165494</v>
      </c>
      <c r="AP47" s="95">
        <f t="shared" si="212"/>
        <v>2.2713566723325588E-2</v>
      </c>
      <c r="AQ47" s="60"/>
      <c r="AR47" s="95">
        <v>3.9540965889758167E-3</v>
      </c>
      <c r="AS47" s="95">
        <v>0.6161942004990455</v>
      </c>
      <c r="AT47" s="95">
        <f t="shared" si="213"/>
        <v>6.416964953213547E-3</v>
      </c>
      <c r="AU47" s="60"/>
      <c r="AV47" s="95">
        <v>0.25063519688550856</v>
      </c>
      <c r="AW47" s="95">
        <v>0.26788366534131969</v>
      </c>
      <c r="AX47" s="95">
        <f t="shared" si="214"/>
        <v>0.93561209327999051</v>
      </c>
      <c r="AY47" s="76"/>
      <c r="AZ47" s="93">
        <v>0.23479146388383082</v>
      </c>
      <c r="BA47" s="93">
        <v>3.8933176948693569</v>
      </c>
      <c r="BB47" s="93">
        <f t="shared" si="215"/>
        <v>6.030626891641562E-2</v>
      </c>
      <c r="BC47" s="72"/>
      <c r="BD47" s="111"/>
      <c r="BE47" s="95">
        <v>5.752508945226454E-2</v>
      </c>
      <c r="BF47" s="95">
        <v>1.138509610876177</v>
      </c>
      <c r="BG47" s="95">
        <f t="shared" si="216"/>
        <v>5.0526661261993427E-2</v>
      </c>
      <c r="BH47" s="60"/>
      <c r="BI47" s="95">
        <v>4.9042027942809256E-3</v>
      </c>
      <c r="BJ47" s="95">
        <v>9.7590175951979483E-2</v>
      </c>
      <c r="BK47" s="95">
        <f t="shared" si="217"/>
        <v>5.0253037730909542E-2</v>
      </c>
      <c r="BL47" s="60"/>
      <c r="BM47" s="95">
        <v>1.1633362468632828E-2</v>
      </c>
      <c r="BN47" s="95">
        <v>0.3140300463593414</v>
      </c>
      <c r="BO47" s="95">
        <f t="shared" si="218"/>
        <v>3.7045380222378112E-2</v>
      </c>
      <c r="BP47" s="76"/>
      <c r="BQ47" s="93">
        <v>5.9342966720970983E-5</v>
      </c>
      <c r="BR47" s="93">
        <v>0.47880432380592652</v>
      </c>
      <c r="BS47" s="93">
        <f t="shared" si="219"/>
        <v>1.2393991401177162E-4</v>
      </c>
      <c r="BT47" s="72"/>
      <c r="BU47" s="111"/>
      <c r="BV47" s="95">
        <v>2.6618897717075585E-2</v>
      </c>
      <c r="BW47" s="95">
        <v>2.5552927379628572E-4</v>
      </c>
      <c r="BX47" s="95">
        <v>104.17161729304186</v>
      </c>
      <c r="BY47" s="60"/>
      <c r="BZ47" s="95">
        <v>3.9834099118952575E-3</v>
      </c>
      <c r="CA47" s="95">
        <v>0.16561170097896918</v>
      </c>
      <c r="CB47" s="95">
        <v>2.4052708162215577E-2</v>
      </c>
      <c r="CC47" s="60"/>
      <c r="CD47" s="95">
        <v>6.7781124254390548E-3</v>
      </c>
      <c r="CE47" s="95">
        <v>0.85116385305112729</v>
      </c>
      <c r="CF47" s="95">
        <v>7.9633461890350164E-3</v>
      </c>
      <c r="CG47" s="76"/>
      <c r="CH47" s="93">
        <v>5.9183335907601965E-5</v>
      </c>
      <c r="CI47" s="93">
        <v>0.41520736122633189</v>
      </c>
      <c r="CJ47" s="93">
        <v>1.4253922602143075E-4</v>
      </c>
      <c r="CK47" s="72"/>
      <c r="CL47" s="111"/>
      <c r="CM47" s="95">
        <v>6.9982764218665992E-5</v>
      </c>
      <c r="CN47" s="95">
        <v>2.1597687073828041E-4</v>
      </c>
      <c r="CO47" s="95">
        <f t="shared" si="220"/>
        <v>0.32402897578542439</v>
      </c>
      <c r="CP47" s="60"/>
      <c r="CQ47" s="95">
        <v>6.99766600460209E-5</v>
      </c>
      <c r="CR47" s="95">
        <v>2.1512923581760898E-4</v>
      </c>
      <c r="CS47" s="95">
        <f t="shared" si="221"/>
        <v>0.32527731426215151</v>
      </c>
      <c r="CT47" s="60"/>
      <c r="CU47" s="95">
        <v>6.9978103414102707E-5</v>
      </c>
      <c r="CV47" s="95">
        <v>2.0842650466427264E-4</v>
      </c>
      <c r="CW47" s="95">
        <f t="shared" si="222"/>
        <v>0.33574474382143193</v>
      </c>
      <c r="CX47" s="76"/>
      <c r="CY47" s="93">
        <v>6.9917271388632082E-5</v>
      </c>
      <c r="CZ47" s="93">
        <v>2.0847885525167629E-4</v>
      </c>
      <c r="DA47" s="93">
        <f t="shared" si="223"/>
        <v>0.33536864591964372</v>
      </c>
      <c r="DB47" s="72"/>
      <c r="DC47" s="111"/>
      <c r="DD47" s="95">
        <v>0.26769929088299077</v>
      </c>
      <c r="DE47" s="95">
        <v>0.63298408859774113</v>
      </c>
      <c r="DF47" s="95">
        <f t="shared" si="224"/>
        <v>0.42291630343509723</v>
      </c>
      <c r="DG47" s="60"/>
      <c r="DH47" s="95">
        <v>1.7667299761697165E-4</v>
      </c>
      <c r="DI47" s="95">
        <v>2.3019726932534458E-3</v>
      </c>
      <c r="DJ47" s="95">
        <f t="shared" si="225"/>
        <v>7.6748520143075413E-2</v>
      </c>
      <c r="DK47" s="60"/>
      <c r="DL47" s="95">
        <v>1.7748580615835788E-4</v>
      </c>
      <c r="DM47" s="95">
        <v>1.995826906525831E-3</v>
      </c>
      <c r="DN47" s="95">
        <f t="shared" si="226"/>
        <v>8.8928456459839184E-2</v>
      </c>
      <c r="DO47" s="76"/>
      <c r="DP47" s="93">
        <v>3.9947982057993842E-4</v>
      </c>
      <c r="DQ47" s="93">
        <v>0.30325848553242979</v>
      </c>
      <c r="DR47" s="93">
        <f t="shared" si="227"/>
        <v>1.3172914844528528E-3</v>
      </c>
      <c r="DS47" s="72"/>
      <c r="DT47" s="111"/>
      <c r="DU47" s="95">
        <v>0.4393008409945981</v>
      </c>
      <c r="DV47" s="95">
        <v>0.24802005606672817</v>
      </c>
      <c r="DW47" s="95">
        <f t="shared" si="228"/>
        <v>1.7712311171980668</v>
      </c>
      <c r="DX47" s="60"/>
      <c r="DY47" s="95">
        <v>8.723464856899895E-3</v>
      </c>
      <c r="DZ47" s="95">
        <v>0.69146007764703299</v>
      </c>
      <c r="EA47" s="95">
        <f t="shared" si="229"/>
        <v>1.2616006532994561E-2</v>
      </c>
      <c r="EB47" s="60"/>
      <c r="EC47" s="95">
        <v>1.1071849569997811E-2</v>
      </c>
      <c r="ED47" s="95">
        <v>1.2733179159087875</v>
      </c>
      <c r="EE47" s="95">
        <f t="shared" si="230"/>
        <v>8.6952751011091008E-3</v>
      </c>
      <c r="EF47" s="76"/>
      <c r="EG47" s="93">
        <v>9.5204939404176336E-4</v>
      </c>
      <c r="EH47" s="93">
        <v>1.3706032045569159</v>
      </c>
      <c r="EI47" s="93">
        <f t="shared" si="231"/>
        <v>6.9462072675478587E-4</v>
      </c>
      <c r="EJ47" s="72"/>
      <c r="EK47" s="111"/>
      <c r="EL47" s="95">
        <v>6.1801348517104724E-3</v>
      </c>
      <c r="EM47" s="95">
        <v>7.3743318536068441E-5</v>
      </c>
      <c r="EN47" s="95">
        <f t="shared" si="232"/>
        <v>83.806031168609792</v>
      </c>
      <c r="EO47" s="60"/>
      <c r="EP47" s="95">
        <v>6.1798117321477828E-3</v>
      </c>
      <c r="EQ47" s="95">
        <v>7.3751610594424068E-5</v>
      </c>
      <c r="ER47" s="95">
        <f t="shared" si="233"/>
        <v>83.792227482758221</v>
      </c>
      <c r="ES47" s="60"/>
      <c r="ET47" s="95">
        <v>6.1796898687033613E-3</v>
      </c>
      <c r="EU47" s="95">
        <v>7.3756255214235396E-5</v>
      </c>
      <c r="EV47" s="95">
        <f t="shared" si="234"/>
        <v>83.78529862658543</v>
      </c>
      <c r="EW47" s="76"/>
      <c r="EX47" s="93">
        <v>1.0246714933727866E-2</v>
      </c>
      <c r="EY47" s="93">
        <v>1.7377715111659222</v>
      </c>
      <c r="EZ47" s="93">
        <f t="shared" si="235"/>
        <v>5.8964684757969376E-3</v>
      </c>
      <c r="FA47" s="72"/>
      <c r="FB47" s="111"/>
      <c r="FC47" s="95">
        <v>0.41798159053864326</v>
      </c>
      <c r="FD47" s="95">
        <v>1.8771540410370362</v>
      </c>
      <c r="FE47" s="95">
        <f t="shared" si="236"/>
        <v>0.22266770941596714</v>
      </c>
      <c r="FF47" s="60"/>
      <c r="FG47" s="95">
        <v>1.8332078608009506E-4</v>
      </c>
      <c r="FH47" s="95">
        <v>4.0108225248673083E-5</v>
      </c>
      <c r="FI47" s="95">
        <f t="shared" si="237"/>
        <v>4.5706531501580203</v>
      </c>
      <c r="FJ47" s="60"/>
      <c r="FK47" s="95">
        <v>1.8336600158856009E-4</v>
      </c>
      <c r="FL47" s="95">
        <v>3.9935633133081095E-5</v>
      </c>
      <c r="FM47" s="95">
        <f t="shared" si="238"/>
        <v>4.5915386135863452</v>
      </c>
      <c r="FN47" s="76"/>
      <c r="FO47" s="93">
        <v>1.83332092482056E-4</v>
      </c>
      <c r="FP47" s="93">
        <v>3.9944116388545011E-5</v>
      </c>
      <c r="FQ47" s="93">
        <f t="shared" si="239"/>
        <v>4.5897145576771639</v>
      </c>
      <c r="FR47" s="72"/>
      <c r="FS47" s="111"/>
      <c r="FT47" s="95">
        <v>2.461033390909842E-4</v>
      </c>
      <c r="FU47" s="95">
        <v>1.9538473925000245E-5</v>
      </c>
      <c r="FV47" s="95">
        <f t="shared" si="240"/>
        <v>12.595832204483754</v>
      </c>
      <c r="FW47" s="60"/>
      <c r="FX47" s="95">
        <v>2.9925420431519694E-3</v>
      </c>
      <c r="FY47" s="95">
        <v>0.13208917669199044</v>
      </c>
      <c r="FZ47" s="95">
        <f t="shared" si="241"/>
        <v>2.2655467450827329E-2</v>
      </c>
      <c r="GA47" s="60"/>
      <c r="GB47" s="95">
        <v>6.607498949302174E-3</v>
      </c>
      <c r="GC47" s="95">
        <v>0.85071924066187177</v>
      </c>
      <c r="GD47" s="95">
        <f t="shared" si="242"/>
        <v>7.7669560455238384E-3</v>
      </c>
      <c r="GE47" s="76"/>
      <c r="GF47" s="93">
        <v>8.76806098841143E-4</v>
      </c>
      <c r="GG47" s="93">
        <v>0.59240674200527466</v>
      </c>
      <c r="GH47" s="93">
        <f t="shared" si="243"/>
        <v>1.4800744769939438E-3</v>
      </c>
      <c r="GI47" s="72"/>
      <c r="GJ47" s="111"/>
      <c r="GK47" s="95">
        <v>6.7981843939963566E-5</v>
      </c>
      <c r="GL47" s="95">
        <v>1.0383627634688904E-4</v>
      </c>
      <c r="GM47" s="95">
        <f t="shared" si="244"/>
        <v>0.65470225177234331</v>
      </c>
      <c r="GN47" s="60"/>
      <c r="GO47" s="95">
        <v>6.7976911911042475E-5</v>
      </c>
      <c r="GP47" s="95">
        <v>1.0361026694435636E-4</v>
      </c>
      <c r="GQ47" s="95">
        <f t="shared" si="245"/>
        <v>0.65608277939819726</v>
      </c>
      <c r="GR47" s="60"/>
      <c r="GS47" s="95">
        <v>6.7982612237464299E-5</v>
      </c>
      <c r="GT47" s="95">
        <v>1.0266498683775322E-4</v>
      </c>
      <c r="GU47" s="95">
        <f t="shared" si="246"/>
        <v>0.66217913556937125</v>
      </c>
      <c r="GV47" s="76"/>
      <c r="GW47" s="93">
        <v>6.7916132660667789E-5</v>
      </c>
      <c r="GX47" s="93">
        <v>1.0279035279636226E-4</v>
      </c>
      <c r="GY47" s="93">
        <f t="shared" si="247"/>
        <v>0.66072477438827637</v>
      </c>
      <c r="GZ47" s="72"/>
      <c r="HA47" s="111"/>
      <c r="HB47" s="95">
        <v>0.41413777476193459</v>
      </c>
      <c r="HC47" s="95">
        <v>3.4482125420375538</v>
      </c>
      <c r="HD47" s="95">
        <f t="shared" si="248"/>
        <v>0.12010216009400046</v>
      </c>
      <c r="HE47" s="60"/>
      <c r="HF47" s="95">
        <v>0.41588751606038221</v>
      </c>
      <c r="HG47" s="95">
        <v>3.4868437431134156</v>
      </c>
      <c r="HH47" s="95">
        <f t="shared" si="249"/>
        <v>0.11927334480696709</v>
      </c>
      <c r="HI47" s="60"/>
      <c r="HJ47" s="95">
        <v>0.41959986286634565</v>
      </c>
      <c r="HK47" s="95">
        <v>3.6712323379503942</v>
      </c>
      <c r="HL47" s="95">
        <f t="shared" si="250"/>
        <v>0.11429400927008704</v>
      </c>
      <c r="HM47" s="76"/>
      <c r="HN47" s="93">
        <v>6.7577260862952381E-5</v>
      </c>
      <c r="HO47" s="93">
        <v>0.31067615018447114</v>
      </c>
      <c r="HP47" s="93">
        <f t="shared" si="251"/>
        <v>2.1751673188568488E-4</v>
      </c>
      <c r="HQ47" s="72"/>
      <c r="HR47" s="111"/>
      <c r="HS47" s="95">
        <v>3.6905461122391368E-2</v>
      </c>
      <c r="HT47" s="95">
        <v>1.913871836446368</v>
      </c>
      <c r="HU47" s="95">
        <f t="shared" si="206"/>
        <v>1.9283141336630227E-2</v>
      </c>
      <c r="HV47" s="60"/>
      <c r="HW47" s="95">
        <v>5.3893697225944311E-3</v>
      </c>
      <c r="HX47" s="95">
        <v>0.57040439357531192</v>
      </c>
      <c r="HY47" s="95">
        <f t="shared" si="252"/>
        <v>9.4483313650753978E-3</v>
      </c>
      <c r="HZ47" s="60"/>
      <c r="IA47" s="95">
        <v>1.0142576936171266E-2</v>
      </c>
      <c r="IB47" s="95">
        <v>1.6875612545071534</v>
      </c>
      <c r="IC47" s="95">
        <f t="shared" si="253"/>
        <v>6.0101977982028104E-3</v>
      </c>
      <c r="ID47" s="76"/>
      <c r="IE47" s="93">
        <v>1.5991064669905198E-4</v>
      </c>
      <c r="IF47" s="93">
        <v>0.94195859901930079</v>
      </c>
      <c r="IG47" s="93">
        <f t="shared" si="254"/>
        <v>1.6976398629997048E-4</v>
      </c>
      <c r="IH47" s="72"/>
      <c r="II47" s="111"/>
      <c r="IJ47" s="95">
        <v>0.43859592024209454</v>
      </c>
      <c r="IK47" s="95">
        <v>0.32128735804228331</v>
      </c>
      <c r="IL47" s="95">
        <f t="shared" si="255"/>
        <v>1.3651203798201508</v>
      </c>
      <c r="IM47" s="60"/>
      <c r="IN47" s="95">
        <v>0.26371827483287774</v>
      </c>
      <c r="IO47" s="95">
        <v>2.7876714808404581</v>
      </c>
      <c r="IP47" s="95">
        <f t="shared" si="256"/>
        <v>9.4601633171412666E-2</v>
      </c>
      <c r="IQ47" s="60"/>
      <c r="IR47" s="95">
        <v>0.2684825209830779</v>
      </c>
      <c r="IS47" s="95">
        <v>2.8673602331838861</v>
      </c>
      <c r="IT47" s="95">
        <f t="shared" si="257"/>
        <v>9.3634039377381531E-2</v>
      </c>
      <c r="IU47" s="76"/>
      <c r="IV47" s="93">
        <v>1.8012003789038015E-5</v>
      </c>
      <c r="IW47" s="93">
        <v>0.39295804850623789</v>
      </c>
      <c r="IX47" s="93">
        <f t="shared" si="258"/>
        <v>4.5836963659371619E-5</v>
      </c>
      <c r="IY47" s="72"/>
      <c r="IZ47" s="111"/>
      <c r="JA47" s="95">
        <v>0.30086314683011506</v>
      </c>
      <c r="JB47" s="95">
        <v>3.5581335691346156</v>
      </c>
      <c r="JC47" s="95">
        <f t="shared" si="259"/>
        <v>8.4556451011278053E-2</v>
      </c>
      <c r="JD47" s="60"/>
      <c r="JE47" s="95">
        <v>1.3505861866932716E-4</v>
      </c>
      <c r="JF47" s="95">
        <v>8.1742661278617068E-3</v>
      </c>
      <c r="JG47" s="95">
        <f t="shared" si="260"/>
        <v>1.6522415169355018E-2</v>
      </c>
      <c r="JH47" s="60"/>
      <c r="JI47" s="95">
        <v>1.2253203662592142E-2</v>
      </c>
      <c r="JJ47" s="95">
        <v>1.3680933621551752</v>
      </c>
      <c r="JK47" s="95">
        <f t="shared" si="261"/>
        <v>8.9564089714531704E-3</v>
      </c>
      <c r="JL47" s="76"/>
      <c r="JM47" s="93">
        <v>1.2859799603645456E-4</v>
      </c>
      <c r="JN47" s="93">
        <v>0.73240376130383011</v>
      </c>
      <c r="JO47" s="93">
        <f t="shared" si="262"/>
        <v>1.7558347298425058E-4</v>
      </c>
      <c r="JP47" s="72"/>
      <c r="JQ47" s="111"/>
      <c r="JR47" s="95">
        <v>7.4677646309071824E-2</v>
      </c>
      <c r="JS47" s="95">
        <v>1.9102537394478802</v>
      </c>
      <c r="JT47" s="95">
        <f t="shared" si="207"/>
        <v>3.9093050712025235E-2</v>
      </c>
      <c r="JU47" s="60"/>
      <c r="JV47" s="95">
        <v>3.1875573026476953E-3</v>
      </c>
      <c r="JW47" s="95">
        <v>0.13716539284354134</v>
      </c>
      <c r="JX47" s="95">
        <f t="shared" si="263"/>
        <v>2.323878666890565E-2</v>
      </c>
      <c r="JY47" s="60"/>
      <c r="JZ47" s="95">
        <v>5.059419582184174E-3</v>
      </c>
      <c r="KA47" s="95">
        <v>0.57502600065989073</v>
      </c>
      <c r="KB47" s="95">
        <f t="shared" si="264"/>
        <v>8.7985927182041585E-3</v>
      </c>
      <c r="KC47" s="76"/>
      <c r="KD47" s="93">
        <v>9.9600178629152209E-5</v>
      </c>
      <c r="KE47" s="93">
        <v>0.32310612924638871</v>
      </c>
      <c r="KF47" s="93">
        <f t="shared" si="265"/>
        <v>3.0825840061115281E-4</v>
      </c>
      <c r="KG47" s="72"/>
      <c r="KH47" s="111"/>
      <c r="KI47" s="95">
        <v>0.16038390795464635</v>
      </c>
      <c r="KJ47" s="95">
        <v>3.0477229074252232</v>
      </c>
      <c r="KK47" s="95">
        <f t="shared" si="266"/>
        <v>5.2624176418367988E-2</v>
      </c>
      <c r="KL47" s="60"/>
      <c r="KM47" s="95">
        <v>0.20395520465235226</v>
      </c>
      <c r="KN47" s="95">
        <v>5.2635874748888315E-3</v>
      </c>
      <c r="KO47" s="95">
        <f t="shared" si="267"/>
        <v>38.748326236690851</v>
      </c>
      <c r="KP47" s="60"/>
      <c r="KQ47" s="95">
        <v>0.20365788719539599</v>
      </c>
      <c r="KR47" s="95">
        <v>5.2788762629920839E-3</v>
      </c>
      <c r="KS47" s="95">
        <f t="shared" si="268"/>
        <v>38.579780439854837</v>
      </c>
      <c r="KT47" s="76"/>
      <c r="KU47" s="93">
        <v>7.557190834892914E-5</v>
      </c>
      <c r="KV47" s="93">
        <v>0.36489185764368692</v>
      </c>
      <c r="KW47" s="93">
        <f t="shared" si="269"/>
        <v>2.0710768619760302E-4</v>
      </c>
      <c r="KX47" s="72"/>
      <c r="KY47" s="111"/>
      <c r="KZ47" s="95">
        <v>8.7370074071128651E-2</v>
      </c>
      <c r="LA47" s="95">
        <v>3.0663456070759196E-5</v>
      </c>
      <c r="LB47" s="95">
        <f t="shared" si="208"/>
        <v>2849.3224595920592</v>
      </c>
      <c r="LC47" s="60"/>
      <c r="LD47" s="95">
        <v>8.0904771938925452E-2</v>
      </c>
      <c r="LE47" s="95">
        <v>1.1123497722255302</v>
      </c>
      <c r="LF47" s="95">
        <f t="shared" si="270"/>
        <v>7.2733212123607033E-2</v>
      </c>
      <c r="LG47" s="60"/>
      <c r="LH47" s="95">
        <v>1.1443158820427202E-2</v>
      </c>
      <c r="LI47" s="95">
        <v>0.61723187408312885</v>
      </c>
      <c r="LJ47" s="95">
        <f t="shared" si="271"/>
        <v>1.8539481353625032E-2</v>
      </c>
      <c r="LK47" s="76"/>
      <c r="LL47" s="93">
        <v>2.3799944981798372E-4</v>
      </c>
      <c r="LM47" s="93">
        <v>0.29058006770747119</v>
      </c>
      <c r="LN47" s="93">
        <f t="shared" si="272"/>
        <v>8.190494678305991E-4</v>
      </c>
    </row>
    <row r="48" spans="1:326" x14ac:dyDescent="0.3">
      <c r="A48" s="55"/>
      <c r="B48" s="55"/>
      <c r="E48" s="111"/>
      <c r="F48" s="95">
        <f>_xlfn.SWITCH($G$1+($G$2-1)*6,1,W48,2,AN48,3,BE48,4,BV48,5,CM48,6,DD48,7,DU48,8,EL48,9,FC48,10,FT48,11,GK48,12,HB48,13,HS48,14,IJ48,15,JA48,16,JR48,17,KI48,18,KZ48,default,NA)</f>
        <v>0.22067683196966614</v>
      </c>
      <c r="G48" s="95">
        <f>_xlfn.SWITCH($G$1+($G$2-1)*6,1,X48,2,AO48,3,BF48,4,BW48,5,CN48,6,DE48,7,DV48,8,EM48,9,FD48,10,FU48,11,GL48,12,HC48,13,HT48,14,IK48,15,JB48,16,JS48,17,KJ48,18,LA48,default,NA)</f>
        <v>2.3515760441743718</v>
      </c>
      <c r="H48" s="95">
        <f>_xlfn.SWITCH($G$1+($G$2-1)*6,1,Y48,2,AP48,3,BG48,4,BX48,5,CO48,6,DF48,7,DW48,8,EN48,9,FE48,10,FV48,11,GM48,12,HD48,13,HU48,14,IL48,15,JC48,16,JT48,17,KK48,18,LB48,default,NA)</f>
        <v>9.3842099011152674E-2</v>
      </c>
      <c r="I48" s="60"/>
      <c r="J48" s="95">
        <f>_xlfn.SWITCH($G$1+($G$2-1)*6,1,AA48,2,AR48,3,BI48,4,BZ48,5,CQ48,6,DH48,7,DY48,8,EP48,9,FG48,10,FX48,11,GO48,12,HF48,13,HW48,14,IN48,15,JE48,16,JV48,17,KM48,18,LD48,default,NA)</f>
        <v>1.6697571888921209E-2</v>
      </c>
      <c r="K48" s="95">
        <f>_xlfn.SWITCH($G$1+($G$2-1)*6,1,AB48,2,AS48,3,BJ48,4,CA48,5,CR48,6,DI48,7,DZ48,8,EQ48,9,FH48,10,FY48,11,GP48,12,HG48,13,HX48,14,IO48,15,JF48,16,JW48,17,KN48,18,LE48,default,NA)</f>
        <v>0.16616686090556551</v>
      </c>
      <c r="L48" s="95">
        <f>_xlfn.SWITCH($G$1+($G$2-1)*6,1,AC48,2,AT48,3,BK48,4,CB48,5,CS48,6,DJ48,7,EA48,8,ER48,9,FI48,10,FZ48,11,GQ48,12,HH48,13,HY48,14,IP48,15,JG48,16,JX48,17,KO48,18,LF48,default,NA)</f>
        <v>0.1004867745465242</v>
      </c>
      <c r="M48" s="60"/>
      <c r="N48" s="95">
        <f>_xlfn.SWITCH($G$1+($G$2-1)*6,1,AE48,2,AV48,3,BM48,4,CD48,5,CU48,6,DL48,7,EC48,8,ET48,9,FK48,10,GB48,11,GS48,12,HJ48,13,IA48,14,IR48,15,JI48,16,JZ48,17,KQ48,18,LH48,default,NA)</f>
        <v>1.1606274887715101E-2</v>
      </c>
      <c r="O48" s="95">
        <f>_xlfn.SWITCH($G$1+($G$2-1)*6,1,AF48,2,AW48,3,BN48,4,CE48,5,CV48,6,DM48,7,ED48,8,EU48,9,FL48,10,GC48,11,GT48,12,HK48,13,IB48,14,IS48,15,JJ48,16,KA48,17,KR48,18,LI48,default,NA)</f>
        <v>0.95524140928991119</v>
      </c>
      <c r="P48" s="95">
        <f>_xlfn.SWITCH($G$1+($G$2-1)*6,1,AG48,2,AX48,3,BO48,4,CF48,5,CW48,6,DN48,7,EE48,8,EV48,9,FM48,10,GD48,11,GU48,12,HL48,13,IC48,14,IT48,15,JK48,16,KB48,17,KS48,18,LJ48,default,NA)</f>
        <v>1.2150096064556862E-2</v>
      </c>
      <c r="Q48" s="76"/>
      <c r="R48" s="93">
        <f>_xlfn.SWITCH($G$1+($G$2-1)*6,1,AI48,2,AZ48,3,BQ48,4,CH48,5,CY48,6,DP48,7,EG48,8,EX48,9,FO48,10,GF48,11,GW48,12,HN48,13,IE48,14,IV48,15,JM48,16,KD48,17,KU48,18,LL48,default,NA)</f>
        <v>7.1106980846173135E-3</v>
      </c>
      <c r="S48" s="93">
        <f>_xlfn.SWITCH($G$1+($G$2-1)*6,1,AJ48,2,BA48,3,BR48,4,CI48,5,CZ48,6,DQ48,7,EH48,8,EY48,9,FP48,10,GG48,11,GX48,12,HO48,13,IF48,14,IW48,15,JN48,16,KE48,17,KV48,18,LM48,default,NA)</f>
        <v>1.9092287742916809</v>
      </c>
      <c r="T48" s="93">
        <f>_xlfn.SWITCH($G$1+($G$2-1)*6,1,AK48,2,BB48,3,BS48,4,CJ48,5,DA48,6,DR48,7,EI48,8,EZ48,9,FQ48,10,GH48,11,GY48,12,HP48,13,IG48,14,IX48,15,JO48,16,KF48,17,KW48,18,LN48,default,NA)</f>
        <v>3.7243824209884772E-3</v>
      </c>
      <c r="U48" s="72"/>
      <c r="V48" s="111"/>
      <c r="W48" s="95">
        <v>8.6776579920723129E-2</v>
      </c>
      <c r="X48" s="95">
        <v>1.5126449601111578</v>
      </c>
      <c r="Y48" s="95">
        <f t="shared" si="209"/>
        <v>5.736744722591499E-2</v>
      </c>
      <c r="Z48" s="60"/>
      <c r="AA48" s="95">
        <v>3.5650507669727628E-3</v>
      </c>
      <c r="AB48" s="95">
        <v>0.17653419849549784</v>
      </c>
      <c r="AC48" s="95">
        <f t="shared" si="210"/>
        <v>2.0194675011163246E-2</v>
      </c>
      <c r="AD48" s="60"/>
      <c r="AE48" s="95">
        <v>6.9187608226274275E-3</v>
      </c>
      <c r="AF48" s="95">
        <v>0.16169861073589359</v>
      </c>
      <c r="AG48" s="95">
        <f t="shared" si="205"/>
        <v>4.2788004121618671E-2</v>
      </c>
      <c r="AH48" s="76"/>
      <c r="AI48" s="93">
        <v>4.9604928704606761E-2</v>
      </c>
      <c r="AJ48" s="93">
        <v>3.2609411209281141</v>
      </c>
      <c r="AK48" s="93">
        <f t="shared" si="211"/>
        <v>1.5211844331150767E-2</v>
      </c>
      <c r="AL48" s="72"/>
      <c r="AM48" s="111"/>
      <c r="AN48" s="95">
        <v>6.7669739673797663E-2</v>
      </c>
      <c r="AO48" s="95">
        <v>0.40057025751088315</v>
      </c>
      <c r="AP48" s="95">
        <f t="shared" si="212"/>
        <v>0.16893351017694849</v>
      </c>
      <c r="AQ48" s="60"/>
      <c r="AR48" s="95">
        <v>1.9466159717762291E-2</v>
      </c>
      <c r="AS48" s="95">
        <v>0.76494238080544119</v>
      </c>
      <c r="AT48" s="95">
        <f t="shared" si="213"/>
        <v>2.5447877129340803E-2</v>
      </c>
      <c r="AU48" s="60"/>
      <c r="AV48" s="95">
        <v>9.3528380479102665E-4</v>
      </c>
      <c r="AW48" s="95">
        <v>1.5497670855971644E-2</v>
      </c>
      <c r="AX48" s="95">
        <f t="shared" si="214"/>
        <v>6.034995926053225E-2</v>
      </c>
      <c r="AY48" s="76"/>
      <c r="AZ48" s="93">
        <v>5.8390670079078482E-6</v>
      </c>
      <c r="BA48" s="93">
        <v>0.17368725060718038</v>
      </c>
      <c r="BB48" s="93">
        <f t="shared" si="215"/>
        <v>3.3618282214126175E-5</v>
      </c>
      <c r="BC48" s="72"/>
      <c r="BD48" s="111"/>
      <c r="BE48" s="95">
        <v>0.22067683196966614</v>
      </c>
      <c r="BF48" s="95">
        <v>2.3515760441743718</v>
      </c>
      <c r="BG48" s="95">
        <f t="shared" si="216"/>
        <v>9.3842099011152674E-2</v>
      </c>
      <c r="BH48" s="60"/>
      <c r="BI48" s="95">
        <v>1.6697571888921209E-2</v>
      </c>
      <c r="BJ48" s="95">
        <v>0.16616686090556551</v>
      </c>
      <c r="BK48" s="95">
        <f t="shared" si="217"/>
        <v>0.1004867745465242</v>
      </c>
      <c r="BL48" s="60"/>
      <c r="BM48" s="95">
        <v>1.1606274887715101E-2</v>
      </c>
      <c r="BN48" s="95">
        <v>0.95524140928991119</v>
      </c>
      <c r="BO48" s="95">
        <f t="shared" si="218"/>
        <v>1.2150096064556862E-2</v>
      </c>
      <c r="BP48" s="76"/>
      <c r="BQ48" s="93">
        <v>7.1106980846173135E-3</v>
      </c>
      <c r="BR48" s="93">
        <v>1.9092287742916809</v>
      </c>
      <c r="BS48" s="93">
        <f t="shared" si="219"/>
        <v>3.7243824209884772E-3</v>
      </c>
      <c r="BT48" s="72"/>
      <c r="BU48" s="111"/>
      <c r="BV48" s="95">
        <v>6.4610228046113549E-2</v>
      </c>
      <c r="BW48" s="95">
        <v>1.4036235400473818</v>
      </c>
      <c r="BX48" s="95">
        <v>4.6031023420946983E-2</v>
      </c>
      <c r="BY48" s="60"/>
      <c r="BZ48" s="95">
        <v>2.7362283099523713E-2</v>
      </c>
      <c r="CA48" s="95">
        <v>2.5702523535260614E-4</v>
      </c>
      <c r="CB48" s="95">
        <v>106.45757433890147</v>
      </c>
      <c r="CC48" s="60"/>
      <c r="CD48" s="95">
        <v>2.7441479837119479E-2</v>
      </c>
      <c r="CE48" s="95">
        <v>2.0217491594921486E-4</v>
      </c>
      <c r="CF48" s="95">
        <v>135.73137749696215</v>
      </c>
      <c r="CG48" s="76"/>
      <c r="CH48" s="93">
        <v>1.6053872125037986E-3</v>
      </c>
      <c r="CI48" s="93">
        <v>3.1720151379883951E-5</v>
      </c>
      <c r="CJ48" s="93">
        <v>50.610956841835602</v>
      </c>
      <c r="CK48" s="72"/>
      <c r="CL48" s="111"/>
      <c r="CM48" s="95">
        <v>9.7682208046094773E-2</v>
      </c>
      <c r="CN48" s="95">
        <v>1.1491983293013139</v>
      </c>
      <c r="CO48" s="95">
        <f t="shared" si="220"/>
        <v>8.5000304608416288E-2</v>
      </c>
      <c r="CP48" s="60"/>
      <c r="CQ48" s="95">
        <v>2.4488213069772963E-3</v>
      </c>
      <c r="CR48" s="95">
        <v>2.2971701027791964E-2</v>
      </c>
      <c r="CS48" s="95">
        <f t="shared" si="221"/>
        <v>0.10660165322605528</v>
      </c>
      <c r="CT48" s="60"/>
      <c r="CU48" s="95">
        <v>5.3795421373347835E-2</v>
      </c>
      <c r="CV48" s="95">
        <v>1.4783789062284685</v>
      </c>
      <c r="CW48" s="95">
        <f t="shared" si="222"/>
        <v>3.6388114810557433E-2</v>
      </c>
      <c r="CX48" s="76"/>
      <c r="CY48" s="93">
        <v>1.6483412686401991E-3</v>
      </c>
      <c r="CZ48" s="93">
        <v>0.883326897335029</v>
      </c>
      <c r="DA48" s="93">
        <f t="shared" si="223"/>
        <v>1.8660603153976129E-3</v>
      </c>
      <c r="DB48" s="72"/>
      <c r="DC48" s="111"/>
      <c r="DD48" s="95">
        <v>8.1780758735610956E-2</v>
      </c>
      <c r="DE48" s="95">
        <v>0.9634728732258242</v>
      </c>
      <c r="DF48" s="95">
        <f t="shared" si="224"/>
        <v>8.4881226039918531E-2</v>
      </c>
      <c r="DG48" s="60"/>
      <c r="DH48" s="95">
        <v>0.23979709731211929</v>
      </c>
      <c r="DI48" s="95">
        <v>1.0349993030437383</v>
      </c>
      <c r="DJ48" s="95">
        <f t="shared" si="225"/>
        <v>0.2316881727426493</v>
      </c>
      <c r="DK48" s="60"/>
      <c r="DL48" s="95">
        <v>0.24538435929687766</v>
      </c>
      <c r="DM48" s="95">
        <v>1.339161490549573</v>
      </c>
      <c r="DN48" s="95">
        <f t="shared" si="226"/>
        <v>0.18323731755172812</v>
      </c>
      <c r="DO48" s="76"/>
      <c r="DP48" s="93">
        <v>0.24059840214757677</v>
      </c>
      <c r="DQ48" s="93">
        <v>3.092523022101008</v>
      </c>
      <c r="DR48" s="93">
        <f t="shared" si="227"/>
        <v>7.7800035902115372E-2</v>
      </c>
      <c r="DS48" s="72"/>
      <c r="DT48" s="111"/>
      <c r="DU48" s="95">
        <v>2.1815057522625272E-2</v>
      </c>
      <c r="DV48" s="95">
        <v>0.25964919288079763</v>
      </c>
      <c r="DW48" s="95">
        <f t="shared" si="228"/>
        <v>8.4017428595051902E-2</v>
      </c>
      <c r="DX48" s="60"/>
      <c r="DY48" s="95">
        <v>0.43751154860291958</v>
      </c>
      <c r="DZ48" s="95">
        <v>0.24951471304835868</v>
      </c>
      <c r="EA48" s="95">
        <f t="shared" si="229"/>
        <v>1.7534498998386723</v>
      </c>
      <c r="EB48" s="60"/>
      <c r="EC48" s="95">
        <v>0.47072646384701955</v>
      </c>
      <c r="ED48" s="95">
        <v>0.2570751118370766</v>
      </c>
      <c r="EE48" s="95">
        <f t="shared" si="230"/>
        <v>1.8310853216523979</v>
      </c>
      <c r="EF48" s="76"/>
      <c r="EG48" s="93">
        <v>0.41354247864243016</v>
      </c>
      <c r="EH48" s="93">
        <v>2.2379856486567977</v>
      </c>
      <c r="EI48" s="93">
        <f t="shared" si="231"/>
        <v>0.18478334697571969</v>
      </c>
      <c r="EJ48" s="72"/>
      <c r="EK48" s="111"/>
      <c r="EL48" s="95">
        <v>1.8571706262183636E-4</v>
      </c>
      <c r="EM48" s="95">
        <v>2.781931064985621E-5</v>
      </c>
      <c r="EN48" s="95">
        <f t="shared" si="232"/>
        <v>6.675832660245888</v>
      </c>
      <c r="EO48" s="60"/>
      <c r="EP48" s="95">
        <v>1.986821557171422E-5</v>
      </c>
      <c r="EQ48" s="95">
        <v>7.0087783792664149E-5</v>
      </c>
      <c r="ER48" s="95">
        <f t="shared" si="233"/>
        <v>0.28347615656515823</v>
      </c>
      <c r="ES48" s="60"/>
      <c r="ET48" s="95">
        <v>1.9868128680045972E-5</v>
      </c>
      <c r="EU48" s="95">
        <v>7.0091141132587269E-5</v>
      </c>
      <c r="EV48" s="95">
        <f t="shared" si="234"/>
        <v>0.28346133846590693</v>
      </c>
      <c r="EW48" s="76"/>
      <c r="EX48" s="93">
        <v>1.510274206456253E-5</v>
      </c>
      <c r="EY48" s="93">
        <v>0.33813432721934733</v>
      </c>
      <c r="EZ48" s="93">
        <f t="shared" si="235"/>
        <v>4.4664918196150492E-5</v>
      </c>
      <c r="FA48" s="72"/>
      <c r="FB48" s="111"/>
      <c r="FC48" s="95">
        <v>6.9006733916935681E-2</v>
      </c>
      <c r="FD48" s="95">
        <v>1.5175814390925169</v>
      </c>
      <c r="FE48" s="95">
        <f t="shared" si="236"/>
        <v>4.5471519444913823E-2</v>
      </c>
      <c r="FF48" s="60"/>
      <c r="FG48" s="95">
        <v>0.4112900422172161</v>
      </c>
      <c r="FH48" s="95">
        <v>2.1931365340195015</v>
      </c>
      <c r="FI48" s="95">
        <f t="shared" si="237"/>
        <v>0.18753508312745973</v>
      </c>
      <c r="FJ48" s="60"/>
      <c r="FK48" s="95">
        <v>0.43236802511332101</v>
      </c>
      <c r="FL48" s="95">
        <v>4.1151209430803357</v>
      </c>
      <c r="FM48" s="95">
        <f t="shared" si="238"/>
        <v>0.10506812098447729</v>
      </c>
      <c r="FN48" s="76"/>
      <c r="FO48" s="93">
        <v>0.40618601903899798</v>
      </c>
      <c r="FP48" s="93">
        <v>3.863957349102582</v>
      </c>
      <c r="FQ48" s="93">
        <f t="shared" si="239"/>
        <v>0.10512176567718486</v>
      </c>
      <c r="FR48" s="72"/>
      <c r="FS48" s="111"/>
      <c r="FT48" s="95">
        <v>1.1296440845563676E-4</v>
      </c>
      <c r="FU48" s="95">
        <v>3.2579282536568664E-4</v>
      </c>
      <c r="FV48" s="95">
        <f t="shared" si="240"/>
        <v>0.34673694342053019</v>
      </c>
      <c r="FW48" s="60"/>
      <c r="FX48" s="95">
        <v>2.4610773647956334E-4</v>
      </c>
      <c r="FY48" s="95">
        <v>1.9538457679551764E-5</v>
      </c>
      <c r="FZ48" s="95">
        <f t="shared" si="241"/>
        <v>12.59606774065543</v>
      </c>
      <c r="GA48" s="60"/>
      <c r="GB48" s="95">
        <v>7.8506144717636065E-5</v>
      </c>
      <c r="GC48" s="95">
        <v>8.6294248471220972E-4</v>
      </c>
      <c r="GD48" s="95">
        <f t="shared" si="242"/>
        <v>9.0974944574455346E-2</v>
      </c>
      <c r="GE48" s="76"/>
      <c r="GF48" s="93">
        <v>7.5651105708036265E-6</v>
      </c>
      <c r="GG48" s="93">
        <v>0.10475028246131635</v>
      </c>
      <c r="GH48" s="93">
        <f t="shared" si="243"/>
        <v>7.2220431229838225E-5</v>
      </c>
      <c r="GI48" s="72"/>
      <c r="GJ48" s="111"/>
      <c r="GK48" s="95">
        <v>1.1554817532069103E-4</v>
      </c>
      <c r="GL48" s="95">
        <v>7.9501076875023162E-5</v>
      </c>
      <c r="GM48" s="95">
        <f t="shared" si="244"/>
        <v>1.4534164801608214</v>
      </c>
      <c r="GN48" s="60"/>
      <c r="GO48" s="95">
        <v>1.1554058073242348E-4</v>
      </c>
      <c r="GP48" s="95">
        <v>7.9365543799049407E-5</v>
      </c>
      <c r="GQ48" s="95">
        <f t="shared" si="245"/>
        <v>1.4558027980626946</v>
      </c>
      <c r="GR48" s="60"/>
      <c r="GS48" s="95">
        <v>1.1555546125948254E-4</v>
      </c>
      <c r="GT48" s="95">
        <v>7.8814507307862719E-5</v>
      </c>
      <c r="GU48" s="95">
        <f t="shared" si="246"/>
        <v>1.4661699375738464</v>
      </c>
      <c r="GV48" s="76"/>
      <c r="GW48" s="93">
        <v>1.1550554153729066E-4</v>
      </c>
      <c r="GX48" s="93">
        <v>7.8863226340007155E-5</v>
      </c>
      <c r="GY48" s="93">
        <f t="shared" si="247"/>
        <v>1.4646311962853964</v>
      </c>
      <c r="GZ48" s="72"/>
      <c r="HA48" s="111"/>
      <c r="HB48" s="95">
        <v>1.0063692722204682E-5</v>
      </c>
      <c r="HC48" s="95">
        <v>8.0823593833619523E-4</v>
      </c>
      <c r="HD48" s="95">
        <f t="shared" si="248"/>
        <v>1.2451429396868233E-2</v>
      </c>
      <c r="HE48" s="60"/>
      <c r="HF48" s="95">
        <v>1.0064130792948365E-5</v>
      </c>
      <c r="HG48" s="95">
        <v>8.0790791629693878E-4</v>
      </c>
      <c r="HH48" s="95">
        <f t="shared" si="249"/>
        <v>1.2457027081845538E-2</v>
      </c>
      <c r="HI48" s="60"/>
      <c r="HJ48" s="95">
        <v>1.0070735601424988E-5</v>
      </c>
      <c r="HK48" s="95">
        <v>7.7295531472896541E-4</v>
      </c>
      <c r="HL48" s="95">
        <f t="shared" si="250"/>
        <v>1.3028871668935044E-2</v>
      </c>
      <c r="HM48" s="76"/>
      <c r="HN48" s="93">
        <v>0.46463936517756316</v>
      </c>
      <c r="HO48" s="93">
        <v>1.5541267182144098E-2</v>
      </c>
      <c r="HP48" s="93">
        <f t="shared" si="251"/>
        <v>29.897135139109086</v>
      </c>
      <c r="HQ48" s="72"/>
      <c r="HR48" s="111"/>
      <c r="HS48" s="95">
        <v>0.19968890165438766</v>
      </c>
      <c r="HT48" s="95">
        <v>4.298508528489422</v>
      </c>
      <c r="HU48" s="95">
        <f t="shared" si="206"/>
        <v>4.6455392685835185E-2</v>
      </c>
      <c r="HV48" s="60"/>
      <c r="HW48" s="95">
        <v>2.0650950051630011E-2</v>
      </c>
      <c r="HX48" s="95">
        <v>1.8004161768624781E-4</v>
      </c>
      <c r="HY48" s="95">
        <f t="shared" si="252"/>
        <v>114.70098034565372</v>
      </c>
      <c r="HZ48" s="60"/>
      <c r="IA48" s="95">
        <v>2.0641436818773923E-2</v>
      </c>
      <c r="IB48" s="95">
        <v>1.6237619887429644E-4</v>
      </c>
      <c r="IC48" s="95">
        <f t="shared" si="253"/>
        <v>127.12107415911056</v>
      </c>
      <c r="ID48" s="76"/>
      <c r="IE48" s="93">
        <v>1.5024865697789911E-3</v>
      </c>
      <c r="IF48" s="93">
        <v>1.5309779520676683</v>
      </c>
      <c r="IG48" s="93">
        <f t="shared" si="254"/>
        <v>9.8139007668255566E-4</v>
      </c>
      <c r="IH48" s="72"/>
      <c r="II48" s="111"/>
      <c r="IJ48" s="95">
        <v>7.5640299122193833E-2</v>
      </c>
      <c r="IK48" s="95">
        <v>1.9818931392493029</v>
      </c>
      <c r="IL48" s="95">
        <f t="shared" si="255"/>
        <v>3.8165679886678801E-2</v>
      </c>
      <c r="IM48" s="60"/>
      <c r="IN48" s="95">
        <v>2.0153594019379599E-2</v>
      </c>
      <c r="IO48" s="95">
        <v>0.83114565943930929</v>
      </c>
      <c r="IP48" s="95">
        <f t="shared" si="256"/>
        <v>2.4247968801251046E-2</v>
      </c>
      <c r="IQ48" s="60"/>
      <c r="IR48" s="95">
        <v>2.0731893404055273E-2</v>
      </c>
      <c r="IS48" s="95">
        <v>1.3714825902805603</v>
      </c>
      <c r="IT48" s="95">
        <f t="shared" si="257"/>
        <v>1.5116410190678548E-2</v>
      </c>
      <c r="IU48" s="76"/>
      <c r="IV48" s="93">
        <v>0.20489097538379694</v>
      </c>
      <c r="IW48" s="93">
        <v>3.4252859139418996</v>
      </c>
      <c r="IX48" s="93">
        <f t="shared" si="258"/>
        <v>5.981718914319873E-2</v>
      </c>
      <c r="IY48" s="72"/>
      <c r="IZ48" s="111"/>
      <c r="JA48" s="95">
        <v>4.2578558040495554E-2</v>
      </c>
      <c r="JB48" s="95">
        <v>4.067085094309391E-2</v>
      </c>
      <c r="JC48" s="95">
        <f t="shared" si="259"/>
        <v>1.0469060040093796</v>
      </c>
      <c r="JD48" s="60"/>
      <c r="JE48" s="95">
        <v>1.3632850093453884E-2</v>
      </c>
      <c r="JF48" s="95">
        <v>0.38138918231099445</v>
      </c>
      <c r="JG48" s="95">
        <f t="shared" si="260"/>
        <v>3.5745245868922707E-2</v>
      </c>
      <c r="JH48" s="60"/>
      <c r="JI48" s="95">
        <v>0.29641326440454568</v>
      </c>
      <c r="JJ48" s="95">
        <v>4.0803172322143801</v>
      </c>
      <c r="JK48" s="95">
        <f t="shared" si="261"/>
        <v>7.2644661563160559E-2</v>
      </c>
      <c r="JL48" s="76"/>
      <c r="JM48" s="93">
        <v>3.136836748636818E-3</v>
      </c>
      <c r="JN48" s="93">
        <v>1.9803808172890813</v>
      </c>
      <c r="JO48" s="93">
        <f t="shared" si="262"/>
        <v>1.5839563387262025E-3</v>
      </c>
      <c r="JP48" s="72"/>
      <c r="JQ48" s="111"/>
      <c r="JR48" s="95">
        <v>0.33934829766946523</v>
      </c>
      <c r="JS48" s="95">
        <v>2.3403077491284403</v>
      </c>
      <c r="JT48" s="95">
        <f t="shared" si="207"/>
        <v>0.1450015698985925</v>
      </c>
      <c r="JU48" s="60"/>
      <c r="JV48" s="95">
        <v>7.4750082283455643E-2</v>
      </c>
      <c r="JW48" s="95">
        <v>1.3461339894910809</v>
      </c>
      <c r="JX48" s="95">
        <f t="shared" si="263"/>
        <v>5.5529451649694729E-2</v>
      </c>
      <c r="JY48" s="60"/>
      <c r="JZ48" s="95">
        <v>2.3930577982052836E-2</v>
      </c>
      <c r="KA48" s="95">
        <v>0.71858105015127682</v>
      </c>
      <c r="KB48" s="95">
        <f t="shared" si="264"/>
        <v>3.330254531067154E-2</v>
      </c>
      <c r="KC48" s="76"/>
      <c r="KD48" s="93">
        <v>1.1751489924832043E-3</v>
      </c>
      <c r="KE48" s="93">
        <v>1.0209998937357843</v>
      </c>
      <c r="KF48" s="93">
        <f t="shared" si="265"/>
        <v>1.15097856492756E-3</v>
      </c>
      <c r="KG48" s="72"/>
      <c r="KH48" s="111"/>
      <c r="KI48" s="95">
        <v>0.73227880687490188</v>
      </c>
      <c r="KJ48" s="95">
        <v>4.3669476961478635</v>
      </c>
      <c r="KK48" s="95">
        <f t="shared" si="266"/>
        <v>0.16768664472919007</v>
      </c>
      <c r="KL48" s="60"/>
      <c r="KM48" s="95">
        <v>7.0946362658727086E-5</v>
      </c>
      <c r="KN48" s="95">
        <v>2.3306864086673933E-4</v>
      </c>
      <c r="KO48" s="95">
        <f t="shared" si="267"/>
        <v>0.30440115150150887</v>
      </c>
      <c r="KP48" s="60"/>
      <c r="KQ48" s="95">
        <v>7.0907998787253916E-5</v>
      </c>
      <c r="KR48" s="95">
        <v>2.2284303316910572E-4</v>
      </c>
      <c r="KS48" s="95">
        <f t="shared" si="268"/>
        <v>0.31819706355120814</v>
      </c>
      <c r="KT48" s="76"/>
      <c r="KU48" s="93">
        <v>1.0000000000000071E-7</v>
      </c>
      <c r="KV48" s="93">
        <v>4.9077016087608312E-3</v>
      </c>
      <c r="KW48" s="93">
        <f t="shared" si="269"/>
        <v>2.0376136931692997E-5</v>
      </c>
      <c r="KX48" s="72"/>
      <c r="KY48" s="111"/>
      <c r="KZ48" s="95">
        <v>0.32971901800203507</v>
      </c>
      <c r="LA48" s="95">
        <v>1.9384514940491984</v>
      </c>
      <c r="LB48" s="95">
        <f t="shared" si="208"/>
        <v>0.17009402557362455</v>
      </c>
      <c r="LC48" s="60"/>
      <c r="LD48" s="95">
        <v>1.3099892405632174E-2</v>
      </c>
      <c r="LE48" s="95">
        <v>0.29635266769026497</v>
      </c>
      <c r="LF48" s="95">
        <f t="shared" si="270"/>
        <v>4.4203726957246815E-2</v>
      </c>
      <c r="LG48" s="60"/>
      <c r="LH48" s="95">
        <v>8.7387737443013314E-2</v>
      </c>
      <c r="LI48" s="95">
        <v>3.0620125905904295E-5</v>
      </c>
      <c r="LJ48" s="95">
        <f t="shared" si="271"/>
        <v>2853.9313558525523</v>
      </c>
      <c r="LK48" s="76"/>
      <c r="LL48" s="93">
        <v>5.4439781029524278E-2</v>
      </c>
      <c r="LM48" s="93">
        <v>1.7962282081732537</v>
      </c>
      <c r="LN48" s="93">
        <f t="shared" si="272"/>
        <v>3.0307831032722173E-2</v>
      </c>
    </row>
    <row r="49" spans="1:326" x14ac:dyDescent="0.3">
      <c r="A49" s="59"/>
      <c r="B49" s="59"/>
      <c r="E49" s="111"/>
      <c r="F49" s="95">
        <f>_xlfn.SWITCH($G$1+($G$2-1)*6,1,W49,2,AN49,3,BE49,4,BV49,5,CM49,6,DD49,7,DU49,8,EL49,9,FC49,10,FT49,11,GK49,12,HB49,13,HS49,14,IJ49,15,JA49,16,JR49,17,KI49,18,KZ49,default,NA)</f>
        <v>1.2094748993241262</v>
      </c>
      <c r="G49" s="95">
        <f>_xlfn.SWITCH($G$1+($G$2-1)*6,1,X49,2,AO49,3,BF49,4,BW49,5,CN49,6,DE49,7,DV49,8,EM49,9,FD49,10,FU49,11,GL49,12,HC49,13,HT49,14,IK49,15,JB49,16,JS49,17,KJ49,18,LA49,default,NA)</f>
        <v>1.7074308922706585</v>
      </c>
      <c r="H49" s="95">
        <f>_xlfn.SWITCH($G$1+($G$2-1)*6,1,Y49,2,AP49,3,BG49,4,BX49,5,CO49,6,DF49,7,DW49,8,EN49,9,FE49,10,FV49,11,GM49,12,HD49,13,HU49,14,IL49,15,JC49,16,JT49,17,KK49,18,LB49,default,NA)</f>
        <v>0.7083595036257565</v>
      </c>
      <c r="I49" s="60"/>
      <c r="J49" s="95">
        <f>_xlfn.SWITCH($G$1+($G$2-1)*6,1,AA49,2,AR49,3,BI49,4,BZ49,5,CQ49,6,DH49,7,DY49,8,EP49,9,FG49,10,FX49,11,GO49,12,HF49,13,HW49,14,IN49,15,JE49,16,JV49,17,KM49,18,LD49,default,NA)</f>
        <v>5.0246373647052194E-2</v>
      </c>
      <c r="K49" s="95">
        <f>_xlfn.SWITCH($G$1+($G$2-1)*6,1,AB49,2,AS49,3,BJ49,4,CA49,5,CR49,6,DI49,7,DZ49,8,EQ49,9,FH49,10,FY49,11,GP49,12,HG49,13,HX49,14,IO49,15,JF49,16,JW49,17,KN49,18,LE49,default,NA)</f>
        <v>1.0627767326337014</v>
      </c>
      <c r="L49" s="95">
        <f>_xlfn.SWITCH($G$1+($G$2-1)*6,1,AC49,2,AT49,3,BK49,4,CB49,5,CS49,6,DJ49,7,EA49,8,ER49,9,FI49,10,FZ49,11,GQ49,12,HH49,13,HY49,14,IP49,15,JG49,16,JX49,17,KO49,18,LF49,default,NA)</f>
        <v>4.7278390751493996E-2</v>
      </c>
      <c r="M49" s="60"/>
      <c r="N49" s="95">
        <f>_xlfn.SWITCH($G$1+($G$2-1)*6,1,AE49,2,AV49,3,BM49,4,CD49,5,CU49,6,DL49,7,EC49,8,ET49,9,FK49,10,GB49,11,GS49,12,HJ49,13,IA49,14,IR49,15,JI49,16,JZ49,17,KQ49,18,LH49,default,NA)</f>
        <v>5.3737413197242512E-2</v>
      </c>
      <c r="O49" s="95">
        <f>_xlfn.SWITCH($G$1+($G$2-1)*6,1,AF49,2,AW49,3,BN49,4,CE49,5,CV49,6,DM49,7,ED49,8,EU49,9,FL49,10,GC49,11,GT49,12,HK49,13,IB49,14,IS49,15,JJ49,16,KA49,17,KR49,18,LI49,default,NA)</f>
        <v>2.1653451168726607</v>
      </c>
      <c r="P49" s="95">
        <f>_xlfn.SWITCH($G$1+($G$2-1)*6,1,AG49,2,AX49,3,BO49,4,CF49,5,CW49,6,DN49,7,EE49,8,EV49,9,FM49,10,GD49,11,GU49,12,HL49,13,IC49,14,IT49,15,JK49,16,KB49,17,KS49,18,LJ49,default,NA)</f>
        <v>2.481702005768658E-2</v>
      </c>
      <c r="Q49" s="76"/>
      <c r="R49" s="93">
        <f>_xlfn.SWITCH($G$1+($G$2-1)*6,1,AI49,2,AZ49,3,BQ49,4,CH49,5,CY49,6,DP49,7,EG49,8,EX49,9,FO49,10,GF49,11,GW49,12,HN49,13,IE49,14,IV49,15,JM49,16,KD49,17,KU49,18,LL49,default,NA)</f>
        <v>1.1518285581608595E-3</v>
      </c>
      <c r="S49" s="93">
        <f>_xlfn.SWITCH($G$1+($G$2-1)*6,1,AJ49,2,BA49,3,BR49,4,CI49,5,CZ49,6,DQ49,7,EH49,8,EY49,9,FP49,10,GG49,11,GX49,12,HO49,13,IF49,14,IW49,15,JN49,16,KE49,17,KV49,18,LM49,default,NA)</f>
        <v>1.0506130523178927</v>
      </c>
      <c r="T49" s="93">
        <f>_xlfn.SWITCH($G$1+($G$2-1)*6,1,AK49,2,BB49,3,BS49,4,CJ49,5,DA49,6,DR49,7,EI49,8,EZ49,9,FQ49,10,GH49,11,GY49,12,HP49,13,IG49,14,IX49,15,JO49,16,KF49,17,KW49,18,LN49,default,NA)</f>
        <v>1.0963394711494038E-3</v>
      </c>
      <c r="U49" s="72"/>
      <c r="V49" s="111"/>
      <c r="W49" s="95">
        <v>1.1706633599792189</v>
      </c>
      <c r="X49" s="95">
        <v>4.2621389965173675</v>
      </c>
      <c r="Y49" s="95">
        <f t="shared" si="209"/>
        <v>0.27466569272747288</v>
      </c>
      <c r="Z49" s="60"/>
      <c r="AA49" s="95">
        <v>2.1943174230349374E-2</v>
      </c>
      <c r="AB49" s="95">
        <v>7.1397966113026373E-2</v>
      </c>
      <c r="AC49" s="95">
        <f t="shared" si="210"/>
        <v>0.30733612489202122</v>
      </c>
      <c r="AD49" s="60"/>
      <c r="AE49" s="95">
        <v>2.1253224669385805E-2</v>
      </c>
      <c r="AF49" s="95">
        <v>7.6580596382429103E-2</v>
      </c>
      <c r="AG49" s="95">
        <f t="shared" si="205"/>
        <v>0.27752754187563644</v>
      </c>
      <c r="AH49" s="76"/>
      <c r="AI49" s="93">
        <v>2.2663200990792145E-5</v>
      </c>
      <c r="AJ49" s="93">
        <v>3.1329735158821669E-4</v>
      </c>
      <c r="AK49" s="93">
        <f t="shared" si="211"/>
        <v>7.2337671786576699E-2</v>
      </c>
      <c r="AL49" s="72"/>
      <c r="AM49" s="111"/>
      <c r="AN49" s="95">
        <v>0.25754999805051731</v>
      </c>
      <c r="AO49" s="95">
        <v>2.9765966593594113</v>
      </c>
      <c r="AP49" s="95">
        <f t="shared" si="212"/>
        <v>8.6524990626692513E-2</v>
      </c>
      <c r="AQ49" s="60"/>
      <c r="AR49" s="95">
        <v>7.0420223654500042E-2</v>
      </c>
      <c r="AS49" s="95">
        <v>0.42540833987346366</v>
      </c>
      <c r="AT49" s="95">
        <f t="shared" si="213"/>
        <v>0.16553559734030204</v>
      </c>
      <c r="AU49" s="60"/>
      <c r="AV49" s="95">
        <v>4.3423814328030046E-3</v>
      </c>
      <c r="AW49" s="95">
        <v>1.0522756378803189</v>
      </c>
      <c r="AX49" s="95">
        <f t="shared" si="214"/>
        <v>4.1266577657829307E-3</v>
      </c>
      <c r="AY49" s="76"/>
      <c r="AZ49" s="93">
        <v>1.1552641291903216E-4</v>
      </c>
      <c r="BA49" s="93">
        <v>0.76395488248464216</v>
      </c>
      <c r="BB49" s="93">
        <f t="shared" si="215"/>
        <v>1.5122151264129735E-4</v>
      </c>
      <c r="BC49" s="72"/>
      <c r="BD49" s="111"/>
      <c r="BE49" s="95">
        <v>1.2094748993241262</v>
      </c>
      <c r="BF49" s="95">
        <v>1.7074308922706585</v>
      </c>
      <c r="BG49" s="95">
        <f t="shared" si="216"/>
        <v>0.7083595036257565</v>
      </c>
      <c r="BH49" s="60"/>
      <c r="BI49" s="95">
        <v>5.0246373647052194E-2</v>
      </c>
      <c r="BJ49" s="95">
        <v>1.0627767326337014</v>
      </c>
      <c r="BK49" s="95">
        <f t="shared" si="217"/>
        <v>4.7278390751493996E-2</v>
      </c>
      <c r="BL49" s="60"/>
      <c r="BM49" s="95">
        <v>5.3737413197242512E-2</v>
      </c>
      <c r="BN49" s="95">
        <v>2.1653451168726607</v>
      </c>
      <c r="BO49" s="95">
        <f t="shared" si="218"/>
        <v>2.481702005768658E-2</v>
      </c>
      <c r="BP49" s="76"/>
      <c r="BQ49" s="93">
        <v>1.1518285581608595E-3</v>
      </c>
      <c r="BR49" s="93">
        <v>1.0506130523178927</v>
      </c>
      <c r="BS49" s="93">
        <f t="shared" si="219"/>
        <v>1.0963394711494038E-3</v>
      </c>
      <c r="BT49" s="72"/>
      <c r="BU49" s="111"/>
      <c r="BV49" s="95">
        <v>0.26967840849465863</v>
      </c>
      <c r="BW49" s="95">
        <v>2.7661827605276841</v>
      </c>
      <c r="BX49" s="95">
        <v>9.7491175327552859E-2</v>
      </c>
      <c r="BY49" s="60"/>
      <c r="BZ49" s="95">
        <v>5.4516878430530519E-2</v>
      </c>
      <c r="CA49" s="95">
        <v>1.3280839626489764</v>
      </c>
      <c r="CB49" s="95">
        <v>4.104927095256234E-2</v>
      </c>
      <c r="CC49" s="60"/>
      <c r="CD49" s="95">
        <v>4.2205865268865134E-2</v>
      </c>
      <c r="CE49" s="95">
        <v>2.1611084751942871</v>
      </c>
      <c r="CF49" s="95">
        <v>1.9529730114575004E-2</v>
      </c>
      <c r="CG49" s="76"/>
      <c r="CH49" s="93">
        <v>8.4820184591177499E-3</v>
      </c>
      <c r="CI49" s="93">
        <v>1.6198599459841241</v>
      </c>
      <c r="CJ49" s="93">
        <v>5.2362665551092527E-3</v>
      </c>
      <c r="CK49" s="72"/>
      <c r="CL49" s="111"/>
      <c r="CM49" s="95">
        <v>0.23946757063804466</v>
      </c>
      <c r="CN49" s="95">
        <v>1.6372055457888168</v>
      </c>
      <c r="CO49" s="95">
        <f t="shared" si="220"/>
        <v>0.1462660392606156</v>
      </c>
      <c r="CP49" s="60"/>
      <c r="CQ49" s="95">
        <v>5.9611918145339941E-2</v>
      </c>
      <c r="CR49" s="95">
        <v>0.76664861319157862</v>
      </c>
      <c r="CS49" s="95">
        <f t="shared" si="221"/>
        <v>7.775650685282523E-2</v>
      </c>
      <c r="CT49" s="60"/>
      <c r="CU49" s="95">
        <v>1.6355953281023461E-2</v>
      </c>
      <c r="CV49" s="95">
        <v>0.72025573846319246</v>
      </c>
      <c r="CW49" s="95">
        <f t="shared" si="222"/>
        <v>2.2708535881882885E-2</v>
      </c>
      <c r="CX49" s="76"/>
      <c r="CY49" s="93">
        <v>4.3045904792583786E-2</v>
      </c>
      <c r="CZ49" s="93">
        <v>2.1598707400256854</v>
      </c>
      <c r="DA49" s="93">
        <f t="shared" si="223"/>
        <v>1.9929852279989627E-2</v>
      </c>
      <c r="DB49" s="72"/>
      <c r="DC49" s="111"/>
      <c r="DD49" s="95">
        <v>1.5305720029476617</v>
      </c>
      <c r="DE49" s="95">
        <v>3.6749089251304294</v>
      </c>
      <c r="DF49" s="95">
        <f t="shared" si="224"/>
        <v>0.41649249930550014</v>
      </c>
      <c r="DG49" s="60"/>
      <c r="DH49" s="95">
        <v>2.9926298614634493E-4</v>
      </c>
      <c r="DI49" s="95">
        <v>9.4963669145207883E-7</v>
      </c>
      <c r="DJ49" s="95">
        <f t="shared" si="225"/>
        <v>315.13418641053693</v>
      </c>
      <c r="DK49" s="60"/>
      <c r="DL49" s="95">
        <v>5.2830499052260643E-2</v>
      </c>
      <c r="DM49" s="95">
        <v>1.1947603400693989</v>
      </c>
      <c r="DN49" s="95">
        <f t="shared" si="226"/>
        <v>4.4218490755386079E-2</v>
      </c>
      <c r="DO49" s="76"/>
      <c r="DP49" s="93">
        <v>3.0316419442233105E-5</v>
      </c>
      <c r="DQ49" s="93">
        <v>0.18690596492298667</v>
      </c>
      <c r="DR49" s="93">
        <f t="shared" si="227"/>
        <v>1.6220145491196484E-4</v>
      </c>
      <c r="DS49" s="72"/>
      <c r="DT49" s="111"/>
      <c r="DU49" s="95">
        <v>1.4835426396054764E-2</v>
      </c>
      <c r="DV49" s="95">
        <v>0.12577810931288441</v>
      </c>
      <c r="DW49" s="95">
        <f t="shared" si="228"/>
        <v>0.1179491922489493</v>
      </c>
      <c r="DX49" s="60"/>
      <c r="DY49" s="95">
        <v>1.6937894526628541E-2</v>
      </c>
      <c r="DZ49" s="95">
        <v>0.27242719652713798</v>
      </c>
      <c r="EA49" s="95">
        <f t="shared" si="229"/>
        <v>6.2174022060023156E-2</v>
      </c>
      <c r="EB49" s="60"/>
      <c r="EC49" s="95">
        <v>7.9941860716379008E-3</v>
      </c>
      <c r="ED49" s="95">
        <v>0.33588858055726506</v>
      </c>
      <c r="EE49" s="95">
        <f t="shared" si="230"/>
        <v>2.3800112699202007E-2</v>
      </c>
      <c r="EF49" s="76"/>
      <c r="EG49" s="93">
        <v>6.882135436846677E-3</v>
      </c>
      <c r="EH49" s="93">
        <v>2.3644534319908237</v>
      </c>
      <c r="EI49" s="93">
        <f t="shared" si="231"/>
        <v>2.9106665175689475E-3</v>
      </c>
      <c r="EJ49" s="72"/>
      <c r="EK49" s="111"/>
      <c r="EL49" s="95">
        <v>1.5433386656513793E-2</v>
      </c>
      <c r="EM49" s="95">
        <v>0.57067118688085139</v>
      </c>
      <c r="EN49" s="95">
        <f t="shared" si="232"/>
        <v>2.7044271747569553E-2</v>
      </c>
      <c r="EO49" s="60"/>
      <c r="EP49" s="95">
        <v>1.8572231533972705E-4</v>
      </c>
      <c r="EQ49" s="95">
        <v>2.6719857867993733E-5</v>
      </c>
      <c r="ER49" s="95">
        <f t="shared" si="233"/>
        <v>6.9507224273896204</v>
      </c>
      <c r="ES49" s="60"/>
      <c r="ET49" s="95">
        <v>1.8572215085178834E-4</v>
      </c>
      <c r="EU49" s="95">
        <v>2.6720215941786416E-5</v>
      </c>
      <c r="EV49" s="95">
        <f t="shared" si="234"/>
        <v>6.9506231258163869</v>
      </c>
      <c r="EW49" s="76"/>
      <c r="EX49" s="93">
        <v>1.9359945472439597E-4</v>
      </c>
      <c r="EY49" s="93">
        <v>0.53535344176333199</v>
      </c>
      <c r="EZ49" s="93">
        <f t="shared" si="235"/>
        <v>3.6162923336538862E-4</v>
      </c>
      <c r="FA49" s="72"/>
      <c r="FB49" s="111"/>
      <c r="FC49" s="95">
        <v>0.41817628687259401</v>
      </c>
      <c r="FD49" s="95">
        <v>1.9165684098558535</v>
      </c>
      <c r="FE49" s="95">
        <f t="shared" si="236"/>
        <v>0.21819011767184734</v>
      </c>
      <c r="FF49" s="60"/>
      <c r="FG49" s="95">
        <v>8.1268334675128045E-3</v>
      </c>
      <c r="FH49" s="95">
        <v>0.20568119460850573</v>
      </c>
      <c r="FI49" s="95">
        <f t="shared" si="237"/>
        <v>3.9511796316534654E-2</v>
      </c>
      <c r="FJ49" s="60"/>
      <c r="FK49" s="95">
        <v>6.577164508980142E-2</v>
      </c>
      <c r="FL49" s="95">
        <v>1.0395583476716181</v>
      </c>
      <c r="FM49" s="95">
        <f t="shared" si="238"/>
        <v>6.3268834536431187E-2</v>
      </c>
      <c r="FN49" s="76"/>
      <c r="FO49" s="93">
        <v>4.5064012964812238E-2</v>
      </c>
      <c r="FP49" s="93">
        <v>3.4822357549334755</v>
      </c>
      <c r="FQ49" s="93">
        <f t="shared" si="239"/>
        <v>1.2941114886023316E-2</v>
      </c>
      <c r="FR49" s="72"/>
      <c r="FS49" s="111"/>
      <c r="FT49" s="95">
        <v>1.3112667605746494E-4</v>
      </c>
      <c r="FU49" s="95">
        <v>1.8004755048610266E-4</v>
      </c>
      <c r="FV49" s="95">
        <f t="shared" si="240"/>
        <v>0.72828914197078298</v>
      </c>
      <c r="FW49" s="60"/>
      <c r="FX49" s="95">
        <v>1.1297974872893882E-4</v>
      </c>
      <c r="FY49" s="95">
        <v>3.2688250807030492E-4</v>
      </c>
      <c r="FZ49" s="95">
        <f t="shared" si="241"/>
        <v>0.34562800376164354</v>
      </c>
      <c r="GA49" s="60"/>
      <c r="GB49" s="95">
        <v>2.4613556238475977E-4</v>
      </c>
      <c r="GC49" s="95">
        <v>1.9542600425847161E-5</v>
      </c>
      <c r="GD49" s="95">
        <f t="shared" si="242"/>
        <v>12.594821416868321</v>
      </c>
      <c r="GE49" s="76"/>
      <c r="GF49" s="93">
        <v>8.7699414677085071E-5</v>
      </c>
      <c r="GG49" s="93">
        <v>0.29184627610931091</v>
      </c>
      <c r="GH49" s="93">
        <f t="shared" si="243"/>
        <v>3.0049865924702525E-4</v>
      </c>
      <c r="GI49" s="72"/>
      <c r="GJ49" s="111"/>
      <c r="GK49" s="95">
        <v>9.7742278910129696E-2</v>
      </c>
      <c r="GL49" s="95">
        <v>0.50991048784985737</v>
      </c>
      <c r="GM49" s="95">
        <f t="shared" si="244"/>
        <v>0.19168517070962818</v>
      </c>
      <c r="GN49" s="60"/>
      <c r="GO49" s="95">
        <v>7.4303225227590914E-5</v>
      </c>
      <c r="GP49" s="95">
        <v>5.929334517467313E-4</v>
      </c>
      <c r="GQ49" s="95">
        <f t="shared" si="245"/>
        <v>0.12531461162918023</v>
      </c>
      <c r="GR49" s="60"/>
      <c r="GS49" s="95">
        <v>7.4342141994420536E-5</v>
      </c>
      <c r="GT49" s="95">
        <v>5.6237102018240218E-4</v>
      </c>
      <c r="GU49" s="95">
        <f t="shared" si="246"/>
        <v>0.13219411976511172</v>
      </c>
      <c r="GV49" s="76"/>
      <c r="GW49" s="93">
        <v>7.396576266649429E-5</v>
      </c>
      <c r="GX49" s="93">
        <v>5.6587938726708367E-4</v>
      </c>
      <c r="GY49" s="93">
        <f t="shared" si="247"/>
        <v>0.13070941322622154</v>
      </c>
      <c r="GZ49" s="72"/>
      <c r="HA49" s="111"/>
      <c r="HB49" s="95">
        <v>1.1682263759475568E-4</v>
      </c>
      <c r="HC49" s="95">
        <v>2.5203973945186781E-4</v>
      </c>
      <c r="HD49" s="95">
        <f t="shared" si="248"/>
        <v>0.46350880162318758</v>
      </c>
      <c r="HE49" s="60"/>
      <c r="HF49" s="95">
        <v>1.1682533198995534E-4</v>
      </c>
      <c r="HG49" s="95">
        <v>2.5947052031248996E-4</v>
      </c>
      <c r="HH49" s="95">
        <f t="shared" si="249"/>
        <v>0.4502451062620072</v>
      </c>
      <c r="HI49" s="60"/>
      <c r="HJ49" s="95">
        <v>1.1690116487778255E-4</v>
      </c>
      <c r="HK49" s="95">
        <v>2.4249619685556904E-4</v>
      </c>
      <c r="HL49" s="95">
        <f t="shared" si="250"/>
        <v>0.48207421969347009</v>
      </c>
      <c r="HM49" s="76"/>
      <c r="HN49" s="93">
        <v>5.816846331800012E-7</v>
      </c>
      <c r="HO49" s="93">
        <v>2.7380856675443595E-3</v>
      </c>
      <c r="HP49" s="93">
        <f t="shared" si="251"/>
        <v>2.124420868473712E-4</v>
      </c>
      <c r="HQ49" s="72"/>
      <c r="HR49" s="111"/>
      <c r="HS49" s="95">
        <v>0.76645164723952486</v>
      </c>
      <c r="HT49" s="95">
        <v>4.7192935323834533</v>
      </c>
      <c r="HU49" s="95">
        <f t="shared" si="206"/>
        <v>0.16240813206048504</v>
      </c>
      <c r="HV49" s="60"/>
      <c r="HW49" s="95">
        <v>2.9888369664230752E-2</v>
      </c>
      <c r="HX49" s="95">
        <v>1.7247609947298514</v>
      </c>
      <c r="HY49" s="95">
        <f t="shared" si="252"/>
        <v>1.7328992107055477E-2</v>
      </c>
      <c r="HZ49" s="60"/>
      <c r="IA49" s="95">
        <v>5.5491234801506188E-2</v>
      </c>
      <c r="IB49" s="95">
        <v>3.0461799498341455</v>
      </c>
      <c r="IC49" s="95">
        <f t="shared" si="253"/>
        <v>1.821666339985184E-2</v>
      </c>
      <c r="ID49" s="76"/>
      <c r="IE49" s="93">
        <v>7.7990903157349563E-3</v>
      </c>
      <c r="IF49" s="93">
        <v>2.5746822220711771</v>
      </c>
      <c r="IG49" s="93">
        <f t="shared" si="254"/>
        <v>3.0291467618326338E-3</v>
      </c>
      <c r="IH49" s="72"/>
      <c r="II49" s="111"/>
      <c r="IJ49" s="95">
        <v>1.9863755450915146E-2</v>
      </c>
      <c r="IK49" s="95">
        <v>0.92745446961328259</v>
      </c>
      <c r="IL49" s="95">
        <f t="shared" si="255"/>
        <v>2.1417499296971058E-2</v>
      </c>
      <c r="IM49" s="60"/>
      <c r="IN49" s="95">
        <v>3.7015125586711815E-3</v>
      </c>
      <c r="IO49" s="95">
        <v>0.61033793820973903</v>
      </c>
      <c r="IP49" s="95">
        <f t="shared" si="256"/>
        <v>6.0646935524417273E-3</v>
      </c>
      <c r="IQ49" s="60"/>
      <c r="IR49" s="95">
        <v>4.1955615308278335E-3</v>
      </c>
      <c r="IS49" s="95">
        <v>1.0450782753323455</v>
      </c>
      <c r="IT49" s="95">
        <f t="shared" si="257"/>
        <v>4.0145907056517872E-3</v>
      </c>
      <c r="IU49" s="76"/>
      <c r="IV49" s="93">
        <v>2.3245258266661446E-4</v>
      </c>
      <c r="IW49" s="93">
        <v>0.78623324123114413</v>
      </c>
      <c r="IX49" s="93">
        <f t="shared" si="258"/>
        <v>2.9565346576115561E-4</v>
      </c>
      <c r="IY49" s="72"/>
      <c r="IZ49" s="111"/>
      <c r="JA49" s="95">
        <v>4.875041611412393E-2</v>
      </c>
      <c r="JB49" s="95">
        <v>2.2135832625819294E-4</v>
      </c>
      <c r="JC49" s="95">
        <f t="shared" si="259"/>
        <v>220.2330354506806</v>
      </c>
      <c r="JD49" s="60"/>
      <c r="JE49" s="95">
        <v>0.3269887836906174</v>
      </c>
      <c r="JF49" s="95">
        <v>3.5193388454568324</v>
      </c>
      <c r="JG49" s="95">
        <f t="shared" si="260"/>
        <v>9.2911992294442511E-2</v>
      </c>
      <c r="JH49" s="60"/>
      <c r="JI49" s="95">
        <v>3.9532343466361364E-2</v>
      </c>
      <c r="JJ49" s="95">
        <v>5.3605456728558001E-2</v>
      </c>
      <c r="JK49" s="95">
        <f t="shared" si="261"/>
        <v>0.73746864365956855</v>
      </c>
      <c r="JL49" s="76"/>
      <c r="JM49" s="93">
        <v>0.16353444461687944</v>
      </c>
      <c r="JN49" s="93">
        <v>4.3215780073935885</v>
      </c>
      <c r="JO49" s="93">
        <f t="shared" si="262"/>
        <v>3.7841372835824297E-2</v>
      </c>
      <c r="JP49" s="72"/>
      <c r="JQ49" s="111"/>
      <c r="JR49" s="95">
        <v>1.0582976885812654</v>
      </c>
      <c r="JS49" s="95">
        <v>2.4394511976166502</v>
      </c>
      <c r="JT49" s="95">
        <f t="shared" si="207"/>
        <v>0.43382613663893943</v>
      </c>
      <c r="JU49" s="60"/>
      <c r="JV49" s="95">
        <v>3.3007846405197855E-2</v>
      </c>
      <c r="JW49" s="95">
        <v>0.40000607194964583</v>
      </c>
      <c r="JX49" s="95">
        <f t="shared" si="263"/>
        <v>8.2518363394626162E-2</v>
      </c>
      <c r="JY49" s="60"/>
      <c r="JZ49" s="95">
        <v>2.3115766861842031E-2</v>
      </c>
      <c r="KA49" s="95">
        <v>0.54925398222432542</v>
      </c>
      <c r="KB49" s="95">
        <f t="shared" si="264"/>
        <v>4.2085751965292309E-2</v>
      </c>
      <c r="KC49" s="76"/>
      <c r="KD49" s="93">
        <v>3.8072503402893326E-3</v>
      </c>
      <c r="KE49" s="93">
        <v>1.1955203854609782</v>
      </c>
      <c r="KF49" s="93">
        <f t="shared" si="265"/>
        <v>3.1845967551789615E-3</v>
      </c>
      <c r="KG49" s="72"/>
      <c r="KH49" s="111"/>
      <c r="KI49" s="95">
        <v>109.31287945259994</v>
      </c>
      <c r="KJ49" s="95">
        <v>11.709455166621058</v>
      </c>
      <c r="KK49" s="95">
        <f t="shared" si="266"/>
        <v>9.3354368667986325</v>
      </c>
      <c r="KL49" s="60"/>
      <c r="KM49" s="95">
        <v>0.31851768682179038</v>
      </c>
      <c r="KN49" s="95">
        <v>3.5397367749609421</v>
      </c>
      <c r="KO49" s="95">
        <f t="shared" si="267"/>
        <v>8.9983438620320835E-2</v>
      </c>
      <c r="KP49" s="60"/>
      <c r="KQ49" s="95">
        <v>0.31660809408543233</v>
      </c>
      <c r="KR49" s="95">
        <v>3.5717377703878412</v>
      </c>
      <c r="KS49" s="95">
        <f t="shared" si="268"/>
        <v>8.8642592048702687E-2</v>
      </c>
      <c r="KT49" s="76"/>
      <c r="KU49" s="93">
        <v>0.25181509152084919</v>
      </c>
      <c r="KV49" s="93">
        <v>3.8076899715521582</v>
      </c>
      <c r="KW49" s="93">
        <f t="shared" si="269"/>
        <v>6.6133296933888724E-2</v>
      </c>
      <c r="KX49" s="72"/>
      <c r="KY49" s="111"/>
      <c r="KZ49" s="95">
        <v>1.1135915859336465</v>
      </c>
      <c r="LA49" s="95">
        <v>2.1708976854789532</v>
      </c>
      <c r="LB49" s="95">
        <f t="shared" si="208"/>
        <v>0.51296364328103328</v>
      </c>
      <c r="LC49" s="60"/>
      <c r="LD49" s="95">
        <v>3.5847231138044951E-3</v>
      </c>
      <c r="LE49" s="95">
        <v>7.6254615626564576E-2</v>
      </c>
      <c r="LF49" s="95">
        <f t="shared" si="270"/>
        <v>4.7009916506033721E-2</v>
      </c>
      <c r="LG49" s="60"/>
      <c r="LH49" s="95">
        <v>0.23732685919837979</v>
      </c>
      <c r="LI49" s="95">
        <v>2.375261576792687</v>
      </c>
      <c r="LJ49" s="95">
        <f t="shared" si="271"/>
        <v>9.9916094091347177E-2</v>
      </c>
      <c r="LK49" s="76"/>
      <c r="LL49" s="93">
        <v>2.7348199334438542E-3</v>
      </c>
      <c r="LM49" s="93">
        <v>1.2269315758282757</v>
      </c>
      <c r="LN49" s="93">
        <f t="shared" si="272"/>
        <v>2.2289914020654613E-3</v>
      </c>
    </row>
    <row r="50" spans="1:326" x14ac:dyDescent="0.3">
      <c r="A50" s="59"/>
      <c r="B50" s="59"/>
      <c r="E50" s="111"/>
      <c r="F50" s="95">
        <f>_xlfn.SWITCH($G$1+($G$2-1)*6,1,W50,2,AN50,3,BE50,4,BV50,5,CM50,6,DD50,7,DU50,8,EL50,9,FC50,10,FT50,11,GK50,12,HB50,13,HS50,14,IJ50,15,JA50,16,JR50,17,KI50,18,KZ50,default,NA)</f>
        <v>0.23759893299057661</v>
      </c>
      <c r="G50" s="95">
        <f>_xlfn.SWITCH($G$1+($G$2-1)*6,1,X50,2,AO50,3,BF50,4,BW50,5,CN50,6,DE50,7,DV50,8,EM50,9,FD50,10,FU50,11,GL50,12,HC50,13,HT50,14,IK50,15,JB50,16,JS50,17,KJ50,18,LA50,default,NA)</f>
        <v>0.65808545677968677</v>
      </c>
      <c r="H50" s="95">
        <f>_xlfn.SWITCH($G$1+($G$2-1)*6,1,Y50,2,AP50,3,BG50,4,BX50,5,CO50,6,DF50,7,DW50,8,EN50,9,FE50,10,FV50,11,GM50,12,HD50,13,HU50,14,IL50,15,JC50,16,JT50,17,KK50,18,LB50,default,NA)</f>
        <v>0.36104571304957395</v>
      </c>
      <c r="I50" s="60"/>
      <c r="J50" s="95">
        <f>_xlfn.SWITCH($G$1+($G$2-1)*6,1,AA50,2,AR50,3,BI50,4,BZ50,5,CQ50,6,DH50,7,DY50,8,EP50,9,FG50,10,FX50,11,GO50,12,HF50,13,HW50,14,IN50,15,JE50,16,JV50,17,KM50,18,LD50,default,NA)</f>
        <v>0.22106260713305889</v>
      </c>
      <c r="K50" s="95">
        <f>_xlfn.SWITCH($G$1+($G$2-1)*6,1,AB50,2,AS50,3,BJ50,4,CA50,5,CR50,6,DI50,7,DZ50,8,EQ50,9,FH50,10,FY50,11,GP50,12,HG50,13,HX50,14,IO50,15,JF50,16,JW50,17,KN50,18,LE50,default,NA)</f>
        <v>2.3258312047396066</v>
      </c>
      <c r="L50" s="95">
        <f>_xlfn.SWITCH($G$1+($G$2-1)*6,1,AC50,2,AT50,3,BK50,4,CB50,5,CS50,6,DJ50,7,EA50,8,ER50,9,FI50,10,FZ50,11,GQ50,12,HH50,13,HY50,14,IP50,15,JG50,16,JX50,17,KO50,18,LF50,default,NA)</f>
        <v>9.5046711335962333E-2</v>
      </c>
      <c r="M50" s="60"/>
      <c r="N50" s="95">
        <f>_xlfn.SWITCH($G$1+($G$2-1)*6,1,AE50,2,AV50,3,BM50,4,CD50,5,CU50,6,DL50,7,EC50,8,ET50,9,FK50,10,GB50,11,GS50,12,HJ50,13,IA50,14,IR50,15,JI50,16,JZ50,17,KQ50,18,LH50,default,NA)</f>
        <v>0.21997623195992275</v>
      </c>
      <c r="O50" s="95">
        <f>_xlfn.SWITCH($G$1+($G$2-1)*6,1,AF50,2,AW50,3,BN50,4,CE50,5,CV50,6,DM50,7,ED50,8,EU50,9,FL50,10,GC50,11,GT50,12,HK50,13,IB50,14,IS50,15,JJ50,16,KA50,17,KR50,18,LI50,default,NA)</f>
        <v>0.85368683792572375</v>
      </c>
      <c r="P50" s="95">
        <f>_xlfn.SWITCH($G$1+($G$2-1)*6,1,AG50,2,AX50,3,BO50,4,CF50,5,CW50,6,DN50,7,EE50,8,EV50,9,FM50,10,GD50,11,GU50,12,HL50,13,IC50,14,IT50,15,JK50,16,KB50,17,KS50,18,LJ50,default,NA)</f>
        <v>0.25767790035795551</v>
      </c>
      <c r="Q50" s="76"/>
      <c r="R50" s="93">
        <f>_xlfn.SWITCH($G$1+($G$2-1)*6,1,AI50,2,AZ50,3,BQ50,4,CH50,5,CY50,6,DP50,7,EG50,8,EX50,9,FO50,10,GF50,11,GW50,12,HN50,13,IE50,14,IV50,15,JM50,16,KD50,17,KU50,18,LL50,default,NA)</f>
        <v>4.3237187152368073E-2</v>
      </c>
      <c r="S50" s="93">
        <f>_xlfn.SWITCH($G$1+($G$2-1)*6,1,AJ50,2,BA50,3,BR50,4,CI50,5,CZ50,6,DQ50,7,EH50,8,EY50,9,FP50,10,GG50,11,GX50,12,HO50,13,IF50,14,IW50,15,JN50,16,KE50,17,KV50,18,LM50,default,NA)</f>
        <v>2.5557847460835599</v>
      </c>
      <c r="T50" s="93">
        <f>_xlfn.SWITCH($G$1+($G$2-1)*6,1,AK50,2,BB50,3,BS50,4,CJ50,5,DA50,6,DR50,7,EI50,8,EZ50,9,FQ50,10,GH50,11,GY50,12,HP50,13,IG50,14,IX50,15,JO50,16,KF50,17,KW50,18,LN50,default,NA)</f>
        <v>1.6917382114680819E-2</v>
      </c>
      <c r="U50" s="72"/>
      <c r="V50" s="111"/>
      <c r="W50" s="95">
        <v>0.25440274268798319</v>
      </c>
      <c r="X50" s="95">
        <v>3.877263344695014</v>
      </c>
      <c r="Y50" s="95">
        <f t="shared" si="209"/>
        <v>6.5613996283245629E-2</v>
      </c>
      <c r="Z50" s="60"/>
      <c r="AA50" s="95">
        <v>7.1478017358208887E-5</v>
      </c>
      <c r="AB50" s="95">
        <v>2.1910706747043193E-4</v>
      </c>
      <c r="AC50" s="95">
        <f t="shared" si="210"/>
        <v>0.32622415234439989</v>
      </c>
      <c r="AD50" s="60"/>
      <c r="AE50" s="95">
        <v>7.148563607573444E-5</v>
      </c>
      <c r="AF50" s="95">
        <v>2.1794150339332527E-4</v>
      </c>
      <c r="AG50" s="95">
        <f t="shared" si="205"/>
        <v>0.32800377607161069</v>
      </c>
      <c r="AH50" s="76"/>
      <c r="AI50" s="93">
        <v>1.5991466802408772E-4</v>
      </c>
      <c r="AJ50" s="93">
        <v>0.930374576709186</v>
      </c>
      <c r="AK50" s="93">
        <f t="shared" si="211"/>
        <v>1.7188202690331404E-4</v>
      </c>
      <c r="AL50" s="72"/>
      <c r="AM50" s="111"/>
      <c r="AN50" s="95">
        <v>1.3749374733343416</v>
      </c>
      <c r="AO50" s="95">
        <v>3.8334498534680201</v>
      </c>
      <c r="AP50" s="95">
        <f t="shared" si="212"/>
        <v>0.35866843858423558</v>
      </c>
      <c r="AQ50" s="60"/>
      <c r="AR50" s="95">
        <v>0.25844863400641704</v>
      </c>
      <c r="AS50" s="95">
        <v>2.9839599679357849</v>
      </c>
      <c r="AT50" s="95">
        <f t="shared" si="213"/>
        <v>8.6612634480215278E-2</v>
      </c>
      <c r="AU50" s="60"/>
      <c r="AV50" s="95">
        <v>1.9622393864157091E-2</v>
      </c>
      <c r="AW50" s="95">
        <v>1.2137857183502543</v>
      </c>
      <c r="AX50" s="95">
        <f t="shared" si="214"/>
        <v>1.6166275123773357E-2</v>
      </c>
      <c r="AY50" s="76"/>
      <c r="AZ50" s="93">
        <v>1.4870423694735341E-3</v>
      </c>
      <c r="BA50" s="93">
        <v>2.5853566880609766</v>
      </c>
      <c r="BB50" s="93">
        <f t="shared" si="215"/>
        <v>5.7517880466575739E-4</v>
      </c>
      <c r="BC50" s="72"/>
      <c r="BD50" s="111"/>
      <c r="BE50" s="95">
        <v>0.23759893299057661</v>
      </c>
      <c r="BF50" s="95">
        <v>0.65808545677968677</v>
      </c>
      <c r="BG50" s="95">
        <f t="shared" si="216"/>
        <v>0.36104571304957395</v>
      </c>
      <c r="BH50" s="60"/>
      <c r="BI50" s="95">
        <v>0.22106260713305889</v>
      </c>
      <c r="BJ50" s="95">
        <v>2.3258312047396066</v>
      </c>
      <c r="BK50" s="95">
        <f t="shared" si="217"/>
        <v>9.5046711335962333E-2</v>
      </c>
      <c r="BL50" s="60"/>
      <c r="BM50" s="95">
        <v>0.21997623195992275</v>
      </c>
      <c r="BN50" s="95">
        <v>0.85368683792572375</v>
      </c>
      <c r="BO50" s="95">
        <f t="shared" si="218"/>
        <v>0.25767790035795551</v>
      </c>
      <c r="BP50" s="76"/>
      <c r="BQ50" s="93">
        <v>4.3237187152368073E-2</v>
      </c>
      <c r="BR50" s="93">
        <v>2.5557847460835599</v>
      </c>
      <c r="BS50" s="93">
        <f t="shared" si="219"/>
        <v>1.6917382114680819E-2</v>
      </c>
      <c r="BT50" s="72"/>
      <c r="BU50" s="111"/>
      <c r="BV50" s="95">
        <v>1.366928952533468</v>
      </c>
      <c r="BW50" s="95">
        <v>3.754923525880185</v>
      </c>
      <c r="BX50" s="95">
        <v>0.36403642926737068</v>
      </c>
      <c r="BY50" s="60"/>
      <c r="BZ50" s="95">
        <v>0.25615305800998112</v>
      </c>
      <c r="CA50" s="95">
        <v>2.9316318682961171</v>
      </c>
      <c r="CB50" s="95">
        <v>8.7375587903831486E-2</v>
      </c>
      <c r="CC50" s="60"/>
      <c r="CD50" s="95">
        <v>0.24260160642039108</v>
      </c>
      <c r="CE50" s="95">
        <v>3.4148012344877601</v>
      </c>
      <c r="CF50" s="95">
        <v>7.1044136909123118E-2</v>
      </c>
      <c r="CG50" s="76"/>
      <c r="CH50" s="93">
        <v>2.7317848726890893E-2</v>
      </c>
      <c r="CI50" s="93">
        <v>2.3855686944694747E-4</v>
      </c>
      <c r="CJ50" s="93">
        <v>114.51294104513764</v>
      </c>
      <c r="CK50" s="72"/>
      <c r="CL50" s="111"/>
      <c r="CM50" s="95">
        <v>1.0649995290770897</v>
      </c>
      <c r="CN50" s="95">
        <v>3.6981907835986658</v>
      </c>
      <c r="CO50" s="95">
        <f t="shared" si="220"/>
        <v>0.28797852555371717</v>
      </c>
      <c r="CP50" s="60"/>
      <c r="CQ50" s="95">
        <v>2.1049498223948547E-2</v>
      </c>
      <c r="CR50" s="95">
        <v>0.39577046025996987</v>
      </c>
      <c r="CS50" s="95">
        <f t="shared" si="221"/>
        <v>5.3186127661275569E-2</v>
      </c>
      <c r="CT50" s="60"/>
      <c r="CU50" s="95">
        <v>0.21555236412813214</v>
      </c>
      <c r="CV50" s="95">
        <v>1.4022945171241563</v>
      </c>
      <c r="CW50" s="95">
        <f t="shared" si="222"/>
        <v>0.15371404615500439</v>
      </c>
      <c r="CX50" s="76"/>
      <c r="CY50" s="93">
        <v>9.1127729707199279E-3</v>
      </c>
      <c r="CZ50" s="93">
        <v>1.7015661881456077</v>
      </c>
      <c r="DA50" s="93">
        <f t="shared" si="223"/>
        <v>5.3555207162709105E-3</v>
      </c>
      <c r="DB50" s="72"/>
      <c r="DC50" s="111"/>
      <c r="DD50" s="95">
        <v>89.407329383087131</v>
      </c>
      <c r="DE50" s="95">
        <v>19.130162687462168</v>
      </c>
      <c r="DF50" s="95">
        <f t="shared" si="224"/>
        <v>4.6736314188108992</v>
      </c>
      <c r="DG50" s="60"/>
      <c r="DH50" s="95">
        <v>5.3398131182833576E-2</v>
      </c>
      <c r="DI50" s="95">
        <v>0.76023161746158474</v>
      </c>
      <c r="DJ50" s="95">
        <f t="shared" si="225"/>
        <v>7.0239292810696394E-2</v>
      </c>
      <c r="DK50" s="60"/>
      <c r="DL50" s="95">
        <v>1.8733045919746546E-5</v>
      </c>
      <c r="DM50" s="95">
        <v>4.1760971997838067E-4</v>
      </c>
      <c r="DN50" s="95">
        <f t="shared" si="226"/>
        <v>4.4857782334942635E-2</v>
      </c>
      <c r="DO50" s="76"/>
      <c r="DP50" s="93">
        <v>1.2137801471045555E-2</v>
      </c>
      <c r="DQ50" s="93">
        <v>1.1841914848672264</v>
      </c>
      <c r="DR50" s="93">
        <f t="shared" si="227"/>
        <v>1.0249863832120417E-2</v>
      </c>
      <c r="DS50" s="72"/>
      <c r="DT50" s="111"/>
      <c r="DU50" s="95">
        <v>0.44855319227906587</v>
      </c>
      <c r="DV50" s="95">
        <v>0.22061372666071322</v>
      </c>
      <c r="DW50" s="95">
        <f t="shared" si="228"/>
        <v>2.0332061792732681</v>
      </c>
      <c r="DX50" s="60"/>
      <c r="DY50" s="95">
        <v>1.2893287931907369E-2</v>
      </c>
      <c r="DZ50" s="95">
        <v>0.13404791641011554</v>
      </c>
      <c r="EA50" s="95">
        <f t="shared" si="229"/>
        <v>9.6184172624218522E-2</v>
      </c>
      <c r="EB50" s="60"/>
      <c r="EC50" s="95">
        <v>1.0698431793569638E-2</v>
      </c>
      <c r="ED50" s="95">
        <v>0.15404979333725835</v>
      </c>
      <c r="EE50" s="95">
        <f t="shared" si="230"/>
        <v>6.9447881505090764E-2</v>
      </c>
      <c r="EF50" s="76"/>
      <c r="EG50" s="93">
        <v>4.4480813095753177E-2</v>
      </c>
      <c r="EH50" s="93">
        <v>2.8408989487438348</v>
      </c>
      <c r="EI50" s="93">
        <f t="shared" si="231"/>
        <v>1.5657302106933911E-2</v>
      </c>
      <c r="EJ50" s="72"/>
      <c r="EK50" s="111"/>
      <c r="EL50" s="95">
        <v>4.210997422346336E-3</v>
      </c>
      <c r="EM50" s="95">
        <v>9.2435644333454042E-5</v>
      </c>
      <c r="EN50" s="95">
        <f t="shared" si="232"/>
        <v>45.555991443684931</v>
      </c>
      <c r="EO50" s="60"/>
      <c r="EP50" s="95">
        <v>4.6853251560089902E-3</v>
      </c>
      <c r="EQ50" s="95">
        <v>0.80890275509278153</v>
      </c>
      <c r="ER50" s="95">
        <f t="shared" si="233"/>
        <v>5.7921982914640726E-3</v>
      </c>
      <c r="ES50" s="60"/>
      <c r="ET50" s="95">
        <v>4.9370775123068564E-3</v>
      </c>
      <c r="EU50" s="95">
        <v>1.3848176917712098</v>
      </c>
      <c r="EV50" s="95">
        <f t="shared" si="234"/>
        <v>3.5651461861324393E-3</v>
      </c>
      <c r="EW50" s="76"/>
      <c r="EX50" s="93">
        <v>1.1104167480342711E-4</v>
      </c>
      <c r="EY50" s="93">
        <v>9.1629676870138188E-4</v>
      </c>
      <c r="EZ50" s="93">
        <f t="shared" si="235"/>
        <v>0.12118527380686991</v>
      </c>
      <c r="FA50" s="72"/>
      <c r="FB50" s="111"/>
      <c r="FC50" s="95">
        <v>0.41869890804892368</v>
      </c>
      <c r="FD50" s="95">
        <v>2.1679483088262166</v>
      </c>
      <c r="FE50" s="95">
        <f t="shared" si="236"/>
        <v>0.19313140739763215</v>
      </c>
      <c r="FF50" s="60"/>
      <c r="FG50" s="95">
        <v>5.9073649392787489E-2</v>
      </c>
      <c r="FH50" s="95">
        <v>1.5183563891915102</v>
      </c>
      <c r="FI50" s="95">
        <f t="shared" si="237"/>
        <v>3.8906313309118978E-2</v>
      </c>
      <c r="FJ50" s="60"/>
      <c r="FK50" s="95">
        <v>6.555396524863312E-2</v>
      </c>
      <c r="FL50" s="95">
        <v>1.9598178621146864</v>
      </c>
      <c r="FM50" s="95">
        <f t="shared" si="238"/>
        <v>3.34490089695881E-2</v>
      </c>
      <c r="FN50" s="76"/>
      <c r="FO50" s="93">
        <v>1.4700116420506985E-4</v>
      </c>
      <c r="FP50" s="93">
        <v>0.83454555405759612</v>
      </c>
      <c r="FQ50" s="93">
        <f t="shared" si="239"/>
        <v>1.7614516486289325E-4</v>
      </c>
      <c r="FR50" s="72"/>
      <c r="FS50" s="111"/>
      <c r="FT50" s="95">
        <v>3.8217905392381782E-3</v>
      </c>
      <c r="FU50" s="95">
        <v>6.2646704440989386E-4</v>
      </c>
      <c r="FV50" s="95">
        <f t="shared" si="240"/>
        <v>6.100545229539005</v>
      </c>
      <c r="FW50" s="60"/>
      <c r="FX50" s="95">
        <v>8.8152529503184966E-3</v>
      </c>
      <c r="FY50" s="95">
        <v>1.3230605253722401E-4</v>
      </c>
      <c r="FZ50" s="95">
        <f t="shared" si="241"/>
        <v>66.62773759226431</v>
      </c>
      <c r="GA50" s="60"/>
      <c r="GB50" s="95">
        <v>1.1305331983492409E-4</v>
      </c>
      <c r="GC50" s="95">
        <v>3.264338026845158E-4</v>
      </c>
      <c r="GD50" s="95">
        <f t="shared" si="242"/>
        <v>0.34632847120978233</v>
      </c>
      <c r="GE50" s="76"/>
      <c r="GF50" s="93">
        <v>1.1413872741565986E-4</v>
      </c>
      <c r="GG50" s="93">
        <v>2.8624576743678381E-5</v>
      </c>
      <c r="GH50" s="93">
        <f t="shared" si="243"/>
        <v>3.9874380829357388</v>
      </c>
      <c r="GI50" s="72"/>
      <c r="GJ50" s="111"/>
      <c r="GK50" s="95">
        <v>0.10077429767370444</v>
      </c>
      <c r="GL50" s="95">
        <v>0.66279811580014003</v>
      </c>
      <c r="GM50" s="95">
        <f t="shared" si="244"/>
        <v>0.15204372986493506</v>
      </c>
      <c r="GN50" s="60"/>
      <c r="GO50" s="95">
        <v>5.5471339158827473E-2</v>
      </c>
      <c r="GP50" s="95">
        <v>0.79138989292010753</v>
      </c>
      <c r="GQ50" s="95">
        <f t="shared" si="245"/>
        <v>7.0093565327384616E-2</v>
      </c>
      <c r="GR50" s="60"/>
      <c r="GS50" s="95">
        <v>6.3610416763713637E-2</v>
      </c>
      <c r="GT50" s="95">
        <v>1.2950804456869052</v>
      </c>
      <c r="GU50" s="95">
        <f t="shared" si="246"/>
        <v>4.9116961788404537E-2</v>
      </c>
      <c r="GV50" s="76"/>
      <c r="GW50" s="93">
        <v>9.09567604581645E-3</v>
      </c>
      <c r="GX50" s="93">
        <v>1.7790250112391897</v>
      </c>
      <c r="GY50" s="93">
        <f t="shared" si="247"/>
        <v>5.1127308432166486E-3</v>
      </c>
      <c r="GZ50" s="72"/>
      <c r="HA50" s="111"/>
      <c r="HB50" s="95">
        <v>7.4338588958650309E-2</v>
      </c>
      <c r="HC50" s="95">
        <v>0.99337134741731403</v>
      </c>
      <c r="HD50" s="95">
        <f t="shared" si="248"/>
        <v>7.4834641800294213E-2</v>
      </c>
      <c r="HE50" s="60"/>
      <c r="HF50" s="95">
        <v>7.2115956038019291E-2</v>
      </c>
      <c r="HG50" s="95">
        <v>1.0415561504212101</v>
      </c>
      <c r="HH50" s="95">
        <f t="shared" si="249"/>
        <v>6.9238663713766427E-2</v>
      </c>
      <c r="HI50" s="60"/>
      <c r="HJ50" s="95">
        <v>5.9971488295355861E-2</v>
      </c>
      <c r="HK50" s="95">
        <v>1.5331478596020327</v>
      </c>
      <c r="HL50" s="95">
        <f t="shared" si="250"/>
        <v>3.9116571777312446E-2</v>
      </c>
      <c r="HM50" s="76"/>
      <c r="HN50" s="93">
        <v>1.0805069297160933E-4</v>
      </c>
      <c r="HO50" s="93">
        <v>1.9184819655672977E-4</v>
      </c>
      <c r="HP50" s="93">
        <f t="shared" si="251"/>
        <v>0.56320932336551099</v>
      </c>
      <c r="HQ50" s="72"/>
      <c r="HR50" s="111"/>
      <c r="HS50" s="95">
        <v>109.37550888335787</v>
      </c>
      <c r="HT50" s="95">
        <v>11.658845159010015</v>
      </c>
      <c r="HU50" s="95">
        <f t="shared" si="206"/>
        <v>9.3813330043955432</v>
      </c>
      <c r="HV50" s="60"/>
      <c r="HW50" s="95">
        <v>0.17722878731013447</v>
      </c>
      <c r="HX50" s="95">
        <v>4.5828513078634749</v>
      </c>
      <c r="HY50" s="95">
        <f t="shared" si="252"/>
        <v>3.8672166170007932E-2</v>
      </c>
      <c r="HZ50" s="60"/>
      <c r="IA50" s="95">
        <v>0.25687409695337632</v>
      </c>
      <c r="IB50" s="95">
        <v>4.3677184770146624</v>
      </c>
      <c r="IC50" s="95">
        <f t="shared" si="253"/>
        <v>5.8811962882953456E-2</v>
      </c>
      <c r="ID50" s="76"/>
      <c r="IE50" s="93">
        <v>2.2462092527136514E-2</v>
      </c>
      <c r="IF50" s="93">
        <v>5.2064642913158708E-4</v>
      </c>
      <c r="IG50" s="93">
        <f t="shared" si="254"/>
        <v>43.142699671641253</v>
      </c>
      <c r="IH50" s="72"/>
      <c r="II50" s="111"/>
      <c r="IJ50" s="95">
        <v>5.0570618567979935E-3</v>
      </c>
      <c r="IK50" s="95">
        <v>2.3290622748693915E-4</v>
      </c>
      <c r="IL50" s="95">
        <f>IJ50/IK50</f>
        <v>21.712866638920516</v>
      </c>
      <c r="IM50" s="60"/>
      <c r="IN50" s="95">
        <v>5.1645128801605282E-3</v>
      </c>
      <c r="IO50" s="95">
        <v>2.1743993130422213E-4</v>
      </c>
      <c r="IP50" s="95">
        <f t="shared" si="256"/>
        <v>23.751446430208869</v>
      </c>
      <c r="IQ50" s="60"/>
      <c r="IR50" s="95">
        <v>5.1812696583093997E-3</v>
      </c>
      <c r="IS50" s="95">
        <v>2.0648546820909136E-4</v>
      </c>
      <c r="IT50" s="95">
        <f t="shared" si="257"/>
        <v>25.092660046482017</v>
      </c>
      <c r="IU50" s="76"/>
      <c r="IV50" s="93">
        <v>8.3995268182865419E-3</v>
      </c>
      <c r="IW50" s="93">
        <v>1.8644259658292157</v>
      </c>
      <c r="IX50" s="93">
        <f t="shared" si="258"/>
        <v>4.5051543865142415E-3</v>
      </c>
      <c r="IY50" s="72"/>
      <c r="IZ50" s="111"/>
      <c r="JA50" s="95">
        <v>7.4882776034795595E-2</v>
      </c>
      <c r="JB50" s="95">
        <v>1.4198273100536325</v>
      </c>
      <c r="JC50" s="95">
        <f>JA50/JB50</f>
        <v>5.2740763263644345E-2</v>
      </c>
      <c r="JD50" s="60"/>
      <c r="JE50" s="95">
        <v>4.1993405451129388E-2</v>
      </c>
      <c r="JF50" s="95">
        <v>4.2950667501246986E-2</v>
      </c>
      <c r="JG50" s="95">
        <f t="shared" si="260"/>
        <v>0.97771252216069038</v>
      </c>
      <c r="JH50" s="60"/>
      <c r="JI50" s="95">
        <v>4.9326794906532412E-2</v>
      </c>
      <c r="JJ50" s="95">
        <v>6.7484813045486317E-5</v>
      </c>
      <c r="JK50" s="95">
        <f t="shared" si="261"/>
        <v>730.93178569354586</v>
      </c>
      <c r="JL50" s="76"/>
      <c r="JM50" s="93">
        <v>3.6347728693050911E-2</v>
      </c>
      <c r="JN50" s="93">
        <v>5.5291579462666308E-2</v>
      </c>
      <c r="JO50" s="93">
        <f t="shared" si="262"/>
        <v>0.65738271625236233</v>
      </c>
      <c r="JP50" s="72"/>
      <c r="JQ50" s="111"/>
      <c r="JR50" s="95">
        <v>109.73539029473621</v>
      </c>
      <c r="JS50" s="95">
        <v>11.743470322120267</v>
      </c>
      <c r="JT50" s="95">
        <f t="shared" si="207"/>
        <v>9.3443749832650518</v>
      </c>
      <c r="JU50" s="60"/>
      <c r="JV50" s="95">
        <v>0.27019663408568989</v>
      </c>
      <c r="JW50" s="95">
        <v>2.2533344480076458</v>
      </c>
      <c r="JX50" s="95">
        <f t="shared" si="263"/>
        <v>0.11990968953791678</v>
      </c>
      <c r="JY50" s="60"/>
      <c r="JZ50" s="95">
        <v>7.1949707103037885E-2</v>
      </c>
      <c r="KA50" s="95">
        <v>1.7829900451539593</v>
      </c>
      <c r="KB50" s="95">
        <f t="shared" si="264"/>
        <v>4.0353398101460013E-2</v>
      </c>
      <c r="KC50" s="76"/>
      <c r="KD50" s="93">
        <v>8.3426853426243693E-6</v>
      </c>
      <c r="KE50" s="93">
        <v>0.11360615352270816</v>
      </c>
      <c r="KF50" s="93">
        <f t="shared" si="265"/>
        <v>7.3435153677276759E-5</v>
      </c>
      <c r="KG50" s="72"/>
      <c r="KH50" s="111"/>
      <c r="KI50" s="95">
        <v>9.9999999999999998E-13</v>
      </c>
      <c r="KJ50" s="95">
        <f>0.000001</f>
        <v>9.9999999999999995E-7</v>
      </c>
      <c r="KK50" s="95">
        <f t="shared" si="266"/>
        <v>9.9999999999999995E-7</v>
      </c>
      <c r="KL50" s="60"/>
      <c r="KM50" s="95">
        <v>1.0094825745323414E-2</v>
      </c>
      <c r="KN50" s="95">
        <v>3.2156894559848638E-2</v>
      </c>
      <c r="KO50" s="95">
        <f t="shared" si="267"/>
        <v>0.31392414856899448</v>
      </c>
      <c r="KP50" s="60"/>
      <c r="KQ50" s="95">
        <v>1.4050836508647403E-2</v>
      </c>
      <c r="KR50" s="95">
        <v>3.8817102184642363E-2</v>
      </c>
      <c r="KS50" s="95">
        <f t="shared" si="268"/>
        <v>0.36197541078186124</v>
      </c>
      <c r="KT50" s="76"/>
      <c r="KU50" s="93">
        <v>4.8742366058342958E-2</v>
      </c>
      <c r="KV50" s="93">
        <v>2.4805088220211147</v>
      </c>
      <c r="KW50" s="93">
        <f t="shared" si="269"/>
        <v>1.9650148237984395E-2</v>
      </c>
      <c r="KX50" s="72"/>
      <c r="KY50" s="111"/>
      <c r="KZ50" s="95">
        <v>110.15209065792097</v>
      </c>
      <c r="LA50" s="95">
        <v>11.807400249073499</v>
      </c>
      <c r="LB50" s="95">
        <f t="shared" si="208"/>
        <v>9.3290723050202651</v>
      </c>
      <c r="LC50" s="60"/>
      <c r="LD50" s="95">
        <v>8.7371545415743643E-2</v>
      </c>
      <c r="LE50" s="95">
        <v>3.1294025862723003E-5</v>
      </c>
      <c r="LF50" s="95">
        <f t="shared" si="270"/>
        <v>2791.9560685165593</v>
      </c>
      <c r="LG50" s="60"/>
      <c r="LH50" s="95">
        <v>1.001011099754104</v>
      </c>
      <c r="LI50" s="95">
        <v>2.5893323207317875</v>
      </c>
      <c r="LJ50" s="95">
        <f t="shared" si="271"/>
        <v>0.38659043172612234</v>
      </c>
      <c r="LK50" s="76"/>
      <c r="LL50" s="93">
        <v>1.110966186983172E-2</v>
      </c>
      <c r="LM50" s="93">
        <v>1.298046922704293</v>
      </c>
      <c r="LN50" s="93">
        <f t="shared" si="272"/>
        <v>8.5587521340802896E-3</v>
      </c>
    </row>
    <row r="51" spans="1:326" x14ac:dyDescent="0.3">
      <c r="A51" s="59"/>
      <c r="B51" s="59"/>
      <c r="E51" s="111"/>
      <c r="F51" s="95">
        <f>_xlfn.SWITCH($G$1+($G$2-1)*6,1,W51,2,AN51,3,BE51,4,BV51,5,CM51,6,DD51,7,DU51,8,EL51,9,FC51,10,FT51,11,GK51,12,HB51,13,HS51,14,IJ51,15,JA51,16,JR51,17,KI51,18,KZ51,default,NA)</f>
        <v>88.440106911674476</v>
      </c>
      <c r="G51" s="95">
        <f>_xlfn.SWITCH($G$1+($G$2-1)*6,1,X51,2,AO51,3,BF51,4,BW51,5,CN51,6,DE51,7,DV51,8,EM51,9,FD51,10,FU51,11,GL51,12,HC51,13,HT51,14,IK51,15,JB51,16,JS51,17,KJ51,18,LA51,default,NA)</f>
        <v>18.879118986332291</v>
      </c>
      <c r="H51" s="95">
        <f>_xlfn.SWITCH($G$1+($G$2-1)*6,1,Y51,2,AP51,3,BG51,4,BX51,5,CO51,6,DF51,7,DW51,8,EN51,9,FE51,10,FV51,11,GM51,12,HD51,13,HU51,14,IL51,15,JC51,16,JT51,17,KK51,18,LB51,default,NA)</f>
        <v>4.684546295603174</v>
      </c>
      <c r="I51" s="60"/>
      <c r="J51" s="95">
        <f>_xlfn.SWITCH($G$1+($G$2-1)*6,1,AA51,2,AR51,3,BI51,4,BZ51,5,CQ51,6,DH51,7,DY51,8,EP51,9,FG51,10,FX51,11,GO51,12,HF51,13,HW51,14,IN51,15,JE51,16,JV51,17,KM51,18,LD51,default,NA)</f>
        <v>1.1965166073977234</v>
      </c>
      <c r="K51" s="95">
        <f>_xlfn.SWITCH($G$1+($G$2-1)*6,1,AB51,2,AS51,3,BJ51,4,CA51,5,CR51,6,DI51,7,DZ51,8,EQ51,9,FH51,10,FY51,11,GP51,12,HG51,13,HX51,14,IO51,15,JF51,16,JW51,17,KN51,18,LE51,default,NA)</f>
        <v>1.8595005495374068</v>
      </c>
      <c r="L51" s="95">
        <f>_xlfn.SWITCH($G$1+($G$2-1)*6,1,AC51,2,AT51,3,BK51,4,CB51,5,CS51,6,DJ51,7,EA51,8,ER51,9,FI51,10,FZ51,11,GQ51,12,HH51,13,HY51,14,IP51,15,JG51,16,JX51,17,KO51,18,LF51,default,NA)</f>
        <v>0.64346128195304064</v>
      </c>
      <c r="M51" s="60"/>
      <c r="N51" s="95">
        <f>_xlfn.SWITCH($G$1+($G$2-1)*6,1,AE51,2,AV51,3,BM51,4,CD51,5,CU51,6,DL51,7,EC51,8,ET51,9,FK51,10,GB51,11,GS51,12,HJ51,13,IA51,14,IR51,15,JI51,16,JZ51,17,KQ51,18,LH51,default,NA)</f>
        <v>1.2524470824489493</v>
      </c>
      <c r="O51" s="95">
        <f>_xlfn.SWITCH($G$1+($G$2-1)*6,1,AF51,2,AW51,3,BN51,4,CE51,5,CV51,6,DM51,7,ED51,8,EU51,9,FL51,10,GC51,11,GT51,12,HK51,13,IB51,14,IS51,15,JJ51,16,KA51,17,KR51,18,LI51,default,NA)</f>
        <v>2.3218650025032845</v>
      </c>
      <c r="P51" s="95">
        <f>_xlfn.SWITCH($G$1+($G$2-1)*6,1,AG51,2,AX51,3,BO51,4,CF51,5,CW51,6,DN51,7,EE51,8,EV51,9,FM51,10,GD51,11,GU51,12,HL51,13,IC51,14,IT51,15,JK51,16,KB51,17,KS51,18,LJ51,default,NA)</f>
        <v>0.53941425582393543</v>
      </c>
      <c r="Q51" s="76"/>
      <c r="R51" s="93">
        <f>_xlfn.SWITCH($G$1+($G$2-1)*6,1,AI51,2,AZ51,3,BQ51,4,CH51,5,CY51,6,DP51,7,EG51,8,EX51,9,FO51,10,GF51,11,GW51,12,HN51,13,IE51,14,IV51,15,JM51,16,KD51,17,KU51,18,LL51,default,NA)</f>
        <v>0.20646587174077766</v>
      </c>
      <c r="S51" s="93">
        <f>_xlfn.SWITCH($G$1+($G$2-1)*6,1,AJ51,2,BA51,3,BR51,4,CI51,5,CZ51,6,DQ51,7,EH51,8,EY51,9,FP51,10,GG51,11,GX51,12,HO51,13,IF51,14,IW51,15,JN51,16,KE51,17,KV51,18,LM51,default,NA)</f>
        <v>1.9837286979086017</v>
      </c>
      <c r="T51" s="93">
        <f>_xlfn.SWITCH($G$1+($G$2-1)*6,1,AK51,2,BB51,3,BS51,4,CJ51,5,DA51,6,DR51,7,EI51,8,EZ51,9,FQ51,10,GH51,11,GY51,12,HP51,13,IG51,14,IX51,15,JO51,16,KF51,17,KW51,18,LN51,default,NA)</f>
        <v>0.10407969192483314</v>
      </c>
      <c r="U51" s="72"/>
      <c r="V51" s="111"/>
      <c r="W51" s="95">
        <v>88.269743077538593</v>
      </c>
      <c r="X51" s="95">
        <v>18.772028629418493</v>
      </c>
      <c r="Y51" s="95">
        <f t="shared" si="209"/>
        <v>4.70219520863116</v>
      </c>
      <c r="Z51" s="60"/>
      <c r="AA51" s="95">
        <v>5.7478039061145965E-2</v>
      </c>
      <c r="AB51" s="95">
        <v>2.1418030452659651</v>
      </c>
      <c r="AC51" s="95">
        <f t="shared" si="210"/>
        <v>2.68362859919309E-2</v>
      </c>
      <c r="AD51" s="60"/>
      <c r="AE51" s="95">
        <v>5.5045276256627147E-2</v>
      </c>
      <c r="AF51" s="95">
        <v>2.8221480771578755</v>
      </c>
      <c r="AG51" s="95">
        <f t="shared" si="205"/>
        <v>1.9504744170639712E-2</v>
      </c>
      <c r="AH51" s="76"/>
      <c r="AI51" s="93">
        <v>1.157032501904661</v>
      </c>
      <c r="AJ51" s="93">
        <v>4.6125911282214602</v>
      </c>
      <c r="AK51" s="93">
        <f t="shared" si="211"/>
        <v>0.25084219904632948</v>
      </c>
      <c r="AL51" s="72"/>
      <c r="AM51" s="111"/>
      <c r="AN51" s="95">
        <v>88.925253067367322</v>
      </c>
      <c r="AO51" s="95">
        <v>19.089581096908866</v>
      </c>
      <c r="AP51" s="95">
        <f t="shared" si="212"/>
        <v>4.6583134860809912</v>
      </c>
      <c r="AQ51" s="60"/>
      <c r="AR51" s="95">
        <v>1.3719093910616251</v>
      </c>
      <c r="AS51" s="95">
        <v>3.8570870334209073</v>
      </c>
      <c r="AT51" s="95">
        <f t="shared" si="213"/>
        <v>0.35568536026651659</v>
      </c>
      <c r="AU51" s="60"/>
      <c r="AV51" s="95">
        <v>7.6887829350099954E-2</v>
      </c>
      <c r="AW51" s="95">
        <v>0.50188187862342737</v>
      </c>
      <c r="AX51" s="95">
        <f t="shared" si="214"/>
        <v>0.153199054648057</v>
      </c>
      <c r="AY51" s="76"/>
      <c r="AZ51" s="93">
        <v>4.3780541241688578E-2</v>
      </c>
      <c r="BA51" s="93">
        <v>2.6749764983354334</v>
      </c>
      <c r="BB51" s="93">
        <f t="shared" si="215"/>
        <v>1.6366701265948334E-2</v>
      </c>
      <c r="BC51" s="72"/>
      <c r="BD51" s="111"/>
      <c r="BE51" s="95">
        <v>88.440106911674476</v>
      </c>
      <c r="BF51" s="95">
        <v>18.879118986332291</v>
      </c>
      <c r="BG51" s="95">
        <f t="shared" si="216"/>
        <v>4.684546295603174</v>
      </c>
      <c r="BH51" s="60"/>
      <c r="BI51" s="95">
        <v>1.1965166073977234</v>
      </c>
      <c r="BJ51" s="95">
        <v>1.8595005495374068</v>
      </c>
      <c r="BK51" s="95">
        <f t="shared" si="217"/>
        <v>0.64346128195304064</v>
      </c>
      <c r="BL51" s="60"/>
      <c r="BM51" s="95">
        <v>1.2524470824489493</v>
      </c>
      <c r="BN51" s="95">
        <v>2.3218650025032845</v>
      </c>
      <c r="BO51" s="95">
        <f t="shared" si="218"/>
        <v>0.53941425582393543</v>
      </c>
      <c r="BP51" s="76"/>
      <c r="BQ51" s="93">
        <v>0.20646587174077766</v>
      </c>
      <c r="BR51" s="93">
        <v>1.9837286979086017</v>
      </c>
      <c r="BS51" s="93">
        <f t="shared" si="219"/>
        <v>0.10407969192483314</v>
      </c>
      <c r="BT51" s="72"/>
      <c r="BU51" s="111"/>
      <c r="BV51" s="95">
        <v>89.030086847177515</v>
      </c>
      <c r="BW51" s="95">
        <v>19.06677052667062</v>
      </c>
      <c r="BX51" s="95">
        <v>4.6693847142410476</v>
      </c>
      <c r="BY51" s="60"/>
      <c r="BZ51" s="95">
        <v>1.3597937220088014</v>
      </c>
      <c r="CA51" s="95">
        <v>3.796786852270122</v>
      </c>
      <c r="CB51" s="95">
        <v>0.35814328665718287</v>
      </c>
      <c r="CC51" s="60"/>
      <c r="CD51" s="95">
        <v>1.3198989184840451</v>
      </c>
      <c r="CE51" s="95">
        <v>3.9264817885112691</v>
      </c>
      <c r="CF51" s="95">
        <v>0.3361530727956048</v>
      </c>
      <c r="CG51" s="76"/>
      <c r="CH51" s="93">
        <v>4.4700690700831887E-2</v>
      </c>
      <c r="CI51" s="93">
        <v>2.4622456810266407</v>
      </c>
      <c r="CJ51" s="93">
        <v>1.8154439682962018E-2</v>
      </c>
      <c r="CK51" s="72"/>
      <c r="CL51" s="111"/>
      <c r="CM51" s="95">
        <v>88.569127743543248</v>
      </c>
      <c r="CN51" s="95">
        <v>18.858409088603938</v>
      </c>
      <c r="CO51" s="95">
        <f t="shared" si="220"/>
        <v>4.6965323176208544</v>
      </c>
      <c r="CP51" s="60"/>
      <c r="CQ51" s="95">
        <v>0.21927578178104859</v>
      </c>
      <c r="CR51" s="95">
        <v>1.8697954633223155</v>
      </c>
      <c r="CS51" s="95">
        <f t="shared" si="221"/>
        <v>0.11727260338488146</v>
      </c>
      <c r="CT51" s="60"/>
      <c r="CU51" s="95">
        <v>1.1116167807692259</v>
      </c>
      <c r="CV51" s="95">
        <v>3.767321625384235</v>
      </c>
      <c r="CW51" s="95">
        <f t="shared" si="222"/>
        <v>0.29506819202245582</v>
      </c>
      <c r="CX51" s="76"/>
      <c r="CY51" s="93">
        <v>7.6549186063666781E-5</v>
      </c>
      <c r="CZ51" s="93">
        <v>0.3553374713246803</v>
      </c>
      <c r="DA51" s="93">
        <f t="shared" si="223"/>
        <v>2.1542672034642238E-4</v>
      </c>
      <c r="DB51" s="72"/>
      <c r="DC51" s="111"/>
      <c r="DD51" s="95">
        <v>9.9999999999999998E-13</v>
      </c>
      <c r="DE51" s="95">
        <f>0.000001</f>
        <v>9.9999999999999995E-7</v>
      </c>
      <c r="DF51" s="95">
        <f t="shared" si="224"/>
        <v>9.9999999999999995E-7</v>
      </c>
      <c r="DG51" s="60"/>
      <c r="DH51" s="95">
        <v>1.8737835436951075E-5</v>
      </c>
      <c r="DI51" s="95">
        <v>4.2867791742228937E-4</v>
      </c>
      <c r="DJ51" s="95">
        <f t="shared" si="225"/>
        <v>4.3710755034046894E-2</v>
      </c>
      <c r="DK51" s="60"/>
      <c r="DL51" s="95">
        <v>8.3361762955934341E-3</v>
      </c>
      <c r="DM51" s="95">
        <v>6.5674049772031881E-2</v>
      </c>
      <c r="DN51" s="95">
        <f t="shared" si="226"/>
        <v>0.12693257572100419</v>
      </c>
      <c r="DO51" s="76"/>
      <c r="DP51" s="93">
        <v>1.8356098013949433E-5</v>
      </c>
      <c r="DQ51" s="93">
        <v>8.7497097967697819E-4</v>
      </c>
      <c r="DR51" s="93">
        <f t="shared" si="227"/>
        <v>2.0979093524594539E-2</v>
      </c>
      <c r="DS51" s="72"/>
      <c r="DT51" s="111"/>
      <c r="DU51" s="95">
        <v>0.42910016757256564</v>
      </c>
      <c r="DV51" s="95">
        <v>7.1117255897834424</v>
      </c>
      <c r="DW51" s="95">
        <f t="shared" si="228"/>
        <v>6.0336997280800886E-2</v>
      </c>
      <c r="DX51" s="60"/>
      <c r="DY51" s="95">
        <v>0.43920779612374417</v>
      </c>
      <c r="DZ51" s="95">
        <v>0.22072791180338264</v>
      </c>
      <c r="EA51" s="95">
        <f t="shared" si="229"/>
        <v>1.9898153909731924</v>
      </c>
      <c r="EB51" s="60"/>
      <c r="EC51" s="95">
        <v>0.46392033036170055</v>
      </c>
      <c r="ED51" s="95">
        <v>0.22671649780136011</v>
      </c>
      <c r="EE51" s="95">
        <f t="shared" si="230"/>
        <v>2.0462574839532364</v>
      </c>
      <c r="EF51" s="76"/>
      <c r="EG51" s="93">
        <v>0.45267534520995845</v>
      </c>
      <c r="EH51" s="93">
        <v>2.7348713488687291</v>
      </c>
      <c r="EI51" s="93">
        <f t="shared" si="231"/>
        <v>0.16551979507087461</v>
      </c>
      <c r="EJ51" s="72"/>
      <c r="EK51" s="111"/>
      <c r="EL51" s="95">
        <v>5.6449326031899463E-2</v>
      </c>
      <c r="EM51" s="95">
        <v>2.1123613391166716</v>
      </c>
      <c r="EN51" s="95">
        <f t="shared" si="232"/>
        <v>2.6723328526503397E-2</v>
      </c>
      <c r="EO51" s="60"/>
      <c r="EP51" s="95">
        <v>4.2108495639302671E-3</v>
      </c>
      <c r="EQ51" s="95">
        <v>9.2231465861448693E-5</v>
      </c>
      <c r="ER51" s="95">
        <f t="shared" si="233"/>
        <v>45.655238422165596</v>
      </c>
      <c r="ES51" s="60"/>
      <c r="ET51" s="95">
        <v>4.2108306039518473E-3</v>
      </c>
      <c r="EU51" s="95">
        <v>9.2239230189373499E-5</v>
      </c>
      <c r="EV51" s="95">
        <f t="shared" si="234"/>
        <v>45.651189795347619</v>
      </c>
      <c r="EW51" s="76"/>
      <c r="EX51" s="93">
        <v>2.7372457796145753E-3</v>
      </c>
      <c r="EY51" s="93">
        <v>1.3801668854526448</v>
      </c>
      <c r="EZ51" s="93">
        <f t="shared" si="235"/>
        <v>1.983271594519425E-3</v>
      </c>
      <c r="FA51" s="72"/>
      <c r="FB51" s="111"/>
      <c r="FC51" s="95">
        <v>2.0597592213825298E-5</v>
      </c>
      <c r="FD51" s="95">
        <v>7.7244042723535462E-4</v>
      </c>
      <c r="FE51" s="95">
        <f t="shared" si="236"/>
        <v>2.6665606158841584E-2</v>
      </c>
      <c r="FF51" s="60"/>
      <c r="FG51" s="95">
        <v>0.41127003463640793</v>
      </c>
      <c r="FH51" s="95">
        <v>1.3109421144620335</v>
      </c>
      <c r="FI51" s="95">
        <f t="shared" si="237"/>
        <v>0.31372097219195627</v>
      </c>
      <c r="FJ51" s="60"/>
      <c r="FK51" s="95">
        <v>0.43266113652221866</v>
      </c>
      <c r="FL51" s="95">
        <v>2.176957523995604</v>
      </c>
      <c r="FM51" s="95">
        <f t="shared" si="238"/>
        <v>0.19874578706896825</v>
      </c>
      <c r="FN51" s="76"/>
      <c r="FO51" s="93">
        <v>0.40557159790252068</v>
      </c>
      <c r="FP51" s="93">
        <v>2.987991384749662</v>
      </c>
      <c r="FQ51" s="93">
        <f t="shared" si="239"/>
        <v>0.13573385785933248</v>
      </c>
      <c r="FR51" s="72"/>
      <c r="FS51" s="111"/>
      <c r="FT51" s="95">
        <v>6.572531596682489E-2</v>
      </c>
      <c r="FU51" s="95">
        <v>1.6250769952612329</v>
      </c>
      <c r="FV51" s="95">
        <f t="shared" si="240"/>
        <v>4.0444431961366524E-2</v>
      </c>
      <c r="FW51" s="60"/>
      <c r="FX51" s="95">
        <v>1.3114918705703832E-4</v>
      </c>
      <c r="FY51" s="95">
        <v>1.7608064112444345E-4</v>
      </c>
      <c r="FZ51" s="95">
        <f t="shared" si="241"/>
        <v>0.74482456571900924</v>
      </c>
      <c r="GA51" s="60"/>
      <c r="GB51" s="95">
        <v>8.8016764739586081E-3</v>
      </c>
      <c r="GC51" s="95">
        <v>1.3254362134238514E-4</v>
      </c>
      <c r="GD51" s="95">
        <f t="shared" si="242"/>
        <v>66.405884981988081</v>
      </c>
      <c r="GE51" s="76"/>
      <c r="GF51" s="93">
        <v>1.1222606676832702E-2</v>
      </c>
      <c r="GG51" s="93">
        <v>1.3191468262822073</v>
      </c>
      <c r="GH51" s="93">
        <f t="shared" si="243"/>
        <v>8.5074735072984443E-3</v>
      </c>
      <c r="GI51" s="72"/>
      <c r="GJ51" s="111"/>
      <c r="GK51" s="95">
        <v>0.42866126635210838</v>
      </c>
      <c r="GL51" s="95">
        <v>5.9309382533562616</v>
      </c>
      <c r="GM51" s="95">
        <f t="shared" si="244"/>
        <v>7.2275455929680779E-2</v>
      </c>
      <c r="GN51" s="60"/>
      <c r="GO51" s="95">
        <v>5.5652484503965878E-2</v>
      </c>
      <c r="GP51" s="95">
        <v>0.49150089992185164</v>
      </c>
      <c r="GQ51" s="95">
        <f t="shared" si="245"/>
        <v>0.11322966959534476</v>
      </c>
      <c r="GR51" s="60"/>
      <c r="GS51" s="95">
        <v>6.369627554810145E-2</v>
      </c>
      <c r="GT51" s="95">
        <v>0.88654150255155051</v>
      </c>
      <c r="GU51" s="95">
        <f t="shared" si="246"/>
        <v>7.1848047006008775E-2</v>
      </c>
      <c r="GV51" s="76"/>
      <c r="GW51" s="93">
        <v>7.3140197063333487E-5</v>
      </c>
      <c r="GX51" s="93">
        <v>0.36562799669200713</v>
      </c>
      <c r="GY51" s="93">
        <f t="shared" si="247"/>
        <v>2.0003992507429446E-4</v>
      </c>
      <c r="GZ51" s="72"/>
      <c r="HA51" s="111"/>
      <c r="HB51" s="95">
        <v>1.3695569516375313E-4</v>
      </c>
      <c r="HC51" s="95">
        <v>8.6086865292698059E-4</v>
      </c>
      <c r="HD51" s="95">
        <f t="shared" si="248"/>
        <v>0.15909011752036673</v>
      </c>
      <c r="HE51" s="60"/>
      <c r="HF51" s="95">
        <v>1.3696748653087111E-4</v>
      </c>
      <c r="HG51" s="95">
        <v>8.5916243895479559E-4</v>
      </c>
      <c r="HH51" s="95">
        <f t="shared" si="249"/>
        <v>0.15941977945113309</v>
      </c>
      <c r="HI51" s="60"/>
      <c r="HJ51" s="95">
        <v>1.3732356997927153E-4</v>
      </c>
      <c r="HK51" s="95">
        <v>8.1480482492203934E-4</v>
      </c>
      <c r="HL51" s="95">
        <f t="shared" si="250"/>
        <v>0.16853553854741923</v>
      </c>
      <c r="HM51" s="76"/>
      <c r="HN51" s="93">
        <v>5.0644708018437477E-2</v>
      </c>
      <c r="HO51" s="93">
        <v>2.2375177321814879</v>
      </c>
      <c r="HP51" s="93">
        <f t="shared" si="251"/>
        <v>2.2634326999974641E-2</v>
      </c>
      <c r="HQ51" s="72"/>
      <c r="HR51" s="111"/>
      <c r="HS51" s="95">
        <v>9.9999999999999998E-13</v>
      </c>
      <c r="HT51" s="95">
        <f>0.000001</f>
        <v>9.9999999999999995E-7</v>
      </c>
      <c r="HU51" s="95">
        <f t="shared" si="206"/>
        <v>9.9999999999999995E-7</v>
      </c>
      <c r="HV51" s="60"/>
      <c r="HW51" s="95">
        <v>0.77282017099929601</v>
      </c>
      <c r="HX51" s="95">
        <v>4.9532145391423095</v>
      </c>
      <c r="HY51" s="95">
        <f t="shared" si="252"/>
        <v>0.15602396481964545</v>
      </c>
      <c r="HZ51" s="60"/>
      <c r="IA51" s="95">
        <v>0.93268961471329292</v>
      </c>
      <c r="IB51" s="95">
        <v>4.0253838197928768</v>
      </c>
      <c r="IC51" s="95">
        <f t="shared" si="253"/>
        <v>0.23170203301539671</v>
      </c>
      <c r="ID51" s="76"/>
      <c r="IE51" s="93">
        <v>4.3850856907441699E-2</v>
      </c>
      <c r="IF51" s="93">
        <v>3.217345458854052</v>
      </c>
      <c r="IG51" s="93">
        <f t="shared" si="254"/>
        <v>1.3629514600853716E-2</v>
      </c>
      <c r="IH51" s="72"/>
      <c r="II51" s="111"/>
      <c r="IJ51" s="95">
        <v>0.27487153011609988</v>
      </c>
      <c r="IK51" s="95">
        <v>2.4151444608098998</v>
      </c>
      <c r="IL51" s="95">
        <f t="shared" si="255"/>
        <v>0.11381163097131004</v>
      </c>
      <c r="IM51" s="60"/>
      <c r="IN51" s="95">
        <v>6.7372860404360774E-2</v>
      </c>
      <c r="IO51" s="95">
        <v>1.9374555654716632</v>
      </c>
      <c r="IP51" s="95">
        <f t="shared" si="256"/>
        <v>3.4773886743544084E-2</v>
      </c>
      <c r="IQ51" s="60"/>
      <c r="IR51" s="95">
        <v>7.0249482680781336E-2</v>
      </c>
      <c r="IS51" s="95">
        <v>2.0404533792946671</v>
      </c>
      <c r="IT51" s="95">
        <f t="shared" si="257"/>
        <v>3.4428369397523209E-2</v>
      </c>
      <c r="IU51" s="76"/>
      <c r="IV51" s="93">
        <v>1.6949797983434696E-3</v>
      </c>
      <c r="IW51" s="93">
        <v>2.570119642114689</v>
      </c>
      <c r="IX51" s="93">
        <f t="shared" si="258"/>
        <v>6.5949451168306067E-4</v>
      </c>
      <c r="IY51" s="72"/>
      <c r="IZ51" s="111"/>
      <c r="JA51" s="95">
        <v>0.96442157756801139</v>
      </c>
      <c r="JB51" s="95">
        <v>3.4220762988053273</v>
      </c>
      <c r="JC51" s="95">
        <f t="shared" si="259"/>
        <v>0.28182351688204565</v>
      </c>
      <c r="JD51" s="60"/>
      <c r="JE51" s="95">
        <v>4.9330322759006846E-2</v>
      </c>
      <c r="JF51" s="95">
        <v>6.7460163036504566E-5</v>
      </c>
      <c r="JG51" s="95">
        <f t="shared" si="260"/>
        <v>731.25116422136182</v>
      </c>
      <c r="JH51" s="60"/>
      <c r="JI51" s="95">
        <v>7.2054375589470032E-2</v>
      </c>
      <c r="JJ51" s="95">
        <v>2.6666327873799078</v>
      </c>
      <c r="JK51" s="95">
        <f t="shared" si="261"/>
        <v>2.7020734137251364E-2</v>
      </c>
      <c r="JL51" s="76"/>
      <c r="JM51" s="93">
        <v>4.9327035417303156E-2</v>
      </c>
      <c r="JN51" s="93">
        <v>6.578267893316399E-5</v>
      </c>
      <c r="JO51" s="93">
        <f t="shared" si="262"/>
        <v>749.84838284588602</v>
      </c>
      <c r="JP51" s="72"/>
      <c r="JQ51" s="111"/>
      <c r="JR51" s="95">
        <v>9.9999999999999998E-13</v>
      </c>
      <c r="JS51" s="95">
        <v>9.9999999999999995E-7</v>
      </c>
      <c r="JT51" s="95">
        <v>9.9999999999999995E-7</v>
      </c>
      <c r="JU51" s="60"/>
      <c r="JV51" s="95">
        <v>0.95762434182842737</v>
      </c>
      <c r="JW51" s="95">
        <v>2.7812373996758772</v>
      </c>
      <c r="JX51" s="95">
        <f t="shared" si="263"/>
        <v>0.34431593000296484</v>
      </c>
      <c r="JY51" s="60"/>
      <c r="JZ51" s="95">
        <v>0.27048441197411199</v>
      </c>
      <c r="KA51" s="95">
        <v>2.2864592504694645</v>
      </c>
      <c r="KB51" s="95">
        <f t="shared" si="264"/>
        <v>0.11829837418645231</v>
      </c>
      <c r="KC51" s="76"/>
      <c r="KD51" s="93">
        <v>1.7294262080092881E-2</v>
      </c>
      <c r="KE51" s="93">
        <v>1.431283136052719</v>
      </c>
      <c r="KF51" s="93">
        <f t="shared" si="265"/>
        <v>1.2083047472904673E-2</v>
      </c>
      <c r="KG51" s="72"/>
      <c r="KH51" s="111"/>
      <c r="KI51" s="95">
        <v>9.9999999999999998E-13</v>
      </c>
      <c r="KJ51" s="95">
        <f>0.000001</f>
        <v>9.9999999999999995E-7</v>
      </c>
      <c r="KK51" s="95">
        <f t="shared" si="266"/>
        <v>9.9999999999999995E-7</v>
      </c>
      <c r="KL51" s="60"/>
      <c r="KM51" s="95">
        <v>1.5053882222199893E-2</v>
      </c>
      <c r="KN51" s="95">
        <v>0.27433064501303395</v>
      </c>
      <c r="KO51" s="95">
        <f t="shared" si="267"/>
        <v>5.4874956538248421E-2</v>
      </c>
      <c r="KP51" s="60"/>
      <c r="KQ51" s="95">
        <v>1.8025045000320344E-2</v>
      </c>
      <c r="KR51" s="95">
        <v>0.83665900356018186</v>
      </c>
      <c r="KS51" s="95">
        <f t="shared" si="268"/>
        <v>2.1544075810598484E-2</v>
      </c>
      <c r="KT51" s="76"/>
      <c r="KU51" s="93">
        <v>9.1135217821097531E-3</v>
      </c>
      <c r="KV51" s="93">
        <v>1.7310435918152041</v>
      </c>
      <c r="KW51" s="93">
        <f t="shared" si="269"/>
        <v>5.264755795406138E-3</v>
      </c>
      <c r="KX51" s="72"/>
      <c r="KY51" s="111"/>
      <c r="KZ51" s="95">
        <v>9.9999999999999998E-13</v>
      </c>
      <c r="LA51" s="95">
        <f>0.000001</f>
        <v>9.9999999999999995E-7</v>
      </c>
      <c r="LB51" s="95">
        <f t="shared" si="208"/>
        <v>9.9999999999999995E-7</v>
      </c>
      <c r="LC51" s="60"/>
      <c r="LD51" s="95">
        <v>0.29406090693508519</v>
      </c>
      <c r="LE51" s="95">
        <v>2.1301615794844455</v>
      </c>
      <c r="LF51" s="95">
        <f t="shared" si="270"/>
        <v>0.13804629177766672</v>
      </c>
      <c r="LG51" s="60"/>
      <c r="LH51" s="95">
        <v>110.07745511171119</v>
      </c>
      <c r="LI51" s="95">
        <v>11.892620602359202</v>
      </c>
      <c r="LJ51" s="95">
        <f t="shared" si="271"/>
        <v>9.2559460855813853</v>
      </c>
      <c r="LK51" s="76"/>
      <c r="LL51" s="93">
        <v>0.10695284474767672</v>
      </c>
      <c r="LM51" s="93">
        <v>2.7105064764837077E-5</v>
      </c>
      <c r="LN51" s="93">
        <f t="shared" si="272"/>
        <v>3945.8619883625865</v>
      </c>
    </row>
    <row r="52" spans="1:326" x14ac:dyDescent="0.3">
      <c r="A52" s="59"/>
      <c r="B52" s="59"/>
      <c r="E52" s="111"/>
      <c r="F52" s="95">
        <f>_xlfn.SWITCH($G$1+($G$2-1)*6,1,W52,2,AN52,3,BE52,4,BV52,5,CM52,6,DD52,7,DU52,8,EL52,9,FC52,10,FT52,11,GK52,12,HB52,13,HS52,14,IJ52,15,JA52,16,JR52,17,KI52,18,KZ52,default,NA)</f>
        <v>9.9999999999999998E-13</v>
      </c>
      <c r="G52" s="95">
        <f>_xlfn.SWITCH($G$1+($G$2-1)*6,1,X52,2,AO52,3,BF52,4,BW52,5,CN52,6,DE52,7,DV52,8,EM52,9,FD52,10,FU52,11,GL52,12,HC52,13,HT52,14,IK52,15,JB52,16,JS52,17,KJ52,18,LA52,default,NA)</f>
        <v>9.9999999999999995E-7</v>
      </c>
      <c r="H52" s="95">
        <f>_xlfn.SWITCH($G$1+($G$2-1)*6,1,Y52,2,AP52,3,BG52,4,BX52,5,CO52,6,DF52,7,DW52,8,EN52,9,FE52,10,FV52,11,GM52,12,HD52,13,HU52,14,IL52,15,JC52,16,JT52,17,KK52,18,LB52,default,NA)</f>
        <v>9.9999999999999995E-7</v>
      </c>
      <c r="I52" s="60"/>
      <c r="J52" s="95">
        <f>_xlfn.SWITCH($G$1+($G$2-1)*6,1,AA52,2,AR52,3,BI52,4,BZ52,5,CQ52,6,DH52,7,DY52,8,EP52,9,FG52,10,FX52,11,GO52,12,HF52,13,HW52,14,IN52,15,JE52,16,JV52,17,KM52,18,LD52,default,NA)</f>
        <v>0.20268211390766941</v>
      </c>
      <c r="K52" s="95">
        <f>_xlfn.SWITCH($G$1+($G$2-1)*6,1,AB52,2,AS52,3,BJ52,4,CA52,5,CR52,6,DI52,7,DZ52,8,EQ52,9,FH52,10,FY52,11,GP52,12,HG52,13,HX52,14,IO52,15,JF52,16,JW52,17,KN52,18,LE52,default,NA)</f>
        <v>0.82136169890725363</v>
      </c>
      <c r="L52" s="95">
        <f>_xlfn.SWITCH($G$1+($G$2-1)*6,1,AC52,2,AT52,3,BK52,4,CB52,5,CS52,6,DJ52,7,EA52,8,ER52,9,FI52,10,FZ52,11,GQ52,12,HH52,13,HY52,14,IP52,15,JG52,16,JX52,17,KO52,18,LF52,default,NA)</f>
        <v>0.24676353204358004</v>
      </c>
      <c r="M52" s="60"/>
      <c r="N52" s="95">
        <f>_xlfn.SWITCH($G$1+($G$2-1)*6,1,AE52,2,AV52,3,BM52,4,CD52,5,CU52,6,DL52,7,EC52,8,ET52,9,FK52,10,GB52,11,GS52,12,HJ52,13,IA52,14,IR52,15,JI52,16,JZ52,17,KQ52,18,LH52,default,NA)</f>
        <v>0.2192034228439019</v>
      </c>
      <c r="O52" s="95">
        <f>_xlfn.SWITCH($G$1+($G$2-1)*6,1,AF52,2,AW52,3,BN52,4,CE52,5,CV52,6,DM52,7,ED52,8,EU52,9,FL52,10,GC52,11,GT52,12,HK52,13,IB52,14,IS52,15,JJ52,16,KA52,17,KR52,18,LI52,default,NA)</f>
        <v>2.5959247139881589</v>
      </c>
      <c r="P52" s="95">
        <f>_xlfn.SWITCH($G$1+($G$2-1)*6,1,AG52,2,AX52,3,BO52,4,CF52,5,CW52,6,DN52,7,EE52,8,EV52,9,FM52,10,GD52,11,GU52,12,HL52,13,IC52,14,IT52,15,JK52,16,KB52,17,KS52,18,LJ52,default,NA)</f>
        <v>8.4441363673885717E-2</v>
      </c>
      <c r="Q52" s="76"/>
      <c r="R52" s="93">
        <f>_xlfn.SWITCH($G$1+($G$2-1)*6,1,AI52,2,AZ52,3,BQ52,4,CH52,5,CY52,6,DP52,7,EG52,8,EX52,9,FO52,10,GF52,11,GW52,12,HN52,13,IE52,14,IV52,15,JM52,16,KD52,17,KU52,18,LL52,default,NA)</f>
        <v>1.237958855525882</v>
      </c>
      <c r="S52" s="93">
        <f>_xlfn.SWITCH($G$1+($G$2-1)*6,1,AJ52,2,BA52,3,BR52,4,CI52,5,CZ52,6,DQ52,7,EH52,8,EY52,9,FP52,10,GG52,11,GX52,12,HO52,13,IF52,14,IW52,15,JN52,16,KE52,17,KV52,18,LM52,default,NA)</f>
        <v>2.2557416271059525</v>
      </c>
      <c r="T52" s="93">
        <f>_xlfn.SWITCH($G$1+($G$2-1)*6,1,AK52,2,BB52,3,BS52,4,CJ52,5,DA52,6,DR52,7,EI52,8,EZ52,9,FQ52,10,GH52,11,GY52,12,HP52,13,IG52,14,IX52,15,JO52,16,KF52,17,KW52,18,LN52,default,NA)</f>
        <v>0.54880348026123249</v>
      </c>
      <c r="U52" s="72"/>
      <c r="V52" s="111"/>
      <c r="W52" s="95">
        <v>9.9999999999999998E-13</v>
      </c>
      <c r="X52" s="95">
        <f>0.000001</f>
        <v>9.9999999999999995E-7</v>
      </c>
      <c r="Y52" s="95">
        <f t="shared" si="209"/>
        <v>9.9999999999999995E-7</v>
      </c>
      <c r="Z52" s="60"/>
      <c r="AA52" s="95">
        <v>1.1630392048466833</v>
      </c>
      <c r="AB52" s="95">
        <v>4.33693171435967</v>
      </c>
      <c r="AC52" s="95">
        <f t="shared" si="210"/>
        <v>0.26817097465377115</v>
      </c>
      <c r="AD52" s="60"/>
      <c r="AE52" s="95">
        <v>1.1714102164222953</v>
      </c>
      <c r="AF52" s="95">
        <v>4.3633242508463246</v>
      </c>
      <c r="AG52" s="95">
        <f t="shared" si="205"/>
        <v>0.26846737695349704</v>
      </c>
      <c r="AH52" s="76"/>
      <c r="AI52" s="93">
        <v>0.22760592932894205</v>
      </c>
      <c r="AJ52" s="93">
        <v>4.5695246344123142</v>
      </c>
      <c r="AK52" s="93">
        <f t="shared" si="211"/>
        <v>4.9809542028700415E-2</v>
      </c>
      <c r="AL52" s="72"/>
      <c r="AM52" s="111"/>
      <c r="AN52" s="95">
        <v>9.9999999999999998E-13</v>
      </c>
      <c r="AO52" s="95">
        <f>0.000001</f>
        <v>9.9999999999999995E-7</v>
      </c>
      <c r="AP52" s="95">
        <f t="shared" si="212"/>
        <v>9.9999999999999995E-7</v>
      </c>
      <c r="AQ52" s="60"/>
      <c r="AR52" s="95">
        <v>88.975121633067289</v>
      </c>
      <c r="AS52" s="95">
        <v>19.204968190551583</v>
      </c>
      <c r="AT52" s="95">
        <f t="shared" si="213"/>
        <v>4.6329221038148383</v>
      </c>
      <c r="AU52" s="60"/>
      <c r="AV52" s="95">
        <v>0.25708273087424321</v>
      </c>
      <c r="AW52" s="95">
        <v>3.0836924004951181</v>
      </c>
      <c r="AX52" s="95">
        <f t="shared" si="214"/>
        <v>8.3368474376032439E-2</v>
      </c>
      <c r="AY52" s="76"/>
      <c r="AZ52" s="93">
        <v>0.37203283109038232</v>
      </c>
      <c r="BA52" s="93">
        <v>3.86961987054727E-3</v>
      </c>
      <c r="BB52" s="93">
        <f t="shared" si="215"/>
        <v>96.141958005235978</v>
      </c>
      <c r="BC52" s="72"/>
      <c r="BD52" s="111"/>
      <c r="BE52" s="95">
        <v>9.9999999999999998E-13</v>
      </c>
      <c r="BF52" s="95">
        <f>0.000001</f>
        <v>9.9999999999999995E-7</v>
      </c>
      <c r="BG52" s="95">
        <f t="shared" si="216"/>
        <v>9.9999999999999995E-7</v>
      </c>
      <c r="BH52" s="60"/>
      <c r="BI52" s="95">
        <v>0.20268211390766941</v>
      </c>
      <c r="BJ52" s="95">
        <v>0.82136169890725363</v>
      </c>
      <c r="BK52" s="95">
        <f t="shared" si="217"/>
        <v>0.24676353204358004</v>
      </c>
      <c r="BL52" s="60"/>
      <c r="BM52" s="95">
        <v>0.2192034228439019</v>
      </c>
      <c r="BN52" s="95">
        <v>2.5959247139881589</v>
      </c>
      <c r="BO52" s="95">
        <f t="shared" si="218"/>
        <v>8.4441363673885717E-2</v>
      </c>
      <c r="BP52" s="76"/>
      <c r="BQ52" s="93">
        <v>1.237958855525882</v>
      </c>
      <c r="BR52" s="93">
        <v>2.2557416271059525</v>
      </c>
      <c r="BS52" s="93">
        <f t="shared" si="219"/>
        <v>0.54880348026123249</v>
      </c>
      <c r="BT52" s="72"/>
      <c r="BU52" s="111"/>
      <c r="BV52" s="95">
        <v>9.9999999999999998E-13</v>
      </c>
      <c r="BW52" s="95">
        <v>9.9999999999999995E-7</v>
      </c>
      <c r="BX52" s="95">
        <v>9.9999999999999995E-7</v>
      </c>
      <c r="BY52" s="60"/>
      <c r="BZ52" s="95">
        <v>89.04878751182062</v>
      </c>
      <c r="CA52" s="95">
        <v>19.116284660941194</v>
      </c>
      <c r="CB52" s="95">
        <v>4.6582685438749003</v>
      </c>
      <c r="CC52" s="60"/>
      <c r="CD52" s="95">
        <v>89.156428717866433</v>
      </c>
      <c r="CE52" s="95">
        <v>19.198788972037764</v>
      </c>
      <c r="CF52" s="95">
        <v>4.6438569040848909</v>
      </c>
      <c r="CG52" s="76"/>
      <c r="CH52" s="93">
        <v>0.24214397363821849</v>
      </c>
      <c r="CI52" s="93">
        <v>3.6354931845379057</v>
      </c>
      <c r="CJ52" s="93">
        <v>6.6605536400970181E-2</v>
      </c>
      <c r="CK52" s="72"/>
      <c r="CL52" s="111"/>
      <c r="CM52" s="95">
        <v>9.9999999999999998E-13</v>
      </c>
      <c r="CN52" s="95">
        <f>0.000001</f>
        <v>9.9999999999999995E-7</v>
      </c>
      <c r="CO52" s="95">
        <f t="shared" si="220"/>
        <v>9.9999999999999995E-7</v>
      </c>
      <c r="CP52" s="60"/>
      <c r="CQ52" s="95">
        <v>1.0604402157832966</v>
      </c>
      <c r="CR52" s="95">
        <v>3.760436715412244</v>
      </c>
      <c r="CS52" s="95">
        <f t="shared" si="221"/>
        <v>0.28199921871761752</v>
      </c>
      <c r="CT52" s="60"/>
      <c r="CU52" s="95">
        <v>88.578564721588364</v>
      </c>
      <c r="CV52" s="95">
        <v>19.11481094012759</v>
      </c>
      <c r="CW52" s="95">
        <f t="shared" si="222"/>
        <v>4.634027770352465</v>
      </c>
      <c r="CX52" s="76"/>
      <c r="CY52" s="93">
        <v>0.20787405475973805</v>
      </c>
      <c r="CZ52" s="93">
        <v>1.8189555133225472</v>
      </c>
      <c r="DA52" s="93">
        <f t="shared" si="223"/>
        <v>0.11428209939012218</v>
      </c>
      <c r="DB52" s="72"/>
      <c r="DC52" s="111"/>
      <c r="DD52" s="95">
        <v>9.9999999999999998E-13</v>
      </c>
      <c r="DE52" s="95">
        <f>0.000001</f>
        <v>9.9999999999999995E-7</v>
      </c>
      <c r="DF52" s="95">
        <f t="shared" si="224"/>
        <v>9.9999999999999995E-7</v>
      </c>
      <c r="DG52" s="60"/>
      <c r="DH52" s="95">
        <v>6.8268516169592928E-3</v>
      </c>
      <c r="DI52" s="95">
        <v>5.0868615181812814E-2</v>
      </c>
      <c r="DJ52" s="95">
        <f t="shared" si="225"/>
        <v>0.13420557238601838</v>
      </c>
      <c r="DK52" s="60"/>
      <c r="DL52" s="95">
        <v>1.4703344331965846</v>
      </c>
      <c r="DM52" s="95">
        <v>3.8786235575379426</v>
      </c>
      <c r="DN52" s="95">
        <f t="shared" si="226"/>
        <v>0.37908665571296579</v>
      </c>
      <c r="DO52" s="76"/>
      <c r="DP52" s="93">
        <v>3.3925320032848769E-3</v>
      </c>
      <c r="DQ52" s="93">
        <v>1.04090710245789</v>
      </c>
      <c r="DR52" s="93">
        <f t="shared" si="227"/>
        <v>3.2592072772624032E-3</v>
      </c>
      <c r="DS52" s="72"/>
      <c r="DT52" s="111"/>
      <c r="DU52" s="95">
        <v>9.9999999999999998E-13</v>
      </c>
      <c r="DV52" s="95">
        <f>0.000001</f>
        <v>9.9999999999999995E-7</v>
      </c>
      <c r="DW52" s="95">
        <f t="shared" si="228"/>
        <v>9.9999999999999995E-7</v>
      </c>
      <c r="DX52" s="60"/>
      <c r="DY52" s="95">
        <v>0.43932706068847849</v>
      </c>
      <c r="DZ52" s="95">
        <v>6.9268414768077715</v>
      </c>
      <c r="EA52" s="95">
        <f t="shared" si="229"/>
        <v>6.3423865286858269E-2</v>
      </c>
      <c r="EB52" s="60"/>
      <c r="EC52" s="95">
        <v>0.44260284220821883</v>
      </c>
      <c r="ED52" s="95">
        <v>6.7845855931986447</v>
      </c>
      <c r="EE52" s="95">
        <f t="shared" si="230"/>
        <v>6.5236533039234657E-2</v>
      </c>
      <c r="EF52" s="76"/>
      <c r="EG52" s="93">
        <v>0.43804444297818279</v>
      </c>
      <c r="EH52" s="93">
        <v>2.5579250721218365</v>
      </c>
      <c r="EI52" s="93">
        <f t="shared" si="231"/>
        <v>0.17124991179464788</v>
      </c>
      <c r="EJ52" s="72"/>
      <c r="EK52" s="111"/>
      <c r="EL52" s="95">
        <v>0.39681435882073623</v>
      </c>
      <c r="EM52" s="95">
        <v>3.0723171615597304</v>
      </c>
      <c r="EN52" s="95">
        <f t="shared" si="232"/>
        <v>0.12915800614129452</v>
      </c>
      <c r="EO52" s="60"/>
      <c r="EP52" s="95">
        <v>2.1070977337083236E-4</v>
      </c>
      <c r="EQ52" s="95">
        <v>2.4661080832252146E-4</v>
      </c>
      <c r="ER52" s="95">
        <f t="shared" si="233"/>
        <v>0.85442229723874397</v>
      </c>
      <c r="ES52" s="60"/>
      <c r="ET52" s="95">
        <v>2.1070905293477156E-4</v>
      </c>
      <c r="EU52" s="95">
        <v>2.4664113387485182E-4</v>
      </c>
      <c r="EV52" s="95">
        <f t="shared" si="234"/>
        <v>0.85431432147764708</v>
      </c>
      <c r="EW52" s="76"/>
      <c r="EX52" s="93">
        <v>1.2816328432869922E-4</v>
      </c>
      <c r="EY52" s="93">
        <v>0.14424186844218642</v>
      </c>
      <c r="EZ52" s="93">
        <f t="shared" si="235"/>
        <v>8.8853039490450266E-4</v>
      </c>
      <c r="FA52" s="72"/>
      <c r="FB52" s="111"/>
      <c r="FC52" s="95">
        <v>9.9999999999999998E-13</v>
      </c>
      <c r="FD52" s="95">
        <f>0.000001</f>
        <v>9.9999999999999995E-7</v>
      </c>
      <c r="FE52" s="95">
        <f t="shared" si="236"/>
        <v>9.9999999999999995E-7</v>
      </c>
      <c r="FF52" s="60"/>
      <c r="FG52" s="95">
        <v>0.41135965481398495</v>
      </c>
      <c r="FH52" s="95">
        <v>2.5970049535342743</v>
      </c>
      <c r="FI52" s="95">
        <f t="shared" si="237"/>
        <v>0.15839771666748806</v>
      </c>
      <c r="FJ52" s="60"/>
      <c r="FK52" s="95">
        <v>2.0612595645108559E-5</v>
      </c>
      <c r="FL52" s="95">
        <v>8.1933494575489021E-4</v>
      </c>
      <c r="FM52" s="95">
        <f t="shared" si="238"/>
        <v>2.5157715720421574E-2</v>
      </c>
      <c r="FN52" s="76"/>
      <c r="FO52" s="93">
        <v>2.0564823957012437E-5</v>
      </c>
      <c r="FP52" s="93">
        <v>8.0965389123493234E-4</v>
      </c>
      <c r="FQ52" s="93">
        <f t="shared" si="239"/>
        <v>2.539952463594752E-2</v>
      </c>
      <c r="FR52" s="72"/>
      <c r="FS52" s="111"/>
      <c r="FT52" s="95">
        <v>9.9999999999999998E-13</v>
      </c>
      <c r="FU52" s="95">
        <v>9.9999999999999995E-7</v>
      </c>
      <c r="FV52" s="95">
        <v>9.9999999999999995E-7</v>
      </c>
      <c r="FW52" s="60"/>
      <c r="FX52" s="95">
        <v>4.511662050050414E-3</v>
      </c>
      <c r="FY52" s="95">
        <v>5.7836200612129153E-4</v>
      </c>
      <c r="FZ52" s="95">
        <f t="shared" si="241"/>
        <v>7.8007580067495788</v>
      </c>
      <c r="GA52" s="60"/>
      <c r="GB52" s="95">
        <v>1.3120958113781674E-4</v>
      </c>
      <c r="GC52" s="95">
        <v>1.7595691841957767E-4</v>
      </c>
      <c r="GD52" s="95">
        <f t="shared" si="242"/>
        <v>0.74569151537958411</v>
      </c>
      <c r="GE52" s="76"/>
      <c r="GF52" s="93">
        <v>1.528685650889582E-4</v>
      </c>
      <c r="GG52" s="93">
        <v>2.1031311826505774E-2</v>
      </c>
      <c r="GH52" s="93">
        <f t="shared" si="243"/>
        <v>7.2686176853836507E-3</v>
      </c>
      <c r="GI52" s="72"/>
      <c r="GJ52" s="111"/>
      <c r="GK52" s="95">
        <v>9.9999999999999998E-13</v>
      </c>
      <c r="GL52" s="95">
        <f>0.000001</f>
        <v>9.9999999999999995E-7</v>
      </c>
      <c r="GM52" s="95">
        <f t="shared" si="244"/>
        <v>9.9999999999999995E-7</v>
      </c>
      <c r="GN52" s="60"/>
      <c r="GO52" s="95">
        <v>0.41610280485362205</v>
      </c>
      <c r="GP52" s="95">
        <v>6.2767816686390709</v>
      </c>
      <c r="GQ52" s="95">
        <f t="shared" si="245"/>
        <v>6.6292381481518267E-2</v>
      </c>
      <c r="GR52" s="60"/>
      <c r="GS52" s="95">
        <v>0.4270780155249882</v>
      </c>
      <c r="GT52" s="95">
        <v>6.2643034590422086</v>
      </c>
      <c r="GU52" s="95">
        <f t="shared" si="246"/>
        <v>6.817645701830144E-2</v>
      </c>
      <c r="GV52" s="76"/>
      <c r="GW52" s="93">
        <v>5.6602041629488307E-2</v>
      </c>
      <c r="GX52" s="93">
        <v>2.8748437625961754</v>
      </c>
      <c r="GY52" s="93">
        <f t="shared" si="247"/>
        <v>1.9688736607506245E-2</v>
      </c>
      <c r="GZ52" s="72"/>
      <c r="HA52" s="111"/>
      <c r="HB52" s="95">
        <v>9.9999999999999998E-13</v>
      </c>
      <c r="HC52" s="95">
        <f>0.000001</f>
        <v>9.9999999999999995E-7</v>
      </c>
      <c r="HD52" s="95">
        <f t="shared" si="248"/>
        <v>9.9999999999999995E-7</v>
      </c>
      <c r="HE52" s="60"/>
      <c r="HF52" s="95">
        <v>1.2714411702121403E-2</v>
      </c>
      <c r="HG52" s="95">
        <v>0.32337578172398906</v>
      </c>
      <c r="HH52" s="95">
        <f t="shared" si="249"/>
        <v>3.9317761009615537E-2</v>
      </c>
      <c r="HI52" s="60"/>
      <c r="HJ52" s="95">
        <v>1.287664461645166E-2</v>
      </c>
      <c r="HK52" s="95">
        <v>0.61872271368052612</v>
      </c>
      <c r="HL52" s="95">
        <f t="shared" si="250"/>
        <v>2.0811656549431998E-2</v>
      </c>
      <c r="HM52" s="76"/>
      <c r="HN52" s="93">
        <v>1.2608397841370111E-4</v>
      </c>
      <c r="HO52" s="93">
        <v>7.7845645367530085E-4</v>
      </c>
      <c r="HP52" s="93">
        <f t="shared" si="251"/>
        <v>0.16196664285898713</v>
      </c>
      <c r="HQ52" s="72"/>
      <c r="HR52" s="111"/>
      <c r="HS52" s="95">
        <v>9.9999999999999998E-13</v>
      </c>
      <c r="HT52" s="95">
        <f>0.000001</f>
        <v>9.9999999999999995E-7</v>
      </c>
      <c r="HU52" s="95">
        <f t="shared" si="206"/>
        <v>9.9999999999999995E-7</v>
      </c>
      <c r="HV52" s="60"/>
      <c r="HW52" s="95">
        <v>109.49203776692642</v>
      </c>
      <c r="HX52" s="95">
        <v>11.772229805440219</v>
      </c>
      <c r="HY52" s="95">
        <f t="shared" si="252"/>
        <v>9.3008749894032494</v>
      </c>
      <c r="HZ52" s="60"/>
      <c r="IA52" s="95">
        <v>109.40164980437147</v>
      </c>
      <c r="IB52" s="95">
        <v>11.87422736851971</v>
      </c>
      <c r="IC52" s="95">
        <f t="shared" si="253"/>
        <v>9.2133699658144526</v>
      </c>
      <c r="ID52" s="76"/>
      <c r="IE52" s="93">
        <v>0.21615996776658283</v>
      </c>
      <c r="IF52" s="93">
        <v>4.5184884089127344</v>
      </c>
      <c r="IG52" s="93">
        <f t="shared" si="254"/>
        <v>4.7839000170987828E-2</v>
      </c>
      <c r="IH52" s="72"/>
      <c r="II52" s="111"/>
      <c r="IJ52" s="95">
        <v>109.66863529820034</v>
      </c>
      <c r="IK52" s="95">
        <v>11.770824303483968</v>
      </c>
      <c r="IL52" s="95">
        <f t="shared" si="255"/>
        <v>9.3169885532774668</v>
      </c>
      <c r="IM52" s="60"/>
      <c r="IN52" s="95">
        <v>109.7013741064993</v>
      </c>
      <c r="IO52" s="95">
        <v>11.839785723112451</v>
      </c>
      <c r="IP52" s="95">
        <f t="shared" si="256"/>
        <v>9.2654864430824286</v>
      </c>
      <c r="IQ52" s="60"/>
      <c r="IR52" s="95">
        <v>109.63422908535041</v>
      </c>
      <c r="IS52" s="95">
        <v>11.8769401640364</v>
      </c>
      <c r="IT52" s="95">
        <f t="shared" si="257"/>
        <v>9.2308479769330596</v>
      </c>
      <c r="IU52" s="76"/>
      <c r="IV52" s="93">
        <v>5.101343883881791E-3</v>
      </c>
      <c r="IW52" s="93">
        <v>2.4005129358374837E-4</v>
      </c>
      <c r="IX52" s="93">
        <f t="shared" si="258"/>
        <v>21.251057670730901</v>
      </c>
      <c r="IY52" s="72"/>
      <c r="IZ52" s="111"/>
      <c r="JA52" s="95">
        <v>109.41555590195925</v>
      </c>
      <c r="JB52" s="95">
        <v>11.674261601914596</v>
      </c>
      <c r="JC52" s="95">
        <f t="shared" si="259"/>
        <v>9.3723748561549236</v>
      </c>
      <c r="JD52" s="60"/>
      <c r="JE52" s="95">
        <v>9.0027144773389023E-2</v>
      </c>
      <c r="JF52" s="95">
        <v>1.6251066349776078</v>
      </c>
      <c r="JG52" s="95">
        <f t="shared" si="260"/>
        <v>5.5397684580021117E-2</v>
      </c>
      <c r="JH52" s="60"/>
      <c r="JI52" s="95">
        <v>1.0086487690448604</v>
      </c>
      <c r="JJ52" s="95">
        <v>3.3319016643625616</v>
      </c>
      <c r="JK52" s="95">
        <f t="shared" si="261"/>
        <v>0.30272465116038433</v>
      </c>
      <c r="JL52" s="76"/>
      <c r="JM52" s="93">
        <v>2.6584759429129825E-2</v>
      </c>
      <c r="JN52" s="93">
        <v>2.472799599867741</v>
      </c>
      <c r="JO52" s="93">
        <f t="shared" si="262"/>
        <v>1.0750875012496655E-2</v>
      </c>
      <c r="JP52" s="72"/>
      <c r="JQ52" s="111"/>
      <c r="JR52" s="95">
        <v>9.9999999999999998E-13</v>
      </c>
      <c r="JS52" s="95">
        <v>9.9999999999999995E-7</v>
      </c>
      <c r="JT52" s="95">
        <v>9.9999999999999995E-7</v>
      </c>
      <c r="JU52" s="60"/>
      <c r="JV52" s="95">
        <v>109.74359119631623</v>
      </c>
      <c r="JW52" s="95">
        <v>11.773050299063506</v>
      </c>
      <c r="JX52" s="95">
        <f t="shared" si="263"/>
        <v>9.3215936744146806</v>
      </c>
      <c r="JY52" s="60"/>
      <c r="JZ52" s="95">
        <v>0.98246711542304554</v>
      </c>
      <c r="KA52" s="95">
        <v>2.7828418441996638</v>
      </c>
      <c r="KB52" s="95">
        <f t="shared" si="264"/>
        <v>0.35304453879433451</v>
      </c>
      <c r="KC52" s="76"/>
      <c r="KD52" s="93">
        <v>5.7899779778777596E-2</v>
      </c>
      <c r="KE52" s="93">
        <v>2.2691886126596157</v>
      </c>
      <c r="KF52" s="93">
        <f t="shared" si="265"/>
        <v>2.5515631206572919E-2</v>
      </c>
      <c r="KG52" s="72"/>
      <c r="KH52" s="111"/>
      <c r="KI52" s="95">
        <v>9.9999999999999998E-13</v>
      </c>
      <c r="KJ52" s="95">
        <f>0.000001</f>
        <v>9.9999999999999995E-7</v>
      </c>
      <c r="KK52" s="95">
        <f t="shared" si="266"/>
        <v>9.9999999999999995E-7</v>
      </c>
      <c r="KL52" s="60"/>
      <c r="KM52" s="95">
        <v>8.936042064832693E-2</v>
      </c>
      <c r="KN52" s="95">
        <v>1.9193134309464851E-3</v>
      </c>
      <c r="KO52" s="95">
        <f t="shared" si="267"/>
        <v>46.558534529850071</v>
      </c>
      <c r="KP52" s="60"/>
      <c r="KQ52" s="95">
        <v>8.9373171427093487E-2</v>
      </c>
      <c r="KR52" s="95">
        <v>1.9236408001551003E-3</v>
      </c>
      <c r="KS52" s="95">
        <f t="shared" si="268"/>
        <v>46.460426198013401</v>
      </c>
      <c r="KT52" s="76"/>
      <c r="KU52" s="93">
        <v>0.24125117398638515</v>
      </c>
      <c r="KV52" s="93">
        <v>2.743383495488309E-2</v>
      </c>
      <c r="KW52" s="93">
        <f t="shared" si="269"/>
        <v>8.7939281687427222</v>
      </c>
      <c r="KX52" s="72"/>
      <c r="KY52" s="111"/>
      <c r="KZ52" s="95">
        <v>9.9999999999999998E-13</v>
      </c>
      <c r="LA52" s="95">
        <f>0.000001</f>
        <v>9.9999999999999995E-7</v>
      </c>
      <c r="LB52" s="95">
        <f t="shared" si="208"/>
        <v>9.9999999999999995E-7</v>
      </c>
      <c r="LC52" s="60"/>
      <c r="LD52" s="95">
        <v>1.1021130762356621</v>
      </c>
      <c r="LE52" s="95">
        <v>2.2727151280193021</v>
      </c>
      <c r="LF52" s="95">
        <f t="shared" si="270"/>
        <v>0.48493234486284542</v>
      </c>
      <c r="LG52" s="60"/>
      <c r="LH52" s="95">
        <v>9.9999999999999998E-13</v>
      </c>
      <c r="LI52" s="95">
        <f>0.000001</f>
        <v>9.9999999999999995E-7</v>
      </c>
      <c r="LJ52" s="95">
        <f t="shared" si="271"/>
        <v>9.9999999999999995E-7</v>
      </c>
      <c r="LK52" s="76"/>
      <c r="LL52" s="93">
        <v>0.2340596499822897</v>
      </c>
      <c r="LM52" s="93">
        <v>2.6633121984447081</v>
      </c>
      <c r="LN52" s="93">
        <f t="shared" si="272"/>
        <v>8.7882918915391628E-2</v>
      </c>
    </row>
    <row r="53" spans="1:326" x14ac:dyDescent="0.3">
      <c r="A53" s="59"/>
      <c r="B53" s="59"/>
      <c r="E53" s="111"/>
      <c r="F53" s="95">
        <f>_xlfn.SWITCH($G$1+($G$2-1)*6,1,W53,2,AN53,3,BE53,4,BV53,5,CM53,6,DD53,7,DU53,8,EL53,9,FC53,10,FT53,11,GK53,12,HB53,13,HS53,14,IJ53,15,JA53,16,JR53,17,KI53,18,KZ53,default,NA)</f>
        <v>9.9999999999999998E-13</v>
      </c>
      <c r="G53" s="95">
        <f>_xlfn.SWITCH($G$1+($G$2-1)*6,1,X53,2,AO53,3,BF53,4,BW53,5,CN53,6,DE53,7,DV53,8,EM53,9,FD53,10,FU53,11,GL53,12,HC53,13,HT53,14,IK53,15,JB53,16,JS53,17,KJ53,18,LA53,default,NA)</f>
        <v>9.9999999999999995E-7</v>
      </c>
      <c r="H53" s="95">
        <f>_xlfn.SWITCH($G$1+($G$2-1)*6,1,Y53,2,AP53,3,BG53,4,BX53,5,CO53,6,DF53,7,DW53,8,EN53,9,FE53,10,FV53,11,GM53,12,HD53,13,HU53,14,IL53,15,JC53,16,JT53,17,KK53,18,LB53,default,NA)</f>
        <v>9.9999999999999995E-7</v>
      </c>
      <c r="I53" s="60"/>
      <c r="J53" s="95">
        <f>_xlfn.SWITCH($G$1+($G$2-1)*6,1,AA53,2,AR53,3,BI53,4,BZ53,5,CQ53,6,DH53,7,DY53,8,EP53,9,FG53,10,FX53,11,GO53,12,HF53,13,HW53,14,IN53,15,JE53,16,JV53,17,KM53,18,LD53,default,NA)</f>
        <v>88.501796740572914</v>
      </c>
      <c r="K53" s="95">
        <f>_xlfn.SWITCH($G$1+($G$2-1)*6,1,AB53,2,AS53,3,BJ53,4,CA53,5,CR53,6,DI53,7,DZ53,8,EQ53,9,FH53,10,FY53,11,GP53,12,HG53,13,HX53,14,IO53,15,JF53,16,JW53,17,KN53,18,LE53,default,NA)</f>
        <v>18.978804113639221</v>
      </c>
      <c r="L53" s="95">
        <f>_xlfn.SWITCH($G$1+($G$2-1)*6,1,AC53,2,AT53,3,BK53,4,CB53,5,CS53,6,DJ53,7,EA53,8,ER53,9,FI53,10,FZ53,11,GQ53,12,HH53,13,HY53,14,IP53,15,JG53,16,JX53,17,KO53,18,LF53,default,NA)</f>
        <v>4.6631914324343873</v>
      </c>
      <c r="M53" s="60"/>
      <c r="N53" s="95">
        <f>_xlfn.SWITCH($G$1+($G$2-1)*6,1,AE53,2,AV53,3,BM53,4,CD53,5,CU53,6,DL53,7,EC53,8,ET53,9,FK53,10,GB53,11,GS53,12,HJ53,13,IA53,14,IR53,15,JI53,16,JZ53,17,KQ53,18,LH53,default,NA)</f>
        <v>88.452359777559735</v>
      </c>
      <c r="O53" s="95">
        <f>_xlfn.SWITCH($G$1+($G$2-1)*6,1,AF53,2,AW53,3,BN53,4,CE53,5,CV53,6,DM53,7,ED53,8,EU53,9,FL53,10,GC53,11,GT53,12,HK53,13,IB53,14,IS53,15,JJ53,16,KA53,17,KR53,18,LI53,default,NA)</f>
        <v>19.218330734223823</v>
      </c>
      <c r="P53" s="95">
        <f>_xlfn.SWITCH($G$1+($G$2-1)*6,1,AG53,2,AX53,3,BO53,4,CF53,5,CW53,6,DN53,7,EE53,8,EV53,9,FM53,10,GD53,11,GU53,12,HL53,13,IC53,14,IT53,15,JK53,16,KB53,17,KS53,18,LJ53,default,NA)</f>
        <v>4.6024996135613696</v>
      </c>
      <c r="Q53" s="76"/>
      <c r="R53" s="93">
        <f>_xlfn.SWITCH($G$1+($G$2-1)*6,1,AI53,2,AZ53,3,BQ53,4,CH53,5,CY53,6,DP53,7,EG53,8,EX53,9,FO53,10,GF53,11,GW53,12,HN53,13,IE53,14,IV53,15,JM53,16,KD53,17,KU53,18,LL53,default,NA)</f>
        <v>0.2081285871945813</v>
      </c>
      <c r="S53" s="93">
        <f>_xlfn.SWITCH($G$1+($G$2-1)*6,1,AJ53,2,BA53,3,BR53,4,CI53,5,CZ53,6,DQ53,7,EH53,8,EY53,9,FP53,10,GG53,11,GX53,12,HO53,13,IF53,14,IW53,15,JN53,16,KE53,17,KV53,18,LM53,default,NA)</f>
        <v>1.7864646647147018</v>
      </c>
      <c r="T53" s="93">
        <f>_xlfn.SWITCH($G$1+($G$2-1)*6,1,AK53,2,BB53,3,BS53,4,CJ53,5,DA53,6,DR53,7,EI53,8,EZ53,9,FQ53,10,GH53,11,GY53,12,HP53,13,IG53,14,IX53,15,JO53,16,KF53,17,KW53,18,LN53,default,NA)</f>
        <v>0.11650305282014599</v>
      </c>
      <c r="U53" s="72"/>
      <c r="V53" s="111"/>
      <c r="W53" s="95">
        <v>9.9999999999999998E-13</v>
      </c>
      <c r="X53" s="95">
        <f>0.000001</f>
        <v>9.9999999999999995E-7</v>
      </c>
      <c r="Y53" s="95">
        <f t="shared" si="209"/>
        <v>9.9999999999999995E-7</v>
      </c>
      <c r="Z53" s="60"/>
      <c r="AA53" s="95">
        <v>0.24203123487021369</v>
      </c>
      <c r="AB53" s="95">
        <v>4.1998212481654091</v>
      </c>
      <c r="AC53" s="95">
        <f t="shared" si="210"/>
        <v>5.762893717820472E-2</v>
      </c>
      <c r="AD53" s="60"/>
      <c r="AE53" s="95">
        <v>0.23522974631535001</v>
      </c>
      <c r="AF53" s="95">
        <v>4.2785268124375415</v>
      </c>
      <c r="AG53" s="95">
        <f t="shared" si="205"/>
        <v>5.4979145071977722E-2</v>
      </c>
      <c r="AH53" s="76"/>
      <c r="AI53" s="93">
        <v>89.092596905905921</v>
      </c>
      <c r="AJ53" s="93">
        <v>20.230040045396425</v>
      </c>
      <c r="AK53" s="93">
        <f t="shared" si="211"/>
        <v>4.4039753112688453</v>
      </c>
      <c r="AL53" s="72"/>
      <c r="AM53" s="111"/>
      <c r="AN53" s="95">
        <v>9.9999999999999998E-13</v>
      </c>
      <c r="AO53" s="95">
        <f>0.000001</f>
        <v>9.9999999999999995E-7</v>
      </c>
      <c r="AP53" s="95">
        <f t="shared" si="212"/>
        <v>9.9999999999999995E-7</v>
      </c>
      <c r="AQ53" s="60"/>
      <c r="AR53" s="95">
        <v>9.9999999999999998E-13</v>
      </c>
      <c r="AS53" s="95">
        <f>0.000001</f>
        <v>9.9999999999999995E-7</v>
      </c>
      <c r="AT53" s="95">
        <f t="shared" si="213"/>
        <v>9.9999999999999995E-7</v>
      </c>
      <c r="AU53" s="60"/>
      <c r="AV53" s="95">
        <v>1.3493418356804709</v>
      </c>
      <c r="AW53" s="95">
        <v>3.9138125298454365</v>
      </c>
      <c r="AX53" s="95">
        <f t="shared" si="214"/>
        <v>0.3447640441106562</v>
      </c>
      <c r="AY53" s="76"/>
      <c r="AZ53" s="93">
        <v>1.3152906791939958</v>
      </c>
      <c r="BA53" s="93">
        <v>4.1874078513930861</v>
      </c>
      <c r="BB53" s="93">
        <f t="shared" si="215"/>
        <v>0.31410617877989094</v>
      </c>
      <c r="BC53" s="72"/>
      <c r="BD53" s="111"/>
      <c r="BE53" s="95">
        <v>9.9999999999999998E-13</v>
      </c>
      <c r="BF53" s="95">
        <f>0.000001</f>
        <v>9.9999999999999995E-7</v>
      </c>
      <c r="BG53" s="95">
        <f t="shared" si="216"/>
        <v>9.9999999999999995E-7</v>
      </c>
      <c r="BH53" s="60"/>
      <c r="BI53" s="95">
        <v>88.501796740572914</v>
      </c>
      <c r="BJ53" s="95">
        <v>18.978804113639221</v>
      </c>
      <c r="BK53" s="95">
        <f t="shared" si="217"/>
        <v>4.6631914324343873</v>
      </c>
      <c r="BL53" s="60"/>
      <c r="BM53" s="95">
        <v>88.452359777559735</v>
      </c>
      <c r="BN53" s="95">
        <v>19.218330734223823</v>
      </c>
      <c r="BO53" s="95">
        <f t="shared" si="218"/>
        <v>4.6024996135613696</v>
      </c>
      <c r="BP53" s="76"/>
      <c r="BQ53" s="93">
        <v>0.2081285871945813</v>
      </c>
      <c r="BR53" s="93">
        <v>1.7864646647147018</v>
      </c>
      <c r="BS53" s="93">
        <f t="shared" si="219"/>
        <v>0.11650305282014599</v>
      </c>
      <c r="BT53" s="72"/>
      <c r="BU53" s="111"/>
      <c r="BV53" s="95">
        <v>9.9999999999999998E-13</v>
      </c>
      <c r="BW53" s="95">
        <v>9.9999999999999995E-7</v>
      </c>
      <c r="BX53" s="95">
        <v>9.9999999999999995E-7</v>
      </c>
      <c r="BY53" s="60"/>
      <c r="BZ53" s="95">
        <v>9.9999999999999998E-13</v>
      </c>
      <c r="CA53" s="95">
        <v>9.9999999999999995E-7</v>
      </c>
      <c r="CB53" s="95">
        <v>9.9999999999999995E-7</v>
      </c>
      <c r="CC53" s="60"/>
      <c r="CD53" s="95">
        <v>9.9999999999999998E-13</v>
      </c>
      <c r="CE53" s="95">
        <v>9.9999999999999995E-7</v>
      </c>
      <c r="CF53" s="95">
        <v>9.9999999999999995E-7</v>
      </c>
      <c r="CG53" s="76"/>
      <c r="CH53" s="93">
        <v>1.3045378362359965</v>
      </c>
      <c r="CI53" s="93">
        <v>4.0551903186872584</v>
      </c>
      <c r="CJ53" s="93">
        <v>0.32169583514351552</v>
      </c>
      <c r="CK53" s="72"/>
      <c r="CL53" s="111"/>
      <c r="CM53" s="95">
        <v>9.9999999999999998E-13</v>
      </c>
      <c r="CN53" s="95">
        <f>0.000001</f>
        <v>9.9999999999999995E-7</v>
      </c>
      <c r="CO53" s="95">
        <f t="shared" si="220"/>
        <v>9.9999999999999995E-7</v>
      </c>
      <c r="CP53" s="60"/>
      <c r="CQ53" s="95">
        <v>88.648886706800127</v>
      </c>
      <c r="CR53" s="95">
        <v>19.000243451943522</v>
      </c>
      <c r="CS53" s="95">
        <f t="shared" si="221"/>
        <v>4.665671096847567</v>
      </c>
      <c r="CT53" s="60"/>
      <c r="CU53" s="95">
        <v>9.9999999999999998E-13</v>
      </c>
      <c r="CV53" s="95">
        <f>0.000001</f>
        <v>9.9999999999999995E-7</v>
      </c>
      <c r="CW53" s="95">
        <f t="shared" si="222"/>
        <v>9.9999999999999995E-7</v>
      </c>
      <c r="CX53" s="76"/>
      <c r="CY53" s="93">
        <v>1.1193435605341826</v>
      </c>
      <c r="CZ53" s="93">
        <v>3.915256804518827</v>
      </c>
      <c r="DA53" s="93">
        <f t="shared" si="223"/>
        <v>0.28589275657277008</v>
      </c>
      <c r="DB53" s="72"/>
      <c r="DC53" s="111"/>
      <c r="DD53" s="95">
        <v>9.9999999999999998E-13</v>
      </c>
      <c r="DE53" s="95">
        <f>0.000001</f>
        <v>9.9999999999999995E-7</v>
      </c>
      <c r="DF53" s="95">
        <f t="shared" si="224"/>
        <v>9.9999999999999995E-7</v>
      </c>
      <c r="DG53" s="60"/>
      <c r="DH53" s="95">
        <v>1.5137090469157639</v>
      </c>
      <c r="DI53" s="95">
        <v>3.7564857437128749</v>
      </c>
      <c r="DJ53" s="95">
        <f t="shared" si="225"/>
        <v>0.40295881581587695</v>
      </c>
      <c r="DK53" s="60"/>
      <c r="DL53" s="95">
        <v>89.540429236832594</v>
      </c>
      <c r="DM53" s="95">
        <v>19.260105065086382</v>
      </c>
      <c r="DN53" s="95">
        <f t="shared" si="226"/>
        <v>4.6490104251376261</v>
      </c>
      <c r="DO53" s="76"/>
      <c r="DP53" s="93">
        <v>1.4491815911428789</v>
      </c>
      <c r="DQ53" s="93">
        <v>3.9325952559697699</v>
      </c>
      <c r="DR53" s="93">
        <f t="shared" si="227"/>
        <v>0.36850514655506134</v>
      </c>
      <c r="DS53" s="72"/>
      <c r="DT53" s="111"/>
      <c r="DU53" s="95">
        <v>9.9999999999999998E-13</v>
      </c>
      <c r="DV53" s="95">
        <f>0.000001</f>
        <v>9.9999999999999995E-7</v>
      </c>
      <c r="DW53" s="95">
        <f t="shared" si="228"/>
        <v>9.9999999999999995E-7</v>
      </c>
      <c r="DX53" s="60"/>
      <c r="DY53" s="95">
        <v>1.9250026201833505E-3</v>
      </c>
      <c r="DZ53" s="95">
        <v>8.6300978676011192E-2</v>
      </c>
      <c r="EA53" s="95">
        <f t="shared" si="229"/>
        <v>2.2305687023667989E-2</v>
      </c>
      <c r="EB53" s="60"/>
      <c r="EC53" s="95">
        <v>4.0967855826181572E-3</v>
      </c>
      <c r="ED53" s="95">
        <v>2.0022381640418255E-2</v>
      </c>
      <c r="EE53" s="95">
        <f t="shared" si="230"/>
        <v>0.20461030341905809</v>
      </c>
      <c r="EF53" s="76"/>
      <c r="EG53" s="93">
        <v>7.9568394456885878E-5</v>
      </c>
      <c r="EH53" s="93">
        <v>0.92159379365414151</v>
      </c>
      <c r="EI53" s="93">
        <f t="shared" si="231"/>
        <v>8.6337814994820312E-5</v>
      </c>
      <c r="EJ53" s="72"/>
      <c r="EK53" s="111"/>
      <c r="EL53" s="95">
        <v>9.9999999999999998E-13</v>
      </c>
      <c r="EM53" s="95">
        <f>0.000001</f>
        <v>9.9999999999999995E-7</v>
      </c>
      <c r="EN53" s="95">
        <f t="shared" si="232"/>
        <v>9.9999999999999995E-7</v>
      </c>
      <c r="EO53" s="60"/>
      <c r="EP53" s="95">
        <v>4.7456848990247831E-2</v>
      </c>
      <c r="EQ53" s="95">
        <v>2.4074539871473393</v>
      </c>
      <c r="ER53" s="95">
        <f t="shared" si="233"/>
        <v>1.9712463558433698E-2</v>
      </c>
      <c r="ES53" s="60"/>
      <c r="ET53" s="95">
        <v>4.3173845862577734E-2</v>
      </c>
      <c r="EU53" s="95">
        <v>2.8415204639084561</v>
      </c>
      <c r="EV53" s="95">
        <f t="shared" si="234"/>
        <v>1.5193923961115153E-2</v>
      </c>
      <c r="EW53" s="76"/>
      <c r="EX53" s="93">
        <v>1.2394209382847517E-3</v>
      </c>
      <c r="EY53" s="93">
        <v>1.6161297669171819</v>
      </c>
      <c r="EZ53" s="93">
        <f t="shared" si="235"/>
        <v>7.6690681878162912E-4</v>
      </c>
      <c r="FA53" s="72"/>
      <c r="FB53" s="111"/>
      <c r="FC53" s="95">
        <v>9.9999999999999998E-13</v>
      </c>
      <c r="FD53" s="95">
        <f>0.000001</f>
        <v>9.9999999999999995E-7</v>
      </c>
      <c r="FE53" s="95">
        <f t="shared" si="236"/>
        <v>9.9999999999999995E-7</v>
      </c>
      <c r="FF53" s="60"/>
      <c r="FG53" s="95">
        <v>2.0603540801619201E-5</v>
      </c>
      <c r="FH53" s="95">
        <v>9.090657513774773E-4</v>
      </c>
      <c r="FI53" s="95">
        <f t="shared" si="237"/>
        <v>2.2664522088088057E-2</v>
      </c>
      <c r="FJ53" s="60"/>
      <c r="FK53" s="95">
        <v>1.1224475907560936E-2</v>
      </c>
      <c r="FL53" s="95">
        <v>1.257078098792396</v>
      </c>
      <c r="FM53" s="95">
        <f t="shared" si="238"/>
        <v>8.9290203356049685E-3</v>
      </c>
      <c r="FN53" s="76"/>
      <c r="FO53" s="93">
        <v>3.959808238949594E-3</v>
      </c>
      <c r="FP53" s="93">
        <v>2.2737218797634196</v>
      </c>
      <c r="FQ53" s="93">
        <f t="shared" si="239"/>
        <v>1.7415534741485673E-3</v>
      </c>
      <c r="FR53" s="72"/>
      <c r="FS53" s="111"/>
      <c r="FT53" s="95">
        <v>9.9999999999999998E-13</v>
      </c>
      <c r="FU53" s="95">
        <v>9.9999999999999995E-7</v>
      </c>
      <c r="FV53" s="95">
        <v>9.9999999999999995E-7</v>
      </c>
      <c r="FW53" s="60"/>
      <c r="FX53" s="95">
        <v>5.3807299055294813E-2</v>
      </c>
      <c r="FY53" s="95">
        <v>1.5864931121669452</v>
      </c>
      <c r="FZ53" s="95">
        <f t="shared" si="241"/>
        <v>3.3915873093076955E-2</v>
      </c>
      <c r="GA53" s="60"/>
      <c r="GB53" s="95">
        <v>4.5072999659399359E-3</v>
      </c>
      <c r="GC53" s="95">
        <v>5.0405025145117241E-4</v>
      </c>
      <c r="GD53" s="95">
        <f t="shared" si="242"/>
        <v>8.9421639071963845</v>
      </c>
      <c r="GE53" s="76"/>
      <c r="GF53" s="93">
        <v>2.520467571891131E-3</v>
      </c>
      <c r="GG53" s="93">
        <v>1.2905892403745327</v>
      </c>
      <c r="GH53" s="93">
        <f t="shared" si="243"/>
        <v>1.9529587672369592E-3</v>
      </c>
      <c r="GI53" s="72"/>
      <c r="GJ53" s="111"/>
      <c r="GK53" s="95">
        <v>9.9999999999999998E-13</v>
      </c>
      <c r="GL53" s="95">
        <f>0.000001</f>
        <v>9.9999999999999995E-7</v>
      </c>
      <c r="GM53" s="95">
        <f t="shared" si="244"/>
        <v>9.9999999999999995E-7</v>
      </c>
      <c r="GN53" s="60"/>
      <c r="GO53" s="95">
        <v>9.384600219950882E-3</v>
      </c>
      <c r="GP53" s="95">
        <v>0.1588400926051817</v>
      </c>
      <c r="GQ53" s="95">
        <f t="shared" si="245"/>
        <v>5.9082062129474838E-2</v>
      </c>
      <c r="GR53" s="60"/>
      <c r="GS53" s="95">
        <v>1.5051427066795599E-2</v>
      </c>
      <c r="GT53" s="95">
        <v>0.62784351559134599</v>
      </c>
      <c r="GU53" s="95">
        <f t="shared" si="246"/>
        <v>2.3973214173629135E-2</v>
      </c>
      <c r="GV53" s="76"/>
      <c r="GW53" s="93">
        <v>0.42760205067901097</v>
      </c>
      <c r="GX53" s="93">
        <v>6.4386235161424823</v>
      </c>
      <c r="GY53" s="93">
        <f t="shared" si="247"/>
        <v>6.6412028845444365E-2</v>
      </c>
      <c r="GZ53" s="72"/>
      <c r="HA53" s="111"/>
      <c r="HB53" s="95">
        <v>9.9999999999999998E-13</v>
      </c>
      <c r="HC53" s="95">
        <f>0.000001</f>
        <v>9.9999999999999995E-7</v>
      </c>
      <c r="HD53" s="95">
        <f t="shared" si="248"/>
        <v>9.9999999999999995E-7</v>
      </c>
      <c r="HE53" s="60"/>
      <c r="HF53" s="95">
        <v>1.9567092611548374E-3</v>
      </c>
      <c r="HG53" s="95">
        <v>3.8698137063225328E-2</v>
      </c>
      <c r="HH53" s="95">
        <f t="shared" si="249"/>
        <v>5.0563396836337371E-2</v>
      </c>
      <c r="HI53" s="60"/>
      <c r="HJ53" s="95">
        <v>4.0211375719357342E-3</v>
      </c>
      <c r="HK53" s="95">
        <v>3.1074946900438639E-2</v>
      </c>
      <c r="HL53" s="95">
        <f t="shared" si="250"/>
        <v>0.12940126928676984</v>
      </c>
      <c r="HM53" s="76"/>
      <c r="HN53" s="93">
        <v>7.2773385198166285E-3</v>
      </c>
      <c r="HO53" s="93">
        <v>1.5505665059065283</v>
      </c>
      <c r="HP53" s="93">
        <f t="shared" si="251"/>
        <v>4.6933417509634531E-3</v>
      </c>
      <c r="HQ53" s="72"/>
      <c r="HR53" s="111"/>
      <c r="HS53" s="95">
        <v>9.9999999999999998E-13</v>
      </c>
      <c r="HT53" s="95">
        <f>0.000001</f>
        <v>9.9999999999999995E-7</v>
      </c>
      <c r="HU53" s="95">
        <f t="shared" si="206"/>
        <v>9.9999999999999995E-7</v>
      </c>
      <c r="HV53" s="60"/>
      <c r="HW53" s="95">
        <v>9.9999999999999998E-13</v>
      </c>
      <c r="HX53" s="95">
        <f>0.000001</f>
        <v>9.9999999999999995E-7</v>
      </c>
      <c r="HY53" s="95">
        <f t="shared" si="252"/>
        <v>9.9999999999999995E-7</v>
      </c>
      <c r="HZ53" s="60"/>
      <c r="IA53" s="95">
        <v>9.9999999999999998E-13</v>
      </c>
      <c r="IB53" s="95">
        <f>0.000001</f>
        <v>9.9999999999999995E-7</v>
      </c>
      <c r="IC53" s="95">
        <f t="shared" si="253"/>
        <v>9.9999999999999995E-7</v>
      </c>
      <c r="ID53" s="76"/>
      <c r="IE53" s="93">
        <v>0.85094760365755262</v>
      </c>
      <c r="IF53" s="93">
        <v>4.5238111079495562</v>
      </c>
      <c r="IG53" s="93">
        <f t="shared" si="254"/>
        <v>0.18810414125430838</v>
      </c>
      <c r="IH53" s="72"/>
      <c r="II53" s="111"/>
      <c r="IJ53" s="95">
        <v>9.9999999999999998E-13</v>
      </c>
      <c r="IK53" s="95">
        <f>0.000001</f>
        <v>9.9999999999999995E-7</v>
      </c>
      <c r="IL53" s="95">
        <f t="shared" si="255"/>
        <v>9.9999999999999995E-7</v>
      </c>
      <c r="IM53" s="60"/>
      <c r="IN53" s="95">
        <v>9.9999999999999998E-13</v>
      </c>
      <c r="IO53" s="95">
        <f>0.000001</f>
        <v>9.9999999999999995E-7</v>
      </c>
      <c r="IP53" s="95">
        <f t="shared" si="256"/>
        <v>9.9999999999999995E-7</v>
      </c>
      <c r="IQ53" s="60"/>
      <c r="IR53" s="95">
        <v>9.9999999999999998E-13</v>
      </c>
      <c r="IS53" s="95">
        <f>0.000001</f>
        <v>9.9999999999999995E-7</v>
      </c>
      <c r="IT53" s="95">
        <f t="shared" si="257"/>
        <v>9.9999999999999995E-7</v>
      </c>
      <c r="IU53" s="76"/>
      <c r="IV53" s="93">
        <v>4.0781637429064634E-2</v>
      </c>
      <c r="IW53" s="93">
        <v>2.6226462522445946</v>
      </c>
      <c r="IX53" s="93">
        <f t="shared" si="258"/>
        <v>1.5549804856130188E-2</v>
      </c>
      <c r="IY53" s="72"/>
      <c r="IZ53" s="111"/>
      <c r="JA53" s="95">
        <v>9.9999999999999998E-13</v>
      </c>
      <c r="JB53" s="95">
        <f>0.000001</f>
        <v>9.9999999999999995E-7</v>
      </c>
      <c r="JC53" s="95">
        <f t="shared" si="259"/>
        <v>9.9999999999999995E-7</v>
      </c>
      <c r="JD53" s="60"/>
      <c r="JE53" s="95">
        <v>0.99886800888268779</v>
      </c>
      <c r="JF53" s="95">
        <v>3.258542057795323</v>
      </c>
      <c r="JG53" s="95">
        <f t="shared" si="260"/>
        <v>0.30653832025679173</v>
      </c>
      <c r="JH53" s="60"/>
      <c r="JI53" s="95">
        <v>109.09525209152247</v>
      </c>
      <c r="JJ53" s="95">
        <v>11.913410949067178</v>
      </c>
      <c r="JK53" s="95">
        <f t="shared" si="261"/>
        <v>9.1573481816359781</v>
      </c>
      <c r="JL53" s="76"/>
      <c r="JM53" s="93">
        <v>0.72564699831387558</v>
      </c>
      <c r="JN53" s="93">
        <v>4.6592075186178779</v>
      </c>
      <c r="JO53" s="93">
        <f t="shared" si="262"/>
        <v>0.15574472598918149</v>
      </c>
      <c r="JP53" s="72"/>
      <c r="JQ53" s="111"/>
      <c r="JR53" s="95">
        <v>9.9999999999999998E-13</v>
      </c>
      <c r="JS53" s="95">
        <v>9.9999999999999995E-7</v>
      </c>
      <c r="JT53" s="95">
        <v>9.9999999999999995E-7</v>
      </c>
      <c r="JU53" s="60"/>
      <c r="JV53" s="95">
        <v>9.9999999999999998E-13</v>
      </c>
      <c r="JW53" s="95">
        <v>9.9999999999999995E-7</v>
      </c>
      <c r="JX53" s="95">
        <v>9.9999999999999995E-7</v>
      </c>
      <c r="JY53" s="60"/>
      <c r="JZ53" s="95">
        <v>109.59964530885827</v>
      </c>
      <c r="KA53" s="95">
        <v>11.836294437989629</v>
      </c>
      <c r="KB53" s="95">
        <f t="shared" si="264"/>
        <v>9.2596247823211097</v>
      </c>
      <c r="KC53" s="76"/>
      <c r="KD53" s="93">
        <v>0.93996120434856534</v>
      </c>
      <c r="KE53" s="93">
        <v>2.997675249577342</v>
      </c>
      <c r="KF53" s="93">
        <f t="shared" si="265"/>
        <v>0.31356338698833219</v>
      </c>
      <c r="KG53" s="72"/>
      <c r="KH53" s="111"/>
      <c r="KI53" s="95">
        <v>9.9999999999999998E-13</v>
      </c>
      <c r="KJ53" s="95">
        <f>0.000001</f>
        <v>9.9999999999999995E-7</v>
      </c>
      <c r="KK53" s="95">
        <f t="shared" si="266"/>
        <v>9.9999999999999995E-7</v>
      </c>
      <c r="KL53" s="60"/>
      <c r="KM53" s="95">
        <v>1.0299030868413075</v>
      </c>
      <c r="KN53" s="95">
        <v>3.1019212183626039</v>
      </c>
      <c r="KO53" s="95">
        <f t="shared" si="267"/>
        <v>0.33202103288263313</v>
      </c>
      <c r="KP53" s="60"/>
      <c r="KQ53" s="95">
        <v>1.0783704146740021</v>
      </c>
      <c r="KR53" s="95">
        <v>2.9894502143706574</v>
      </c>
      <c r="KS53" s="95">
        <f t="shared" si="268"/>
        <v>0.36072532985836053</v>
      </c>
      <c r="KT53" s="76"/>
      <c r="KU53" s="93">
        <v>0.96688875447872402</v>
      </c>
      <c r="KV53" s="93">
        <v>3.4229390708419416</v>
      </c>
      <c r="KW53" s="93">
        <f t="shared" si="269"/>
        <v>0.28247325893560182</v>
      </c>
      <c r="KX53" s="72"/>
      <c r="KY53" s="111"/>
      <c r="KZ53" s="95">
        <v>9.9999999999999998E-13</v>
      </c>
      <c r="LA53" s="95">
        <f>0.000001</f>
        <v>9.9999999999999995E-7</v>
      </c>
      <c r="LB53" s="95">
        <f t="shared" si="208"/>
        <v>9.9999999999999995E-7</v>
      </c>
      <c r="LC53" s="60"/>
      <c r="LD53" s="95">
        <v>110.18044976784978</v>
      </c>
      <c r="LE53" s="95">
        <v>11.85525168708412</v>
      </c>
      <c r="LF53" s="95">
        <f t="shared" si="270"/>
        <v>9.2938094167909995</v>
      </c>
      <c r="LG53" s="60"/>
      <c r="LH53" s="95">
        <v>9.9999999999999998E-13</v>
      </c>
      <c r="LI53" s="95">
        <f>0.000001</f>
        <v>9.9999999999999995E-7</v>
      </c>
      <c r="LJ53" s="95">
        <f t="shared" si="271"/>
        <v>9.9999999999999995E-7</v>
      </c>
      <c r="LK53" s="76"/>
      <c r="LL53" s="93">
        <v>0.98541267249492082</v>
      </c>
      <c r="LM53" s="93">
        <v>2.7069925343189798</v>
      </c>
      <c r="LN53" s="93">
        <f t="shared" si="272"/>
        <v>0.36402489478709593</v>
      </c>
    </row>
    <row r="54" spans="1:326" x14ac:dyDescent="0.3">
      <c r="A54" s="59"/>
      <c r="B54" s="59"/>
      <c r="E54" s="112"/>
      <c r="F54" s="95">
        <f>_xlfn.SWITCH($G$1+($G$2-1)*6,1,W54,2,AN54,3,BE54,4,BV54,5,CM54,6,DD54,7,DU54,8,EL54,9,FC54,10,FT54,11,GK54,12,HB54,13,HS54,14,IJ54,15,JA54,16,JR54,17,KI54,18,KZ54,default,NA)</f>
        <v>9.9999999999999998E-13</v>
      </c>
      <c r="G54" s="95">
        <f>_xlfn.SWITCH($G$1+($G$2-1)*6,1,X54,2,AO54,3,BF54,4,BW54,5,CN54,6,DE54,7,DV54,8,EM54,9,FD54,10,FU54,11,GL54,12,HC54,13,HT54,14,IK54,15,JB54,16,JS54,17,KJ54,18,LA54,default,NA)</f>
        <v>9.9999999999999995E-7</v>
      </c>
      <c r="H54" s="95">
        <f>_xlfn.SWITCH($G$1+($G$2-1)*6,1,Y54,2,AP54,3,BG54,4,BX54,5,CO54,6,DF54,7,DW54,8,EN54,9,FE54,10,FV54,11,GM54,12,HD54,13,HU54,14,IL54,15,JC54,16,JT54,17,KK54,18,LB54,default,NA)</f>
        <v>9.9999999999999995E-7</v>
      </c>
      <c r="I54" s="60"/>
      <c r="J54" s="95">
        <f>_xlfn.SWITCH($G$1+($G$2-1)*6,1,AA54,2,AR54,3,BI54,4,BZ54,5,CQ54,6,DH54,7,DY54,8,EP54,9,FG54,10,FX54,11,GO54,12,HF54,13,HW54,14,IN54,15,JE54,16,JV54,17,KM54,18,LD54,default,NA)</f>
        <v>9.9999999999999998E-13</v>
      </c>
      <c r="K54" s="95">
        <f>_xlfn.SWITCH($G$1+($G$2-1)*6,1,AB54,2,AS54,3,BJ54,4,CA54,5,CR54,6,DI54,7,DZ54,8,EQ54,9,FH54,10,FY54,11,GP54,12,HG54,13,HX54,14,IO54,15,JF54,16,JW54,17,KN54,18,LE54,default,NA)</f>
        <v>9.9999999999999995E-7</v>
      </c>
      <c r="L54" s="95">
        <f>_xlfn.SWITCH($G$1+($G$2-1)*6,1,AC54,2,AT54,3,BK54,4,CB54,5,CS54,6,DJ54,7,EA54,8,ER54,9,FI54,10,FZ54,11,GQ54,12,HH54,13,HY54,14,IP54,15,JG54,16,JX54,17,KO54,18,LF54,default,NA)</f>
        <v>9.9999999999999995E-7</v>
      </c>
      <c r="M54" s="60"/>
      <c r="N54" s="95">
        <f>_xlfn.SWITCH($G$1+($G$2-1)*6,1,AE54,2,AV54,3,BM54,4,CD54,5,CU54,6,DL54,7,EC54,8,ET54,9,FK54,10,GB54,11,GS54,12,HJ54,13,IA54,14,IR54,15,JI54,16,JZ54,17,KQ54,18,LH54,default,NA)</f>
        <v>9.9999999999999998E-13</v>
      </c>
      <c r="O54" s="95">
        <f>_xlfn.SWITCH($G$1+($G$2-1)*6,1,AF54,2,AW54,3,BN54,4,CE54,5,CV54,6,DM54,7,ED54,8,EU54,9,FL54,10,GC54,11,GT54,12,HK54,13,IB54,14,IS54,15,JJ54,16,KA54,17,KR54,18,LI54,default,NA)</f>
        <v>9.9999999999999995E-7</v>
      </c>
      <c r="P54" s="95">
        <f>_xlfn.SWITCH($G$1+($G$2-1)*6,1,AG54,2,AX54,3,BO54,4,CF54,5,CW54,6,DN54,7,EE54,8,EV54,9,FM54,10,GD54,11,GU54,12,HL54,13,IC54,14,IT54,15,JK54,16,KB54,17,KS54,18,LJ54,default,NA)</f>
        <v>9.9999999999999995E-7</v>
      </c>
      <c r="Q54" s="76"/>
      <c r="R54" s="93">
        <f>_xlfn.SWITCH($G$1+($G$2-1)*6,1,AI54,2,AZ54,3,BQ54,4,CH54,5,CY54,6,DP54,7,EG54,8,EX54,9,FO54,10,GF54,11,GW54,12,HN54,13,IE54,14,IV54,15,JM54,16,KD54,17,KU54,18,LL54,default,NA)</f>
        <v>88.827328013173315</v>
      </c>
      <c r="S54" s="93">
        <f>_xlfn.SWITCH($G$1+($G$2-1)*6,1,AJ54,2,BA54,3,BR54,4,CI54,5,CZ54,6,DQ54,7,EH54,8,EY54,9,FP54,10,GG54,11,GX54,12,HO54,13,IF54,14,IW54,15,JN54,16,KE54,17,KV54,18,LM54,default,NA)</f>
        <v>19.90073856691561</v>
      </c>
      <c r="T54" s="93">
        <f>_xlfn.SWITCH($G$1+($G$2-1)*6,1,AK54,2,BB54,3,BS54,4,CJ54,5,DA54,6,DR54,7,EI54,8,EZ54,9,FQ54,10,GH54,11,GY54,12,HP54,13,IG54,14,IX54,15,JO54,16,KF54,17,KW54,18,LN54,default,NA)</f>
        <v>4.4635191661100517</v>
      </c>
      <c r="U54" s="72"/>
      <c r="V54" s="112"/>
      <c r="W54" s="95">
        <v>9.9999999999999998E-13</v>
      </c>
      <c r="X54" s="95">
        <f>0.000001</f>
        <v>9.9999999999999995E-7</v>
      </c>
      <c r="Y54" s="95">
        <f t="shared" si="209"/>
        <v>9.9999999999999995E-7</v>
      </c>
      <c r="Z54" s="60"/>
      <c r="AA54" s="95">
        <v>88.378154668758782</v>
      </c>
      <c r="AB54" s="95">
        <v>18.961160638100424</v>
      </c>
      <c r="AC54" s="95">
        <f t="shared" si="210"/>
        <v>4.6610097533361081</v>
      </c>
      <c r="AD54" s="60"/>
      <c r="AE54" s="95">
        <v>88.506735931636271</v>
      </c>
      <c r="AF54" s="95">
        <v>19.187178686603175</v>
      </c>
      <c r="AG54" s="95">
        <f t="shared" si="205"/>
        <v>4.6128061544260923</v>
      </c>
      <c r="AH54" s="76"/>
      <c r="AI54" s="93">
        <v>9.9999999999999998E-13</v>
      </c>
      <c r="AJ54" s="93">
        <f>0.000001</f>
        <v>9.9999999999999995E-7</v>
      </c>
      <c r="AK54" s="93">
        <f t="shared" si="211"/>
        <v>9.9999999999999995E-7</v>
      </c>
      <c r="AL54" s="72"/>
      <c r="AM54" s="112"/>
      <c r="AN54" s="95">
        <v>9.9999999999999998E-13</v>
      </c>
      <c r="AO54" s="95">
        <f>0.000001</f>
        <v>9.9999999999999995E-7</v>
      </c>
      <c r="AP54" s="95">
        <f t="shared" si="212"/>
        <v>9.9999999999999995E-7</v>
      </c>
      <c r="AQ54" s="60"/>
      <c r="AR54" s="95">
        <v>9.9999999999999998E-13</v>
      </c>
      <c r="AS54" s="95">
        <f>0.000001</f>
        <v>9.9999999999999995E-7</v>
      </c>
      <c r="AT54" s="95">
        <f t="shared" si="213"/>
        <v>9.9999999999999995E-7</v>
      </c>
      <c r="AU54" s="60"/>
      <c r="AV54" s="95">
        <v>89.054273729631873</v>
      </c>
      <c r="AW54" s="95">
        <v>19.26160637271029</v>
      </c>
      <c r="AX54" s="95">
        <f t="shared" si="214"/>
        <v>4.6234084533989517</v>
      </c>
      <c r="AY54" s="76"/>
      <c r="AZ54" s="93">
        <v>89.792894340231385</v>
      </c>
      <c r="BA54" s="93">
        <v>20.422611264608776</v>
      </c>
      <c r="BB54" s="93">
        <f t="shared" si="215"/>
        <v>4.3967391425521267</v>
      </c>
      <c r="BC54" s="72"/>
      <c r="BD54" s="112"/>
      <c r="BE54" s="95">
        <v>9.9999999999999998E-13</v>
      </c>
      <c r="BF54" s="95">
        <f>0.000001</f>
        <v>9.9999999999999995E-7</v>
      </c>
      <c r="BG54" s="95">
        <f t="shared" si="216"/>
        <v>9.9999999999999995E-7</v>
      </c>
      <c r="BH54" s="60"/>
      <c r="BI54" s="95">
        <v>9.9999999999999998E-13</v>
      </c>
      <c r="BJ54" s="95">
        <f>0.000001</f>
        <v>9.9999999999999995E-7</v>
      </c>
      <c r="BK54" s="95">
        <f t="shared" si="217"/>
        <v>9.9999999999999995E-7</v>
      </c>
      <c r="BL54" s="60"/>
      <c r="BM54" s="95">
        <v>9.9999999999999998E-13</v>
      </c>
      <c r="BN54" s="95">
        <f>0.000001</f>
        <v>9.9999999999999995E-7</v>
      </c>
      <c r="BO54" s="95">
        <f t="shared" si="218"/>
        <v>9.9999999999999995E-7</v>
      </c>
      <c r="BP54" s="76"/>
      <c r="BQ54" s="93">
        <v>88.827328013173315</v>
      </c>
      <c r="BR54" s="93">
        <v>19.90073856691561</v>
      </c>
      <c r="BS54" s="93">
        <f t="shared" si="219"/>
        <v>4.4635191661100517</v>
      </c>
      <c r="BT54" s="72"/>
      <c r="BU54" s="112"/>
      <c r="BV54" s="95">
        <v>9.9999999999999998E-13</v>
      </c>
      <c r="BW54" s="95">
        <v>9.9999999999999995E-7</v>
      </c>
      <c r="BX54" s="95">
        <v>9.9999999999999995E-7</v>
      </c>
      <c r="BY54" s="60"/>
      <c r="BZ54" s="95">
        <v>9.9999999999999998E-13</v>
      </c>
      <c r="CA54" s="95">
        <v>9.9999999999999995E-7</v>
      </c>
      <c r="CB54" s="95">
        <v>9.9999999999999995E-7</v>
      </c>
      <c r="CC54" s="60"/>
      <c r="CD54" s="95">
        <v>9.9999999999999998E-13</v>
      </c>
      <c r="CE54" s="95">
        <v>9.9999999999999995E-7</v>
      </c>
      <c r="CF54" s="95">
        <v>9.9999999999999995E-7</v>
      </c>
      <c r="CG54" s="76"/>
      <c r="CH54" s="93">
        <v>89.595487176618235</v>
      </c>
      <c r="CI54" s="93">
        <v>19.864185775951995</v>
      </c>
      <c r="CJ54" s="93">
        <v>4.5104032043983615</v>
      </c>
      <c r="CK54" s="72"/>
      <c r="CL54" s="112"/>
      <c r="CM54" s="95">
        <v>9.9999999999999998E-13</v>
      </c>
      <c r="CN54" s="95">
        <f>0.000001</f>
        <v>9.9999999999999995E-7</v>
      </c>
      <c r="CO54" s="95">
        <f t="shared" si="220"/>
        <v>9.9999999999999995E-7</v>
      </c>
      <c r="CP54" s="60"/>
      <c r="CQ54" s="95">
        <v>9.9999999999999998E-13</v>
      </c>
      <c r="CR54" s="95">
        <f>0.000001</f>
        <v>9.9999999999999995E-7</v>
      </c>
      <c r="CS54" s="95">
        <f t="shared" si="221"/>
        <v>9.9999999999999995E-7</v>
      </c>
      <c r="CT54" s="60"/>
      <c r="CU54" s="95">
        <v>9.9999999999999998E-13</v>
      </c>
      <c r="CV54" s="95">
        <f>0.000001</f>
        <v>9.9999999999999995E-7</v>
      </c>
      <c r="CW54" s="95">
        <f t="shared" si="222"/>
        <v>9.9999999999999995E-7</v>
      </c>
      <c r="CX54" s="76"/>
      <c r="CY54" s="93">
        <v>88.842631590863647</v>
      </c>
      <c r="CZ54" s="93">
        <v>19.721370885648579</v>
      </c>
      <c r="DA54" s="93">
        <f t="shared" si="223"/>
        <v>4.504891272822988</v>
      </c>
      <c r="DB54" s="72"/>
      <c r="DC54" s="112"/>
      <c r="DD54" s="95">
        <v>9.9999999999999998E-13</v>
      </c>
      <c r="DE54" s="95">
        <f>0.000001</f>
        <v>9.9999999999999995E-7</v>
      </c>
      <c r="DF54" s="95">
        <f t="shared" si="224"/>
        <v>9.9999999999999995E-7</v>
      </c>
      <c r="DG54" s="60"/>
      <c r="DH54" s="95">
        <v>89.434947719694591</v>
      </c>
      <c r="DI54" s="95">
        <v>19.211668151187897</v>
      </c>
      <c r="DJ54" s="95">
        <f t="shared" si="225"/>
        <v>4.6552411282496902</v>
      </c>
      <c r="DK54" s="60"/>
      <c r="DL54" s="95">
        <v>9.9999999999999998E-13</v>
      </c>
      <c r="DM54" s="95">
        <f>0.000001</f>
        <v>9.9999999999999995E-7</v>
      </c>
      <c r="DN54" s="95">
        <f t="shared" si="226"/>
        <v>9.9999999999999995E-7</v>
      </c>
      <c r="DO54" s="76"/>
      <c r="DP54" s="93">
        <v>89.918983846428233</v>
      </c>
      <c r="DQ54" s="93">
        <v>19.832482192554</v>
      </c>
      <c r="DR54" s="93">
        <f t="shared" si="227"/>
        <v>4.5339248498197486</v>
      </c>
      <c r="DS54" s="72"/>
      <c r="DT54" s="112"/>
      <c r="DU54" s="95">
        <v>9.9999999999999998E-13</v>
      </c>
      <c r="DV54" s="95">
        <f>0.000001</f>
        <v>9.9999999999999995E-7</v>
      </c>
      <c r="DW54" s="95">
        <f t="shared" si="228"/>
        <v>9.9999999999999995E-7</v>
      </c>
      <c r="DX54" s="60"/>
      <c r="DY54" s="95">
        <v>9.9999999999999998E-13</v>
      </c>
      <c r="DZ54" s="95">
        <f>0.000001</f>
        <v>9.9999999999999995E-7</v>
      </c>
      <c r="EA54" s="95">
        <f t="shared" si="229"/>
        <v>9.9999999999999995E-7</v>
      </c>
      <c r="EB54" s="60"/>
      <c r="EC54" s="95">
        <v>9.9999999999999998E-13</v>
      </c>
      <c r="ED54" s="95">
        <f>0.000001</f>
        <v>9.9999999999999995E-7</v>
      </c>
      <c r="EE54" s="95">
        <f t="shared" si="230"/>
        <v>9.9999999999999995E-7</v>
      </c>
      <c r="EF54" s="76"/>
      <c r="EG54" s="93">
        <v>5.0694872801464747E-3</v>
      </c>
      <c r="EH54" s="93">
        <v>0.50999355544828584</v>
      </c>
      <c r="EI54" s="93">
        <f t="shared" si="231"/>
        <v>9.9402967468684589E-3</v>
      </c>
      <c r="EJ54" s="72"/>
      <c r="EK54" s="112"/>
      <c r="EL54" s="95">
        <v>9.9999999999999998E-13</v>
      </c>
      <c r="EM54" s="95">
        <f>0.000001</f>
        <v>9.9999999999999995E-7</v>
      </c>
      <c r="EN54" s="95">
        <f t="shared" si="232"/>
        <v>9.9999999999999995E-7</v>
      </c>
      <c r="EO54" s="60"/>
      <c r="EP54" s="95">
        <v>0.38953450671119161</v>
      </c>
      <c r="EQ54" s="95">
        <v>3.1700952522970858</v>
      </c>
      <c r="ER54" s="95">
        <f t="shared" si="233"/>
        <v>0.12287785561930059</v>
      </c>
      <c r="ES54" s="60"/>
      <c r="ET54" s="95">
        <v>0.39024560628346405</v>
      </c>
      <c r="EU54" s="95">
        <v>3.3312711690178225</v>
      </c>
      <c r="EV54" s="95">
        <f t="shared" si="234"/>
        <v>0.11714615427075016</v>
      </c>
      <c r="EW54" s="76"/>
      <c r="EX54" s="93">
        <v>5.1181895198799746E-2</v>
      </c>
      <c r="EY54" s="93">
        <v>2.939770993612421</v>
      </c>
      <c r="EZ54" s="93">
        <f t="shared" si="235"/>
        <v>1.7410164026384553E-2</v>
      </c>
      <c r="FA54" s="72"/>
      <c r="FB54" s="112"/>
      <c r="FC54" s="95">
        <v>9.9999999999999998E-13</v>
      </c>
      <c r="FD54" s="95">
        <f>0.000001</f>
        <v>9.9999999999999995E-7</v>
      </c>
      <c r="FE54" s="95">
        <f t="shared" si="236"/>
        <v>9.9999999999999995E-7</v>
      </c>
      <c r="FF54" s="60"/>
      <c r="FG54" s="95">
        <v>9.9999999999999998E-13</v>
      </c>
      <c r="FH54" s="95">
        <f>0.000001</f>
        <v>9.9999999999999995E-7</v>
      </c>
      <c r="FI54" s="95">
        <f t="shared" si="237"/>
        <v>9.9999999999999995E-7</v>
      </c>
      <c r="FJ54" s="60"/>
      <c r="FK54" s="95">
        <v>9.9999999999999998E-13</v>
      </c>
      <c r="FL54" s="95">
        <f>0.000001</f>
        <v>9.9999999999999995E-7</v>
      </c>
      <c r="FM54" s="95">
        <f t="shared" si="238"/>
        <v>9.9999999999999995E-7</v>
      </c>
      <c r="FN54" s="76"/>
      <c r="FO54" s="93">
        <v>9.9999999999999998E-13</v>
      </c>
      <c r="FP54" s="93">
        <f>0.000001</f>
        <v>9.9999999999999995E-7</v>
      </c>
      <c r="FQ54" s="93">
        <f t="shared" si="239"/>
        <v>9.9999999999999995E-7</v>
      </c>
      <c r="FR54" s="72"/>
      <c r="FS54" s="112"/>
      <c r="FT54" s="95">
        <v>9.9999999999999998E-13</v>
      </c>
      <c r="FU54" s="95">
        <v>9.9999999999999995E-7</v>
      </c>
      <c r="FV54" s="95">
        <v>9.9999999999999995E-7</v>
      </c>
      <c r="FW54" s="60"/>
      <c r="FX54" s="95">
        <v>9.9999999999999998E-13</v>
      </c>
      <c r="FY54" s="95">
        <v>9.9999999999999995E-7</v>
      </c>
      <c r="FZ54" s="95">
        <v>9.9999999999999995E-7</v>
      </c>
      <c r="GA54" s="60"/>
      <c r="GB54" s="95">
        <v>4.6016815742687428E-2</v>
      </c>
      <c r="GC54" s="95">
        <v>2.5930203053974052</v>
      </c>
      <c r="GD54" s="95">
        <f t="shared" si="242"/>
        <v>1.7746415501221812E-2</v>
      </c>
      <c r="GE54" s="76"/>
      <c r="GF54" s="93">
        <v>5.0882160224613886E-2</v>
      </c>
      <c r="GG54" s="93">
        <v>2.8130452284661773</v>
      </c>
      <c r="GH54" s="93">
        <f t="shared" si="243"/>
        <v>1.8087928238664532E-2</v>
      </c>
      <c r="GI54" s="72"/>
      <c r="GJ54" s="112"/>
      <c r="GK54" s="95">
        <v>9.9999999999999998E-13</v>
      </c>
      <c r="GL54" s="95">
        <f>0.000001</f>
        <v>9.9999999999999995E-7</v>
      </c>
      <c r="GM54" s="95">
        <f t="shared" si="244"/>
        <v>9.9999999999999995E-7</v>
      </c>
      <c r="GN54" s="60"/>
      <c r="GO54" s="95">
        <v>9.9999999999999998E-13</v>
      </c>
      <c r="GP54" s="95">
        <f>0.000001</f>
        <v>9.9999999999999995E-7</v>
      </c>
      <c r="GQ54" s="95">
        <f t="shared" si="245"/>
        <v>9.9999999999999995E-7</v>
      </c>
      <c r="GR54" s="60"/>
      <c r="GS54" s="95">
        <v>9.9999999999999998E-13</v>
      </c>
      <c r="GT54" s="95">
        <f>0.000001</f>
        <v>9.9999999999999995E-7</v>
      </c>
      <c r="GU54" s="95">
        <f t="shared" si="246"/>
        <v>9.9999999999999995E-7</v>
      </c>
      <c r="GV54" s="76"/>
      <c r="GW54" s="93">
        <v>1.6398772313533027E-3</v>
      </c>
      <c r="GX54" s="93">
        <v>0.88500414033498942</v>
      </c>
      <c r="GY54" s="93">
        <f t="shared" si="247"/>
        <v>1.8529599542128478E-3</v>
      </c>
      <c r="GZ54" s="72"/>
      <c r="HA54" s="112"/>
      <c r="HB54" s="95">
        <v>9.9999999999999998E-13</v>
      </c>
      <c r="HC54" s="95">
        <f>0.000001</f>
        <v>9.9999999999999995E-7</v>
      </c>
      <c r="HD54" s="95">
        <f t="shared" si="248"/>
        <v>9.9999999999999995E-7</v>
      </c>
      <c r="HE54" s="60"/>
      <c r="HF54" s="95">
        <v>9.9999999999999998E-13</v>
      </c>
      <c r="HG54" s="95">
        <f>0.000001</f>
        <v>9.9999999999999995E-7</v>
      </c>
      <c r="HH54" s="95">
        <f t="shared" si="249"/>
        <v>9.9999999999999995E-7</v>
      </c>
      <c r="HI54" s="60"/>
      <c r="HJ54" s="95">
        <v>9.9999999999999998E-13</v>
      </c>
      <c r="HK54" s="95">
        <f>0.000001</f>
        <v>9.9999999999999995E-7</v>
      </c>
      <c r="HL54" s="95">
        <f t="shared" si="250"/>
        <v>9.9999999999999995E-7</v>
      </c>
      <c r="HM54" s="76"/>
      <c r="HN54" s="93">
        <v>1.6347453424660461E-3</v>
      </c>
      <c r="HO54" s="93">
        <v>0.84278070179909959</v>
      </c>
      <c r="HP54" s="93">
        <f t="shared" si="251"/>
        <v>1.9397042895931587E-3</v>
      </c>
      <c r="HQ54" s="72"/>
      <c r="HR54" s="112"/>
      <c r="HS54" s="95">
        <v>9.9999999999999998E-13</v>
      </c>
      <c r="HT54" s="95">
        <f>0.000001</f>
        <v>9.9999999999999995E-7</v>
      </c>
      <c r="HU54" s="95">
        <f t="shared" si="206"/>
        <v>9.9999999999999995E-7</v>
      </c>
      <c r="HV54" s="60"/>
      <c r="HW54" s="95">
        <v>9.9999999999999998E-13</v>
      </c>
      <c r="HX54" s="95">
        <f>0.000001</f>
        <v>9.9999999999999995E-7</v>
      </c>
      <c r="HY54" s="95">
        <f t="shared" si="252"/>
        <v>9.9999999999999995E-7</v>
      </c>
      <c r="HZ54" s="60"/>
      <c r="IA54" s="95">
        <v>9.9999999999999998E-13</v>
      </c>
      <c r="IB54" s="95">
        <f>0.000001</f>
        <v>9.9999999999999995E-7</v>
      </c>
      <c r="IC54" s="95">
        <f t="shared" si="253"/>
        <v>9.9999999999999995E-7</v>
      </c>
      <c r="ID54" s="76"/>
      <c r="IE54" s="93">
        <v>110.02238612669601</v>
      </c>
      <c r="IF54" s="93">
        <v>12.499832209494846</v>
      </c>
      <c r="IG54" s="93">
        <f t="shared" si="254"/>
        <v>8.801909040276815</v>
      </c>
      <c r="IH54" s="72"/>
      <c r="II54" s="112"/>
      <c r="IJ54" s="95">
        <v>9.9999999999999998E-13</v>
      </c>
      <c r="IK54" s="95">
        <f>0.000001</f>
        <v>9.9999999999999995E-7</v>
      </c>
      <c r="IL54" s="95">
        <f t="shared" si="255"/>
        <v>9.9999999999999995E-7</v>
      </c>
      <c r="IM54" s="60"/>
      <c r="IN54" s="95">
        <v>9.9999999999999998E-13</v>
      </c>
      <c r="IO54" s="95">
        <f>0.000001</f>
        <v>9.9999999999999995E-7</v>
      </c>
      <c r="IP54" s="95">
        <f t="shared" si="256"/>
        <v>9.9999999999999995E-7</v>
      </c>
      <c r="IQ54" s="60"/>
      <c r="IR54" s="95">
        <v>9.9999999999999998E-13</v>
      </c>
      <c r="IS54" s="95">
        <f>0.000001</f>
        <v>9.9999999999999995E-7</v>
      </c>
      <c r="IT54" s="95">
        <f t="shared" si="257"/>
        <v>9.9999999999999995E-7</v>
      </c>
      <c r="IU54" s="76"/>
      <c r="IV54" s="93">
        <v>110.0638795810723</v>
      </c>
      <c r="IW54" s="93">
        <v>12.548948607402934</v>
      </c>
      <c r="IX54" s="93">
        <f t="shared" si="258"/>
        <v>8.7707650277683751</v>
      </c>
      <c r="IY54" s="72"/>
      <c r="IZ54" s="112"/>
      <c r="JA54" s="95">
        <v>9.9999999999999998E-13</v>
      </c>
      <c r="JB54" s="95">
        <f>0.000001</f>
        <v>9.9999999999999995E-7</v>
      </c>
      <c r="JC54" s="95">
        <f t="shared" si="259"/>
        <v>9.9999999999999995E-7</v>
      </c>
      <c r="JD54" s="60"/>
      <c r="JE54" s="95">
        <v>109.46590128175694</v>
      </c>
      <c r="JF54" s="95">
        <v>11.735757132917021</v>
      </c>
      <c r="JG54" s="95">
        <f t="shared" si="260"/>
        <v>9.3275533944649958</v>
      </c>
      <c r="JH54" s="60"/>
      <c r="JI54" s="95">
        <v>9.9999999999999998E-13</v>
      </c>
      <c r="JJ54" s="95">
        <f>0.000001</f>
        <v>9.9999999999999995E-7</v>
      </c>
      <c r="JK54" s="95">
        <f t="shared" si="261"/>
        <v>9.9999999999999995E-7</v>
      </c>
      <c r="JL54" s="76"/>
      <c r="JM54" s="93">
        <v>109.23151734353405</v>
      </c>
      <c r="JN54" s="93">
        <v>12.341948780088877</v>
      </c>
      <c r="JO54" s="93">
        <f t="shared" si="262"/>
        <v>8.8504270508524545</v>
      </c>
      <c r="JP54" s="72"/>
      <c r="JQ54" s="112"/>
      <c r="JR54" s="95">
        <v>9.9999999999999998E-13</v>
      </c>
      <c r="JS54" s="95">
        <v>9.9999999999999995E-7</v>
      </c>
      <c r="JT54" s="95">
        <v>9.9999999999999995E-7</v>
      </c>
      <c r="JU54" s="60"/>
      <c r="JV54" s="95">
        <v>9.9999999999999998E-13</v>
      </c>
      <c r="JW54" s="95">
        <v>9.9999999999999995E-7</v>
      </c>
      <c r="JX54" s="95">
        <v>9.9999999999999995E-7</v>
      </c>
      <c r="JY54" s="60"/>
      <c r="JZ54" s="95">
        <v>9.9999999999999998E-13</v>
      </c>
      <c r="KA54" s="95">
        <v>9.9999999999999995E-7</v>
      </c>
      <c r="KB54" s="95">
        <v>9.9999999999999995E-7</v>
      </c>
      <c r="KC54" s="76"/>
      <c r="KD54" s="93">
        <v>109.80711621491824</v>
      </c>
      <c r="KE54" s="93">
        <v>12.22133420907576</v>
      </c>
      <c r="KF54" s="93">
        <f t="shared" si="265"/>
        <v>8.9848714008142991</v>
      </c>
      <c r="KG54" s="72"/>
      <c r="KH54" s="112"/>
      <c r="KI54" s="95">
        <v>9.9999999999999998E-13</v>
      </c>
      <c r="KJ54" s="95">
        <f>0.000001</f>
        <v>9.9999999999999995E-7</v>
      </c>
      <c r="KK54" s="95">
        <f t="shared" si="266"/>
        <v>9.9999999999999995E-7</v>
      </c>
      <c r="KL54" s="60"/>
      <c r="KM54" s="95">
        <v>109.45497768023723</v>
      </c>
      <c r="KN54" s="95">
        <v>11.789910520926195</v>
      </c>
      <c r="KO54" s="95">
        <f t="shared" si="267"/>
        <v>9.2837835779977258</v>
      </c>
      <c r="KP54" s="60"/>
      <c r="KQ54" s="95">
        <v>109.16883918475713</v>
      </c>
      <c r="KR54" s="95">
        <v>11.863266961411954</v>
      </c>
      <c r="KS54" s="95">
        <f t="shared" si="268"/>
        <v>9.2022576529597018</v>
      </c>
      <c r="KT54" s="76"/>
      <c r="KU54" s="93">
        <v>109.40800507160884</v>
      </c>
      <c r="KV54" s="93">
        <v>12.253469527348066</v>
      </c>
      <c r="KW54" s="93">
        <f t="shared" si="269"/>
        <v>8.9287368632553541</v>
      </c>
      <c r="KX54" s="72"/>
      <c r="KY54" s="112"/>
      <c r="KZ54" s="95">
        <v>9.9999999999999998E-13</v>
      </c>
      <c r="LA54" s="95">
        <f>0.000001</f>
        <v>9.9999999999999995E-7</v>
      </c>
      <c r="LB54" s="95">
        <f t="shared" si="208"/>
        <v>9.9999999999999995E-7</v>
      </c>
      <c r="LC54" s="60"/>
      <c r="LD54" s="95">
        <v>9.9999999999999998E-13</v>
      </c>
      <c r="LE54" s="95">
        <f>0.000001</f>
        <v>9.9999999999999995E-7</v>
      </c>
      <c r="LF54" s="95">
        <f t="shared" si="270"/>
        <v>9.9999999999999995E-7</v>
      </c>
      <c r="LG54" s="60"/>
      <c r="LH54" s="95">
        <v>9.9999999999999998E-13</v>
      </c>
      <c r="LI54" s="95">
        <f>0.000001</f>
        <v>9.9999999999999995E-7</v>
      </c>
      <c r="LJ54" s="95">
        <f t="shared" si="271"/>
        <v>9.9999999999999995E-7</v>
      </c>
      <c r="LK54" s="76"/>
      <c r="LL54" s="93">
        <v>110.27644777117577</v>
      </c>
      <c r="LM54" s="93">
        <v>12.273592391929304</v>
      </c>
      <c r="LN54" s="93">
        <f t="shared" si="272"/>
        <v>8.9848549837527436</v>
      </c>
    </row>
    <row r="55" spans="1:326" x14ac:dyDescent="0.3">
      <c r="A55" s="59"/>
      <c r="B55" s="59"/>
    </row>
    <row r="56" spans="1:326" ht="18.75" customHeight="1" x14ac:dyDescent="0.3">
      <c r="A56" s="59"/>
      <c r="B56" s="59"/>
    </row>
    <row r="57" spans="1:326" x14ac:dyDescent="0.3">
      <c r="A57" s="59"/>
      <c r="B57" s="59"/>
    </row>
    <row r="59" spans="1:326" x14ac:dyDescent="0.3">
      <c r="A59" s="123"/>
      <c r="B59" s="123"/>
    </row>
    <row r="69" spans="1:2" ht="18.75" customHeight="1" x14ac:dyDescent="0.3"/>
    <row r="70" spans="1:2" x14ac:dyDescent="0.3">
      <c r="A70" s="123"/>
      <c r="B70" s="123"/>
    </row>
    <row r="71" spans="1:2" x14ac:dyDescent="0.3">
      <c r="A71" s="123"/>
      <c r="B71" s="123"/>
    </row>
    <row r="72" spans="1:2" x14ac:dyDescent="0.3">
      <c r="A72" s="55"/>
      <c r="B72" s="55"/>
    </row>
  </sheetData>
  <mergeCells count="407">
    <mergeCell ref="BU30:BU41"/>
    <mergeCell ref="BV30:BX30"/>
    <mergeCell ref="BZ30:CB30"/>
    <mergeCell ref="CD30:CF30"/>
    <mergeCell ref="CH30:CJ30"/>
    <mergeCell ref="BU43:BU54"/>
    <mergeCell ref="BV43:BX43"/>
    <mergeCell ref="BZ43:CB43"/>
    <mergeCell ref="CD43:CF43"/>
    <mergeCell ref="CH43:CJ43"/>
    <mergeCell ref="BU4:BU15"/>
    <mergeCell ref="BV4:BX4"/>
    <mergeCell ref="BZ4:CB4"/>
    <mergeCell ref="CD4:CF4"/>
    <mergeCell ref="CH4:CJ4"/>
    <mergeCell ref="BU17:BU28"/>
    <mergeCell ref="BV17:BX17"/>
    <mergeCell ref="BZ17:CB17"/>
    <mergeCell ref="CD17:CF17"/>
    <mergeCell ref="CH17:CJ17"/>
    <mergeCell ref="E1:F1"/>
    <mergeCell ref="E2:F2"/>
    <mergeCell ref="A70:B70"/>
    <mergeCell ref="A71:B71"/>
    <mergeCell ref="A47:B47"/>
    <mergeCell ref="A59:B59"/>
    <mergeCell ref="A8:B8"/>
    <mergeCell ref="A21:B21"/>
    <mergeCell ref="A34:B34"/>
    <mergeCell ref="E43:E54"/>
    <mergeCell ref="F43:H43"/>
    <mergeCell ref="BD43:BD54"/>
    <mergeCell ref="BE43:BG43"/>
    <mergeCell ref="R43:T43"/>
    <mergeCell ref="R4:T4"/>
    <mergeCell ref="E30:E41"/>
    <mergeCell ref="F30:H30"/>
    <mergeCell ref="J30:L30"/>
    <mergeCell ref="N30:P30"/>
    <mergeCell ref="R30:T30"/>
    <mergeCell ref="E17:E28"/>
    <mergeCell ref="F17:H17"/>
    <mergeCell ref="J17:L17"/>
    <mergeCell ref="N17:P17"/>
    <mergeCell ref="R17:T17"/>
    <mergeCell ref="E4:E15"/>
    <mergeCell ref="F4:H4"/>
    <mergeCell ref="J4:L4"/>
    <mergeCell ref="N4:P4"/>
    <mergeCell ref="J43:L43"/>
    <mergeCell ref="N43:P43"/>
    <mergeCell ref="V4:V15"/>
    <mergeCell ref="V17:V28"/>
    <mergeCell ref="V30:V41"/>
    <mergeCell ref="V43:V54"/>
    <mergeCell ref="AR43:AT43"/>
    <mergeCell ref="AV43:AX43"/>
    <mergeCell ref="AZ43:BB43"/>
    <mergeCell ref="AM30:AM41"/>
    <mergeCell ref="AN30:AP30"/>
    <mergeCell ref="AR30:AT30"/>
    <mergeCell ref="AV30:AX30"/>
    <mergeCell ref="AZ30:BB30"/>
    <mergeCell ref="AZ4:BB4"/>
    <mergeCell ref="AM17:AM28"/>
    <mergeCell ref="AN17:AP17"/>
    <mergeCell ref="AR17:AT17"/>
    <mergeCell ref="AV17:AX17"/>
    <mergeCell ref="AZ17:BB17"/>
    <mergeCell ref="AM4:AM15"/>
    <mergeCell ref="AN4:AP4"/>
    <mergeCell ref="AR4:AT4"/>
    <mergeCell ref="AV4:AX4"/>
    <mergeCell ref="BQ4:BS4"/>
    <mergeCell ref="BD17:BD28"/>
    <mergeCell ref="BE17:BG17"/>
    <mergeCell ref="BI17:BK17"/>
    <mergeCell ref="BM17:BO17"/>
    <mergeCell ref="BQ17:BS17"/>
    <mergeCell ref="W43:Y43"/>
    <mergeCell ref="AA43:AC43"/>
    <mergeCell ref="AI43:AK43"/>
    <mergeCell ref="W30:Y30"/>
    <mergeCell ref="AA30:AC30"/>
    <mergeCell ref="AI30:AK30"/>
    <mergeCell ref="AI4:AK4"/>
    <mergeCell ref="W17:Y17"/>
    <mergeCell ref="AA17:AC17"/>
    <mergeCell ref="AI17:AK17"/>
    <mergeCell ref="W4:Y4"/>
    <mergeCell ref="AA4:AC4"/>
    <mergeCell ref="BD4:BD15"/>
    <mergeCell ref="BE4:BG4"/>
    <mergeCell ref="BI4:BK4"/>
    <mergeCell ref="BM4:BO4"/>
    <mergeCell ref="AM43:AM54"/>
    <mergeCell ref="AN43:AP43"/>
    <mergeCell ref="BI43:BK43"/>
    <mergeCell ref="BM43:BO43"/>
    <mergeCell ref="BQ43:BS43"/>
    <mergeCell ref="BD30:BD41"/>
    <mergeCell ref="BE30:BG30"/>
    <mergeCell ref="BI30:BK30"/>
    <mergeCell ref="BM30:BO30"/>
    <mergeCell ref="BQ30:BS30"/>
    <mergeCell ref="CY4:DA4"/>
    <mergeCell ref="CL17:CL28"/>
    <mergeCell ref="CM17:CO17"/>
    <mergeCell ref="CQ17:CS17"/>
    <mergeCell ref="CU17:CW17"/>
    <mergeCell ref="CY17:DA17"/>
    <mergeCell ref="CL4:CL15"/>
    <mergeCell ref="CM4:CO4"/>
    <mergeCell ref="CQ4:CS4"/>
    <mergeCell ref="CU4:CW4"/>
    <mergeCell ref="CL43:CL54"/>
    <mergeCell ref="CM43:CO43"/>
    <mergeCell ref="CQ43:CS43"/>
    <mergeCell ref="CU43:CW43"/>
    <mergeCell ref="CY43:DA43"/>
    <mergeCell ref="CL30:CL41"/>
    <mergeCell ref="CM30:CO30"/>
    <mergeCell ref="CQ30:CS30"/>
    <mergeCell ref="CU30:CW30"/>
    <mergeCell ref="CY30:DA30"/>
    <mergeCell ref="DP4:DR4"/>
    <mergeCell ref="DC17:DC28"/>
    <mergeCell ref="DD17:DF17"/>
    <mergeCell ref="DH17:DJ17"/>
    <mergeCell ref="DL17:DN17"/>
    <mergeCell ref="DP17:DR17"/>
    <mergeCell ref="DC4:DC15"/>
    <mergeCell ref="DD4:DF4"/>
    <mergeCell ref="DH4:DJ4"/>
    <mergeCell ref="DL4:DN4"/>
    <mergeCell ref="DT43:DT54"/>
    <mergeCell ref="DU43:DW43"/>
    <mergeCell ref="DY43:EA43"/>
    <mergeCell ref="EC43:EE43"/>
    <mergeCell ref="EG43:EI43"/>
    <mergeCell ref="EK4:EK15"/>
    <mergeCell ref="EL4:EN4"/>
    <mergeCell ref="EP4:ER4"/>
    <mergeCell ref="ET4:EV4"/>
    <mergeCell ref="DT17:DT28"/>
    <mergeCell ref="DU17:DW17"/>
    <mergeCell ref="DY17:EA17"/>
    <mergeCell ref="EC17:EE17"/>
    <mergeCell ref="EG17:EI17"/>
    <mergeCell ref="DT30:DT41"/>
    <mergeCell ref="DU30:DW30"/>
    <mergeCell ref="DY30:EA30"/>
    <mergeCell ref="EC30:EE30"/>
    <mergeCell ref="EG30:EI30"/>
    <mergeCell ref="DT4:DT15"/>
    <mergeCell ref="DU4:DW4"/>
    <mergeCell ref="DY4:EA4"/>
    <mergeCell ref="EC4:EE4"/>
    <mergeCell ref="EG4:EI4"/>
    <mergeCell ref="DC43:DC54"/>
    <mergeCell ref="DD43:DF43"/>
    <mergeCell ref="DH43:DJ43"/>
    <mergeCell ref="DL43:DN43"/>
    <mergeCell ref="DP43:DR43"/>
    <mergeCell ref="DC30:DC41"/>
    <mergeCell ref="DD30:DF30"/>
    <mergeCell ref="DH30:DJ30"/>
    <mergeCell ref="DL30:DN30"/>
    <mergeCell ref="DP30:DR30"/>
    <mergeCell ref="EK43:EK54"/>
    <mergeCell ref="EL43:EN43"/>
    <mergeCell ref="EP43:ER43"/>
    <mergeCell ref="ET43:EV43"/>
    <mergeCell ref="EX43:EZ43"/>
    <mergeCell ref="FB4:FB15"/>
    <mergeCell ref="FC4:FE4"/>
    <mergeCell ref="FG4:FI4"/>
    <mergeCell ref="FK4:FM4"/>
    <mergeCell ref="EX4:EZ4"/>
    <mergeCell ref="EK17:EK28"/>
    <mergeCell ref="EL17:EN17"/>
    <mergeCell ref="EP17:ER17"/>
    <mergeCell ref="ET17:EV17"/>
    <mergeCell ref="EX17:EZ17"/>
    <mergeCell ref="EK30:EK41"/>
    <mergeCell ref="EL30:EN30"/>
    <mergeCell ref="EP30:ER30"/>
    <mergeCell ref="ET30:EV30"/>
    <mergeCell ref="EX30:EZ30"/>
    <mergeCell ref="FB43:FB54"/>
    <mergeCell ref="FC43:FE43"/>
    <mergeCell ref="FG43:FI43"/>
    <mergeCell ref="FK43:FM43"/>
    <mergeCell ref="FO43:FQ43"/>
    <mergeCell ref="FS4:FS15"/>
    <mergeCell ref="FT4:FV4"/>
    <mergeCell ref="FX4:FZ4"/>
    <mergeCell ref="GB4:GD4"/>
    <mergeCell ref="FO4:FQ4"/>
    <mergeCell ref="FB17:FB28"/>
    <mergeCell ref="FC17:FE17"/>
    <mergeCell ref="FG17:FI17"/>
    <mergeCell ref="FK17:FM17"/>
    <mergeCell ref="FO17:FQ17"/>
    <mergeCell ref="FB30:FB41"/>
    <mergeCell ref="FC30:FE30"/>
    <mergeCell ref="FG30:FI30"/>
    <mergeCell ref="FK30:FM30"/>
    <mergeCell ref="FO30:FQ30"/>
    <mergeCell ref="FS43:FS54"/>
    <mergeCell ref="FT43:FV43"/>
    <mergeCell ref="FX43:FZ43"/>
    <mergeCell ref="GB43:GD43"/>
    <mergeCell ref="GF43:GH43"/>
    <mergeCell ref="GJ4:GJ15"/>
    <mergeCell ref="GK4:GM4"/>
    <mergeCell ref="GO4:GQ4"/>
    <mergeCell ref="GS4:GU4"/>
    <mergeCell ref="GF4:GH4"/>
    <mergeCell ref="FS17:FS28"/>
    <mergeCell ref="FT17:FV17"/>
    <mergeCell ref="FX17:FZ17"/>
    <mergeCell ref="GB17:GD17"/>
    <mergeCell ref="GF17:GH17"/>
    <mergeCell ref="FS30:FS41"/>
    <mergeCell ref="FT30:FV30"/>
    <mergeCell ref="FX30:FZ30"/>
    <mergeCell ref="GB30:GD30"/>
    <mergeCell ref="GF30:GH30"/>
    <mergeCell ref="GJ43:GJ54"/>
    <mergeCell ref="GK43:GM43"/>
    <mergeCell ref="GO43:GQ43"/>
    <mergeCell ref="GS43:GU43"/>
    <mergeCell ref="GW43:GY43"/>
    <mergeCell ref="HA4:HA15"/>
    <mergeCell ref="HB4:HD4"/>
    <mergeCell ref="HF4:HH4"/>
    <mergeCell ref="HJ4:HL4"/>
    <mergeCell ref="GW4:GY4"/>
    <mergeCell ref="GJ17:GJ28"/>
    <mergeCell ref="GK17:GM17"/>
    <mergeCell ref="GO17:GQ17"/>
    <mergeCell ref="GS17:GU17"/>
    <mergeCell ref="GW17:GY17"/>
    <mergeCell ref="GJ30:GJ41"/>
    <mergeCell ref="GK30:GM30"/>
    <mergeCell ref="GO30:GQ30"/>
    <mergeCell ref="GS30:GU30"/>
    <mergeCell ref="GW30:GY30"/>
    <mergeCell ref="HA43:HA54"/>
    <mergeCell ref="HB43:HD43"/>
    <mergeCell ref="HF43:HH43"/>
    <mergeCell ref="HJ43:HL43"/>
    <mergeCell ref="HR4:HR15"/>
    <mergeCell ref="HS4:HU4"/>
    <mergeCell ref="HW4:HY4"/>
    <mergeCell ref="IA4:IC4"/>
    <mergeCell ref="IE4:IG4"/>
    <mergeCell ref="HR17:HR28"/>
    <mergeCell ref="HS17:HU17"/>
    <mergeCell ref="HW17:HY17"/>
    <mergeCell ref="IA17:IC17"/>
    <mergeCell ref="IE17:IG17"/>
    <mergeCell ref="HN43:HP43"/>
    <mergeCell ref="HN4:HP4"/>
    <mergeCell ref="HA17:HA28"/>
    <mergeCell ref="HB17:HD17"/>
    <mergeCell ref="HF17:HH17"/>
    <mergeCell ref="HJ17:HL17"/>
    <mergeCell ref="HN17:HP17"/>
    <mergeCell ref="HA30:HA41"/>
    <mergeCell ref="HB30:HD30"/>
    <mergeCell ref="HF30:HH30"/>
    <mergeCell ref="HJ30:HL30"/>
    <mergeCell ref="HN30:HP30"/>
    <mergeCell ref="HS30:HU30"/>
    <mergeCell ref="HW30:HY30"/>
    <mergeCell ref="IA30:IC30"/>
    <mergeCell ref="IE30:IG30"/>
    <mergeCell ref="HR43:HR54"/>
    <mergeCell ref="HS43:HU43"/>
    <mergeCell ref="HW43:HY43"/>
    <mergeCell ref="IA43:IC43"/>
    <mergeCell ref="IE43:IG43"/>
    <mergeCell ref="HR30:HR41"/>
    <mergeCell ref="II43:II54"/>
    <mergeCell ref="IJ43:IL43"/>
    <mergeCell ref="IN43:IP43"/>
    <mergeCell ref="IR43:IT43"/>
    <mergeCell ref="IV43:IX43"/>
    <mergeCell ref="II4:II15"/>
    <mergeCell ref="IJ4:IL4"/>
    <mergeCell ref="IN4:IP4"/>
    <mergeCell ref="IR4:IT4"/>
    <mergeCell ref="IV4:IX4"/>
    <mergeCell ref="II17:II28"/>
    <mergeCell ref="IJ17:IL17"/>
    <mergeCell ref="IN17:IP17"/>
    <mergeCell ref="IR17:IT17"/>
    <mergeCell ref="IV17:IX17"/>
    <mergeCell ref="IZ17:IZ28"/>
    <mergeCell ref="JA17:JC17"/>
    <mergeCell ref="JE17:JG17"/>
    <mergeCell ref="JI17:JK17"/>
    <mergeCell ref="JM17:JO17"/>
    <mergeCell ref="II30:II41"/>
    <mergeCell ref="IJ30:IL30"/>
    <mergeCell ref="IN30:IP30"/>
    <mergeCell ref="IR30:IT30"/>
    <mergeCell ref="IV30:IX30"/>
    <mergeCell ref="JQ4:JQ15"/>
    <mergeCell ref="JR4:JT4"/>
    <mergeCell ref="JV4:JX4"/>
    <mergeCell ref="JZ4:KB4"/>
    <mergeCell ref="KD4:KF4"/>
    <mergeCell ref="JQ17:JQ28"/>
    <mergeCell ref="JR17:JT17"/>
    <mergeCell ref="JV17:JX17"/>
    <mergeCell ref="JZ17:KB17"/>
    <mergeCell ref="KD17:KF17"/>
    <mergeCell ref="JQ30:JQ41"/>
    <mergeCell ref="JR30:JT30"/>
    <mergeCell ref="JV30:JX30"/>
    <mergeCell ref="JZ30:KB30"/>
    <mergeCell ref="KD30:KF30"/>
    <mergeCell ref="JQ43:JQ54"/>
    <mergeCell ref="JR43:JT43"/>
    <mergeCell ref="JV43:JX43"/>
    <mergeCell ref="JZ43:KB43"/>
    <mergeCell ref="KD43:KF43"/>
    <mergeCell ref="KH4:KH15"/>
    <mergeCell ref="KI4:KK4"/>
    <mergeCell ref="KM4:KO4"/>
    <mergeCell ref="KQ4:KS4"/>
    <mergeCell ref="KU4:KW4"/>
    <mergeCell ref="KH17:KH28"/>
    <mergeCell ref="KI17:KK17"/>
    <mergeCell ref="KM17:KO17"/>
    <mergeCell ref="KQ17:KS17"/>
    <mergeCell ref="KU17:KW17"/>
    <mergeCell ref="KH30:KH41"/>
    <mergeCell ref="KI30:KK30"/>
    <mergeCell ref="KM30:KO30"/>
    <mergeCell ref="KQ30:KS30"/>
    <mergeCell ref="KU30:KW30"/>
    <mergeCell ref="KH43:KH54"/>
    <mergeCell ref="KI43:KK43"/>
    <mergeCell ref="KM43:KO43"/>
    <mergeCell ref="KQ43:KS43"/>
    <mergeCell ref="KU43:KW43"/>
    <mergeCell ref="KY4:KY15"/>
    <mergeCell ref="KZ4:LB4"/>
    <mergeCell ref="LD4:LF4"/>
    <mergeCell ref="LH4:LJ4"/>
    <mergeCell ref="LL4:LN4"/>
    <mergeCell ref="KY17:KY28"/>
    <mergeCell ref="KZ17:LB17"/>
    <mergeCell ref="LD17:LF17"/>
    <mergeCell ref="LH17:LJ17"/>
    <mergeCell ref="LL17:LN17"/>
    <mergeCell ref="KY30:KY41"/>
    <mergeCell ref="KZ30:LB30"/>
    <mergeCell ref="LD30:LF30"/>
    <mergeCell ref="LH30:LJ30"/>
    <mergeCell ref="LL30:LN30"/>
    <mergeCell ref="KY43:KY54"/>
    <mergeCell ref="KZ43:LB43"/>
    <mergeCell ref="LD43:LF43"/>
    <mergeCell ref="LH43:LJ43"/>
    <mergeCell ref="LL43:LN43"/>
    <mergeCell ref="JQ2:KF2"/>
    <mergeCell ref="KH2:KW2"/>
    <mergeCell ref="KY2:LN2"/>
    <mergeCell ref="AM2:BB2"/>
    <mergeCell ref="V2:AK2"/>
    <mergeCell ref="BD2:BS2"/>
    <mergeCell ref="BU2:CJ2"/>
    <mergeCell ref="CL2:DA2"/>
    <mergeCell ref="DC2:DR2"/>
    <mergeCell ref="DT2:EI2"/>
    <mergeCell ref="EK2:EZ2"/>
    <mergeCell ref="FB2:FQ2"/>
    <mergeCell ref="FS2:GH2"/>
    <mergeCell ref="AE4:AG4"/>
    <mergeCell ref="AE17:AG17"/>
    <mergeCell ref="AE30:AG30"/>
    <mergeCell ref="AE43:AG43"/>
    <mergeCell ref="GJ2:GY2"/>
    <mergeCell ref="HA2:HP2"/>
    <mergeCell ref="HR2:IG2"/>
    <mergeCell ref="II2:IX2"/>
    <mergeCell ref="IZ2:JO2"/>
    <mergeCell ref="IZ30:IZ41"/>
    <mergeCell ref="JA30:JC30"/>
    <mergeCell ref="JE30:JG30"/>
    <mergeCell ref="JI30:JK30"/>
    <mergeCell ref="JM30:JO30"/>
    <mergeCell ref="IZ43:IZ54"/>
    <mergeCell ref="JA43:JC43"/>
    <mergeCell ref="JE43:JG43"/>
    <mergeCell ref="JI43:JK43"/>
    <mergeCell ref="JM43:JO43"/>
    <mergeCell ref="IZ4:IZ15"/>
    <mergeCell ref="JA4:JC4"/>
    <mergeCell ref="JE4:JG4"/>
    <mergeCell ref="JI4:JK4"/>
    <mergeCell ref="JM4:JO4"/>
  </mergeCells>
  <phoneticPr fontId="18" type="noConversion"/>
  <pageMargins left="0.7" right="0.7" top="0.75" bottom="0.75" header="0.3" footer="0.3"/>
  <pageSetup orientation="portrait" r:id="rId1"/>
  <drawing r:id="rId2"/>
  <legacyDrawing r:id="rId3"/>
  <oleObjects>
    <mc:AlternateContent xmlns:mc="http://schemas.openxmlformats.org/markup-compatibility/2006">
      <mc:Choice Requires="x14">
        <oleObject progId="Visio.Drawing.15" shapeId="5122" r:id="rId4">
          <objectPr defaultSize="0" autoPict="0" r:id="rId5">
            <anchor moveWithCells="1">
              <from>
                <xdr:col>0</xdr:col>
                <xdr:colOff>28575</xdr:colOff>
                <xdr:row>7</xdr:row>
                <xdr:rowOff>171450</xdr:rowOff>
              </from>
              <to>
                <xdr:col>2</xdr:col>
                <xdr:colOff>6296025</xdr:colOff>
                <xdr:row>30</xdr:row>
                <xdr:rowOff>114300</xdr:rowOff>
              </to>
            </anchor>
          </objectPr>
        </oleObject>
      </mc:Choice>
      <mc:Fallback>
        <oleObject progId="Visio.Drawing.15" shapeId="5122"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239"/>
  <sheetViews>
    <sheetView zoomScaleNormal="100" workbookViewId="0">
      <selection activeCell="B3" sqref="B3"/>
    </sheetView>
  </sheetViews>
  <sheetFormatPr defaultColWidth="9.125" defaultRowHeight="13.5" x14ac:dyDescent="0.25"/>
  <cols>
    <col min="1" max="1" width="17.25" style="2" customWidth="1"/>
    <col min="2" max="3" width="12.25" style="2" customWidth="1"/>
    <col min="4" max="11" width="9.25" style="2" customWidth="1"/>
    <col min="12" max="20" width="9.25" style="4" customWidth="1"/>
    <col min="21" max="22" width="10.375" style="4" bestFit="1" customWidth="1"/>
    <col min="23" max="23" width="11.375" style="4" bestFit="1" customWidth="1"/>
    <col min="24" max="31" width="15.75" style="4" customWidth="1"/>
    <col min="32" max="44" width="8.375" style="4" customWidth="1"/>
    <col min="45" max="16384" width="9.125" style="4"/>
  </cols>
  <sheetData>
    <row r="1" spans="1:24" ht="18" customHeight="1" x14ac:dyDescent="0.25">
      <c r="A1" s="13" t="s">
        <v>49</v>
      </c>
      <c r="B1" s="6">
        <f>Calculator!C2</f>
        <v>25</v>
      </c>
      <c r="L1" s="5"/>
      <c r="M1" s="5"/>
      <c r="N1" s="5"/>
      <c r="O1" s="5"/>
    </row>
    <row r="2" spans="1:24" ht="18" customHeight="1" x14ac:dyDescent="0.25">
      <c r="L2" s="5"/>
      <c r="M2" s="5"/>
      <c r="N2" s="5"/>
      <c r="O2" s="5"/>
    </row>
    <row r="3" spans="1:24" ht="18" customHeight="1" x14ac:dyDescent="0.25">
      <c r="A3" s="22" t="s">
        <v>12</v>
      </c>
      <c r="B3" s="65">
        <f>Calculator!G2</f>
        <v>0</v>
      </c>
      <c r="C3" s="65">
        <f>MAX(Calculator!H2,B3+1E-64)</f>
        <v>5</v>
      </c>
      <c r="D3" s="65">
        <f>MAX(Calculator!I2,C3+1E-64)</f>
        <v>5</v>
      </c>
      <c r="E3" s="65">
        <f>MAX(Calculator!J2,D3+1E-64)</f>
        <v>5</v>
      </c>
      <c r="F3" s="65">
        <f>MAX(Calculator!K2,E3+1E-64)</f>
        <v>5</v>
      </c>
      <c r="G3" s="65">
        <f>MAX(Calculator!L2,F3+1E-64)</f>
        <v>5</v>
      </c>
      <c r="H3" s="65">
        <f>MAX(Calculator!M2,G3+1E-64)</f>
        <v>5</v>
      </c>
      <c r="I3" s="65">
        <f>MAX(Calculator!N2,H3+1E-64)</f>
        <v>5</v>
      </c>
      <c r="J3" s="65">
        <f>MAX(Calculator!O2,I3+1E-64)</f>
        <v>5</v>
      </c>
      <c r="K3" s="65">
        <f>MAX(Calculator!P2,J3+1E-64)</f>
        <v>5</v>
      </c>
      <c r="L3" s="65">
        <f>MAX(Calculator!Q2,K3+1E-64)</f>
        <v>5</v>
      </c>
      <c r="M3" s="65">
        <f>MAX(Calculator!R2,L3+1E-64)</f>
        <v>5</v>
      </c>
      <c r="N3" s="65">
        <f>MAX(Calculator!S2,M3+1E-64)</f>
        <v>5</v>
      </c>
      <c r="O3" s="65">
        <f>MAX(Calculator!T2,N3+1E-64)</f>
        <v>5</v>
      </c>
      <c r="P3" s="65">
        <f>MAX(Calculator!U2,O3+1E-64)</f>
        <v>5</v>
      </c>
      <c r="Q3" s="65">
        <f>MAX(Calculator!V2,P3+1E-64)</f>
        <v>5</v>
      </c>
      <c r="R3" s="65">
        <f>MAX(Calculator!W2,Q3+1E-64)</f>
        <v>5</v>
      </c>
      <c r="S3" s="65">
        <f>MAX(Calculator!X2,R3+1E-64)</f>
        <v>5</v>
      </c>
      <c r="T3" s="65">
        <f>MAX(Calculator!Y2,S3+1E-64)</f>
        <v>5</v>
      </c>
      <c r="U3" s="65">
        <f>MAX(Calculator!Z2,T3+1E-64)</f>
        <v>5</v>
      </c>
      <c r="V3" s="65">
        <f>MAX(Calculator!AA2,U3+1E-64)</f>
        <v>5</v>
      </c>
      <c r="W3" s="65">
        <f>MAX(Calculator!AB2,V3+1E-64)</f>
        <v>5</v>
      </c>
    </row>
    <row r="4" spans="1:24" ht="18" customHeight="1" x14ac:dyDescent="0.25">
      <c r="A4" s="22" t="s">
        <v>15</v>
      </c>
      <c r="B4" s="65">
        <f>Calculator!G7</f>
        <v>10.3635</v>
      </c>
      <c r="C4" s="65">
        <f>Calculator!H7</f>
        <v>1E-3</v>
      </c>
      <c r="D4" s="65">
        <f>Calculator!I7</f>
        <v>1E-3</v>
      </c>
      <c r="E4" s="65">
        <f>Calculator!J7</f>
        <v>1E-3</v>
      </c>
      <c r="F4" s="65">
        <f>Calculator!K7</f>
        <v>1E-3</v>
      </c>
      <c r="G4" s="65">
        <f>Calculator!L7</f>
        <v>1E-3</v>
      </c>
      <c r="H4" s="65">
        <f>Calculator!M7</f>
        <v>1E-3</v>
      </c>
      <c r="I4" s="65">
        <f>Calculator!N7</f>
        <v>1E-3</v>
      </c>
      <c r="J4" s="65">
        <f>Calculator!O7</f>
        <v>1E-3</v>
      </c>
      <c r="K4" s="65">
        <f>Calculator!P7</f>
        <v>1E-3</v>
      </c>
      <c r="L4" s="65">
        <f>Calculator!Q7</f>
        <v>1E-3</v>
      </c>
      <c r="M4" s="65">
        <f>Calculator!R7</f>
        <v>1E-3</v>
      </c>
      <c r="N4" s="65">
        <f>Calculator!S7</f>
        <v>1E-3</v>
      </c>
      <c r="O4" s="65">
        <f>Calculator!T7</f>
        <v>1E-3</v>
      </c>
      <c r="P4" s="65">
        <f>Calculator!U7</f>
        <v>1E-3</v>
      </c>
      <c r="Q4" s="65">
        <f>Calculator!V7</f>
        <v>1E-3</v>
      </c>
      <c r="R4" s="65">
        <f>Calculator!W7</f>
        <v>1E-3</v>
      </c>
      <c r="S4" s="65">
        <f>Calculator!X7</f>
        <v>1E-3</v>
      </c>
      <c r="T4" s="65">
        <f>Calculator!Y7</f>
        <v>1E-3</v>
      </c>
      <c r="U4" s="65">
        <f>Calculator!Z7</f>
        <v>1E-3</v>
      </c>
      <c r="V4" s="65">
        <f>Calculator!AA7</f>
        <v>1E-3</v>
      </c>
      <c r="W4" s="65">
        <f>Calculator!AB7</f>
        <v>1E-3</v>
      </c>
    </row>
    <row r="5" spans="1:24" ht="18" customHeight="1" x14ac:dyDescent="0.25">
      <c r="A5" s="22" t="s">
        <v>16</v>
      </c>
      <c r="B5" s="65">
        <f>Calculator!G8</f>
        <v>1E-3</v>
      </c>
      <c r="C5" s="65">
        <f>Calculator!H8</f>
        <v>0</v>
      </c>
      <c r="D5" s="65">
        <f>Calculator!I8</f>
        <v>0</v>
      </c>
      <c r="E5" s="65">
        <f>Calculator!J8</f>
        <v>0</v>
      </c>
      <c r="F5" s="65">
        <f>Calculator!K8</f>
        <v>0</v>
      </c>
      <c r="G5" s="65">
        <f>Calculator!L8</f>
        <v>0</v>
      </c>
      <c r="H5" s="65">
        <f>Calculator!M8</f>
        <v>0</v>
      </c>
      <c r="I5" s="65">
        <f>Calculator!N8</f>
        <v>0</v>
      </c>
      <c r="J5" s="65">
        <f>Calculator!O8</f>
        <v>0</v>
      </c>
      <c r="K5" s="65">
        <f>Calculator!P8</f>
        <v>0</v>
      </c>
      <c r="L5" s="65">
        <f>Calculator!Q8</f>
        <v>0</v>
      </c>
      <c r="M5" s="65">
        <f>Calculator!R8</f>
        <v>0</v>
      </c>
      <c r="N5" s="65">
        <f>Calculator!S8</f>
        <v>0</v>
      </c>
      <c r="O5" s="65">
        <f>Calculator!T8</f>
        <v>0</v>
      </c>
      <c r="P5" s="65">
        <f>Calculator!U8</f>
        <v>0</v>
      </c>
      <c r="Q5" s="65">
        <f>Calculator!V8</f>
        <v>0</v>
      </c>
      <c r="R5" s="65">
        <f>Calculator!W8</f>
        <v>0</v>
      </c>
      <c r="S5" s="65">
        <f>Calculator!X8</f>
        <v>0</v>
      </c>
      <c r="T5" s="65">
        <f>Calculator!Y8</f>
        <v>0</v>
      </c>
      <c r="U5" s="65">
        <f>Calculator!Z8</f>
        <v>0</v>
      </c>
      <c r="V5" s="65">
        <f>Calculator!AA8</f>
        <v>0</v>
      </c>
      <c r="W5" s="65">
        <f>Calculator!AB8</f>
        <v>0</v>
      </c>
    </row>
    <row r="6" spans="1:24" ht="18" customHeight="1" x14ac:dyDescent="0.25">
      <c r="A6" s="22" t="s">
        <v>17</v>
      </c>
      <c r="B6" s="65">
        <f>Calculator!G9</f>
        <v>1E-3</v>
      </c>
      <c r="C6" s="65">
        <f>Calculator!H9</f>
        <v>1E-3</v>
      </c>
      <c r="D6" s="65">
        <f>Calculator!I9</f>
        <v>1E-3</v>
      </c>
      <c r="E6" s="65">
        <f>Calculator!J9</f>
        <v>1E-3</v>
      </c>
      <c r="F6" s="65">
        <f>Calculator!K9</f>
        <v>1E-3</v>
      </c>
      <c r="G6" s="65">
        <f>Calculator!L9</f>
        <v>1E-3</v>
      </c>
      <c r="H6" s="65">
        <f>Calculator!M9</f>
        <v>1E-3</v>
      </c>
      <c r="I6" s="65">
        <f>Calculator!N9</f>
        <v>1E-3</v>
      </c>
      <c r="J6" s="65">
        <f>Calculator!O9</f>
        <v>1E-3</v>
      </c>
      <c r="K6" s="65">
        <f>Calculator!P9</f>
        <v>1E-3</v>
      </c>
      <c r="L6" s="65">
        <f>Calculator!Q9</f>
        <v>1E-3</v>
      </c>
      <c r="M6" s="65">
        <f>Calculator!R9</f>
        <v>1E-3</v>
      </c>
      <c r="N6" s="65">
        <f>Calculator!S9</f>
        <v>1E-3</v>
      </c>
      <c r="O6" s="65">
        <f>Calculator!T9</f>
        <v>1E-3</v>
      </c>
      <c r="P6" s="65">
        <f>Calculator!U9</f>
        <v>1E-3</v>
      </c>
      <c r="Q6" s="65">
        <f>Calculator!V9</f>
        <v>1E-3</v>
      </c>
      <c r="R6" s="65">
        <f>Calculator!W9</f>
        <v>1E-3</v>
      </c>
      <c r="S6" s="65">
        <f>Calculator!X9</f>
        <v>1E-3</v>
      </c>
      <c r="T6" s="65">
        <f>Calculator!Y9</f>
        <v>1E-3</v>
      </c>
      <c r="U6" s="65">
        <f>Calculator!Z9</f>
        <v>1E-3</v>
      </c>
      <c r="V6" s="65">
        <f>Calculator!AA9</f>
        <v>1E-3</v>
      </c>
      <c r="W6" s="65">
        <f>Calculator!AB9</f>
        <v>1E-3</v>
      </c>
    </row>
    <row r="7" spans="1:24" ht="18" customHeight="1" x14ac:dyDescent="0.25">
      <c r="A7" s="22" t="s">
        <v>19</v>
      </c>
      <c r="B7" s="65">
        <f>Calculator!G10</f>
        <v>10.3645</v>
      </c>
      <c r="C7" s="65">
        <f>Calculator!H10</f>
        <v>1E-3</v>
      </c>
      <c r="D7" s="65">
        <f>Calculator!I10</f>
        <v>1E-3</v>
      </c>
      <c r="E7" s="65">
        <f>Calculator!J10</f>
        <v>1E-3</v>
      </c>
      <c r="F7" s="65">
        <f>Calculator!K10</f>
        <v>1E-3</v>
      </c>
      <c r="G7" s="65">
        <f>Calculator!L10</f>
        <v>1E-3</v>
      </c>
      <c r="H7" s="65">
        <f>Calculator!M10</f>
        <v>1E-3</v>
      </c>
      <c r="I7" s="65">
        <f>Calculator!N10</f>
        <v>1E-3</v>
      </c>
      <c r="J7" s="65">
        <f>Calculator!O10</f>
        <v>1E-3</v>
      </c>
      <c r="K7" s="65">
        <f>Calculator!P10</f>
        <v>1E-3</v>
      </c>
      <c r="L7" s="65">
        <f>Calculator!Q10</f>
        <v>1E-3</v>
      </c>
      <c r="M7" s="65">
        <f>Calculator!R10</f>
        <v>1E-3</v>
      </c>
      <c r="N7" s="65">
        <f>Calculator!S10</f>
        <v>1E-3</v>
      </c>
      <c r="O7" s="65">
        <f>Calculator!T10</f>
        <v>1E-3</v>
      </c>
      <c r="P7" s="65">
        <f>Calculator!U10</f>
        <v>1E-3</v>
      </c>
      <c r="Q7" s="65">
        <f>Calculator!V10</f>
        <v>1E-3</v>
      </c>
      <c r="R7" s="65">
        <f>Calculator!W10</f>
        <v>1E-3</v>
      </c>
      <c r="S7" s="65">
        <f>Calculator!X10</f>
        <v>1E-3</v>
      </c>
      <c r="T7" s="65">
        <f>Calculator!Y10</f>
        <v>1E-3</v>
      </c>
      <c r="U7" s="65">
        <f>Calculator!Z10</f>
        <v>1E-3</v>
      </c>
      <c r="V7" s="65">
        <f>Calculator!AA10</f>
        <v>1E-3</v>
      </c>
      <c r="W7" s="65">
        <f>Calculator!AB10</f>
        <v>1E-3</v>
      </c>
    </row>
    <row r="8" spans="1:24" ht="18" hidden="1" customHeight="1" x14ac:dyDescent="0.25">
      <c r="A8" s="44"/>
      <c r="B8" s="47">
        <f t="shared" ref="B8:V8" si="0">C3-B3</f>
        <v>5</v>
      </c>
      <c r="C8" s="47">
        <f t="shared" si="0"/>
        <v>0</v>
      </c>
      <c r="D8" s="47">
        <f t="shared" si="0"/>
        <v>0</v>
      </c>
      <c r="E8" s="47">
        <f t="shared" si="0"/>
        <v>0</v>
      </c>
      <c r="F8" s="47">
        <f t="shared" si="0"/>
        <v>0</v>
      </c>
      <c r="G8" s="47">
        <f t="shared" si="0"/>
        <v>0</v>
      </c>
      <c r="H8" s="47">
        <f t="shared" si="0"/>
        <v>0</v>
      </c>
      <c r="I8" s="47">
        <f t="shared" si="0"/>
        <v>0</v>
      </c>
      <c r="J8" s="47">
        <f t="shared" si="0"/>
        <v>0</v>
      </c>
      <c r="K8" s="47">
        <f t="shared" si="0"/>
        <v>0</v>
      </c>
      <c r="L8" s="47">
        <f t="shared" si="0"/>
        <v>0</v>
      </c>
      <c r="M8" s="47">
        <f t="shared" si="0"/>
        <v>0</v>
      </c>
      <c r="N8" s="47">
        <f t="shared" si="0"/>
        <v>0</v>
      </c>
      <c r="O8" s="47">
        <f t="shared" si="0"/>
        <v>0</v>
      </c>
      <c r="P8" s="47">
        <f t="shared" si="0"/>
        <v>0</v>
      </c>
      <c r="Q8" s="47">
        <f t="shared" si="0"/>
        <v>0</v>
      </c>
      <c r="R8" s="47">
        <f t="shared" si="0"/>
        <v>0</v>
      </c>
      <c r="S8" s="47">
        <f t="shared" si="0"/>
        <v>0</v>
      </c>
      <c r="T8" s="47">
        <f t="shared" si="0"/>
        <v>0</v>
      </c>
      <c r="U8" s="47">
        <f t="shared" si="0"/>
        <v>0</v>
      </c>
      <c r="V8" s="47">
        <f t="shared" si="0"/>
        <v>0</v>
      </c>
      <c r="W8" s="46"/>
    </row>
    <row r="9" spans="1:24" ht="18" hidden="1" customHeight="1" x14ac:dyDescent="0.25">
      <c r="A9" s="44"/>
      <c r="B9" s="45"/>
      <c r="C9" s="45" t="e">
        <f>#REF!-#REF!</f>
        <v>#REF!</v>
      </c>
      <c r="D9" s="45" t="e">
        <f>#REF!-#REF!</f>
        <v>#REF!</v>
      </c>
      <c r="E9" s="45" t="e">
        <f>#REF!-#REF!</f>
        <v>#REF!</v>
      </c>
      <c r="F9" s="45" t="e">
        <f>#REF!-#REF!</f>
        <v>#REF!</v>
      </c>
      <c r="G9" s="45" t="e">
        <f>#REF!-#REF!</f>
        <v>#REF!</v>
      </c>
      <c r="H9" s="45" t="e">
        <f>#REF!-#REF!</f>
        <v>#REF!</v>
      </c>
      <c r="I9" s="45" t="e">
        <f>#REF!-#REF!</f>
        <v>#REF!</v>
      </c>
      <c r="J9" s="45" t="e">
        <f>#REF!-#REF!</f>
        <v>#REF!</v>
      </c>
      <c r="K9" s="45" t="e">
        <f>#REF!-#REF!</f>
        <v>#REF!</v>
      </c>
      <c r="L9" s="45" t="e">
        <f>#REF!-#REF!</f>
        <v>#REF!</v>
      </c>
      <c r="M9" s="45" t="e">
        <f>#REF!-#REF!</f>
        <v>#REF!</v>
      </c>
      <c r="N9" s="45" t="e">
        <f>#REF!-#REF!</f>
        <v>#REF!</v>
      </c>
      <c r="O9" s="45" t="e">
        <f>#REF!-#REF!</f>
        <v>#REF!</v>
      </c>
      <c r="P9" s="45" t="e">
        <f>#REF!-#REF!</f>
        <v>#REF!</v>
      </c>
      <c r="Q9" s="45" t="e">
        <f>#REF!-#REF!</f>
        <v>#REF!</v>
      </c>
      <c r="R9" s="45" t="e">
        <f>#REF!-#REF!</f>
        <v>#REF!</v>
      </c>
      <c r="S9" s="45" t="e">
        <f>#REF!-#REF!</f>
        <v>#REF!</v>
      </c>
      <c r="T9" s="45" t="e">
        <f>#REF!-#REF!</f>
        <v>#REF!</v>
      </c>
      <c r="U9" s="45" t="e">
        <f>#REF!-#REF!</f>
        <v>#REF!</v>
      </c>
      <c r="V9" s="45" t="e">
        <f>#REF!-#REF!</f>
        <v>#REF!</v>
      </c>
      <c r="W9" s="45" t="e">
        <f>#REF!-#REF!</f>
        <v>#REF!</v>
      </c>
      <c r="X9" s="48"/>
    </row>
    <row r="10" spans="1:24" ht="18" hidden="1" customHeight="1" x14ac:dyDescent="0.25">
      <c r="A10" s="8" t="s">
        <v>50</v>
      </c>
      <c r="B10" s="54">
        <f>B4</f>
        <v>10.3635</v>
      </c>
      <c r="C10" s="54">
        <f t="shared" ref="C10:W10" si="1">C4-B4</f>
        <v>-10.362500000000001</v>
      </c>
      <c r="D10" s="54">
        <f t="shared" si="1"/>
        <v>0</v>
      </c>
      <c r="E10" s="54">
        <f t="shared" si="1"/>
        <v>0</v>
      </c>
      <c r="F10" s="54">
        <f t="shared" si="1"/>
        <v>0</v>
      </c>
      <c r="G10" s="54">
        <f t="shared" si="1"/>
        <v>0</v>
      </c>
      <c r="H10" s="54">
        <f t="shared" si="1"/>
        <v>0</v>
      </c>
      <c r="I10" s="54">
        <f t="shared" si="1"/>
        <v>0</v>
      </c>
      <c r="J10" s="54">
        <f t="shared" si="1"/>
        <v>0</v>
      </c>
      <c r="K10" s="54">
        <f t="shared" si="1"/>
        <v>0</v>
      </c>
      <c r="L10" s="54">
        <f t="shared" si="1"/>
        <v>0</v>
      </c>
      <c r="M10" s="54">
        <f t="shared" si="1"/>
        <v>0</v>
      </c>
      <c r="N10" s="54">
        <f t="shared" si="1"/>
        <v>0</v>
      </c>
      <c r="O10" s="54">
        <f t="shared" si="1"/>
        <v>0</v>
      </c>
      <c r="P10" s="54">
        <f t="shared" si="1"/>
        <v>0</v>
      </c>
      <c r="Q10" s="54">
        <f t="shared" si="1"/>
        <v>0</v>
      </c>
      <c r="R10" s="54">
        <f t="shared" si="1"/>
        <v>0</v>
      </c>
      <c r="S10" s="54">
        <f t="shared" si="1"/>
        <v>0</v>
      </c>
      <c r="T10" s="54">
        <f t="shared" si="1"/>
        <v>0</v>
      </c>
      <c r="U10" s="54">
        <f t="shared" si="1"/>
        <v>0</v>
      </c>
      <c r="V10" s="54">
        <f t="shared" si="1"/>
        <v>0</v>
      </c>
      <c r="W10" s="54">
        <f t="shared" si="1"/>
        <v>0</v>
      </c>
    </row>
    <row r="11" spans="1:24" ht="18" hidden="1" customHeight="1" x14ac:dyDescent="0.25">
      <c r="A11" s="8" t="s">
        <v>51</v>
      </c>
      <c r="B11" s="54">
        <f>B5</f>
        <v>1E-3</v>
      </c>
      <c r="C11" s="54">
        <f t="shared" ref="C11:W11" si="2">C5-B5</f>
        <v>-1E-3</v>
      </c>
      <c r="D11" s="54">
        <f t="shared" si="2"/>
        <v>0</v>
      </c>
      <c r="E11" s="54">
        <f t="shared" si="2"/>
        <v>0</v>
      </c>
      <c r="F11" s="54">
        <f t="shared" si="2"/>
        <v>0</v>
      </c>
      <c r="G11" s="54">
        <f t="shared" si="2"/>
        <v>0</v>
      </c>
      <c r="H11" s="54">
        <f t="shared" si="2"/>
        <v>0</v>
      </c>
      <c r="I11" s="54">
        <f t="shared" si="2"/>
        <v>0</v>
      </c>
      <c r="J11" s="54">
        <f t="shared" si="2"/>
        <v>0</v>
      </c>
      <c r="K11" s="54">
        <f t="shared" si="2"/>
        <v>0</v>
      </c>
      <c r="L11" s="54">
        <f t="shared" si="2"/>
        <v>0</v>
      </c>
      <c r="M11" s="54">
        <f t="shared" si="2"/>
        <v>0</v>
      </c>
      <c r="N11" s="54">
        <f t="shared" si="2"/>
        <v>0</v>
      </c>
      <c r="O11" s="54">
        <f t="shared" si="2"/>
        <v>0</v>
      </c>
      <c r="P11" s="54">
        <f t="shared" si="2"/>
        <v>0</v>
      </c>
      <c r="Q11" s="54">
        <f t="shared" si="2"/>
        <v>0</v>
      </c>
      <c r="R11" s="54">
        <f t="shared" si="2"/>
        <v>0</v>
      </c>
      <c r="S11" s="54">
        <f t="shared" si="2"/>
        <v>0</v>
      </c>
      <c r="T11" s="54">
        <f t="shared" si="2"/>
        <v>0</v>
      </c>
      <c r="U11" s="54">
        <f t="shared" si="2"/>
        <v>0</v>
      </c>
      <c r="V11" s="54">
        <f t="shared" si="2"/>
        <v>0</v>
      </c>
      <c r="W11" s="54">
        <f t="shared" si="2"/>
        <v>0</v>
      </c>
    </row>
    <row r="12" spans="1:24" ht="18" hidden="1" customHeight="1" x14ac:dyDescent="0.25">
      <c r="A12" s="8" t="s">
        <v>52</v>
      </c>
      <c r="B12" s="54">
        <f>B6</f>
        <v>1E-3</v>
      </c>
      <c r="C12" s="54">
        <f t="shared" ref="C12:W12" si="3">C6-B6</f>
        <v>0</v>
      </c>
      <c r="D12" s="54">
        <f t="shared" si="3"/>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3"/>
        <v>0</v>
      </c>
      <c r="Q12" s="54">
        <f t="shared" si="3"/>
        <v>0</v>
      </c>
      <c r="R12" s="54">
        <f t="shared" si="3"/>
        <v>0</v>
      </c>
      <c r="S12" s="54">
        <f t="shared" si="3"/>
        <v>0</v>
      </c>
      <c r="T12" s="54">
        <f t="shared" si="3"/>
        <v>0</v>
      </c>
      <c r="U12" s="54">
        <f t="shared" si="3"/>
        <v>0</v>
      </c>
      <c r="V12" s="54">
        <f t="shared" si="3"/>
        <v>0</v>
      </c>
      <c r="W12" s="54">
        <f t="shared" si="3"/>
        <v>0</v>
      </c>
    </row>
    <row r="13" spans="1:24" ht="18" hidden="1" customHeight="1" x14ac:dyDescent="0.25">
      <c r="A13" s="8" t="s">
        <v>53</v>
      </c>
      <c r="B13" s="54">
        <f>B7</f>
        <v>10.3645</v>
      </c>
      <c r="C13" s="54">
        <f t="shared" ref="C13:W13" si="4">C7-B7</f>
        <v>-10.3635</v>
      </c>
      <c r="D13" s="54">
        <f t="shared" si="4"/>
        <v>0</v>
      </c>
      <c r="E13" s="54">
        <f t="shared" si="4"/>
        <v>0</v>
      </c>
      <c r="F13" s="54">
        <f t="shared" si="4"/>
        <v>0</v>
      </c>
      <c r="G13" s="54">
        <f t="shared" si="4"/>
        <v>0</v>
      </c>
      <c r="H13" s="54">
        <f t="shared" si="4"/>
        <v>0</v>
      </c>
      <c r="I13" s="54">
        <f t="shared" si="4"/>
        <v>0</v>
      </c>
      <c r="J13" s="54">
        <f t="shared" si="4"/>
        <v>0</v>
      </c>
      <c r="K13" s="54">
        <f t="shared" si="4"/>
        <v>0</v>
      </c>
      <c r="L13" s="54">
        <f t="shared" si="4"/>
        <v>0</v>
      </c>
      <c r="M13" s="54">
        <f t="shared" si="4"/>
        <v>0</v>
      </c>
      <c r="N13" s="54">
        <f t="shared" si="4"/>
        <v>0</v>
      </c>
      <c r="O13" s="54">
        <f t="shared" si="4"/>
        <v>0</v>
      </c>
      <c r="P13" s="54">
        <f t="shared" si="4"/>
        <v>0</v>
      </c>
      <c r="Q13" s="54">
        <f t="shared" si="4"/>
        <v>0</v>
      </c>
      <c r="R13" s="54">
        <f t="shared" si="4"/>
        <v>0</v>
      </c>
      <c r="S13" s="54">
        <f t="shared" si="4"/>
        <v>0</v>
      </c>
      <c r="T13" s="54">
        <f t="shared" si="4"/>
        <v>0</v>
      </c>
      <c r="U13" s="54">
        <f t="shared" si="4"/>
        <v>0</v>
      </c>
      <c r="V13" s="54">
        <f t="shared" si="4"/>
        <v>0</v>
      </c>
      <c r="W13" s="54">
        <f t="shared" si="4"/>
        <v>0</v>
      </c>
    </row>
    <row r="14" spans="1:24" ht="18" hidden="1" customHeight="1" x14ac:dyDescent="0.25">
      <c r="A14" s="9" t="s">
        <v>54</v>
      </c>
      <c r="B14" s="50" t="s">
        <v>55</v>
      </c>
      <c r="C14" s="9"/>
      <c r="D14" s="8"/>
      <c r="E14" s="8"/>
      <c r="F14" s="8"/>
      <c r="G14" s="8"/>
      <c r="H14" s="8"/>
      <c r="I14" s="8"/>
      <c r="J14" s="8"/>
      <c r="K14" s="8"/>
      <c r="L14" s="8"/>
      <c r="M14" s="8"/>
      <c r="N14" s="8"/>
      <c r="O14" s="8"/>
      <c r="P14" s="8"/>
      <c r="Q14" s="8"/>
      <c r="R14" s="8"/>
      <c r="S14" s="8"/>
      <c r="T14" s="8"/>
      <c r="U14" s="8"/>
      <c r="V14" s="8"/>
      <c r="W14" s="8"/>
    </row>
    <row r="15" spans="1:24" ht="18" hidden="1" customHeight="1" x14ac:dyDescent="0.25">
      <c r="A15" s="52">
        <v>1</v>
      </c>
      <c r="B15" s="53">
        <f>A15</f>
        <v>1</v>
      </c>
      <c r="C15" s="53">
        <f t="shared" ref="C15:W15" si="5">IF($A15&gt;C3,$A15-C3,0)</f>
        <v>0</v>
      </c>
      <c r="D15" s="53">
        <f t="shared" si="5"/>
        <v>0</v>
      </c>
      <c r="E15" s="53">
        <f t="shared" si="5"/>
        <v>0</v>
      </c>
      <c r="F15" s="53">
        <f t="shared" si="5"/>
        <v>0</v>
      </c>
      <c r="G15" s="53">
        <f t="shared" si="5"/>
        <v>0</v>
      </c>
      <c r="H15" s="53">
        <f t="shared" si="5"/>
        <v>0</v>
      </c>
      <c r="I15" s="53">
        <f t="shared" si="5"/>
        <v>0</v>
      </c>
      <c r="J15" s="53">
        <f t="shared" si="5"/>
        <v>0</v>
      </c>
      <c r="K15" s="53">
        <f t="shared" si="5"/>
        <v>0</v>
      </c>
      <c r="L15" s="53">
        <f t="shared" si="5"/>
        <v>0</v>
      </c>
      <c r="M15" s="53">
        <f t="shared" si="5"/>
        <v>0</v>
      </c>
      <c r="N15" s="53">
        <f t="shared" si="5"/>
        <v>0</v>
      </c>
      <c r="O15" s="53">
        <f t="shared" si="5"/>
        <v>0</v>
      </c>
      <c r="P15" s="53">
        <f t="shared" si="5"/>
        <v>0</v>
      </c>
      <c r="Q15" s="53">
        <f t="shared" si="5"/>
        <v>0</v>
      </c>
      <c r="R15" s="53">
        <f t="shared" si="5"/>
        <v>0</v>
      </c>
      <c r="S15" s="53">
        <f t="shared" si="5"/>
        <v>0</v>
      </c>
      <c r="T15" s="53">
        <f t="shared" si="5"/>
        <v>0</v>
      </c>
      <c r="U15" s="53">
        <f t="shared" si="5"/>
        <v>0</v>
      </c>
      <c r="V15" s="53">
        <f t="shared" si="5"/>
        <v>0</v>
      </c>
      <c r="W15" s="53">
        <f t="shared" si="5"/>
        <v>0</v>
      </c>
    </row>
    <row r="16" spans="1:24" ht="18" hidden="1" customHeight="1" x14ac:dyDescent="0.25">
      <c r="A16" s="9" t="s">
        <v>56</v>
      </c>
      <c r="B16" s="49">
        <f t="array" ref="B16">B$10*SUM(amp_LSN_LPSN*(1-EXP(-B$15/tau_LSN_LPSN)))+B$11*SUM(amp_LSN_LPSP*(1-EXP(-B$15/tau_LSN_LPSP)))+B$12*SUM(amp_LSN_HPSN*(1-EXP(-B$15/tau_LSN_HPSN)))+B$13*SUM(amp_LSN_HPSP*(1-EXP(-B$15/tau_LSN_HPSP)))</f>
        <v>197.51091857935879</v>
      </c>
      <c r="C16" s="49">
        <f t="array" ref="C16">C$10*SUM(amp_LSN_LPSN*(1-EXP(-C$15/tau_LSN_LPSN)))+C$11*SUM(amp_LSN_LPSP*(1-EXP(-C$15/tau_LSN_LPSP)))+C$12*SUM(amp_LSN_HPSN*(1-EXP(-C$15/tau_LSN_HPSN)))+C$13*SUM(amp_LSN_HPSP*(1-EXP(-C$15/tau_LSN_HPSP)))</f>
        <v>0</v>
      </c>
      <c r="D16" s="49">
        <f t="array" ref="D16">D$10*SUM(amp_LSN_LPSN*(1-EXP(-D$15/tau_LSN_LPSN)))+D$11*SUM(amp_LSN_LPSP*(1-EXP(-D$15/tau_LSN_LPSP)))+D$12*SUM(amp_LSN_HPSN*(1-EXP(-D$15/tau_LSN_HPSN)))+D$13*SUM(amp_LSN_HPSP*(1-EXP(-D$15/tau_LSN_HPSP)))</f>
        <v>0</v>
      </c>
      <c r="E16" s="49">
        <f t="array" ref="E16">E$10*SUM(amp_LSN_LPSN*(1-EXP(-E$15/tau_LSN_LPSN)))+E$11*SUM(amp_LSN_LPSP*(1-EXP(-E$15/tau_LSN_LPSP)))+E$12*SUM(amp_LSN_HPSN*(1-EXP(-E$15/tau_LSN_HPSN)))+E$13*SUM(amp_LSN_HPSP*(1-EXP(-E$15/tau_LSN_HPSP)))</f>
        <v>0</v>
      </c>
      <c r="F16" s="49">
        <f t="array" ref="F16">F$10*SUM(amp_LSN_LPSN*(1-EXP(-F$15/tau_LSN_LPSN)))+F$11*SUM(amp_LSN_LPSP*(1-EXP(-F$15/tau_LSN_LPSP)))+F$12*SUM(amp_LSN_HPSN*(1-EXP(-F$15/tau_LSN_HPSN)))+F$13*SUM(amp_LSN_HPSP*(1-EXP(-F$15/tau_LSN_HPSP)))</f>
        <v>0</v>
      </c>
      <c r="G16" s="49">
        <f t="array" ref="G16">G$10*SUM(amp_LSN_LPSN*(1-EXP(-G$15/tau_LSN_LPSN)))+G$11*SUM(amp_LSN_LPSP*(1-EXP(-G$15/tau_LSN_LPSP)))+G$12*SUM(amp_LSN_HPSN*(1-EXP(-G$15/tau_LSN_HPSN)))+G$13*SUM(amp_LSN_HPSP*(1-EXP(-G$15/tau_LSN_HPSP)))</f>
        <v>0</v>
      </c>
      <c r="H16" s="49">
        <f t="array" ref="H16">H$10*SUM(amp_LSN_LPSN*(1-EXP(-H$15/tau_LSN_LPSN)))+H$11*SUM(amp_LSN_LPSP*(1-EXP(-H$15/tau_LSN_LPSP)))+H$12*SUM(amp_LSN_HPSN*(1-EXP(-H$15/tau_LSN_HPSN)))+H$13*SUM(amp_LSN_HPSP*(1-EXP(-H$15/tau_LSN_HPSP)))</f>
        <v>0</v>
      </c>
      <c r="I16" s="49">
        <f t="array" ref="I16">I$10*SUM(amp_LSN_LPSN*(1-EXP(-I$15/tau_LSN_LPSN)))+I$11*SUM(amp_LSN_LPSP*(1-EXP(-I$15/tau_LSN_LPSP)))+I$12*SUM(amp_LSN_HPSN*(1-EXP(-I$15/tau_LSN_HPSN)))+I$13*SUM(amp_LSN_HPSP*(1-EXP(-I$15/tau_LSN_HPSP)))</f>
        <v>0</v>
      </c>
      <c r="J16" s="49">
        <f t="array" ref="J16">J$10*SUM(amp_LSN_LPSN*(1-EXP(-J$15/tau_LSN_LPSN)))+J$11*SUM(amp_LSN_LPSP*(1-EXP(-J$15/tau_LSN_LPSP)))+J$12*SUM(amp_LSN_HPSN*(1-EXP(-J$15/tau_LSN_HPSN)))+J$13*SUM(amp_LSN_HPSP*(1-EXP(-J$15/tau_LSN_HPSP)))</f>
        <v>0</v>
      </c>
      <c r="K16" s="49">
        <f t="array" ref="K16">K$10*SUM(amp_LSN_LPSN*(1-EXP(-K$15/tau_LSN_LPSN)))+K$11*SUM(amp_LSN_LPSP*(1-EXP(-K$15/tau_LSN_LPSP)))+K$12*SUM(amp_LSN_HPSN*(1-EXP(-K$15/tau_LSN_HPSN)))+K$13*SUM(amp_LSN_HPSP*(1-EXP(-K$15/tau_LSN_HPSP)))</f>
        <v>0</v>
      </c>
      <c r="L16" s="49">
        <f t="array" ref="L16">L$10*SUM(amp_LSN_LPSN*(1-EXP(-L$15/tau_LSN_LPSN)))+L$11*SUM(amp_LSN_LPSP*(1-EXP(-L$15/tau_LSN_LPSP)))+L$12*SUM(amp_LSN_HPSN*(1-EXP(-L$15/tau_LSN_HPSN)))+L$13*SUM(amp_LSN_HPSP*(1-EXP(-L$15/tau_LSN_HPSP)))</f>
        <v>0</v>
      </c>
      <c r="M16" s="49">
        <f t="array" ref="M16">M$10*SUM(amp_LSN_LPSN*(1-EXP(-M$15/tau_LSN_LPSN)))+M$11*SUM(amp_LSN_LPSP*(1-EXP(-M$15/tau_LSN_LPSP)))+M$12*SUM(amp_LSN_HPSN*(1-EXP(-M$15/tau_LSN_HPSN)))+M$13*SUM(amp_LSN_HPSP*(1-EXP(-M$15/tau_LSN_HPSP)))</f>
        <v>0</v>
      </c>
      <c r="N16" s="49">
        <f t="array" ref="N16">N$10*SUM(amp_LSN_LPSN*(1-EXP(-N$15/tau_LSN_LPSN)))+N$11*SUM(amp_LSN_LPSP*(1-EXP(-N$15/tau_LSN_LPSP)))+N$12*SUM(amp_LSN_HPSN*(1-EXP(-N$15/tau_LSN_HPSN)))+N$13*SUM(amp_LSN_HPSP*(1-EXP(-N$15/tau_LSN_HPSP)))</f>
        <v>0</v>
      </c>
      <c r="O16" s="49">
        <f t="array" ref="O16">O$10*SUM(amp_LSN_LPSN*(1-EXP(-O$15/tau_LSN_LPSN)))+O$11*SUM(amp_LSN_LPSP*(1-EXP(-O$15/tau_LSN_LPSP)))+O$12*SUM(amp_LSN_HPSN*(1-EXP(-O$15/tau_LSN_HPSN)))+O$13*SUM(amp_LSN_HPSP*(1-EXP(-O$15/tau_LSN_HPSP)))</f>
        <v>0</v>
      </c>
      <c r="P16" s="49">
        <f t="array" ref="P16">P$10*SUM(amp_LSN_LPSN*(1-EXP(-P$15/tau_LSN_LPSN)))+P$11*SUM(amp_LSN_LPSP*(1-EXP(-P$15/tau_LSN_LPSP)))+P$12*SUM(amp_LSN_HPSN*(1-EXP(-P$15/tau_LSN_HPSN)))+P$13*SUM(amp_LSN_HPSP*(1-EXP(-P$15/tau_LSN_HPSP)))</f>
        <v>0</v>
      </c>
      <c r="Q16" s="49">
        <f t="array" ref="Q16">Q$10*SUM(amp_LSN_LPSN*(1-EXP(-Q$15/tau_LSN_LPSN)))+Q$11*SUM(amp_LSN_LPSP*(1-EXP(-Q$15/tau_LSN_LPSP)))+Q$12*SUM(amp_LSN_HPSN*(1-EXP(-Q$15/tau_LSN_HPSN)))+Q$13*SUM(amp_LSN_HPSP*(1-EXP(-Q$15/tau_LSN_HPSP)))</f>
        <v>0</v>
      </c>
      <c r="R16" s="49">
        <f t="array" ref="R16">R$10*SUM(amp_LSN_LPSN*(1-EXP(-R$15/tau_LSN_LPSN)))+R$11*SUM(amp_LSN_LPSP*(1-EXP(-R$15/tau_LSN_LPSP)))+R$12*SUM(amp_LSN_HPSN*(1-EXP(-R$15/tau_LSN_HPSN)))+R$13*SUM(amp_LSN_HPSP*(1-EXP(-R$15/tau_LSN_HPSP)))</f>
        <v>0</v>
      </c>
      <c r="S16" s="49">
        <f t="array" ref="S16">S$10*SUM(amp_LSN_LPSN*(1-EXP(-S$15/tau_LSN_LPSN)))+S$11*SUM(amp_LSN_LPSP*(1-EXP(-S$15/tau_LSN_LPSP)))+S$12*SUM(amp_LSN_HPSN*(1-EXP(-S$15/tau_LSN_HPSN)))+S$13*SUM(amp_LSN_HPSP*(1-EXP(-S$15/tau_LSN_HPSP)))</f>
        <v>0</v>
      </c>
      <c r="T16" s="49">
        <f t="array" ref="T16">T$10*SUM(amp_LSN_LPSN*(1-EXP(-T$15/tau_LSN_LPSN)))+T$11*SUM(amp_LSN_LPSP*(1-EXP(-T$15/tau_LSN_LPSP)))+T$12*SUM(amp_LSN_HPSN*(1-EXP(-T$15/tau_LSN_HPSN)))+T$13*SUM(amp_LSN_HPSP*(1-EXP(-T$15/tau_LSN_HPSP)))</f>
        <v>0</v>
      </c>
      <c r="U16" s="49">
        <f t="array" ref="U16">U$10*SUM(amp_LSN_LPSN*(1-EXP(-U$15/tau_LSN_LPSN)))+U$11*SUM(amp_LSN_LPSP*(1-EXP(-U$15/tau_LSN_LPSP)))+U$12*SUM(amp_LSN_HPSN*(1-EXP(-U$15/tau_LSN_HPSN)))+U$13*SUM(amp_LSN_HPSP*(1-EXP(-U$15/tau_LSN_HPSP)))</f>
        <v>0</v>
      </c>
      <c r="V16" s="49">
        <f t="array" ref="V16">V$10*SUM(amp_LSN_LPSN*(1-EXP(-V$15/tau_LSN_LPSN)))+V$11*SUM(amp_LSN_LPSP*(1-EXP(-V$15/tau_LSN_LPSP)))+V$12*SUM(amp_LSN_HPSN*(1-EXP(-V$15/tau_LSN_HPSN)))+V$13*SUM(amp_LSN_HPSP*(1-EXP(-V$15/tau_LSN_HPSP)))</f>
        <v>0</v>
      </c>
      <c r="W16" s="49">
        <f t="array" ref="W16">W$10*SUM(amp_LSN_LPSN*(1-EXP(-W$15/tau_LSN_LPSN)))+W$11*SUM(amp_LSN_LPSP*(1-EXP(-W$15/tau_LSN_LPSP)))+W$12*SUM(amp_LSN_HPSN*(1-EXP(-W$15/tau_LSN_HPSN)))+W$13*SUM(amp_LSN_HPSP*(1-EXP(-W$15/tau_LSN_HPSP)))</f>
        <v>0</v>
      </c>
    </row>
    <row r="17" spans="1:30" ht="18" customHeight="1" x14ac:dyDescent="0.25">
      <c r="A17" s="19"/>
      <c r="B17" s="20"/>
      <c r="C17" s="20"/>
      <c r="D17" s="20"/>
      <c r="E17" s="20"/>
      <c r="F17" s="20"/>
      <c r="G17" s="20"/>
      <c r="H17" s="20"/>
      <c r="I17" s="20"/>
      <c r="J17" s="20"/>
      <c r="K17" s="20"/>
      <c r="L17" s="20"/>
      <c r="M17" s="20"/>
      <c r="N17" s="20"/>
      <c r="O17" s="20"/>
      <c r="P17" s="20"/>
      <c r="Q17" s="20"/>
      <c r="R17" s="20"/>
      <c r="S17" s="20"/>
      <c r="T17" s="20"/>
      <c r="U17" s="20"/>
      <c r="V17" s="20"/>
      <c r="W17" s="20"/>
    </row>
    <row r="18" spans="1:30" ht="18" customHeight="1" x14ac:dyDescent="0.25">
      <c r="A18" s="21" t="s">
        <v>12</v>
      </c>
      <c r="B18" s="41" t="s">
        <v>57</v>
      </c>
      <c r="C18" s="25"/>
      <c r="D18" s="25"/>
      <c r="E18" s="23"/>
      <c r="F18" s="23"/>
      <c r="G18" s="23"/>
      <c r="H18" s="24"/>
      <c r="I18" s="24"/>
      <c r="J18" s="24"/>
    </row>
    <row r="19" spans="1:30" ht="18" hidden="1" customHeight="1" x14ac:dyDescent="0.25">
      <c r="A19" s="42"/>
      <c r="B19" s="7">
        <f>$B$1+SUM(B16:W16)</f>
        <v>222.51091857935879</v>
      </c>
      <c r="C19" s="26"/>
      <c r="D19" s="26"/>
    </row>
    <row r="20" spans="1:30" ht="18" customHeight="1" x14ac:dyDescent="0.25">
      <c r="A20" s="51">
        <v>0</v>
      </c>
      <c r="B20" s="43">
        <f t="dataTable" ref="B20:B239" dt2D="0" dtr="0" r1="A15"/>
        <v>25</v>
      </c>
      <c r="C20" s="27"/>
      <c r="G20" s="3"/>
      <c r="H20" s="3"/>
      <c r="I20" s="3"/>
      <c r="K20" s="4"/>
      <c r="R20" s="17"/>
      <c r="S20" s="17"/>
      <c r="T20" s="17"/>
      <c r="U20" s="14"/>
    </row>
    <row r="21" spans="1:30" ht="18" customHeight="1" x14ac:dyDescent="0.25">
      <c r="A21" s="51">
        <f>A20+Calculator!$P$34/200</f>
        <v>2.5000000000000001E-2</v>
      </c>
      <c r="B21" s="43">
        <v>83.001480388372727</v>
      </c>
      <c r="C21" s="27"/>
      <c r="E21" s="10"/>
      <c r="G21" s="3"/>
      <c r="H21" s="3"/>
      <c r="I21" s="3"/>
      <c r="K21" s="4"/>
      <c r="R21" s="18"/>
      <c r="S21" s="15"/>
      <c r="T21" s="15"/>
      <c r="U21" s="3"/>
    </row>
    <row r="22" spans="1:30" ht="18" customHeight="1" x14ac:dyDescent="0.25">
      <c r="A22" s="51">
        <f>A21+Calculator!$P$34/200</f>
        <v>0.05</v>
      </c>
      <c r="B22" s="43">
        <v>100.84533215633166</v>
      </c>
      <c r="C22" s="48"/>
      <c r="D22" s="27"/>
      <c r="H22" s="3"/>
      <c r="I22" s="3"/>
      <c r="J22" s="3"/>
      <c r="S22" s="18"/>
      <c r="T22" s="15"/>
      <c r="U22" s="15"/>
      <c r="V22" s="3"/>
    </row>
    <row r="23" spans="1:30" ht="18" customHeight="1" x14ac:dyDescent="0.25">
      <c r="A23" s="51">
        <f>A22+Calculator!$P$34/200</f>
        <v>7.5000000000000011E-2</v>
      </c>
      <c r="B23" s="43">
        <v>113.98306453029886</v>
      </c>
      <c r="C23" s="48"/>
      <c r="D23" s="27"/>
      <c r="H23" s="3"/>
      <c r="I23" s="3"/>
      <c r="J23" s="3"/>
      <c r="S23" s="18"/>
      <c r="T23" s="15"/>
      <c r="U23" s="15"/>
      <c r="V23" s="3"/>
      <c r="X23" s="16"/>
      <c r="Y23" s="16"/>
      <c r="Z23" s="16"/>
      <c r="AA23" s="16"/>
      <c r="AB23" s="16"/>
      <c r="AC23" s="16"/>
      <c r="AD23" s="16"/>
    </row>
    <row r="24" spans="1:30" ht="18" customHeight="1" x14ac:dyDescent="0.25">
      <c r="A24" s="51">
        <f>A23+Calculator!$P$34/200</f>
        <v>0.1</v>
      </c>
      <c r="B24" s="43">
        <v>124.52426271096314</v>
      </c>
      <c r="C24" s="48"/>
      <c r="D24" s="27"/>
      <c r="H24" s="3"/>
      <c r="I24" s="3"/>
      <c r="J24" s="3"/>
      <c r="S24" s="18"/>
      <c r="T24" s="15"/>
      <c r="U24" s="15"/>
      <c r="V24" s="3"/>
      <c r="X24" s="16"/>
      <c r="Y24" s="16"/>
      <c r="Z24" s="16"/>
      <c r="AA24" s="16"/>
      <c r="AB24" s="16"/>
      <c r="AC24" s="16"/>
      <c r="AD24" s="16"/>
    </row>
    <row r="25" spans="1:30" ht="18" customHeight="1" x14ac:dyDescent="0.25">
      <c r="A25" s="51">
        <f>A24+Calculator!$P$34/200</f>
        <v>0.125</v>
      </c>
      <c r="B25" s="43">
        <v>133.27748210192237</v>
      </c>
      <c r="C25" s="48"/>
      <c r="D25" s="27"/>
      <c r="H25" s="3"/>
      <c r="I25" s="3"/>
      <c r="J25" s="3"/>
      <c r="S25" s="18"/>
      <c r="T25" s="15"/>
      <c r="U25" s="15"/>
      <c r="V25" s="3"/>
      <c r="X25" s="16"/>
      <c r="Y25" s="16"/>
      <c r="Z25" s="16"/>
      <c r="AA25" s="16"/>
      <c r="AB25" s="16"/>
      <c r="AC25" s="16"/>
      <c r="AD25" s="16"/>
    </row>
    <row r="26" spans="1:30" ht="18" customHeight="1" x14ac:dyDescent="0.25">
      <c r="A26" s="51">
        <f>A25+Calculator!$P$34/200</f>
        <v>0.15</v>
      </c>
      <c r="B26" s="43">
        <v>140.73286754045461</v>
      </c>
      <c r="C26" s="48"/>
      <c r="D26" s="27"/>
      <c r="H26" s="3"/>
      <c r="I26" s="3"/>
      <c r="J26" s="3"/>
      <c r="S26" s="18"/>
      <c r="T26" s="15"/>
      <c r="U26" s="15"/>
      <c r="V26" s="3"/>
      <c r="X26" s="16"/>
      <c r="Y26" s="16"/>
      <c r="Z26" s="16"/>
      <c r="AA26" s="16"/>
      <c r="AB26" s="16"/>
      <c r="AC26" s="16"/>
      <c r="AD26" s="16"/>
    </row>
    <row r="27" spans="1:30" ht="18" customHeight="1" x14ac:dyDescent="0.25">
      <c r="A27" s="51">
        <f>A26+Calculator!$P$34/200</f>
        <v>0.17499999999999999</v>
      </c>
      <c r="B27" s="43">
        <v>147.2160098275082</v>
      </c>
      <c r="C27" s="48"/>
      <c r="D27" s="27"/>
      <c r="H27" s="3"/>
      <c r="I27" s="3"/>
      <c r="J27" s="3"/>
      <c r="S27" s="18"/>
      <c r="T27" s="15"/>
      <c r="U27" s="15"/>
      <c r="V27" s="3"/>
      <c r="X27" s="16"/>
      <c r="Y27" s="16"/>
      <c r="Z27" s="16"/>
      <c r="AA27" s="16"/>
      <c r="AB27" s="16"/>
      <c r="AC27" s="16"/>
      <c r="AD27" s="16"/>
    </row>
    <row r="28" spans="1:30" ht="18" customHeight="1" x14ac:dyDescent="0.25">
      <c r="A28" s="51">
        <f>A27+Calculator!$P$34/200</f>
        <v>0.19999999999999998</v>
      </c>
      <c r="B28" s="43">
        <v>152.94881505780455</v>
      </c>
      <c r="C28" s="48"/>
      <c r="D28" s="27"/>
      <c r="H28" s="3"/>
      <c r="I28" s="3"/>
      <c r="J28" s="3"/>
      <c r="S28" s="18"/>
      <c r="T28" s="15"/>
      <c r="U28" s="15"/>
      <c r="V28" s="3"/>
      <c r="X28" s="16"/>
      <c r="Y28" s="16"/>
      <c r="Z28" s="16"/>
      <c r="AA28" s="16"/>
      <c r="AB28" s="16"/>
      <c r="AC28" s="16"/>
      <c r="AD28" s="16"/>
    </row>
    <row r="29" spans="1:30" ht="18" customHeight="1" x14ac:dyDescent="0.25">
      <c r="A29" s="51">
        <f>A28+Calculator!$P$34/200</f>
        <v>0.22499999999999998</v>
      </c>
      <c r="B29" s="43">
        <v>158.08564202719467</v>
      </c>
      <c r="C29" s="48"/>
      <c r="D29" s="27"/>
      <c r="H29" s="3"/>
      <c r="I29" s="3"/>
      <c r="J29" s="3"/>
      <c r="S29" s="18"/>
      <c r="T29" s="15"/>
      <c r="U29" s="15"/>
      <c r="V29" s="3"/>
      <c r="X29" s="16"/>
      <c r="Y29" s="16"/>
      <c r="Z29" s="16"/>
      <c r="AA29" s="16"/>
      <c r="AB29" s="16"/>
      <c r="AC29" s="16"/>
      <c r="AD29" s="16"/>
    </row>
    <row r="30" spans="1:30" ht="18" customHeight="1" x14ac:dyDescent="0.25">
      <c r="A30" s="51">
        <f>A29+Calculator!$P$34/200</f>
        <v>0.24999999999999997</v>
      </c>
      <c r="B30" s="43">
        <v>162.73635497038856</v>
      </c>
      <c r="C30" s="48"/>
      <c r="D30" s="27"/>
      <c r="H30" s="3"/>
      <c r="I30" s="3"/>
      <c r="J30" s="3"/>
      <c r="S30" s="18"/>
      <c r="T30" s="15"/>
      <c r="U30" s="15"/>
      <c r="V30" s="3"/>
      <c r="X30" s="16"/>
      <c r="Y30" s="16"/>
      <c r="Z30" s="16"/>
      <c r="AA30" s="16"/>
      <c r="AB30" s="16"/>
      <c r="AC30" s="16"/>
      <c r="AD30" s="16"/>
    </row>
    <row r="31" spans="1:30" ht="18" customHeight="1" x14ac:dyDescent="0.25">
      <c r="A31" s="51">
        <f>A30+Calculator!$P$34/200</f>
        <v>0.27499999999999997</v>
      </c>
      <c r="B31" s="43">
        <v>166.98120068236705</v>
      </c>
      <c r="C31" s="48"/>
      <c r="D31" s="27"/>
      <c r="H31" s="3"/>
      <c r="I31" s="3"/>
      <c r="J31" s="3"/>
      <c r="S31" s="18"/>
      <c r="T31" s="15"/>
      <c r="U31" s="15"/>
      <c r="V31" s="3"/>
      <c r="X31" s="16"/>
      <c r="Y31" s="16"/>
      <c r="Z31" s="16"/>
      <c r="AA31" s="16"/>
      <c r="AB31" s="16"/>
      <c r="AC31" s="16"/>
      <c r="AD31" s="16"/>
    </row>
    <row r="32" spans="1:30" ht="18" customHeight="1" x14ac:dyDescent="0.25">
      <c r="A32" s="51">
        <f>A31+Calculator!$P$34/200</f>
        <v>0.3</v>
      </c>
      <c r="B32" s="43">
        <v>170.88045270753435</v>
      </c>
      <c r="C32" s="48"/>
      <c r="D32" s="27"/>
      <c r="H32" s="3"/>
      <c r="I32" s="3"/>
      <c r="J32" s="3"/>
      <c r="S32" s="18"/>
      <c r="T32" s="15"/>
      <c r="U32" s="15"/>
      <c r="V32" s="3"/>
      <c r="X32" s="16"/>
      <c r="Y32" s="16"/>
      <c r="Z32" s="16"/>
      <c r="AA32" s="16"/>
      <c r="AB32" s="16"/>
      <c r="AC32" s="16"/>
      <c r="AD32" s="16"/>
    </row>
    <row r="33" spans="1:30" ht="18" customHeight="1" x14ac:dyDescent="0.25">
      <c r="A33" s="51">
        <f>A32+Calculator!$P$34/200</f>
        <v>0.32500000000000001</v>
      </c>
      <c r="B33" s="43">
        <v>174.48069272467282</v>
      </c>
      <c r="C33" s="48"/>
      <c r="D33" s="27"/>
      <c r="H33" s="3"/>
      <c r="I33" s="3"/>
      <c r="J33" s="3"/>
      <c r="S33" s="18"/>
      <c r="T33" s="15"/>
      <c r="U33" s="15"/>
      <c r="V33" s="3"/>
      <c r="X33" s="16"/>
      <c r="Y33" s="16"/>
      <c r="Z33" s="16"/>
      <c r="AA33" s="16"/>
      <c r="AB33" s="16"/>
      <c r="AC33" s="16"/>
      <c r="AD33" s="16"/>
    </row>
    <row r="34" spans="1:30" ht="18" customHeight="1" x14ac:dyDescent="0.25">
      <c r="A34" s="51">
        <f>A33+Calculator!$P$34/200</f>
        <v>0.35000000000000003</v>
      </c>
      <c r="B34" s="43">
        <v>177.81892703392901</v>
      </c>
      <c r="C34" s="48"/>
      <c r="D34" s="27"/>
      <c r="H34" s="3"/>
      <c r="I34" s="3"/>
      <c r="J34" s="3"/>
      <c r="S34" s="18"/>
      <c r="T34" s="15"/>
      <c r="U34" s="15"/>
      <c r="V34" s="3"/>
      <c r="X34" s="16"/>
      <c r="Y34" s="16"/>
      <c r="Z34" s="16"/>
      <c r="AA34" s="16"/>
      <c r="AB34" s="16"/>
      <c r="AC34" s="16"/>
      <c r="AD34" s="16"/>
    </row>
    <row r="35" spans="1:30" ht="18" customHeight="1" x14ac:dyDescent="0.25">
      <c r="A35" s="51">
        <f>A34+Calculator!$P$34/200</f>
        <v>0.37500000000000006</v>
      </c>
      <c r="B35" s="43">
        <v>180.92530653497721</v>
      </c>
      <c r="C35" s="48"/>
      <c r="D35" s="27"/>
      <c r="H35" s="3"/>
      <c r="I35" s="3"/>
      <c r="J35" s="3"/>
      <c r="S35" s="18"/>
      <c r="T35" s="15"/>
      <c r="U35" s="15"/>
      <c r="V35" s="3"/>
      <c r="X35" s="16"/>
      <c r="Y35" s="16"/>
      <c r="Z35" s="16"/>
      <c r="AA35" s="16"/>
      <c r="AB35" s="16"/>
      <c r="AC35" s="16"/>
      <c r="AD35" s="16"/>
    </row>
    <row r="36" spans="1:30" ht="18" customHeight="1" x14ac:dyDescent="0.25">
      <c r="A36" s="51">
        <f>A35+Calculator!$P$34/200</f>
        <v>0.40000000000000008</v>
      </c>
      <c r="B36" s="43">
        <v>183.82494343541734</v>
      </c>
      <c r="C36" s="48"/>
      <c r="D36" s="27"/>
      <c r="E36" s="125" t="s">
        <v>58</v>
      </c>
      <c r="F36" s="125"/>
      <c r="G36" s="125"/>
      <c r="H36" s="125"/>
      <c r="I36" s="125"/>
      <c r="J36" s="125"/>
      <c r="K36" s="125"/>
      <c r="L36" s="125"/>
      <c r="O36" s="125"/>
      <c r="P36" s="125"/>
      <c r="Q36" s="125"/>
      <c r="R36" s="125"/>
      <c r="S36" s="125"/>
      <c r="T36" s="125"/>
      <c r="U36" s="125"/>
      <c r="V36" s="125"/>
      <c r="X36" s="16"/>
      <c r="Y36" s="16"/>
      <c r="Z36" s="16"/>
      <c r="AA36" s="16"/>
      <c r="AB36" s="16"/>
      <c r="AC36" s="16"/>
      <c r="AD36" s="16"/>
    </row>
    <row r="37" spans="1:30" ht="18" customHeight="1" thickBot="1" x14ac:dyDescent="0.3">
      <c r="A37" s="51">
        <f>A36+Calculator!$P$34/200</f>
        <v>0.4250000000000001</v>
      </c>
      <c r="B37" s="43">
        <v>186.53914157535522</v>
      </c>
      <c r="C37" s="48"/>
      <c r="D37" s="27"/>
      <c r="H37" s="3"/>
      <c r="I37" s="3"/>
      <c r="J37" s="3"/>
      <c r="S37" s="18"/>
      <c r="T37" s="15"/>
      <c r="U37" s="15"/>
      <c r="V37" s="3"/>
      <c r="X37" s="16"/>
      <c r="Y37" s="16"/>
      <c r="Z37" s="16"/>
      <c r="AA37" s="16"/>
      <c r="AB37" s="16"/>
      <c r="AC37" s="16"/>
      <c r="AD37" s="16"/>
    </row>
    <row r="38" spans="1:30" ht="18" customHeight="1" x14ac:dyDescent="0.25">
      <c r="A38" s="51">
        <f>A37+Calculator!$P$34/200</f>
        <v>0.45000000000000012</v>
      </c>
      <c r="B38" s="43">
        <v>189.08624418738032</v>
      </c>
      <c r="C38" s="48"/>
      <c r="D38" s="27"/>
      <c r="E38" s="28"/>
      <c r="F38" s="29"/>
      <c r="G38" s="29"/>
      <c r="H38" s="30"/>
      <c r="I38" s="30"/>
      <c r="J38" s="30"/>
      <c r="K38" s="29"/>
      <c r="L38" s="31"/>
      <c r="M38" s="31"/>
      <c r="N38" s="31"/>
      <c r="O38" s="31"/>
      <c r="P38" s="31"/>
      <c r="Q38" s="31"/>
      <c r="R38" s="31"/>
      <c r="S38" s="32"/>
      <c r="T38" s="15"/>
      <c r="U38" s="15"/>
      <c r="V38" s="3"/>
      <c r="X38" s="16"/>
      <c r="Y38" s="16"/>
      <c r="Z38" s="16"/>
      <c r="AA38" s="16"/>
      <c r="AB38" s="16"/>
      <c r="AC38" s="16"/>
      <c r="AD38" s="16"/>
    </row>
    <row r="39" spans="1:30" ht="18" customHeight="1" x14ac:dyDescent="0.25">
      <c r="A39" s="51">
        <f>A38+Calculator!$P$34/200</f>
        <v>0.47500000000000014</v>
      </c>
      <c r="B39" s="43">
        <v>191.48223039250027</v>
      </c>
      <c r="C39" s="48"/>
      <c r="D39" s="27"/>
      <c r="E39" s="33"/>
      <c r="F39" s="11" t="s">
        <v>59</v>
      </c>
      <c r="G39" s="10"/>
      <c r="H39" s="12"/>
      <c r="I39" s="12"/>
      <c r="J39" s="12"/>
      <c r="K39" s="10"/>
      <c r="S39" s="34"/>
      <c r="T39" s="15"/>
      <c r="U39" s="15"/>
      <c r="V39" s="3"/>
      <c r="X39" s="16"/>
      <c r="Y39" s="16"/>
      <c r="Z39" s="16"/>
      <c r="AA39" s="16"/>
      <c r="AB39" s="16"/>
      <c r="AC39" s="16"/>
      <c r="AD39" s="16"/>
    </row>
    <row r="40" spans="1:30" ht="18" customHeight="1" x14ac:dyDescent="0.25">
      <c r="A40" s="51">
        <f>A39+Calculator!$P$34/200</f>
        <v>0.50000000000000011</v>
      </c>
      <c r="B40" s="43">
        <v>193.74114519747965</v>
      </c>
      <c r="C40" s="48"/>
      <c r="D40" s="27"/>
      <c r="E40" s="33"/>
      <c r="F40" s="127" t="s">
        <v>60</v>
      </c>
      <c r="G40" s="127"/>
      <c r="H40" s="127"/>
      <c r="I40" s="127"/>
      <c r="J40" s="127"/>
      <c r="K40" s="127"/>
      <c r="L40" s="127"/>
      <c r="M40" s="127"/>
      <c r="N40" s="127"/>
      <c r="O40" s="127"/>
      <c r="P40" s="127"/>
      <c r="Q40" s="127"/>
      <c r="R40" s="127"/>
      <c r="S40" s="34"/>
      <c r="T40" s="15"/>
      <c r="U40" s="15"/>
      <c r="V40" s="3"/>
      <c r="X40" s="16"/>
      <c r="Y40" s="16"/>
      <c r="Z40" s="16"/>
      <c r="AA40" s="16"/>
      <c r="AB40" s="16"/>
      <c r="AC40" s="16"/>
      <c r="AD40" s="16"/>
    </row>
    <row r="41" spans="1:30" ht="18" customHeight="1" x14ac:dyDescent="0.25">
      <c r="A41" s="51">
        <f>A40+Calculator!$P$34/200</f>
        <v>0.52500000000000013</v>
      </c>
      <c r="B41" s="43">
        <v>195.87541787745454</v>
      </c>
      <c r="C41" s="48"/>
      <c r="D41" s="27"/>
      <c r="E41" s="33"/>
      <c r="F41" s="126" t="s">
        <v>61</v>
      </c>
      <c r="G41" s="126"/>
      <c r="H41" s="126"/>
      <c r="I41" s="126"/>
      <c r="J41" s="126"/>
      <c r="K41" s="126"/>
      <c r="L41" s="126"/>
      <c r="M41" s="126"/>
      <c r="N41" s="126"/>
      <c r="O41" s="126"/>
      <c r="P41" s="126"/>
      <c r="Q41" s="126"/>
      <c r="R41" s="126"/>
      <c r="S41" s="34"/>
      <c r="T41" s="15"/>
      <c r="U41" s="15"/>
      <c r="V41" s="3"/>
      <c r="X41" s="16"/>
      <c r="Y41" s="16"/>
      <c r="Z41" s="16"/>
      <c r="AA41" s="16"/>
      <c r="AB41" s="16"/>
      <c r="AC41" s="16"/>
      <c r="AD41" s="16"/>
    </row>
    <row r="42" spans="1:30" ht="18" customHeight="1" x14ac:dyDescent="0.25">
      <c r="A42" s="51">
        <f>A41+Calculator!$P$34/200</f>
        <v>0.55000000000000016</v>
      </c>
      <c r="B42" s="43">
        <v>197.89610442229889</v>
      </c>
      <c r="C42" s="48"/>
      <c r="D42" s="27"/>
      <c r="E42" s="33"/>
      <c r="F42" s="126"/>
      <c r="G42" s="126"/>
      <c r="H42" s="126"/>
      <c r="I42" s="126"/>
      <c r="J42" s="126"/>
      <c r="K42" s="126"/>
      <c r="L42" s="126"/>
      <c r="M42" s="126"/>
      <c r="N42" s="126"/>
      <c r="O42" s="126"/>
      <c r="P42" s="126"/>
      <c r="Q42" s="126"/>
      <c r="R42" s="126"/>
      <c r="S42" s="34"/>
      <c r="T42" s="15"/>
      <c r="U42" s="15"/>
      <c r="V42" s="3"/>
      <c r="X42" s="16"/>
      <c r="Y42" s="16"/>
      <c r="Z42" s="16"/>
      <c r="AA42" s="16"/>
      <c r="AB42" s="16"/>
      <c r="AC42" s="16"/>
      <c r="AD42" s="16"/>
    </row>
    <row r="43" spans="1:30" ht="18" customHeight="1" x14ac:dyDescent="0.25">
      <c r="A43" s="51">
        <f>A42+Calculator!$P$34/200</f>
        <v>0.57500000000000018</v>
      </c>
      <c r="B43" s="43">
        <v>199.8130773661477</v>
      </c>
      <c r="C43" s="48"/>
      <c r="D43" s="27"/>
      <c r="E43" s="33"/>
      <c r="F43" s="124" t="s">
        <v>62</v>
      </c>
      <c r="G43" s="124"/>
      <c r="H43" s="124"/>
      <c r="I43" s="124"/>
      <c r="J43" s="124"/>
      <c r="K43" s="124"/>
      <c r="L43" s="124"/>
      <c r="M43" s="124"/>
      <c r="N43" s="124"/>
      <c r="O43" s="124"/>
      <c r="P43" s="124"/>
      <c r="Q43" s="124"/>
      <c r="R43" s="124"/>
      <c r="S43" s="34"/>
      <c r="T43" s="15"/>
      <c r="U43" s="15"/>
      <c r="V43" s="3"/>
    </row>
    <row r="44" spans="1:30" ht="18" customHeight="1" x14ac:dyDescent="0.25">
      <c r="A44" s="51">
        <f>A43+Calculator!$P$34/200</f>
        <v>0.6000000000000002</v>
      </c>
      <c r="B44" s="43">
        <v>201.63517835253757</v>
      </c>
      <c r="C44" s="48"/>
      <c r="D44" s="27"/>
      <c r="E44" s="33"/>
      <c r="G44" s="126" t="s">
        <v>63</v>
      </c>
      <c r="H44" s="126"/>
      <c r="I44" s="126"/>
      <c r="J44" s="126"/>
      <c r="K44" s="126"/>
      <c r="L44" s="126"/>
      <c r="M44" s="126"/>
      <c r="N44" s="126"/>
      <c r="O44" s="126"/>
      <c r="P44" s="126"/>
      <c r="Q44" s="126"/>
      <c r="R44" s="126"/>
      <c r="S44" s="34"/>
      <c r="T44" s="15"/>
      <c r="U44" s="15"/>
      <c r="V44" s="3"/>
    </row>
    <row r="45" spans="1:30" ht="18" customHeight="1" x14ac:dyDescent="0.25">
      <c r="A45" s="51">
        <f>A44+Calculator!$P$34/200</f>
        <v>0.62500000000000022</v>
      </c>
      <c r="B45" s="43">
        <v>203.37034363988977</v>
      </c>
      <c r="C45" s="48"/>
      <c r="D45" s="27"/>
      <c r="E45" s="33"/>
      <c r="G45" s="126"/>
      <c r="H45" s="126"/>
      <c r="I45" s="126"/>
      <c r="J45" s="126"/>
      <c r="K45" s="126"/>
      <c r="L45" s="126"/>
      <c r="M45" s="126"/>
      <c r="N45" s="126"/>
      <c r="O45" s="126"/>
      <c r="P45" s="126"/>
      <c r="Q45" s="126"/>
      <c r="R45" s="126"/>
      <c r="S45" s="34"/>
      <c r="T45" s="15"/>
      <c r="U45" s="15"/>
      <c r="V45" s="3"/>
    </row>
    <row r="46" spans="1:30" ht="18" customHeight="1" x14ac:dyDescent="0.25">
      <c r="A46" s="51">
        <f>A45+Calculator!$P$34/200</f>
        <v>0.65000000000000024</v>
      </c>
      <c r="B46" s="43">
        <v>205.02570941524169</v>
      </c>
      <c r="C46" s="48"/>
      <c r="D46" s="27"/>
      <c r="E46" s="33"/>
      <c r="G46" s="126"/>
      <c r="H46" s="126"/>
      <c r="I46" s="126"/>
      <c r="J46" s="126"/>
      <c r="K46" s="126"/>
      <c r="L46" s="126"/>
      <c r="M46" s="126"/>
      <c r="N46" s="126"/>
      <c r="O46" s="126"/>
      <c r="P46" s="126"/>
      <c r="Q46" s="126"/>
      <c r="R46" s="126"/>
      <c r="S46" s="34"/>
      <c r="T46" s="15"/>
      <c r="U46" s="15"/>
      <c r="V46" s="3"/>
    </row>
    <row r="47" spans="1:30" ht="18" customHeight="1" x14ac:dyDescent="0.25">
      <c r="A47" s="51">
        <f>A46+Calculator!$P$34/200</f>
        <v>0.67500000000000027</v>
      </c>
      <c r="B47" s="43">
        <v>206.6077016117213</v>
      </c>
      <c r="C47" s="48"/>
      <c r="D47" s="27"/>
      <c r="E47" s="33"/>
      <c r="G47" s="126" t="s">
        <v>64</v>
      </c>
      <c r="H47" s="126"/>
      <c r="I47" s="126"/>
      <c r="J47" s="126"/>
      <c r="K47" s="126"/>
      <c r="L47" s="126"/>
      <c r="M47" s="126"/>
      <c r="N47" s="126"/>
      <c r="O47" s="126"/>
      <c r="P47" s="126"/>
      <c r="Q47" s="126"/>
      <c r="R47" s="126"/>
      <c r="S47" s="34"/>
      <c r="T47" s="15"/>
      <c r="U47" s="15"/>
      <c r="V47" s="3"/>
    </row>
    <row r="48" spans="1:30" ht="18" customHeight="1" x14ac:dyDescent="0.25">
      <c r="A48" s="51">
        <f>A47+Calculator!$P$34/200</f>
        <v>0.70000000000000029</v>
      </c>
      <c r="B48" s="43">
        <v>208.12211350257598</v>
      </c>
      <c r="C48" s="48"/>
      <c r="D48" s="27"/>
      <c r="E48" s="33"/>
      <c r="F48" s="124" t="s">
        <v>65</v>
      </c>
      <c r="G48" s="124"/>
      <c r="H48" s="124"/>
      <c r="I48" s="124"/>
      <c r="J48" s="124"/>
      <c r="K48" s="124"/>
      <c r="L48" s="124"/>
      <c r="M48" s="124"/>
      <c r="N48" s="124"/>
      <c r="O48" s="124"/>
      <c r="P48" s="124"/>
      <c r="Q48" s="124"/>
      <c r="R48" s="124"/>
      <c r="S48" s="34"/>
      <c r="T48" s="15"/>
      <c r="U48" s="15"/>
      <c r="V48" s="3"/>
    </row>
    <row r="49" spans="1:22" ht="18" customHeight="1" x14ac:dyDescent="0.25">
      <c r="A49" s="51">
        <f>A48+Calculator!$P$34/200</f>
        <v>0.72500000000000031</v>
      </c>
      <c r="B49" s="43">
        <v>209.57417340552018</v>
      </c>
      <c r="C49" s="48"/>
      <c r="D49" s="27"/>
      <c r="E49" s="33"/>
      <c r="F49" s="10"/>
      <c r="G49" s="10"/>
      <c r="H49" s="10"/>
      <c r="I49" s="10"/>
      <c r="J49" s="10"/>
      <c r="K49" s="10"/>
      <c r="L49" s="10"/>
      <c r="M49" s="10"/>
      <c r="N49" s="10"/>
      <c r="O49" s="10"/>
      <c r="P49" s="10"/>
      <c r="Q49" s="10"/>
      <c r="R49" s="10"/>
      <c r="S49" s="35"/>
      <c r="U49" s="15"/>
      <c r="V49" s="3"/>
    </row>
    <row r="50" spans="1:22" ht="18" customHeight="1" x14ac:dyDescent="0.25">
      <c r="A50" s="51">
        <f>A49+Calculator!$P$34/200</f>
        <v>0.75000000000000033</v>
      </c>
      <c r="B50" s="43">
        <v>210.96860420490347</v>
      </c>
      <c r="C50" s="48"/>
      <c r="D50" s="27"/>
      <c r="E50" s="33"/>
      <c r="G50" s="10"/>
      <c r="H50" s="12"/>
      <c r="I50" s="12"/>
      <c r="J50" s="12"/>
      <c r="K50" s="10"/>
      <c r="S50" s="35"/>
    </row>
    <row r="51" spans="1:22" ht="18" customHeight="1" x14ac:dyDescent="0.25">
      <c r="A51" s="51">
        <f>A50+Calculator!$P$34/200</f>
        <v>0.77500000000000036</v>
      </c>
      <c r="B51" s="43">
        <v>212.30967597593821</v>
      </c>
      <c r="C51" s="48"/>
      <c r="D51" s="27"/>
      <c r="E51" s="33"/>
      <c r="F51" s="11" t="s">
        <v>66</v>
      </c>
      <c r="G51" s="10"/>
      <c r="H51" s="12"/>
      <c r="I51" s="12"/>
      <c r="J51" s="12"/>
      <c r="K51" s="10"/>
      <c r="S51" s="35"/>
    </row>
    <row r="52" spans="1:22" ht="18" customHeight="1" x14ac:dyDescent="0.25">
      <c r="A52" s="51">
        <f>A51+Calculator!$P$34/200</f>
        <v>0.80000000000000038</v>
      </c>
      <c r="B52" s="43">
        <v>213.60125270433875</v>
      </c>
      <c r="C52" s="48"/>
      <c r="D52" s="27"/>
      <c r="E52" s="33"/>
      <c r="F52" s="124" t="s">
        <v>67</v>
      </c>
      <c r="G52" s="124"/>
      <c r="H52" s="124"/>
      <c r="I52" s="124"/>
      <c r="J52" s="124"/>
      <c r="K52" s="124"/>
      <c r="L52" s="124"/>
      <c r="M52" s="124"/>
      <c r="N52" s="124"/>
      <c r="O52" s="124"/>
      <c r="P52" s="124"/>
      <c r="Q52" s="124"/>
      <c r="R52" s="124"/>
      <c r="S52" s="35"/>
    </row>
    <row r="53" spans="1:22" ht="18" customHeight="1" x14ac:dyDescent="0.25">
      <c r="A53" s="51">
        <f>A52+Calculator!$P$34/200</f>
        <v>0.8250000000000004</v>
      </c>
      <c r="B53" s="43">
        <v>214.84683389071057</v>
      </c>
      <c r="C53" s="48"/>
      <c r="D53" s="27"/>
      <c r="E53" s="33"/>
      <c r="F53" s="23" t="s">
        <v>36</v>
      </c>
      <c r="G53" s="23"/>
      <c r="H53" s="23"/>
      <c r="I53" s="23"/>
      <c r="J53" s="23"/>
      <c r="K53" s="23"/>
      <c r="L53" s="23"/>
      <c r="M53" s="23"/>
      <c r="N53" s="23"/>
      <c r="O53" s="23"/>
      <c r="P53" s="23"/>
      <c r="Q53" s="23"/>
      <c r="R53" s="23"/>
      <c r="S53" s="35"/>
    </row>
    <row r="54" spans="1:22" ht="18" customHeight="1" x14ac:dyDescent="0.25">
      <c r="A54" s="51">
        <f>A53+Calculator!$P$34/200</f>
        <v>0.85000000000000042</v>
      </c>
      <c r="B54" s="43">
        <v>216.04959168252026</v>
      </c>
      <c r="C54" s="48"/>
      <c r="D54" s="27"/>
      <c r="E54" s="33"/>
      <c r="F54" s="61"/>
      <c r="G54" s="61"/>
      <c r="H54" s="61"/>
      <c r="I54" s="61"/>
      <c r="J54" s="61"/>
      <c r="K54" s="61"/>
      <c r="L54" s="61"/>
      <c r="M54" s="61"/>
      <c r="N54" s="61"/>
      <c r="O54" s="61"/>
      <c r="P54" s="61"/>
      <c r="Q54" s="61"/>
      <c r="R54" s="61"/>
      <c r="S54" s="35"/>
    </row>
    <row r="55" spans="1:22" ht="18" customHeight="1" x14ac:dyDescent="0.25">
      <c r="A55" s="51">
        <f>A54+Calculator!$P$34/200</f>
        <v>0.87500000000000044</v>
      </c>
      <c r="B55" s="43">
        <v>217.21240406845141</v>
      </c>
      <c r="C55" s="48"/>
      <c r="D55" s="27"/>
      <c r="E55" s="33"/>
      <c r="F55" s="23"/>
      <c r="G55" s="23"/>
      <c r="H55" s="23"/>
      <c r="I55" s="23"/>
      <c r="J55" s="23"/>
      <c r="K55" s="23"/>
      <c r="L55" s="23"/>
      <c r="M55" s="23"/>
      <c r="N55" s="23"/>
      <c r="O55" s="23"/>
      <c r="P55" s="23"/>
      <c r="Q55" s="23"/>
      <c r="R55" s="23"/>
      <c r="S55" s="35"/>
    </row>
    <row r="56" spans="1:22" ht="18" customHeight="1" thickBot="1" x14ac:dyDescent="0.3">
      <c r="A56" s="51">
        <f>A55+Calculator!$P$34/200</f>
        <v>0.90000000000000047</v>
      </c>
      <c r="B56" s="43">
        <v>218.33788458805816</v>
      </c>
      <c r="C56" s="48"/>
      <c r="D56" s="27"/>
      <c r="E56" s="36"/>
      <c r="F56" s="37"/>
      <c r="G56" s="37"/>
      <c r="H56" s="38"/>
      <c r="I56" s="38"/>
      <c r="J56" s="38"/>
      <c r="K56" s="37"/>
      <c r="L56" s="39"/>
      <c r="M56" s="39"/>
      <c r="N56" s="39"/>
      <c r="O56" s="39"/>
      <c r="P56" s="39"/>
      <c r="Q56" s="39"/>
      <c r="R56" s="39"/>
      <c r="S56" s="40"/>
    </row>
    <row r="57" spans="1:22" ht="18" customHeight="1" x14ac:dyDescent="0.25">
      <c r="A57" s="51">
        <f>A56+Calculator!$P$34/200</f>
        <v>0.92500000000000049</v>
      </c>
      <c r="B57" s="43">
        <v>219.42840894578546</v>
      </c>
      <c r="C57" s="48"/>
      <c r="D57" s="27"/>
      <c r="H57" s="3"/>
      <c r="I57" s="3"/>
      <c r="J57" s="3"/>
    </row>
    <row r="58" spans="1:22" ht="18" customHeight="1" x14ac:dyDescent="0.25">
      <c r="A58" s="51">
        <f>A57+Calculator!$P$34/200</f>
        <v>0.95000000000000051</v>
      </c>
      <c r="B58" s="43">
        <v>220.48613886733403</v>
      </c>
      <c r="C58" s="48"/>
      <c r="D58" s="27"/>
      <c r="H58" s="3"/>
      <c r="I58" s="3"/>
      <c r="J58" s="3"/>
    </row>
    <row r="59" spans="1:22" ht="18" customHeight="1" x14ac:dyDescent="0.25">
      <c r="A59" s="51">
        <f>A58+Calculator!$P$34/200</f>
        <v>0.97500000000000053</v>
      </c>
      <c r="B59" s="43">
        <v>221.51304349447003</v>
      </c>
      <c r="C59" s="48"/>
      <c r="D59" s="27"/>
      <c r="H59" s="3"/>
      <c r="I59" s="3"/>
      <c r="J59" s="3"/>
    </row>
    <row r="60" spans="1:22" ht="18" customHeight="1" x14ac:dyDescent="0.25">
      <c r="A60" s="51">
        <f>A59+Calculator!$P$34/200</f>
        <v>1.0000000000000004</v>
      </c>
      <c r="B60" s="43">
        <v>222.51091857935879</v>
      </c>
      <c r="C60" s="48"/>
      <c r="D60" s="27"/>
      <c r="H60" s="3"/>
      <c r="I60" s="3"/>
      <c r="J60" s="3"/>
    </row>
    <row r="61" spans="1:22" ht="18" customHeight="1" x14ac:dyDescent="0.25">
      <c r="A61" s="51">
        <f>A60+Calculator!$P$34/200</f>
        <v>1.0250000000000004</v>
      </c>
      <c r="B61" s="43">
        <v>223.48140370971169</v>
      </c>
      <c r="C61" s="48"/>
      <c r="D61" s="27"/>
      <c r="H61" s="3"/>
      <c r="I61" s="3"/>
      <c r="J61" s="3"/>
    </row>
    <row r="62" spans="1:22" ht="18" customHeight="1" x14ac:dyDescent="0.25">
      <c r="A62" s="51">
        <f>A61+Calculator!$P$34/200</f>
        <v>1.0500000000000003</v>
      </c>
      <c r="B62" s="43">
        <v>224.42599777036457</v>
      </c>
      <c r="C62" s="48"/>
      <c r="D62" s="27"/>
      <c r="H62" s="3"/>
      <c r="I62" s="3"/>
      <c r="J62" s="3"/>
    </row>
    <row r="63" spans="1:22" ht="18" customHeight="1" x14ac:dyDescent="0.25">
      <c r="A63" s="51">
        <f>A62+Calculator!$P$34/200</f>
        <v>1.0750000000000002</v>
      </c>
      <c r="B63" s="43">
        <v>225.34607282454192</v>
      </c>
      <c r="C63" s="48"/>
      <c r="D63" s="27"/>
      <c r="H63" s="3"/>
      <c r="I63" s="3"/>
      <c r="J63" s="3"/>
    </row>
    <row r="64" spans="1:22" ht="18" customHeight="1" x14ac:dyDescent="0.25">
      <c r="A64" s="51">
        <f>A63+Calculator!$P$34/200</f>
        <v>1.1000000000000001</v>
      </c>
      <c r="B64" s="43">
        <v>226.24288657843661</v>
      </c>
      <c r="C64" s="48"/>
      <c r="D64" s="27"/>
      <c r="H64" s="3"/>
      <c r="I64" s="3"/>
      <c r="J64" s="3"/>
    </row>
    <row r="65" spans="1:10" ht="18" customHeight="1" x14ac:dyDescent="0.25">
      <c r="A65" s="51">
        <f>A64+Calculator!$P$34/200</f>
        <v>1.125</v>
      </c>
      <c r="B65" s="43">
        <v>227.117593575406</v>
      </c>
      <c r="C65" s="48"/>
      <c r="D65" s="27"/>
      <c r="H65" s="3"/>
      <c r="I65" s="3"/>
      <c r="J65" s="3"/>
    </row>
    <row r="66" spans="1:10" ht="18" customHeight="1" x14ac:dyDescent="0.25">
      <c r="A66" s="51">
        <f>A65+Calculator!$P$34/200</f>
        <v>1.1499999999999999</v>
      </c>
      <c r="B66" s="43">
        <v>227.97125525071499</v>
      </c>
      <c r="C66" s="48"/>
      <c r="D66" s="27"/>
      <c r="H66" s="3"/>
      <c r="I66" s="3"/>
      <c r="J66" s="3"/>
    </row>
    <row r="67" spans="1:10" ht="18" customHeight="1" x14ac:dyDescent="0.25">
      <c r="A67" s="51">
        <f>A66+Calculator!$P$34/200</f>
        <v>1.1749999999999998</v>
      </c>
      <c r="B67" s="43">
        <v>228.80484896408831</v>
      </c>
      <c r="C67" s="48"/>
      <c r="D67" s="27"/>
      <c r="H67" s="3"/>
      <c r="I67" s="3"/>
      <c r="J67" s="3"/>
    </row>
    <row r="68" spans="1:10" ht="18" customHeight="1" x14ac:dyDescent="0.25">
      <c r="A68" s="51">
        <f>A67+Calculator!$P$34/200</f>
        <v>1.1999999999999997</v>
      </c>
      <c r="B68" s="43">
        <v>229.6192761151417</v>
      </c>
      <c r="C68" s="48"/>
      <c r="D68" s="27"/>
      <c r="H68" s="3"/>
      <c r="I68" s="3"/>
      <c r="J68" s="3"/>
    </row>
    <row r="69" spans="1:10" ht="18" customHeight="1" x14ac:dyDescent="0.25">
      <c r="A69" s="51">
        <f>A68+Calculator!$P$34/200</f>
        <v>1.2249999999999996</v>
      </c>
      <c r="B69" s="43">
        <v>230.41536943587397</v>
      </c>
      <c r="C69" s="48"/>
      <c r="D69" s="27"/>
      <c r="H69" s="3"/>
      <c r="I69" s="3"/>
      <c r="J69" s="3"/>
    </row>
    <row r="70" spans="1:10" ht="18" customHeight="1" x14ac:dyDescent="0.25">
      <c r="A70" s="51">
        <f>A69+Calculator!$P$34/200</f>
        <v>1.2499999999999996</v>
      </c>
      <c r="B70" s="43">
        <v>231.19389954466436</v>
      </c>
      <c r="C70" s="48"/>
      <c r="D70" s="27"/>
      <c r="H70" s="3"/>
      <c r="I70" s="3"/>
      <c r="J70" s="3"/>
    </row>
    <row r="71" spans="1:10" ht="18" customHeight="1" x14ac:dyDescent="0.25">
      <c r="A71" s="51">
        <f>A70+Calculator!$P$34/200</f>
        <v>1.2749999999999995</v>
      </c>
      <c r="B71" s="43">
        <v>231.95558083750427</v>
      </c>
      <c r="C71" s="48"/>
      <c r="D71" s="27"/>
    </row>
    <row r="72" spans="1:10" ht="18" customHeight="1" x14ac:dyDescent="0.25">
      <c r="A72" s="51">
        <f>A71+Calculator!$P$34/200</f>
        <v>1.2999999999999994</v>
      </c>
      <c r="B72" s="43">
        <v>232.70107678438552</v>
      </c>
      <c r="C72" s="48"/>
      <c r="D72" s="27"/>
    </row>
    <row r="73" spans="1:10" ht="18" customHeight="1" x14ac:dyDescent="0.25">
      <c r="A73" s="51">
        <f>A72+Calculator!$P$34/200</f>
        <v>1.3249999999999993</v>
      </c>
      <c r="B73" s="43">
        <v>233.43100469177389</v>
      </c>
      <c r="C73" s="48"/>
      <c r="D73" s="27"/>
    </row>
    <row r="74" spans="1:10" ht="18" customHeight="1" x14ac:dyDescent="0.25">
      <c r="A74" s="51">
        <f>A73+Calculator!$P$34/200</f>
        <v>1.3499999999999992</v>
      </c>
      <c r="B74" s="43">
        <v>234.14593998582575</v>
      </c>
      <c r="C74" s="48"/>
      <c r="D74" s="27"/>
    </row>
    <row r="75" spans="1:10" ht="18" customHeight="1" x14ac:dyDescent="0.25">
      <c r="A75" s="51">
        <f>A74+Calculator!$P$34/200</f>
        <v>1.3749999999999991</v>
      </c>
      <c r="B75" s="43">
        <v>234.8464200653853</v>
      </c>
      <c r="C75" s="48"/>
      <c r="D75" s="27"/>
    </row>
    <row r="76" spans="1:10" ht="18" customHeight="1" x14ac:dyDescent="0.25">
      <c r="A76" s="51">
        <f>A75+Calculator!$P$34/200</f>
        <v>1.399999999999999</v>
      </c>
      <c r="B76" s="43">
        <v>235.53294776875873</v>
      </c>
      <c r="C76" s="48"/>
      <c r="D76" s="27"/>
    </row>
    <row r="77" spans="1:10" ht="18" customHeight="1" x14ac:dyDescent="0.25">
      <c r="A77" s="51">
        <f>A76+Calculator!$P$34/200</f>
        <v>1.4249999999999989</v>
      </c>
      <c r="B77" s="43">
        <v>236.20599449374046</v>
      </c>
      <c r="C77" s="48"/>
      <c r="D77" s="27"/>
    </row>
    <row r="78" spans="1:10" ht="18" customHeight="1" x14ac:dyDescent="0.25">
      <c r="A78" s="51">
        <f>A77+Calculator!$P$34/200</f>
        <v>1.4499999999999988</v>
      </c>
      <c r="B78" s="43">
        <v>236.86600300631312</v>
      </c>
      <c r="C78" s="48"/>
      <c r="D78" s="27"/>
    </row>
    <row r="79" spans="1:10" ht="18" customHeight="1" x14ac:dyDescent="0.25">
      <c r="A79" s="51">
        <f>A78+Calculator!$P$34/200</f>
        <v>1.4749999999999988</v>
      </c>
      <c r="B79" s="43">
        <v>237.51338996980357</v>
      </c>
      <c r="C79" s="48"/>
      <c r="D79" s="27"/>
    </row>
    <row r="80" spans="1:10" ht="18" customHeight="1" x14ac:dyDescent="0.25">
      <c r="A80" s="51">
        <f>A79+Calculator!$P$34/200</f>
        <v>1.4999999999999987</v>
      </c>
      <c r="B80" s="43">
        <v>238.14854822301587</v>
      </c>
      <c r="C80" s="48"/>
      <c r="D80" s="27"/>
    </row>
    <row r="81" spans="1:4" ht="18" customHeight="1" x14ac:dyDescent="0.25">
      <c r="A81" s="51">
        <f>A80+Calculator!$P$34/200</f>
        <v>1.5249999999999986</v>
      </c>
      <c r="B81" s="43">
        <v>238.77184883293563</v>
      </c>
      <c r="C81" s="48"/>
      <c r="D81" s="27"/>
    </row>
    <row r="82" spans="1:4" ht="18" customHeight="1" x14ac:dyDescent="0.25">
      <c r="A82" s="51">
        <f>A81+Calculator!$P$34/200</f>
        <v>1.5499999999999985</v>
      </c>
      <c r="B82" s="43">
        <v>239.38364294497137</v>
      </c>
      <c r="C82" s="48"/>
      <c r="D82" s="27"/>
    </row>
    <row r="83" spans="1:4" ht="18" customHeight="1" x14ac:dyDescent="0.25">
      <c r="A83" s="51">
        <f>A82+Calculator!$P$34/200</f>
        <v>1.5749999999999984</v>
      </c>
      <c r="B83" s="43">
        <v>239.98426345134627</v>
      </c>
      <c r="C83" s="48"/>
      <c r="D83" s="27"/>
    </row>
    <row r="84" spans="1:4" ht="18" customHeight="1" x14ac:dyDescent="0.25">
      <c r="A84" s="51">
        <f>A83+Calculator!$P$34/200</f>
        <v>1.5999999999999983</v>
      </c>
      <c r="B84" s="43">
        <v>240.57402649613627</v>
      </c>
      <c r="C84" s="48"/>
      <c r="D84" s="27"/>
    </row>
    <row r="85" spans="1:4" ht="18" customHeight="1" x14ac:dyDescent="0.25">
      <c r="A85" s="51">
        <f>A84+Calculator!$P$34/200</f>
        <v>1.6249999999999982</v>
      </c>
      <c r="B85" s="43">
        <v>241.15323283355735</v>
      </c>
      <c r="C85" s="48"/>
      <c r="D85" s="27"/>
    </row>
    <row r="86" spans="1:4" ht="18" customHeight="1" x14ac:dyDescent="0.25">
      <c r="A86" s="51">
        <f>A85+Calculator!$P$34/200</f>
        <v>1.6499999999999981</v>
      </c>
      <c r="B86" s="43">
        <v>241.72216905440115</v>
      </c>
      <c r="C86" s="48"/>
      <c r="D86" s="27"/>
    </row>
    <row r="87" spans="1:4" ht="18" customHeight="1" x14ac:dyDescent="0.25">
      <c r="A87" s="51">
        <f>A86+Calculator!$P$34/200</f>
        <v>1.674999999999998</v>
      </c>
      <c r="B87" s="43">
        <v>242.28110869399143</v>
      </c>
      <c r="C87" s="48"/>
      <c r="D87" s="27"/>
    </row>
    <row r="88" spans="1:4" ht="18" customHeight="1" x14ac:dyDescent="0.25">
      <c r="A88" s="51">
        <f>A87+Calculator!$P$34/200</f>
        <v>1.699999999999998</v>
      </c>
      <c r="B88" s="43">
        <v>242.83031323366558</v>
      </c>
      <c r="C88" s="48"/>
      <c r="D88" s="27"/>
    </row>
    <row r="89" spans="1:4" ht="18" customHeight="1" x14ac:dyDescent="0.25">
      <c r="A89" s="51">
        <f>A88+Calculator!$P$34/200</f>
        <v>1.7249999999999979</v>
      </c>
      <c r="B89" s="43">
        <v>243.37003300655411</v>
      </c>
      <c r="C89" s="48"/>
      <c r="D89" s="27"/>
    </row>
    <row r="90" spans="1:4" ht="18" customHeight="1" x14ac:dyDescent="0.25">
      <c r="A90" s="51">
        <f>A89+Calculator!$P$34/200</f>
        <v>1.7499999999999978</v>
      </c>
      <c r="B90" s="43">
        <v>243.90050801733059</v>
      </c>
      <c r="C90" s="48"/>
      <c r="D90" s="27"/>
    </row>
    <row r="91" spans="1:4" ht="18" customHeight="1" x14ac:dyDescent="0.25">
      <c r="A91" s="51">
        <f>A90+Calculator!$P$34/200</f>
        <v>1.7749999999999977</v>
      </c>
      <c r="B91" s="43">
        <v>244.4219686846119</v>
      </c>
      <c r="C91" s="48"/>
      <c r="D91" s="27"/>
    </row>
    <row r="92" spans="1:4" ht="18" customHeight="1" x14ac:dyDescent="0.25">
      <c r="A92" s="51">
        <f>A91+Calculator!$P$34/200</f>
        <v>1.7999999999999976</v>
      </c>
      <c r="B92" s="43">
        <v>244.93463651380358</v>
      </c>
      <c r="C92" s="48"/>
      <c r="D92" s="27"/>
    </row>
    <row r="93" spans="1:4" ht="18" customHeight="1" x14ac:dyDescent="0.25">
      <c r="A93" s="51">
        <f>A92+Calculator!$P$34/200</f>
        <v>1.8249999999999975</v>
      </c>
      <c r="B93" s="43">
        <v>245.4387247073862</v>
      </c>
      <c r="C93" s="48"/>
      <c r="D93" s="27"/>
    </row>
    <row r="94" spans="1:4" ht="18" customHeight="1" x14ac:dyDescent="0.25">
      <c r="A94" s="51">
        <f>A93+Calculator!$P$34/200</f>
        <v>1.8499999999999974</v>
      </c>
      <c r="B94" s="43">
        <v>245.93443871892379</v>
      </c>
      <c r="C94" s="48"/>
      <c r="D94" s="27"/>
    </row>
    <row r="95" spans="1:4" ht="18" customHeight="1" x14ac:dyDescent="0.25">
      <c r="A95" s="51">
        <f>A94+Calculator!$P$34/200</f>
        <v>1.8749999999999973</v>
      </c>
      <c r="B95" s="43">
        <v>246.42197675643499</v>
      </c>
      <c r="C95" s="48"/>
      <c r="D95" s="27"/>
    </row>
    <row r="96" spans="1:4" ht="18" customHeight="1" x14ac:dyDescent="0.25">
      <c r="A96" s="51">
        <f>A95+Calculator!$P$34/200</f>
        <v>1.8999999999999972</v>
      </c>
      <c r="B96" s="43">
        <v>246.9015302401902</v>
      </c>
      <c r="C96" s="48"/>
      <c r="D96" s="27"/>
    </row>
    <row r="97" spans="1:4" ht="18" customHeight="1" x14ac:dyDescent="0.25">
      <c r="A97" s="51">
        <f>A96+Calculator!$P$34/200</f>
        <v>1.9249999999999972</v>
      </c>
      <c r="B97" s="43">
        <v>247.37328421948141</v>
      </c>
      <c r="C97" s="48"/>
      <c r="D97" s="27"/>
    </row>
    <row r="98" spans="1:4" ht="18" customHeight="1" x14ac:dyDescent="0.25">
      <c r="A98" s="51">
        <f>A97+Calculator!$P$34/200</f>
        <v>1.9499999999999971</v>
      </c>
      <c r="B98" s="43">
        <v>247.83741775244823</v>
      </c>
      <c r="C98" s="48"/>
      <c r="D98" s="27"/>
    </row>
    <row r="99" spans="1:4" ht="18" customHeight="1" x14ac:dyDescent="0.25">
      <c r="A99" s="51">
        <f>A98+Calculator!$P$34/200</f>
        <v>1.974999999999997</v>
      </c>
      <c r="B99" s="43">
        <v>248.29410425262796</v>
      </c>
      <c r="C99" s="48"/>
      <c r="D99" s="27"/>
    </row>
    <row r="100" spans="1:4" ht="18" customHeight="1" x14ac:dyDescent="0.25">
      <c r="A100" s="51">
        <f>A99+Calculator!$P$34/200</f>
        <v>1.9999999999999969</v>
      </c>
      <c r="B100" s="43">
        <v>248.74351180552122</v>
      </c>
      <c r="C100" s="48"/>
      <c r="D100" s="27"/>
    </row>
    <row r="101" spans="1:4" ht="18" customHeight="1" x14ac:dyDescent="0.25">
      <c r="A101" s="51">
        <f>A100+Calculator!$P$34/200</f>
        <v>2.0249999999999968</v>
      </c>
      <c r="B101" s="43">
        <v>249.18580345813317</v>
      </c>
      <c r="C101" s="48"/>
      <c r="D101" s="27"/>
    </row>
    <row r="102" spans="1:4" ht="18" customHeight="1" x14ac:dyDescent="0.25">
      <c r="A102" s="51">
        <f>A101+Calculator!$P$34/200</f>
        <v>2.0499999999999967</v>
      </c>
      <c r="B102" s="43">
        <v>249.621137484146</v>
      </c>
      <c r="C102" s="48"/>
      <c r="D102" s="27"/>
    </row>
    <row r="103" spans="1:4" ht="18" customHeight="1" x14ac:dyDescent="0.25">
      <c r="A103" s="51">
        <f>A102+Calculator!$P$34/200</f>
        <v>2.0749999999999966</v>
      </c>
      <c r="B103" s="43">
        <v>250.04966762711092</v>
      </c>
      <c r="C103" s="48"/>
      <c r="D103" s="27"/>
    </row>
    <row r="104" spans="1:4" ht="18" customHeight="1" x14ac:dyDescent="0.25">
      <c r="A104" s="51">
        <f>A103+Calculator!$P$34/200</f>
        <v>2.0999999999999965</v>
      </c>
      <c r="B104" s="43">
        <v>250.47154332380353</v>
      </c>
      <c r="C104" s="48"/>
      <c r="D104" s="27"/>
    </row>
    <row r="105" spans="1:4" ht="18" customHeight="1" x14ac:dyDescent="0.25">
      <c r="A105" s="51">
        <f>A104+Calculator!$P$34/200</f>
        <v>2.1249999999999964</v>
      </c>
      <c r="B105" s="43">
        <v>250.88690990967009</v>
      </c>
      <c r="C105" s="48"/>
      <c r="D105" s="27"/>
    </row>
    <row r="106" spans="1:4" ht="18" customHeight="1" x14ac:dyDescent="0.25">
      <c r="A106" s="51">
        <f>A105+Calculator!$P$34/200</f>
        <v>2.1499999999999964</v>
      </c>
      <c r="B106" s="43">
        <v>251.29590880809602</v>
      </c>
      <c r="C106" s="48"/>
      <c r="D106" s="27"/>
    </row>
    <row r="107" spans="1:4" ht="18" customHeight="1" x14ac:dyDescent="0.25">
      <c r="A107" s="51">
        <f>A106+Calculator!$P$34/200</f>
        <v>2.1749999999999963</v>
      </c>
      <c r="B107" s="43">
        <v>251.69867770505351</v>
      </c>
      <c r="C107" s="48"/>
      <c r="D107" s="27"/>
    </row>
    <row r="108" spans="1:4" ht="18" customHeight="1" x14ac:dyDescent="0.25">
      <c r="A108" s="51">
        <f>A107+Calculator!$P$34/200</f>
        <v>2.1999999999999962</v>
      </c>
      <c r="B108" s="43">
        <v>252.0953507105269</v>
      </c>
      <c r="C108" s="48"/>
      <c r="D108" s="27"/>
    </row>
    <row r="109" spans="1:4" ht="18" customHeight="1" x14ac:dyDescent="0.25">
      <c r="A109" s="51">
        <f>A108+Calculator!$P$34/200</f>
        <v>2.2249999999999961</v>
      </c>
      <c r="B109" s="43">
        <v>252.4860585079731</v>
      </c>
      <c r="C109" s="48"/>
      <c r="D109" s="27"/>
    </row>
    <row r="110" spans="1:4" ht="18" customHeight="1" x14ac:dyDescent="0.25">
      <c r="A110" s="51">
        <f>A109+Calculator!$P$34/200</f>
        <v>2.249999999999996</v>
      </c>
      <c r="B110" s="43">
        <v>252.87092849294891</v>
      </c>
      <c r="C110" s="48"/>
      <c r="D110" s="27"/>
    </row>
    <row r="111" spans="1:4" ht="18" customHeight="1" x14ac:dyDescent="0.25">
      <c r="A111" s="51">
        <f>A110+Calculator!$P$34/200</f>
        <v>2.2749999999999959</v>
      </c>
      <c r="B111" s="43">
        <v>253.25008490192101</v>
      </c>
      <c r="C111" s="48"/>
      <c r="D111" s="27"/>
    </row>
    <row r="112" spans="1:4" ht="18" customHeight="1" x14ac:dyDescent="0.25">
      <c r="A112" s="51">
        <f>A111+Calculator!$P$34/200</f>
        <v>2.2999999999999958</v>
      </c>
      <c r="B112" s="43">
        <v>253.62364893217446</v>
      </c>
      <c r="C112" s="48"/>
      <c r="D112" s="27"/>
    </row>
    <row r="113" spans="1:4" ht="18" customHeight="1" x14ac:dyDescent="0.25">
      <c r="A113" s="51">
        <f>A112+Calculator!$P$34/200</f>
        <v>2.3249999999999957</v>
      </c>
      <c r="B113" s="43">
        <v>253.99173885364121</v>
      </c>
      <c r="C113" s="48"/>
      <c r="D113" s="27"/>
    </row>
    <row r="114" spans="1:4" ht="18" customHeight="1" x14ac:dyDescent="0.25">
      <c r="A114" s="51">
        <f>A113+Calculator!$P$34/200</f>
        <v>2.3499999999999956</v>
      </c>
      <c r="B114" s="43">
        <v>254.35447011339028</v>
      </c>
      <c r="C114" s="48"/>
      <c r="D114" s="27"/>
    </row>
    <row r="115" spans="1:4" ht="18" customHeight="1" x14ac:dyDescent="0.25">
      <c r="A115" s="51">
        <f>A114+Calculator!$P$34/200</f>
        <v>2.3749999999999956</v>
      </c>
      <c r="B115" s="43">
        <v>254.71195543344515</v>
      </c>
      <c r="C115" s="48"/>
      <c r="D115" s="27"/>
    </row>
    <row r="116" spans="1:4" ht="18" customHeight="1" x14ac:dyDescent="0.25">
      <c r="A116" s="51">
        <f>A115+Calculator!$P$34/200</f>
        <v>2.3999999999999955</v>
      </c>
      <c r="B116" s="43">
        <v>255.06430490252893</v>
      </c>
      <c r="C116" s="48"/>
      <c r="D116" s="27"/>
    </row>
    <row r="117" spans="1:4" ht="18" customHeight="1" x14ac:dyDescent="0.25">
      <c r="A117" s="51">
        <f>A116+Calculator!$P$34/200</f>
        <v>2.4249999999999954</v>
      </c>
      <c r="B117" s="43">
        <v>255.4116260622767</v>
      </c>
      <c r="C117" s="48"/>
      <c r="D117" s="27"/>
    </row>
    <row r="118" spans="1:4" ht="18" customHeight="1" x14ac:dyDescent="0.25">
      <c r="A118" s="51">
        <f>A117+Calculator!$P$34/200</f>
        <v>2.4499999999999953</v>
      </c>
      <c r="B118" s="43">
        <v>255.75402398840234</v>
      </c>
      <c r="C118" s="48"/>
      <c r="D118" s="27"/>
    </row>
    <row r="119" spans="1:4" ht="18" customHeight="1" x14ac:dyDescent="0.25">
      <c r="A119" s="51">
        <f>A118+Calculator!$P$34/200</f>
        <v>2.4749999999999952</v>
      </c>
      <c r="B119" s="43">
        <v>256.09160136725802</v>
      </c>
      <c r="C119" s="48"/>
      <c r="D119" s="27"/>
    </row>
    <row r="120" spans="1:4" ht="18" customHeight="1" x14ac:dyDescent="0.25">
      <c r="A120" s="51">
        <f>A119+Calculator!$P$34/200</f>
        <v>2.4999999999999951</v>
      </c>
      <c r="B120" s="43">
        <v>256.42445856818074</v>
      </c>
      <c r="C120" s="48"/>
      <c r="D120" s="27"/>
    </row>
    <row r="121" spans="1:4" ht="18" customHeight="1" x14ac:dyDescent="0.25">
      <c r="A121" s="51">
        <f>A120+Calculator!$P$34/200</f>
        <v>2.524999999999995</v>
      </c>
      <c r="B121" s="43">
        <v>256.75269371198408</v>
      </c>
      <c r="C121" s="48"/>
      <c r="D121" s="27"/>
    </row>
    <row r="122" spans="1:4" ht="18" customHeight="1" x14ac:dyDescent="0.25">
      <c r="A122" s="51">
        <f>A121+Calculator!$P$34/200</f>
        <v>2.5499999999999949</v>
      </c>
      <c r="B122" s="43">
        <v>257.07640273591392</v>
      </c>
      <c r="C122" s="48"/>
      <c r="D122" s="27"/>
    </row>
    <row r="123" spans="1:4" ht="18" customHeight="1" x14ac:dyDescent="0.25">
      <c r="A123" s="51">
        <f>A122+Calculator!$P$34/200</f>
        <v>2.5749999999999948</v>
      </c>
      <c r="B123" s="43">
        <v>257.39567945536078</v>
      </c>
      <c r="C123" s="48"/>
      <c r="D123" s="27"/>
    </row>
    <row r="124" spans="1:4" ht="18" customHeight="1" x14ac:dyDescent="0.25">
      <c r="A124" s="51">
        <f>A123+Calculator!$P$34/200</f>
        <v>2.5999999999999948</v>
      </c>
      <c r="B124" s="43">
        <v>257.71061562258842</v>
      </c>
      <c r="C124" s="48"/>
      <c r="D124" s="27"/>
    </row>
    <row r="125" spans="1:4" ht="18" customHeight="1" x14ac:dyDescent="0.25">
      <c r="A125" s="51">
        <f>A124+Calculator!$P$34/200</f>
        <v>2.6249999999999947</v>
      </c>
      <c r="B125" s="43">
        <v>258.02130098271584</v>
      </c>
      <c r="C125" s="48"/>
      <c r="D125" s="27"/>
    </row>
    <row r="126" spans="1:4" ht="18" customHeight="1" x14ac:dyDescent="0.25">
      <c r="A126" s="51">
        <f>A125+Calculator!$P$34/200</f>
        <v>2.6499999999999946</v>
      </c>
      <c r="B126" s="43">
        <v>258.32782332716766</v>
      </c>
      <c r="C126" s="48"/>
      <c r="D126" s="27"/>
    </row>
    <row r="127" spans="1:4" ht="18" customHeight="1" x14ac:dyDescent="0.25">
      <c r="A127" s="51">
        <f>A126+Calculator!$P$34/200</f>
        <v>2.6749999999999945</v>
      </c>
      <c r="B127" s="43">
        <v>258.63026854478369</v>
      </c>
      <c r="C127" s="48"/>
      <c r="D127" s="27"/>
    </row>
    <row r="128" spans="1:4" ht="18" customHeight="1" x14ac:dyDescent="0.25">
      <c r="A128" s="51">
        <f>A127+Calculator!$P$34/200</f>
        <v>2.6999999999999944</v>
      </c>
      <c r="B128" s="43">
        <v>258.92872067076439</v>
      </c>
      <c r="C128" s="48"/>
      <c r="D128" s="27"/>
    </row>
    <row r="129" spans="1:4" ht="18" customHeight="1" x14ac:dyDescent="0.25">
      <c r="A129" s="51">
        <f>A128+Calculator!$P$34/200</f>
        <v>2.7249999999999943</v>
      </c>
      <c r="B129" s="43">
        <v>259.22326193360993</v>
      </c>
      <c r="C129" s="48"/>
      <c r="D129" s="27"/>
    </row>
    <row r="130" spans="1:4" ht="18" customHeight="1" x14ac:dyDescent="0.25">
      <c r="A130" s="51">
        <f>A129+Calculator!$P$34/200</f>
        <v>2.7499999999999942</v>
      </c>
      <c r="B130" s="43">
        <v>259.51397280019546</v>
      </c>
      <c r="C130" s="48"/>
      <c r="D130" s="27"/>
    </row>
    <row r="131" spans="1:4" ht="18" customHeight="1" x14ac:dyDescent="0.25">
      <c r="A131" s="51">
        <f>A130+Calculator!$P$34/200</f>
        <v>2.7749999999999941</v>
      </c>
      <c r="B131" s="43">
        <v>259.80093201911399</v>
      </c>
      <c r="C131" s="48"/>
      <c r="D131" s="27"/>
    </row>
    <row r="132" spans="1:4" ht="18" customHeight="1" x14ac:dyDescent="0.25">
      <c r="A132" s="51">
        <f>A131+Calculator!$P$34/200</f>
        <v>2.799999999999994</v>
      </c>
      <c r="B132" s="43">
        <v>260.08421666240355</v>
      </c>
      <c r="C132" s="48"/>
      <c r="D132" s="27"/>
    </row>
    <row r="133" spans="1:4" ht="18" customHeight="1" x14ac:dyDescent="0.25">
      <c r="A133" s="51">
        <f>A132+Calculator!$P$34/200</f>
        <v>2.824999999999994</v>
      </c>
      <c r="B133" s="43">
        <v>260.36390216576626</v>
      </c>
      <c r="C133" s="48"/>
      <c r="D133" s="27"/>
    </row>
    <row r="134" spans="1:4" ht="18" customHeight="1" x14ac:dyDescent="0.25">
      <c r="A134" s="51">
        <f>A133+Calculator!$P$34/200</f>
        <v>2.8499999999999939</v>
      </c>
      <c r="B134" s="43">
        <v>260.64006236737703</v>
      </c>
      <c r="C134" s="48"/>
      <c r="D134" s="27"/>
    </row>
    <row r="135" spans="1:4" ht="18" customHeight="1" x14ac:dyDescent="0.25">
      <c r="A135" s="51">
        <f>A134+Calculator!$P$34/200</f>
        <v>2.8749999999999938</v>
      </c>
      <c r="B135" s="43">
        <v>260.91276954536966</v>
      </c>
      <c r="C135" s="48"/>
      <c r="D135" s="27"/>
    </row>
    <row r="136" spans="1:4" ht="18" customHeight="1" x14ac:dyDescent="0.25">
      <c r="A136" s="51">
        <f>A135+Calculator!$P$34/200</f>
        <v>2.8999999999999937</v>
      </c>
      <c r="B136" s="43">
        <v>261.18209445408115</v>
      </c>
      <c r="C136" s="48"/>
      <c r="D136" s="27"/>
    </row>
    <row r="137" spans="1:4" ht="18" customHeight="1" x14ac:dyDescent="0.25">
      <c r="A137" s="51">
        <f>A136+Calculator!$P$34/200</f>
        <v>2.9249999999999936</v>
      </c>
      <c r="B137" s="43">
        <v>261.44810635912899</v>
      </c>
      <c r="C137" s="48"/>
      <c r="D137" s="27"/>
    </row>
    <row r="138" spans="1:4" ht="18" customHeight="1" x14ac:dyDescent="0.25">
      <c r="A138" s="51">
        <f>A137+Calculator!$P$34/200</f>
        <v>2.9499999999999935</v>
      </c>
      <c r="B138" s="43">
        <v>261.7108730713864</v>
      </c>
      <c r="C138" s="48"/>
      <c r="D138" s="27"/>
    </row>
    <row r="139" spans="1:4" ht="18" customHeight="1" x14ac:dyDescent="0.25">
      <c r="A139" s="51">
        <f>A138+Calculator!$P$34/200</f>
        <v>2.9749999999999934</v>
      </c>
      <c r="B139" s="43">
        <v>261.97046097991898</v>
      </c>
      <c r="C139" s="48"/>
      <c r="D139" s="27"/>
    </row>
    <row r="140" spans="1:4" ht="18" customHeight="1" x14ac:dyDescent="0.25">
      <c r="A140" s="51">
        <f>A139+Calculator!$P$34/200</f>
        <v>2.9999999999999933</v>
      </c>
      <c r="B140" s="43">
        <v>262.22693508393729</v>
      </c>
      <c r="C140" s="48"/>
      <c r="D140" s="27"/>
    </row>
    <row r="141" spans="1:4" ht="18" customHeight="1" x14ac:dyDescent="0.25">
      <c r="A141" s="51">
        <f>A140+Calculator!$P$34/200</f>
        <v>3.0249999999999932</v>
      </c>
      <c r="B141" s="43">
        <v>262.48035902381736</v>
      </c>
      <c r="C141" s="48"/>
      <c r="D141" s="27"/>
    </row>
    <row r="142" spans="1:4" ht="18" customHeight="1" x14ac:dyDescent="0.25">
      <c r="A142" s="51">
        <f>A141+Calculator!$P$34/200</f>
        <v>3.0499999999999932</v>
      </c>
      <c r="B142" s="43">
        <v>262.73079511123757</v>
      </c>
      <c r="C142" s="48"/>
      <c r="D142" s="27"/>
    </row>
    <row r="143" spans="1:4" ht="18" customHeight="1" x14ac:dyDescent="0.25">
      <c r="A143" s="51">
        <f>A142+Calculator!$P$34/200</f>
        <v>3.0749999999999931</v>
      </c>
      <c r="B143" s="43">
        <v>262.97830435847243</v>
      </c>
      <c r="C143" s="48"/>
      <c r="D143" s="27"/>
    </row>
    <row r="144" spans="1:4" ht="18" customHeight="1" x14ac:dyDescent="0.25">
      <c r="A144" s="51">
        <f>A143+Calculator!$P$34/200</f>
        <v>3.099999999999993</v>
      </c>
      <c r="B144" s="43">
        <v>263.22294650688559</v>
      </c>
      <c r="C144" s="48"/>
      <c r="D144" s="27"/>
    </row>
    <row r="145" spans="1:4" ht="18" customHeight="1" x14ac:dyDescent="0.25">
      <c r="A145" s="51">
        <f>A144+Calculator!$P$34/200</f>
        <v>3.1249999999999929</v>
      </c>
      <c r="B145" s="43">
        <v>263.46478005465843</v>
      </c>
      <c r="C145" s="48"/>
      <c r="D145" s="27"/>
    </row>
    <row r="146" spans="1:4" ht="18" customHeight="1" x14ac:dyDescent="0.25">
      <c r="A146" s="51">
        <f>A145+Calculator!$P$34/200</f>
        <v>3.1499999999999928</v>
      </c>
      <c r="B146" s="43">
        <v>263.70386228378709</v>
      </c>
      <c r="C146" s="48"/>
      <c r="D146" s="27"/>
    </row>
    <row r="147" spans="1:4" ht="18" customHeight="1" x14ac:dyDescent="0.25">
      <c r="A147" s="51">
        <f>A146+Calculator!$P$34/200</f>
        <v>3.1749999999999927</v>
      </c>
      <c r="B147" s="43">
        <v>263.94024928638009</v>
      </c>
      <c r="C147" s="48"/>
      <c r="D147" s="27"/>
    </row>
    <row r="148" spans="1:4" ht="18" customHeight="1" x14ac:dyDescent="0.25">
      <c r="A148" s="51">
        <f>A147+Calculator!$P$34/200</f>
        <v>3.1999999999999926</v>
      </c>
      <c r="B148" s="43">
        <v>264.17399599028585</v>
      </c>
      <c r="C148" s="48"/>
      <c r="D148" s="27"/>
    </row>
    <row r="149" spans="1:4" ht="18" customHeight="1" x14ac:dyDescent="0.25">
      <c r="A149" s="51">
        <f>A148+Calculator!$P$34/200</f>
        <v>3.2249999999999925</v>
      </c>
      <c r="B149" s="43">
        <v>264.40515618407676</v>
      </c>
      <c r="C149" s="48"/>
      <c r="D149" s="27"/>
    </row>
    <row r="150" spans="1:4" ht="18" customHeight="1" x14ac:dyDescent="0.25">
      <c r="A150" s="51">
        <f>A149+Calculator!$P$34/200</f>
        <v>3.2499999999999925</v>
      </c>
      <c r="B150" s="43">
        <v>264.63378254141446</v>
      </c>
      <c r="C150" s="48"/>
      <c r="D150" s="27"/>
    </row>
    <row r="151" spans="1:4" ht="18" customHeight="1" x14ac:dyDescent="0.25">
      <c r="A151" s="51">
        <f>A150+Calculator!$P$34/200</f>
        <v>3.2749999999999924</v>
      </c>
      <c r="B151" s="43">
        <v>264.85992664482035</v>
      </c>
      <c r="C151" s="48"/>
      <c r="D151" s="27"/>
    </row>
    <row r="152" spans="1:4" ht="18" customHeight="1" x14ac:dyDescent="0.25">
      <c r="A152" s="51">
        <f>A151+Calculator!$P$34/200</f>
        <v>3.2999999999999923</v>
      </c>
      <c r="B152" s="43">
        <v>265.08363900887304</v>
      </c>
      <c r="C152" s="48"/>
      <c r="D152" s="27"/>
    </row>
    <row r="153" spans="1:4" ht="18" customHeight="1" x14ac:dyDescent="0.25">
      <c r="A153" s="51">
        <f>A152+Calculator!$P$34/200</f>
        <v>3.3249999999999922</v>
      </c>
      <c r="B153" s="43">
        <v>265.30496910285262</v>
      </c>
      <c r="C153" s="48"/>
      <c r="D153" s="27"/>
    </row>
    <row r="154" spans="1:4" ht="18" customHeight="1" x14ac:dyDescent="0.25">
      <c r="A154" s="51">
        <f>A153+Calculator!$P$34/200</f>
        <v>3.3499999999999921</v>
      </c>
      <c r="B154" s="43">
        <v>265.52396537285119</v>
      </c>
      <c r="C154" s="48"/>
      <c r="D154" s="27"/>
    </row>
    <row r="155" spans="1:4" ht="18" customHeight="1" x14ac:dyDescent="0.25">
      <c r="A155" s="51">
        <f>A154+Calculator!$P$34/200</f>
        <v>3.374999999999992</v>
      </c>
      <c r="B155" s="43">
        <v>265.74067526336756</v>
      </c>
      <c r="C155" s="48"/>
      <c r="D155" s="27"/>
    </row>
    <row r="156" spans="1:4" ht="18" customHeight="1" x14ac:dyDescent="0.25">
      <c r="A156" s="51">
        <f>A155+Calculator!$P$34/200</f>
        <v>3.3999999999999919</v>
      </c>
      <c r="B156" s="43">
        <v>265.95514523840279</v>
      </c>
      <c r="C156" s="48"/>
      <c r="D156" s="27"/>
    </row>
    <row r="157" spans="1:4" ht="18" customHeight="1" x14ac:dyDescent="0.25">
      <c r="A157" s="51">
        <f>A156+Calculator!$P$34/200</f>
        <v>3.4249999999999918</v>
      </c>
      <c r="B157" s="43">
        <v>266.16742080207257</v>
      </c>
      <c r="C157" s="48"/>
      <c r="D157" s="27"/>
    </row>
    <row r="158" spans="1:4" ht="18" customHeight="1" x14ac:dyDescent="0.25">
      <c r="A158" s="51">
        <f>A157+Calculator!$P$34/200</f>
        <v>3.4499999999999917</v>
      </c>
      <c r="B158" s="43">
        <v>266.3775465187511</v>
      </c>
      <c r="C158" s="48"/>
      <c r="D158" s="27"/>
    </row>
    <row r="159" spans="1:4" ht="18" customHeight="1" x14ac:dyDescent="0.25">
      <c r="A159" s="51">
        <f>A158+Calculator!$P$34/200</f>
        <v>3.4749999999999917</v>
      </c>
      <c r="B159" s="43">
        <v>266.58556603276088</v>
      </c>
      <c r="C159" s="48"/>
      <c r="D159" s="27"/>
    </row>
    <row r="160" spans="1:4" ht="18" customHeight="1" x14ac:dyDescent="0.25">
      <c r="A160" s="51">
        <f>A159+Calculator!$P$34/200</f>
        <v>3.4999999999999916</v>
      </c>
      <c r="B160" s="43">
        <v>266.79152208762184</v>
      </c>
      <c r="C160" s="48"/>
      <c r="D160" s="27"/>
    </row>
    <row r="161" spans="1:4" ht="18" customHeight="1" x14ac:dyDescent="0.25">
      <c r="A161" s="51">
        <f>A160+Calculator!$P$34/200</f>
        <v>3.5249999999999915</v>
      </c>
      <c r="B161" s="43">
        <v>266.99545654487241</v>
      </c>
      <c r="C161" s="48"/>
      <c r="D161" s="27"/>
    </row>
    <row r="162" spans="1:4" ht="18" customHeight="1" x14ac:dyDescent="0.25">
      <c r="A162" s="51">
        <f>A161+Calculator!$P$34/200</f>
        <v>3.5499999999999914</v>
      </c>
      <c r="B162" s="43">
        <v>267.19741040247391</v>
      </c>
      <c r="C162" s="48"/>
      <c r="D162" s="27"/>
    </row>
    <row r="163" spans="1:4" ht="18" customHeight="1" x14ac:dyDescent="0.25">
      <c r="A163" s="51">
        <f>A162+Calculator!$P$34/200</f>
        <v>3.5749999999999913</v>
      </c>
      <c r="B163" s="43">
        <v>267.39742381281138</v>
      </c>
      <c r="C163" s="48"/>
      <c r="D163" s="27"/>
    </row>
    <row r="164" spans="1:4" ht="18" customHeight="1" x14ac:dyDescent="0.25">
      <c r="A164" s="51">
        <f>A163+Calculator!$P$34/200</f>
        <v>3.5999999999999912</v>
      </c>
      <c r="B164" s="43">
        <v>267.59553610030014</v>
      </c>
      <c r="C164" s="48"/>
      <c r="D164" s="27"/>
    </row>
    <row r="165" spans="1:4" ht="18" customHeight="1" x14ac:dyDescent="0.25">
      <c r="A165" s="51">
        <f>A164+Calculator!$P$34/200</f>
        <v>3.6249999999999911</v>
      </c>
      <c r="B165" s="43">
        <v>267.79178577860932</v>
      </c>
      <c r="C165" s="48"/>
      <c r="D165" s="27"/>
    </row>
    <row r="166" spans="1:4" ht="18" customHeight="1" x14ac:dyDescent="0.25">
      <c r="A166" s="51">
        <f>A165+Calculator!$P$34/200</f>
        <v>3.649999999999991</v>
      </c>
      <c r="B166" s="43">
        <v>267.9862105675121</v>
      </c>
      <c r="C166" s="48"/>
      <c r="D166" s="27"/>
    </row>
    <row r="167" spans="1:4" ht="18" customHeight="1" x14ac:dyDescent="0.25">
      <c r="A167" s="51">
        <f>A166+Calculator!$P$34/200</f>
        <v>3.6749999999999909</v>
      </c>
      <c r="B167" s="43">
        <v>268.17884740937325</v>
      </c>
      <c r="C167" s="48"/>
      <c r="D167" s="27"/>
    </row>
    <row r="168" spans="1:4" ht="18" customHeight="1" x14ac:dyDescent="0.25">
      <c r="A168" s="51">
        <f>A167+Calculator!$P$34/200</f>
        <v>3.6999999999999909</v>
      </c>
      <c r="B168" s="43">
        <v>268.36973248528062</v>
      </c>
      <c r="C168" s="48"/>
      <c r="D168" s="27"/>
    </row>
    <row r="169" spans="1:4" ht="18" customHeight="1" x14ac:dyDescent="0.25">
      <c r="A169" s="51">
        <f>A168+Calculator!$P$34/200</f>
        <v>3.7249999999999908</v>
      </c>
      <c r="B169" s="43">
        <v>268.55890123083316</v>
      </c>
      <c r="C169" s="48"/>
      <c r="D169" s="27"/>
    </row>
    <row r="170" spans="1:4" ht="18" customHeight="1" x14ac:dyDescent="0.25">
      <c r="A170" s="51">
        <f>A169+Calculator!$P$34/200</f>
        <v>3.7499999999999907</v>
      </c>
      <c r="B170" s="43">
        <v>268.74638835158981</v>
      </c>
      <c r="C170" s="48"/>
      <c r="D170" s="27"/>
    </row>
    <row r="171" spans="1:4" ht="18" customHeight="1" x14ac:dyDescent="0.25">
      <c r="A171" s="51">
        <f>A170+Calculator!$P$34/200</f>
        <v>3.7749999999999906</v>
      </c>
      <c r="B171" s="43">
        <v>268.93222783819135</v>
      </c>
      <c r="C171" s="48"/>
      <c r="D171" s="27"/>
    </row>
    <row r="172" spans="1:4" ht="18" customHeight="1" x14ac:dyDescent="0.25">
      <c r="A172" s="51">
        <f>A171+Calculator!$P$34/200</f>
        <v>3.7999999999999905</v>
      </c>
      <c r="B172" s="43">
        <v>269.1164529811598</v>
      </c>
      <c r="C172" s="48"/>
      <c r="D172" s="27"/>
    </row>
    <row r="173" spans="1:4" ht="18" customHeight="1" x14ac:dyDescent="0.25">
      <c r="A173" s="51">
        <f>A172+Calculator!$P$34/200</f>
        <v>3.8249999999999904</v>
      </c>
      <c r="B173" s="43">
        <v>269.29909638538533</v>
      </c>
      <c r="C173" s="48"/>
      <c r="D173" s="27"/>
    </row>
    <row r="174" spans="1:4" ht="18" customHeight="1" x14ac:dyDescent="0.25">
      <c r="A174" s="51">
        <f>A173+Calculator!$P$34/200</f>
        <v>3.8499999999999903</v>
      </c>
      <c r="B174" s="43">
        <v>269.48018998430655</v>
      </c>
      <c r="C174" s="48"/>
      <c r="D174" s="27"/>
    </row>
    <row r="175" spans="1:4" ht="18" customHeight="1" x14ac:dyDescent="0.25">
      <c r="A175" s="51">
        <f>A174+Calculator!$P$34/200</f>
        <v>3.8749999999999902</v>
      </c>
      <c r="B175" s="43">
        <v>269.65976505379228</v>
      </c>
      <c r="C175" s="48"/>
      <c r="D175" s="27"/>
    </row>
    <row r="176" spans="1:4" ht="18" customHeight="1" x14ac:dyDescent="0.25">
      <c r="A176" s="51">
        <f>A175+Calculator!$P$34/200</f>
        <v>3.8999999999999901</v>
      </c>
      <c r="B176" s="43">
        <v>269.83785222573107</v>
      </c>
      <c r="C176" s="48"/>
      <c r="D176" s="27"/>
    </row>
    <row r="177" spans="1:4" ht="18" customHeight="1" x14ac:dyDescent="0.25">
      <c r="A177" s="51">
        <f>A176+Calculator!$P$34/200</f>
        <v>3.9249999999999901</v>
      </c>
      <c r="B177" s="43">
        <v>270.01448150133501</v>
      </c>
      <c r="C177" s="48"/>
      <c r="D177" s="27"/>
    </row>
    <row r="178" spans="1:4" ht="18" customHeight="1" x14ac:dyDescent="0.25">
      <c r="A178" s="51">
        <f>A177+Calculator!$P$34/200</f>
        <v>3.94999999999999</v>
      </c>
      <c r="B178" s="43">
        <v>270.18968226416524</v>
      </c>
      <c r="C178" s="48"/>
      <c r="D178" s="27"/>
    </row>
    <row r="179" spans="1:4" ht="18" customHeight="1" x14ac:dyDescent="0.25">
      <c r="A179" s="51">
        <f>A178+Calculator!$P$34/200</f>
        <v>3.9749999999999899</v>
      </c>
      <c r="B179" s="43">
        <v>270.36348329288398</v>
      </c>
      <c r="C179" s="48"/>
      <c r="D179" s="27"/>
    </row>
    <row r="180" spans="1:4" ht="18" customHeight="1" x14ac:dyDescent="0.25">
      <c r="A180" s="51">
        <f>A179+Calculator!$P$34/200</f>
        <v>3.9999999999999898</v>
      </c>
      <c r="B180" s="43">
        <v>270.53591277374068</v>
      </c>
      <c r="C180" s="48"/>
      <c r="D180" s="27"/>
    </row>
    <row r="181" spans="1:4" ht="18" customHeight="1" x14ac:dyDescent="0.25">
      <c r="A181" s="51">
        <f>A180+Calculator!$P$34/200</f>
        <v>4.0249999999999897</v>
      </c>
      <c r="B181" s="43">
        <v>270.70699831279694</v>
      </c>
      <c r="C181" s="48"/>
      <c r="D181" s="27"/>
    </row>
    <row r="182" spans="1:4" ht="18" customHeight="1" x14ac:dyDescent="0.25">
      <c r="A182" s="51">
        <f>A181+Calculator!$P$34/200</f>
        <v>4.0499999999999901</v>
      </c>
      <c r="B182" s="43">
        <v>270.87676694789678</v>
      </c>
      <c r="C182" s="48"/>
      <c r="D182" s="27"/>
    </row>
    <row r="183" spans="1:4" ht="18" customHeight="1" x14ac:dyDescent="0.25">
      <c r="A183" s="51">
        <f>A182+Calculator!$P$34/200</f>
        <v>4.0749999999999904</v>
      </c>
      <c r="B183" s="43">
        <v>271.0452451603872</v>
      </c>
      <c r="C183" s="48"/>
      <c r="D183" s="27"/>
    </row>
    <row r="184" spans="1:4" ht="18" customHeight="1" x14ac:dyDescent="0.25">
      <c r="A184" s="51">
        <f>A183+Calculator!$P$34/200</f>
        <v>4.0999999999999908</v>
      </c>
      <c r="B184" s="43">
        <v>271.2124588865953</v>
      </c>
      <c r="C184" s="48"/>
      <c r="D184" s="27"/>
    </row>
    <row r="185" spans="1:4" ht="18" customHeight="1" x14ac:dyDescent="0.25">
      <c r="A185" s="51">
        <f>A184+Calculator!$P$34/200</f>
        <v>4.1249999999999911</v>
      </c>
      <c r="B185" s="43">
        <v>271.3784335290664</v>
      </c>
      <c r="C185" s="48"/>
      <c r="D185" s="27"/>
    </row>
    <row r="186" spans="1:4" ht="18" customHeight="1" x14ac:dyDescent="0.25">
      <c r="A186" s="51">
        <f>A185+Calculator!$P$34/200</f>
        <v>4.1499999999999915</v>
      </c>
      <c r="B186" s="43">
        <v>271.54319396756864</v>
      </c>
      <c r="C186" s="48"/>
      <c r="D186" s="27"/>
    </row>
    <row r="187" spans="1:4" ht="18" customHeight="1" x14ac:dyDescent="0.25">
      <c r="A187" s="51">
        <f>A186+Calculator!$P$34/200</f>
        <v>4.1749999999999918</v>
      </c>
      <c r="B187" s="43">
        <v>271.70676456986962</v>
      </c>
      <c r="C187" s="48"/>
      <c r="D187" s="27"/>
    </row>
    <row r="188" spans="1:4" ht="18" customHeight="1" x14ac:dyDescent="0.25">
      <c r="A188" s="51">
        <f>A187+Calculator!$P$34/200</f>
        <v>4.1999999999999922</v>
      </c>
      <c r="B188" s="43">
        <v>271.86916920228867</v>
      </c>
      <c r="C188" s="48"/>
      <c r="D188" s="27"/>
    </row>
    <row r="189" spans="1:4" ht="18" customHeight="1" x14ac:dyDescent="0.25">
      <c r="A189" s="51">
        <f>A188+Calculator!$P$34/200</f>
        <v>4.2249999999999925</v>
      </c>
      <c r="B189" s="43">
        <v>272.03043124003136</v>
      </c>
      <c r="C189" s="48"/>
      <c r="D189" s="27"/>
    </row>
    <row r="190" spans="1:4" ht="18" customHeight="1" x14ac:dyDescent="0.25">
      <c r="A190" s="51">
        <f>A189+Calculator!$P$34/200</f>
        <v>4.2499999999999929</v>
      </c>
      <c r="B190" s="43">
        <v>272.19057357730884</v>
      </c>
      <c r="C190" s="48"/>
      <c r="D190" s="27"/>
    </row>
    <row r="191" spans="1:4" ht="18" customHeight="1" x14ac:dyDescent="0.25">
      <c r="A191" s="51">
        <f>A190+Calculator!$P$34/200</f>
        <v>4.2749999999999932</v>
      </c>
      <c r="B191" s="43">
        <v>272.34961863724851</v>
      </c>
      <c r="C191" s="48"/>
      <c r="D191" s="27"/>
    </row>
    <row r="192" spans="1:4" ht="18" customHeight="1" x14ac:dyDescent="0.25">
      <c r="A192" s="51">
        <f>A191+Calculator!$P$34/200</f>
        <v>4.2999999999999936</v>
      </c>
      <c r="B192" s="43">
        <v>272.50758838159913</v>
      </c>
      <c r="C192" s="48"/>
      <c r="D192" s="27"/>
    </row>
    <row r="193" spans="1:4" ht="18" customHeight="1" x14ac:dyDescent="0.25">
      <c r="A193" s="51">
        <f>A192+Calculator!$P$34/200</f>
        <v>4.324999999999994</v>
      </c>
      <c r="B193" s="43">
        <v>272.66450432023527</v>
      </c>
      <c r="C193" s="48"/>
      <c r="D193" s="27"/>
    </row>
    <row r="194" spans="1:4" ht="18" customHeight="1" x14ac:dyDescent="0.25">
      <c r="A194" s="51">
        <f>A193+Calculator!$P$34/200</f>
        <v>4.3499999999999943</v>
      </c>
      <c r="B194" s="43">
        <v>272.82038752046503</v>
      </c>
      <c r="C194" s="48"/>
      <c r="D194" s="27"/>
    </row>
    <row r="195" spans="1:4" ht="18" customHeight="1" x14ac:dyDescent="0.25">
      <c r="A195" s="51">
        <f>A194+Calculator!$P$34/200</f>
        <v>4.3749999999999947</v>
      </c>
      <c r="B195" s="43">
        <v>272.97525861614582</v>
      </c>
      <c r="C195" s="48"/>
      <c r="D195" s="27"/>
    </row>
    <row r="196" spans="1:4" ht="18" customHeight="1" x14ac:dyDescent="0.25">
      <c r="A196" s="51">
        <f>A195+Calculator!$P$34/200</f>
        <v>4.399999999999995</v>
      </c>
      <c r="B196" s="43">
        <v>273.12913781661126</v>
      </c>
      <c r="C196" s="48"/>
      <c r="D196" s="27"/>
    </row>
    <row r="197" spans="1:4" ht="18" customHeight="1" x14ac:dyDescent="0.25">
      <c r="A197" s="51">
        <f>A196+Calculator!$P$34/200</f>
        <v>4.4249999999999954</v>
      </c>
      <c r="B197" s="43">
        <v>273.28204491541413</v>
      </c>
      <c r="C197" s="48"/>
      <c r="D197" s="27"/>
    </row>
    <row r="198" spans="1:4" ht="18" customHeight="1" x14ac:dyDescent="0.25">
      <c r="A198" s="51">
        <f>A197+Calculator!$P$34/200</f>
        <v>4.4499999999999957</v>
      </c>
      <c r="B198" s="43">
        <v>273.43399929888835</v>
      </c>
      <c r="C198" s="48"/>
      <c r="D198" s="27"/>
    </row>
    <row r="199" spans="1:4" ht="18" customHeight="1" x14ac:dyDescent="0.25">
      <c r="A199" s="51">
        <f>A198+Calculator!$P$34/200</f>
        <v>4.4749999999999961</v>
      </c>
      <c r="B199" s="43">
        <v>273.58501995453463</v>
      </c>
      <c r="C199" s="48"/>
      <c r="D199" s="27"/>
    </row>
    <row r="200" spans="1:4" ht="18" customHeight="1" x14ac:dyDescent="0.25">
      <c r="A200" s="51">
        <f>A199+Calculator!$P$34/200</f>
        <v>4.4999999999999964</v>
      </c>
      <c r="B200" s="43">
        <v>273.73512547923286</v>
      </c>
      <c r="C200" s="48"/>
      <c r="D200" s="27"/>
    </row>
    <row r="201" spans="1:4" ht="18" customHeight="1" x14ac:dyDescent="0.25">
      <c r="A201" s="51">
        <f>A200+Calculator!$P$34/200</f>
        <v>4.5249999999999968</v>
      </c>
      <c r="B201" s="43">
        <v>273.88433408728474</v>
      </c>
      <c r="C201" s="48"/>
      <c r="D201" s="27"/>
    </row>
    <row r="202" spans="1:4" ht="18" customHeight="1" x14ac:dyDescent="0.25">
      <c r="A202" s="51">
        <f>A201+Calculator!$P$34/200</f>
        <v>4.5499999999999972</v>
      </c>
      <c r="B202" s="43">
        <v>274.03266361829105</v>
      </c>
      <c r="C202" s="48"/>
      <c r="D202" s="27"/>
    </row>
    <row r="203" spans="1:4" ht="18" customHeight="1" x14ac:dyDescent="0.25">
      <c r="A203" s="51">
        <f>A202+Calculator!$P$34/200</f>
        <v>4.5749999999999975</v>
      </c>
      <c r="B203" s="43">
        <v>274.18013154486619</v>
      </c>
      <c r="C203" s="48"/>
      <c r="D203" s="27"/>
    </row>
    <row r="204" spans="1:4" ht="18" customHeight="1" x14ac:dyDescent="0.25">
      <c r="A204" s="51">
        <f>A203+Calculator!$P$34/200</f>
        <v>4.5999999999999979</v>
      </c>
      <c r="B204" s="43">
        <v>274.32675498019353</v>
      </c>
      <c r="C204" s="48"/>
      <c r="D204" s="27"/>
    </row>
    <row r="205" spans="1:4" ht="18" customHeight="1" x14ac:dyDescent="0.25">
      <c r="A205" s="51">
        <f>A204+Calculator!$P$34/200</f>
        <v>4.6249999999999982</v>
      </c>
      <c r="B205" s="43">
        <v>274.47255068542495</v>
      </c>
      <c r="C205" s="48"/>
      <c r="D205" s="27"/>
    </row>
    <row r="206" spans="1:4" ht="18" customHeight="1" x14ac:dyDescent="0.25">
      <c r="A206" s="51">
        <f>A205+Calculator!$P$34/200</f>
        <v>4.6499999999999986</v>
      </c>
      <c r="B206" s="43">
        <v>274.61753507692822</v>
      </c>
      <c r="C206" s="48"/>
      <c r="D206" s="27"/>
    </row>
    <row r="207" spans="1:4" ht="18" customHeight="1" x14ac:dyDescent="0.25">
      <c r="A207" s="51">
        <f>A206+Calculator!$P$34/200</f>
        <v>4.6749999999999989</v>
      </c>
      <c r="B207" s="43">
        <v>274.7617242333846</v>
      </c>
      <c r="C207" s="48"/>
      <c r="D207" s="27"/>
    </row>
    <row r="208" spans="1:4" ht="18" customHeight="1" x14ac:dyDescent="0.25">
      <c r="A208" s="51">
        <f>A207+Calculator!$P$34/200</f>
        <v>4.6999999999999993</v>
      </c>
      <c r="B208" s="43">
        <v>274.9051339027402</v>
      </c>
      <c r="C208" s="48"/>
      <c r="D208" s="27"/>
    </row>
    <row r="209" spans="1:4" ht="18" customHeight="1" x14ac:dyDescent="0.25">
      <c r="A209" s="51">
        <f>A208+Calculator!$P$34/200</f>
        <v>4.7249999999999996</v>
      </c>
      <c r="B209" s="43">
        <v>275.04777950901433</v>
      </c>
      <c r="C209" s="48"/>
      <c r="D209" s="27"/>
    </row>
    <row r="210" spans="1:4" ht="18" customHeight="1" x14ac:dyDescent="0.25">
      <c r="A210" s="51">
        <f>A209+Calculator!$P$34/200</f>
        <v>4.75</v>
      </c>
      <c r="B210" s="43">
        <v>275.1896761589673</v>
      </c>
      <c r="C210" s="48"/>
      <c r="D210" s="27"/>
    </row>
    <row r="211" spans="1:4" ht="18" customHeight="1" x14ac:dyDescent="0.25">
      <c r="A211" s="51">
        <f>A210+Calculator!$P$34/200</f>
        <v>4.7750000000000004</v>
      </c>
      <c r="B211" s="43">
        <v>275.33083864863102</v>
      </c>
      <c r="C211" s="48"/>
      <c r="D211" s="27"/>
    </row>
    <row r="212" spans="1:4" ht="18" customHeight="1" x14ac:dyDescent="0.25">
      <c r="A212" s="51">
        <f>A211+Calculator!$P$34/200</f>
        <v>4.8000000000000007</v>
      </c>
      <c r="B212" s="43">
        <v>275.47128146970488</v>
      </c>
      <c r="C212" s="48"/>
      <c r="D212" s="27"/>
    </row>
    <row r="213" spans="1:4" ht="18" customHeight="1" x14ac:dyDescent="0.25">
      <c r="A213" s="51">
        <f>A212+Calculator!$P$34/200</f>
        <v>4.8250000000000011</v>
      </c>
      <c r="B213" s="43">
        <v>275.61101881582022</v>
      </c>
      <c r="C213" s="48"/>
      <c r="D213" s="27"/>
    </row>
    <row r="214" spans="1:4" ht="18" customHeight="1" x14ac:dyDescent="0.25">
      <c r="A214" s="51">
        <f>A213+Calculator!$P$34/200</f>
        <v>4.8500000000000014</v>
      </c>
      <c r="B214" s="43">
        <v>275.75006458867512</v>
      </c>
      <c r="C214" s="48"/>
      <c r="D214" s="27"/>
    </row>
    <row r="215" spans="1:4" ht="18" customHeight="1" x14ac:dyDescent="0.25">
      <c r="A215" s="51">
        <f>A214+Calculator!$P$34/200</f>
        <v>4.8750000000000018</v>
      </c>
      <c r="B215" s="43">
        <v>275.88843240404378</v>
      </c>
      <c r="C215" s="48"/>
      <c r="D215" s="27"/>
    </row>
    <row r="216" spans="1:4" ht="18" customHeight="1" x14ac:dyDescent="0.25">
      <c r="A216" s="51">
        <f>A215+Calculator!$P$34/200</f>
        <v>4.9000000000000021</v>
      </c>
      <c r="B216" s="43">
        <v>276.0261355976611</v>
      </c>
      <c r="C216" s="48"/>
      <c r="D216" s="27"/>
    </row>
    <row r="217" spans="1:4" ht="18" customHeight="1" x14ac:dyDescent="0.25">
      <c r="A217" s="51">
        <f>A216+Calculator!$P$34/200</f>
        <v>4.9250000000000025</v>
      </c>
      <c r="B217" s="43">
        <v>276.16318723098698</v>
      </c>
      <c r="C217" s="48"/>
      <c r="D217" s="27"/>
    </row>
    <row r="218" spans="1:4" ht="18" customHeight="1" x14ac:dyDescent="0.25">
      <c r="A218" s="51">
        <f>A217+Calculator!$P$34/200</f>
        <v>4.9500000000000028</v>
      </c>
      <c r="B218" s="43">
        <v>276.29960009685112</v>
      </c>
      <c r="C218" s="48"/>
      <c r="D218" s="27"/>
    </row>
    <row r="219" spans="1:4" ht="18" customHeight="1" x14ac:dyDescent="0.25">
      <c r="A219" s="51">
        <f>A218+Calculator!$P$34/200</f>
        <v>4.9750000000000032</v>
      </c>
      <c r="B219" s="43">
        <v>276.43538672498221</v>
      </c>
      <c r="C219" s="48"/>
      <c r="D219" s="27"/>
    </row>
    <row r="220" spans="1:4" ht="18" customHeight="1" x14ac:dyDescent="0.25">
      <c r="A220" s="51">
        <f>A219+Calculator!$P$34/200</f>
        <v>5.0000000000000036</v>
      </c>
      <c r="B220" s="43">
        <v>276.57055938742315</v>
      </c>
      <c r="C220" s="48"/>
      <c r="D220" s="27"/>
    </row>
    <row r="221" spans="1:4" ht="18" customHeight="1" x14ac:dyDescent="0.25">
      <c r="A221" s="51">
        <f>A220+Calculator!$P$34/200</f>
        <v>5.0250000000000039</v>
      </c>
      <c r="B221" s="43">
        <v>218.71032331765548</v>
      </c>
      <c r="C221" s="48"/>
      <c r="D221" s="27"/>
    </row>
    <row r="222" spans="1:4" ht="18" customHeight="1" x14ac:dyDescent="0.25">
      <c r="A222" s="51">
        <f>A221+Calculator!$P$34/200</f>
        <v>5.0500000000000043</v>
      </c>
      <c r="B222" s="43">
        <v>201.00284164258079</v>
      </c>
      <c r="C222" s="48"/>
      <c r="D222" s="27"/>
    </row>
    <row r="223" spans="1:4" ht="18" customHeight="1" x14ac:dyDescent="0.25">
      <c r="A223" s="51">
        <f>A222+Calculator!$P$34/200</f>
        <v>5.0750000000000046</v>
      </c>
      <c r="B223" s="43">
        <v>188.00029382354029</v>
      </c>
      <c r="C223" s="48"/>
      <c r="D223" s="27"/>
    </row>
    <row r="224" spans="1:4" ht="18" customHeight="1" x14ac:dyDescent="0.25">
      <c r="A224" s="51">
        <f>A223+Calculator!$P$34/200</f>
        <v>5.100000000000005</v>
      </c>
      <c r="B224" s="43">
        <v>177.59336775479591</v>
      </c>
      <c r="C224" s="48"/>
      <c r="D224" s="27"/>
    </row>
    <row r="225" spans="1:4" ht="18" customHeight="1" x14ac:dyDescent="0.25">
      <c r="A225" s="51">
        <f>A224+Calculator!$P$34/200</f>
        <v>5.1250000000000053</v>
      </c>
      <c r="B225" s="43">
        <v>168.97362574490779</v>
      </c>
      <c r="C225" s="48"/>
      <c r="D225" s="27"/>
    </row>
    <row r="226" spans="1:4" ht="18" customHeight="1" x14ac:dyDescent="0.25">
      <c r="A226" s="51">
        <f>A225+Calculator!$P$34/200</f>
        <v>5.1500000000000057</v>
      </c>
      <c r="B226" s="43">
        <v>161.65099874414977</v>
      </c>
      <c r="C226" s="48"/>
      <c r="D226" s="27"/>
    </row>
    <row r="227" spans="1:4" ht="18" customHeight="1" x14ac:dyDescent="0.25">
      <c r="A227" s="51">
        <f>A226+Calculator!$P$34/200</f>
        <v>5.175000000000006</v>
      </c>
      <c r="B227" s="43">
        <v>155.29994956860358</v>
      </c>
      <c r="C227" s="48"/>
      <c r="D227" s="27"/>
    </row>
    <row r="228" spans="1:4" ht="18" customHeight="1" x14ac:dyDescent="0.25">
      <c r="A228" s="51">
        <f>A227+Calculator!$P$34/200</f>
        <v>5.2000000000000064</v>
      </c>
      <c r="B228" s="43">
        <v>149.69861177294291</v>
      </c>
      <c r="C228" s="48"/>
      <c r="D228" s="27"/>
    </row>
    <row r="229" spans="1:4" ht="18" customHeight="1" x14ac:dyDescent="0.25">
      <c r="A229" s="51">
        <f>A228+Calculator!$P$34/200</f>
        <v>5.2250000000000068</v>
      </c>
      <c r="B229" s="43">
        <v>144.69265710133831</v>
      </c>
      <c r="C229" s="48"/>
      <c r="D229" s="27"/>
    </row>
    <row r="230" spans="1:4" ht="18" customHeight="1" x14ac:dyDescent="0.25">
      <c r="A230" s="51">
        <f>A229+Calculator!$P$34/200</f>
        <v>5.2500000000000071</v>
      </c>
      <c r="B230" s="43">
        <v>140.1722458221349</v>
      </c>
      <c r="C230" s="48"/>
      <c r="D230" s="27"/>
    </row>
    <row r="231" spans="1:4" ht="18" customHeight="1" x14ac:dyDescent="0.25">
      <c r="A231" s="51">
        <f>A230+Calculator!$P$34/200</f>
        <v>5.2750000000000075</v>
      </c>
      <c r="B231" s="43">
        <v>136.05715157353222</v>
      </c>
      <c r="C231" s="48"/>
      <c r="D231" s="27"/>
    </row>
    <row r="232" spans="1:4" ht="18" customHeight="1" x14ac:dyDescent="0.25">
      <c r="A232" s="51">
        <f>A231+Calculator!$P$34/200</f>
        <v>5.3000000000000078</v>
      </c>
      <c r="B232" s="43">
        <v>132.28711844121261</v>
      </c>
      <c r="C232" s="48"/>
      <c r="D232" s="27"/>
    </row>
    <row r="233" spans="1:4" ht="18" customHeight="1" x14ac:dyDescent="0.25">
      <c r="A233" s="51">
        <f>A232+Calculator!$P$34/200</f>
        <v>5.3250000000000082</v>
      </c>
      <c r="B233" s="43">
        <v>128.81558039439889</v>
      </c>
      <c r="C233" s="48"/>
      <c r="D233" s="27"/>
    </row>
    <row r="234" spans="1:4" ht="18" customHeight="1" x14ac:dyDescent="0.25">
      <c r="A234" s="51">
        <f>A233+Calculator!$P$34/200</f>
        <v>5.3500000000000085</v>
      </c>
      <c r="B234" s="43">
        <v>125.60554533544342</v>
      </c>
      <c r="C234" s="48"/>
      <c r="D234" s="27"/>
    </row>
    <row r="235" spans="1:4" ht="18" customHeight="1" x14ac:dyDescent="0.25">
      <c r="A235" s="51">
        <f>A234+Calculator!$P$34/200</f>
        <v>5.3750000000000089</v>
      </c>
      <c r="B235" s="43">
        <v>122.62687547624745</v>
      </c>
      <c r="C235" s="48"/>
      <c r="D235" s="27"/>
    </row>
    <row r="236" spans="1:4" ht="18" customHeight="1" x14ac:dyDescent="0.25">
      <c r="A236" s="51">
        <f>A235+Calculator!$P$34/200</f>
        <v>5.4000000000000092</v>
      </c>
      <c r="B236" s="43">
        <v>119.85447086758319</v>
      </c>
      <c r="C236" s="48"/>
      <c r="D236" s="27"/>
    </row>
    <row r="237" spans="1:4" ht="18" customHeight="1" x14ac:dyDescent="0.25">
      <c r="A237" s="51">
        <f>A236+Calculator!$P$34/200</f>
        <v>5.4250000000000096</v>
      </c>
      <c r="B237" s="43">
        <v>117.26703923683093</v>
      </c>
      <c r="C237" s="48"/>
      <c r="D237" s="27"/>
    </row>
    <row r="238" spans="1:4" ht="18" customHeight="1" x14ac:dyDescent="0.25">
      <c r="A238" s="51">
        <f>A237+Calculator!$P$34/200</f>
        <v>5.4500000000000099</v>
      </c>
      <c r="B238" s="43">
        <v>114.84624834135394</v>
      </c>
      <c r="C238" s="48"/>
      <c r="D238" s="27"/>
    </row>
    <row r="239" spans="1:4" ht="18" customHeight="1" x14ac:dyDescent="0.25">
      <c r="A239" s="51">
        <f>A238+Calculator!$P$34/200</f>
        <v>5.4750000000000103</v>
      </c>
      <c r="B239" s="43">
        <v>112.5761295538442</v>
      </c>
      <c r="C239" s="48"/>
      <c r="D239" s="27"/>
    </row>
  </sheetData>
  <protectedRanges>
    <protectedRange sqref="B1" name="Ambient Temperature"/>
    <protectedRange sqref="A20:A239" name="Time"/>
    <protectedRange sqref="B3:W3" name="Load Profile_1_1_1_1"/>
    <protectedRange sqref="B4:W7" name="Load Profile_1_1_1_1_1_2_3_1_1_1_1"/>
  </protectedRanges>
  <mergeCells count="9">
    <mergeCell ref="F48:R48"/>
    <mergeCell ref="F52:R52"/>
    <mergeCell ref="O36:V36"/>
    <mergeCell ref="E36:L36"/>
    <mergeCell ref="F41:R42"/>
    <mergeCell ref="G44:R46"/>
    <mergeCell ref="G47:R47"/>
    <mergeCell ref="F40:R40"/>
    <mergeCell ref="F43:R43"/>
  </mergeCells>
  <phoneticPr fontId="18"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F44EFAB85C614C94374F318A4FF3B4" ma:contentTypeVersion="1" ma:contentTypeDescription="Create a new document." ma:contentTypeScope="" ma:versionID="0fc655cd4c275230cd4763553b3d5c3b">
  <xsd:schema xmlns:xsd="http://www.w3.org/2001/XMLSchema" xmlns:xs="http://www.w3.org/2001/XMLSchema" xmlns:p="http://schemas.microsoft.com/office/2006/metadata/properties" xmlns:ns2="d4b361a7-656f-49b0-9d98-05f0e412bca6" targetNamespace="http://schemas.microsoft.com/office/2006/metadata/properties" ma:root="true" ma:fieldsID="55b7cc258aa8ec53202e2308e1bc2cc2" ns2:_="">
    <xsd:import namespace="d4b361a7-656f-49b0-9d98-05f0e412bca6"/>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b361a7-656f-49b0-9d98-05f0e412bc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7A2AC47-5C64-41DB-ABB3-54EC2960003F}">
  <ds:schemaRefs>
    <ds:schemaRef ds:uri="http://schemas.microsoft.com/sharepoint/v3/contenttype/forms"/>
  </ds:schemaRefs>
</ds:datastoreItem>
</file>

<file path=customXml/itemProps2.xml><?xml version="1.0" encoding="utf-8"?>
<ds:datastoreItem xmlns:ds="http://schemas.openxmlformats.org/officeDocument/2006/customXml" ds:itemID="{0C8B1F8B-2490-4E77-9765-E914714CEC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b361a7-656f-49b0-9d98-05f0e412bc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5647AC9-9C5A-4A9A-A095-FA6DBBC9F75A}">
  <ds:schemaRefs>
    <ds:schemaRef ds:uri="http://www.w3.org/XML/1998/namespace"/>
    <ds:schemaRef ds:uri="d4b361a7-656f-49b0-9d98-05f0e412bca6"/>
    <ds:schemaRef ds:uri="http://purl.org/dc/elements/1.1/"/>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워크시트</vt:lpstr>
      </vt:variant>
      <vt:variant>
        <vt:i4>13</vt:i4>
      </vt:variant>
      <vt:variant>
        <vt:lpstr>이름 지정된 범위</vt:lpstr>
      </vt:variant>
      <vt:variant>
        <vt:i4>32</vt:i4>
      </vt:variant>
    </vt:vector>
  </HeadingPairs>
  <TitlesOfParts>
    <vt:vector size="45" baseType="lpstr">
      <vt:lpstr>Revision</vt:lpstr>
      <vt:lpstr>HowToUse</vt:lpstr>
      <vt:lpstr>Calculator</vt:lpstr>
      <vt:lpstr>4L 4cm X 4cm</vt:lpstr>
      <vt:lpstr>4L 2cm X 2cm</vt:lpstr>
      <vt:lpstr>4L 8cm X 4cm</vt:lpstr>
      <vt:lpstr>Design Inputs</vt:lpstr>
      <vt:lpstr>Foster_Networks</vt:lpstr>
      <vt:lpstr>HSFET 1</vt:lpstr>
      <vt:lpstr>HSFET 2</vt:lpstr>
      <vt:lpstr>LSFET 1</vt:lpstr>
      <vt:lpstr>LSFET 2</vt:lpstr>
      <vt:lpstr>Average</vt:lpstr>
      <vt:lpstr>amp_HSN_HPSN</vt:lpstr>
      <vt:lpstr>amp_HSN_HPSP</vt:lpstr>
      <vt:lpstr>amp_HSN_LPSN</vt:lpstr>
      <vt:lpstr>amp_HSN_LPSP</vt:lpstr>
      <vt:lpstr>amp_HSP_HPSN</vt:lpstr>
      <vt:lpstr>amp_HSP_HPSP</vt:lpstr>
      <vt:lpstr>amp_HSP_LPSN</vt:lpstr>
      <vt:lpstr>amp_HSP_LPSP</vt:lpstr>
      <vt:lpstr>amp_LSN_HPSN</vt:lpstr>
      <vt:lpstr>amp_LSN_HPSP</vt:lpstr>
      <vt:lpstr>amp_LSN_LPSN</vt:lpstr>
      <vt:lpstr>amp_LSN_LPSP</vt:lpstr>
      <vt:lpstr>amp_LSP_HPSN</vt:lpstr>
      <vt:lpstr>amp_LSP_HPSP</vt:lpstr>
      <vt:lpstr>amp_LSP_LPSN</vt:lpstr>
      <vt:lpstr>amp_LSP_LPSP</vt:lpstr>
      <vt:lpstr>tau_HSN_HPSN</vt:lpstr>
      <vt:lpstr>tau_HSN_HPSP</vt:lpstr>
      <vt:lpstr>tau_HSN_LPSN</vt:lpstr>
      <vt:lpstr>tau_HSN_LPSP</vt:lpstr>
      <vt:lpstr>tau_HSP_HPSN</vt:lpstr>
      <vt:lpstr>tau_HSP_HPSP</vt:lpstr>
      <vt:lpstr>tau_HSP_LPSN</vt:lpstr>
      <vt:lpstr>tau_HSP_LPSP</vt:lpstr>
      <vt:lpstr>tau_LSN_HPSN</vt:lpstr>
      <vt:lpstr>tau_LSN_HPSP</vt:lpstr>
      <vt:lpstr>tau_LSN_LPSN</vt:lpstr>
      <vt:lpstr>tau_LSN_LPSP</vt:lpstr>
      <vt:lpstr>tau_LSP_HPSN</vt:lpstr>
      <vt:lpstr>tau_LSP_HPSP</vt:lpstr>
      <vt:lpstr>tau_LSP_LPSN</vt:lpstr>
      <vt:lpstr>tau_LSP_LPSP</vt:lpstr>
    </vt:vector>
  </TitlesOfParts>
  <Manager/>
  <Company>ON Semiconductor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Gopalan, Anand</dc:creator>
  <cp:keywords/>
  <dc:description/>
  <cp:lastModifiedBy>Jeffrey Chung</cp:lastModifiedBy>
  <cp:revision/>
  <dcterms:created xsi:type="dcterms:W3CDTF">2014-07-03T22:38:08Z</dcterms:created>
  <dcterms:modified xsi:type="dcterms:W3CDTF">2023-11-15T09:20:30Z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0x01010057F44EFAB85C614C94374F318A4FF3B4</vt:lpwstr>
  </property>
  <property fmtid="{D5CDD505-2E9C-101B-9397-08002B2CF9AE}" pid="3" name="MSIP_Label_879e395e-e3b5-421f-8616-70a10f9451af_Enabled">
    <vt:lpwstr>true</vt:lpwstr>
  </property>
  <property fmtid="{D5CDD505-2E9C-101B-9397-08002B2CF9AE}" pid="4" name="MSIP_Label_879e395e-e3b5-421f-8616-70a10f9451af_SetDate">
    <vt:lpwstr>2023-11-15T06:14:40Z</vt:lpwstr>
  </property>
  <property fmtid="{D5CDD505-2E9C-101B-9397-08002B2CF9AE}" pid="5" name="MSIP_Label_879e395e-e3b5-421f-8616-70a10f9451af_Method">
    <vt:lpwstr>Standard</vt:lpwstr>
  </property>
  <property fmtid="{D5CDD505-2E9C-101B-9397-08002B2CF9AE}" pid="6" name="MSIP_Label_879e395e-e3b5-421f-8616-70a10f9451af_Name">
    <vt:lpwstr>879e395e-e3b5-421f-8616-70a10f9451af</vt:lpwstr>
  </property>
  <property fmtid="{D5CDD505-2E9C-101B-9397-08002B2CF9AE}" pid="7" name="MSIP_Label_879e395e-e3b5-421f-8616-70a10f9451af_SiteId">
    <vt:lpwstr>0beb0c35-9cbb-4feb-99e5-589e415c7944</vt:lpwstr>
  </property>
  <property fmtid="{D5CDD505-2E9C-101B-9397-08002B2CF9AE}" pid="8" name="MSIP_Label_879e395e-e3b5-421f-8616-70a10f9451af_ActionId">
    <vt:lpwstr>734d235e-8350-494e-849e-8e76b12c2434</vt:lpwstr>
  </property>
  <property fmtid="{D5CDD505-2E9C-101B-9397-08002B2CF9AE}" pid="9" name="MSIP_Label_879e395e-e3b5-421f-8616-70a10f9451af_ContentBits">
    <vt:lpwstr>0</vt:lpwstr>
  </property>
</Properties>
</file>