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227161\TI Drive\Presentations\Systems\"/>
    </mc:Choice>
  </mc:AlternateContent>
  <xr:revisionPtr revIDLastSave="0" documentId="13_ncr:1_{158F36D3-755E-4353-A434-3744AD326B84}" xr6:coauthVersionLast="36" xr6:coauthVersionMax="36" xr10:uidLastSave="{00000000-0000-0000-0000-000000000000}"/>
  <bookViews>
    <workbookView xWindow="0" yWindow="0" windowWidth="28800" windowHeight="12230" xr2:uid="{E26E4C71-E464-4BE5-B19B-4C2639F81FC5}"/>
  </bookViews>
  <sheets>
    <sheet name="DC" sheetId="1" r:id="rId1"/>
    <sheet name="Puls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2" i="3"/>
  <c r="M1" i="3"/>
  <c r="L1" i="3"/>
  <c r="K1" i="3"/>
  <c r="J1" i="3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" i="1"/>
  <c r="M1" i="1"/>
  <c r="L1" i="1"/>
  <c r="K1" i="1"/>
  <c r="J1" i="1"/>
  <c r="N19" i="3" l="1"/>
  <c r="N21" i="3"/>
  <c r="N2" i="3"/>
  <c r="N16" i="3"/>
  <c r="N20" i="3"/>
  <c r="N22" i="3"/>
  <c r="N24" i="3"/>
  <c r="N28" i="3"/>
  <c r="N30" i="3"/>
  <c r="N32" i="3"/>
  <c r="N3" i="3"/>
  <c r="N5" i="3"/>
  <c r="N7" i="3"/>
  <c r="N9" i="3"/>
  <c r="N11" i="3"/>
  <c r="N15" i="3"/>
  <c r="N4" i="3"/>
  <c r="N6" i="3"/>
  <c r="N8" i="3"/>
  <c r="N12" i="3"/>
  <c r="N14" i="3"/>
  <c r="N17" i="3"/>
  <c r="N23" i="3"/>
  <c r="N25" i="3"/>
  <c r="N27" i="3"/>
  <c r="N31" i="3"/>
  <c r="N33" i="3"/>
  <c r="N35" i="3"/>
  <c r="N26" i="3"/>
  <c r="N34" i="3"/>
  <c r="N29" i="3"/>
  <c r="N10" i="3"/>
  <c r="N18" i="3"/>
  <c r="N13" i="3"/>
  <c r="N32" i="1"/>
  <c r="O32" i="1" s="1"/>
  <c r="P32" i="1" s="1"/>
  <c r="N24" i="1"/>
  <c r="O24" i="1" s="1"/>
  <c r="P24" i="1" s="1"/>
  <c r="N16" i="1"/>
  <c r="N8" i="1"/>
  <c r="O8" i="1" s="1"/>
  <c r="P8" i="1" s="1"/>
  <c r="N5" i="1"/>
  <c r="O5" i="1" s="1"/>
  <c r="P5" i="1" s="1"/>
  <c r="N13" i="1"/>
  <c r="O13" i="1" s="1"/>
  <c r="P13" i="1" s="1"/>
  <c r="N21" i="1"/>
  <c r="O21" i="1" s="1"/>
  <c r="P21" i="1" s="1"/>
  <c r="N29" i="1"/>
  <c r="O29" i="1" s="1"/>
  <c r="P29" i="1" s="1"/>
  <c r="N7" i="1"/>
  <c r="N23" i="1"/>
  <c r="O23" i="1" s="1"/>
  <c r="P23" i="1" s="1"/>
  <c r="N31" i="1"/>
  <c r="O31" i="1" s="1"/>
  <c r="P31" i="1" s="1"/>
  <c r="N15" i="1"/>
  <c r="O15" i="1" s="1"/>
  <c r="P15" i="1" s="1"/>
  <c r="N19" i="1"/>
  <c r="O19" i="1" s="1"/>
  <c r="P19" i="1" s="1"/>
  <c r="N28" i="1"/>
  <c r="O28" i="1" s="1"/>
  <c r="P28" i="1" s="1"/>
  <c r="N20" i="1"/>
  <c r="O20" i="1" s="1"/>
  <c r="P20" i="1" s="1"/>
  <c r="N12" i="1"/>
  <c r="O12" i="1" s="1"/>
  <c r="P12" i="1" s="1"/>
  <c r="N4" i="1"/>
  <c r="O4" i="1" s="1"/>
  <c r="P4" i="1" s="1"/>
  <c r="N35" i="1"/>
  <c r="O35" i="1" s="1"/>
  <c r="P35" i="1" s="1"/>
  <c r="N34" i="1"/>
  <c r="O34" i="1" s="1"/>
  <c r="P34" i="1" s="1"/>
  <c r="N26" i="1"/>
  <c r="O26" i="1" s="1"/>
  <c r="P26" i="1" s="1"/>
  <c r="N18" i="1"/>
  <c r="O18" i="1" s="1"/>
  <c r="P18" i="1" s="1"/>
  <c r="N10" i="1"/>
  <c r="O10" i="1" s="1"/>
  <c r="P10" i="1" s="1"/>
  <c r="N2" i="1"/>
  <c r="O2" i="1" s="1"/>
  <c r="P2" i="1" s="1"/>
  <c r="N30" i="1"/>
  <c r="O30" i="1" s="1"/>
  <c r="P30" i="1" s="1"/>
  <c r="N22" i="1"/>
  <c r="O22" i="1" s="1"/>
  <c r="P22" i="1" s="1"/>
  <c r="N14" i="1"/>
  <c r="O14" i="1" s="1"/>
  <c r="P14" i="1" s="1"/>
  <c r="N6" i="1"/>
  <c r="O6" i="1" s="1"/>
  <c r="P6" i="1" s="1"/>
  <c r="N27" i="1"/>
  <c r="O27" i="1" s="1"/>
  <c r="P27" i="1" s="1"/>
  <c r="N11" i="1"/>
  <c r="O11" i="1" s="1"/>
  <c r="P11" i="1" s="1"/>
  <c r="N3" i="1"/>
  <c r="O3" i="1" s="1"/>
  <c r="P3" i="1" s="1"/>
  <c r="N33" i="1"/>
  <c r="O33" i="1" s="1"/>
  <c r="P33" i="1" s="1"/>
  <c r="N25" i="1"/>
  <c r="O25" i="1" s="1"/>
  <c r="P25" i="1" s="1"/>
  <c r="N17" i="1"/>
  <c r="O17" i="1" s="1"/>
  <c r="P17" i="1" s="1"/>
  <c r="N9" i="1"/>
  <c r="O9" i="1" s="1"/>
  <c r="P9" i="1" s="1"/>
  <c r="O16" i="1"/>
  <c r="P16" i="1" s="1"/>
  <c r="O7" i="1"/>
  <c r="P7" i="1" s="1"/>
  <c r="O15" i="3" l="1"/>
  <c r="P15" i="3" s="1"/>
  <c r="O28" i="3"/>
  <c r="P28" i="3" s="1"/>
  <c r="O29" i="3"/>
  <c r="P29" i="3" s="1"/>
  <c r="O23" i="3"/>
  <c r="P23" i="3" s="1"/>
  <c r="O11" i="3"/>
  <c r="P11" i="3" s="1"/>
  <c r="O24" i="3"/>
  <c r="P24" i="3" s="1"/>
  <c r="O34" i="3"/>
  <c r="P34" i="3" s="1"/>
  <c r="O9" i="3"/>
  <c r="P9" i="3" s="1"/>
  <c r="O22" i="3"/>
  <c r="P22" i="3" s="1"/>
  <c r="O17" i="3"/>
  <c r="P17" i="3" s="1"/>
  <c r="O26" i="3"/>
  <c r="P26" i="3" s="1"/>
  <c r="O14" i="3"/>
  <c r="P14" i="3" s="1"/>
  <c r="O7" i="3"/>
  <c r="P7" i="3" s="1"/>
  <c r="O20" i="3"/>
  <c r="P20" i="3" s="1"/>
  <c r="O25" i="3"/>
  <c r="P25" i="3" s="1"/>
  <c r="O35" i="3"/>
  <c r="P35" i="3" s="1"/>
  <c r="O12" i="3"/>
  <c r="P12" i="3" s="1"/>
  <c r="O5" i="3"/>
  <c r="P5" i="3" s="1"/>
  <c r="O16" i="3"/>
  <c r="P16" i="3" s="1"/>
  <c r="O10" i="3"/>
  <c r="P10" i="3" s="1"/>
  <c r="O33" i="3"/>
  <c r="P33" i="3" s="1"/>
  <c r="O8" i="3"/>
  <c r="P8" i="3" s="1"/>
  <c r="O3" i="3"/>
  <c r="P3" i="3" s="1"/>
  <c r="O2" i="3"/>
  <c r="P2" i="3" s="1"/>
  <c r="O31" i="3"/>
  <c r="P31" i="3" s="1"/>
  <c r="O32" i="3"/>
  <c r="P32" i="3" s="1"/>
  <c r="O21" i="3"/>
  <c r="P21" i="3" s="1"/>
  <c r="O13" i="3"/>
  <c r="P13" i="3" s="1"/>
  <c r="O6" i="3"/>
  <c r="P6" i="3" s="1"/>
  <c r="O18" i="3"/>
  <c r="P18" i="3" s="1"/>
  <c r="O27" i="3"/>
  <c r="P27" i="3" s="1"/>
  <c r="O4" i="3"/>
  <c r="P4" i="3" s="1"/>
  <c r="O30" i="3"/>
  <c r="P30" i="3" s="1"/>
  <c r="O19" i="3"/>
  <c r="P19" i="3" s="1"/>
</calcChain>
</file>

<file path=xl/sharedStrings.xml><?xml version="1.0" encoding="utf-8"?>
<sst xmlns="http://schemas.openxmlformats.org/spreadsheetml/2006/main" count="21" uniqueCount="10">
  <si>
    <r>
      <t>Max T</t>
    </r>
    <r>
      <rPr>
        <b/>
        <vertAlign val="subscript"/>
        <sz val="11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Symbol"/>
        <family val="1"/>
        <charset val="2"/>
      </rPr>
      <t>°</t>
    </r>
    <r>
      <rPr>
        <b/>
        <sz val="11"/>
        <color theme="1"/>
        <rFont val="Calibri"/>
        <family val="2"/>
        <scheme val="minor"/>
      </rPr>
      <t>C)</t>
    </r>
  </si>
  <si>
    <t># channels</t>
  </si>
  <si>
    <t>Max I (A)</t>
  </si>
  <si>
    <t>10 % Duty cycle</t>
  </si>
  <si>
    <r>
      <t>Max I</t>
    </r>
    <r>
      <rPr>
        <b/>
        <vertAlign val="subscript"/>
        <sz val="11"/>
        <color theme="1"/>
        <rFont val="Calibri"/>
        <family val="2"/>
        <scheme val="minor"/>
      </rPr>
      <t>DC</t>
    </r>
    <r>
      <rPr>
        <b/>
        <sz val="11"/>
        <color theme="1"/>
        <rFont val="Calibri"/>
        <family val="2"/>
        <scheme val="minor"/>
      </rPr>
      <t xml:space="preserve"> (A)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</si>
  <si>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 xml:space="preserve"> (°C)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</si>
  <si>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on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</si>
  <si>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θJA</t>
    </r>
    <r>
      <rPr>
        <b/>
        <sz val="11"/>
        <color theme="1"/>
        <rFont val="Calibri"/>
        <family val="2"/>
        <scheme val="minor"/>
      </rPr>
      <t xml:space="preserve"> (°C/W)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</si>
  <si>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(°C)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</si>
  <si>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 xml:space="preserve"> (W)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</si>
</sst>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2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DC!$N$1</c:f>
              <c:strCache>
                <c:ptCount val="1"/>
                <c:pt idx="0">
                  <c:v>Max I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DC!$I$2:$I$35</c:f>
              <c:numCache>
                <c:formatCode>General</c:formatCode>
                <c:ptCount val="34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105</c:v>
                </c:pt>
                <c:pt idx="30">
                  <c:v>110</c:v>
                </c:pt>
                <c:pt idx="31">
                  <c:v>115</c:v>
                </c:pt>
                <c:pt idx="32">
                  <c:v>120</c:v>
                </c:pt>
                <c:pt idx="33">
                  <c:v>125</c:v>
                </c:pt>
              </c:numCache>
            </c:numRef>
          </c:cat>
          <c:val>
            <c:numRef>
              <c:f>DC!$N$2:$N$35</c:f>
              <c:numCache>
                <c:formatCode>0.000</c:formatCode>
                <c:ptCount val="34"/>
                <c:pt idx="0">
                  <c:v>0.15</c:v>
                </c:pt>
                <c:pt idx="1">
                  <c:v>0.1444057750217948</c:v>
                </c:pt>
                <c:pt idx="2">
                  <c:v>0.13825800352242945</c:v>
                </c:pt>
                <c:pt idx="3">
                  <c:v>0.13182383402242182</c:v>
                </c:pt>
                <c:pt idx="4">
                  <c:v>0.12505906962205465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0.11790682157151387</c:v>
                </c:pt>
                <c:pt idx="18">
                  <c:v>0.110291732471023</c:v>
                </c:pt>
                <c:pt idx="19">
                  <c:v>0.10211030276041007</c:v>
                </c:pt>
                <c:pt idx="20">
                  <c:v>9.3213526959264381E-2</c:v>
                </c:pt>
                <c:pt idx="21">
                  <c:v>8.3372713081369759E-2</c:v>
                </c:pt>
                <c:pt idx="22">
                  <c:v>7.2202887510897401E-2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5.8953410785756936E-2</c:v>
                </c:pt>
                <c:pt idx="32">
                  <c:v>4.168635654068488E-2</c:v>
                </c:pt>
                <c:pt idx="3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F-464D-AA75-578B1EFFD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819407"/>
        <c:axId val="1816979311"/>
      </c:lineChart>
      <c:catAx>
        <c:axId val="119581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Ambient</a:t>
                </a:r>
                <a:r>
                  <a:rPr lang="en-US" baseline="0"/>
                  <a:t> Temperature (C)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979311"/>
        <c:crosses val="autoZero"/>
        <c:auto val="1"/>
        <c:lblAlgn val="ctr"/>
        <c:lblOffset val="100"/>
        <c:noMultiLvlLbl val="0"/>
      </c:catAx>
      <c:valAx>
        <c:axId val="181697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 Current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819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Pulse!$N$1</c:f>
              <c:strCache>
                <c:ptCount val="1"/>
                <c:pt idx="0">
                  <c:v>Max I (A)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DC!$I$2:$I$35</c:f>
              <c:numCache>
                <c:formatCode>General</c:formatCode>
                <c:ptCount val="34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105</c:v>
                </c:pt>
                <c:pt idx="30">
                  <c:v>110</c:v>
                </c:pt>
                <c:pt idx="31">
                  <c:v>115</c:v>
                </c:pt>
                <c:pt idx="32">
                  <c:v>120</c:v>
                </c:pt>
                <c:pt idx="33">
                  <c:v>125</c:v>
                </c:pt>
              </c:numCache>
            </c:numRef>
          </c:cat>
          <c:val>
            <c:numRef>
              <c:f>Pulse!$N$2:$N$35</c:f>
              <c:numCache>
                <c:formatCode>0.000</c:formatCode>
                <c:ptCount val="3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6-43A9-99AA-7B379B22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819407"/>
        <c:axId val="1816979311"/>
      </c:lineChart>
      <c:catAx>
        <c:axId val="1195819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Ambient</a:t>
                </a:r>
                <a:r>
                  <a:rPr lang="en-US" baseline="0"/>
                  <a:t> Temperature (C)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979311"/>
        <c:crosses val="autoZero"/>
        <c:auto val="1"/>
        <c:lblAlgn val="ctr"/>
        <c:lblOffset val="100"/>
        <c:noMultiLvlLbl val="0"/>
      </c:catAx>
      <c:valAx>
        <c:axId val="181697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 Current (A)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819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523874</xdr:colOff>
      <xdr:row>2</xdr:row>
      <xdr:rowOff>47624</xdr:rowOff>
    </xdr:from>
    <xdr:to>
      <xdr:col>30</xdr:col>
      <xdr:colOff>228600</xdr:colOff>
      <xdr:row>21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A4073-6A5C-4081-A204-F1E648615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412748</xdr:colOff>
      <xdr:row>1</xdr:row>
      <xdr:rowOff>120650</xdr:rowOff>
    </xdr:from>
    <xdr:to>
      <xdr:col>30</xdr:col>
      <xdr:colOff>152399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6BC7A7-7D33-4B48-A5A6-5E10E7835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3DB8-CD0F-4F62-9712-1D512C689B1F}">
  <dimension ref="A1:P35"/>
  <sheetViews>
    <sheetView tabSelected="1" workbookViewId="0">
      <selection activeCell="D23" sqref="D23"/>
    </sheetView>
  </sheetViews>
  <sheetFormatPr defaultRowHeight="14.5" x14ac:dyDescent="0.35"/>
  <cols>
    <col min="1" max="1" width="10.26953125" bestFit="1" customWidth="1"/>
    <col min="2" max="2" width="10.7265625" bestFit="1" customWidth="1"/>
    <col min="3" max="3" width="4" bestFit="1" customWidth="1"/>
    <col min="4" max="4" width="10.26953125" bestFit="1" customWidth="1"/>
    <col min="5" max="5" width="4.453125" customWidth="1"/>
    <col min="6" max="6" width="6.1796875" bestFit="1" customWidth="1"/>
    <col min="7" max="7" width="10.54296875" bestFit="1" customWidth="1"/>
    <col min="9" max="9" width="6" customWidth="1"/>
    <col min="10" max="11" width="12.54296875" hidden="1" customWidth="1"/>
    <col min="12" max="13" width="13.7265625" hidden="1" customWidth="1"/>
    <col min="14" max="14" width="9" bestFit="1" customWidth="1"/>
    <col min="15" max="15" width="6.54296875" bestFit="1" customWidth="1"/>
    <col min="16" max="16" width="8.54296875" bestFit="1" customWidth="1"/>
  </cols>
  <sheetData>
    <row r="1" spans="1:16" ht="16.5" x14ac:dyDescent="0.45">
      <c r="A1" s="1" t="s">
        <v>0</v>
      </c>
      <c r="B1" s="1" t="s">
        <v>7</v>
      </c>
      <c r="C1" s="6" t="s">
        <v>6</v>
      </c>
      <c r="D1" s="6" t="s">
        <v>1</v>
      </c>
      <c r="F1" s="6" t="s">
        <v>5</v>
      </c>
      <c r="G1" s="6" t="s">
        <v>4</v>
      </c>
      <c r="I1" s="6" t="s">
        <v>8</v>
      </c>
      <c r="J1" s="6" t="str">
        <f>_xlfn.CONCAT("Max I ",F2,"C (A)")</f>
        <v>Max I 25C (A)</v>
      </c>
      <c r="K1" s="6" t="str">
        <f>_xlfn.CONCAT("Max I ",F3,"C (A)")</f>
        <v>Max I 85C (A)</v>
      </c>
      <c r="L1" s="6" t="str">
        <f>_xlfn.CONCAT("Max I ",F4,"C (A)")</f>
        <v>Max I 125C (A)</v>
      </c>
      <c r="M1" s="6" t="str">
        <f>_xlfn.CONCAT("Max I ",F5,"C (A)")</f>
        <v>Max I 150C (A)</v>
      </c>
      <c r="N1" s="7" t="s">
        <v>2</v>
      </c>
      <c r="O1" s="6" t="s">
        <v>5</v>
      </c>
      <c r="P1" s="6" t="s">
        <v>9</v>
      </c>
    </row>
    <row r="2" spans="1:16" x14ac:dyDescent="0.35">
      <c r="A2" s="2">
        <v>150</v>
      </c>
      <c r="B2" s="2">
        <v>146.80000000000001</v>
      </c>
      <c r="C2" s="2">
        <v>4.9000000000000004</v>
      </c>
      <c r="D2" s="2">
        <v>4</v>
      </c>
      <c r="F2" s="2">
        <v>25</v>
      </c>
      <c r="G2" s="2">
        <v>0.15</v>
      </c>
      <c r="I2" s="2">
        <v>-40</v>
      </c>
      <c r="J2" s="3">
        <f>IF($F$2&lt;=I2,"Ta ≥ Tj",MIN(SQRT(($F$2-I2)/($B$2*$C$2*$D$2)),$G$2))</f>
        <v>0.15</v>
      </c>
      <c r="K2" s="3">
        <f>IF($F$3&lt;=I2,"Ta ≥ Tj",MIN(SQRT(($F$3-I2)/($B$2*$C$2*$D$2)),$G$3))</f>
        <v>0.12</v>
      </c>
      <c r="L2" s="3">
        <f>IF($F$4&lt;=I2,"Ta ≥ Tj",MIN(SQRT(($F$4-I2)/($B$2*$C$2*$D$2)),$G$4))</f>
        <v>0.06</v>
      </c>
      <c r="M2" s="3">
        <f>IF($F$5&lt;=I2,"Ta ≥ Tj",MIN(SQRT(($F$5-I2)/($B$2*$C$2*$D$2)),$G$5))</f>
        <v>0.03</v>
      </c>
      <c r="N2" s="4">
        <f>MAX(J2:M2)</f>
        <v>0.15</v>
      </c>
      <c r="O2" s="5">
        <f t="shared" ref="O2:O35" si="0">IF($A$2&lt;I2,"Ta &gt; Tj",$B$2*N2*N2*$C$2*$D$2+I2)</f>
        <v>24.738799999999998</v>
      </c>
      <c r="P2" s="5">
        <f t="shared" ref="P2:P35" si="1">(O2-I2)/$B$2</f>
        <v>0.44099999999999995</v>
      </c>
    </row>
    <row r="3" spans="1:16" x14ac:dyDescent="0.35">
      <c r="F3" s="2">
        <v>85</v>
      </c>
      <c r="G3" s="2">
        <v>0.12</v>
      </c>
      <c r="I3" s="2">
        <v>-35</v>
      </c>
      <c r="J3" s="3">
        <f t="shared" ref="J3:J35" si="2">IF($F$2&lt;=I3,"Ta ≥ Tj",MIN(SQRT(($F$2-I3)/($B$2*$C$2*$D$2)),$G$2))</f>
        <v>0.1444057750217948</v>
      </c>
      <c r="K3" s="3">
        <f t="shared" ref="K3:K35" si="3">IF($F$3&lt;=I3,"Ta ≥ Tj",MIN(SQRT(($F$3-I3)/($B$2*$C$2*$D$2)),$G$3))</f>
        <v>0.12</v>
      </c>
      <c r="L3" s="3">
        <f t="shared" ref="L3:L35" si="4">IF($F$4&lt;=I3,"Ta ≥ Tj",MIN(SQRT(($F$4-I3)/($B$2*$C$2*$D$2)),$G$4))</f>
        <v>0.06</v>
      </c>
      <c r="M3" s="3">
        <f t="shared" ref="M3:M35" si="5">IF($F$5&lt;=I3,"Ta ≥ Tj",MIN(SQRT(($F$5-I3)/($B$2*$C$2*$D$2)),$G$5))</f>
        <v>0.03</v>
      </c>
      <c r="N3" s="4">
        <f t="shared" ref="N3:N35" si="6">MAX(J3:M3)</f>
        <v>0.1444057750217948</v>
      </c>
      <c r="O3" s="5">
        <f t="shared" si="0"/>
        <v>24.999999999999993</v>
      </c>
      <c r="P3" s="5">
        <f t="shared" si="1"/>
        <v>0.40871934604904625</v>
      </c>
    </row>
    <row r="4" spans="1:16" x14ac:dyDescent="0.35">
      <c r="F4" s="2">
        <v>125</v>
      </c>
      <c r="G4" s="2">
        <v>0.06</v>
      </c>
      <c r="I4" s="2">
        <v>-30</v>
      </c>
      <c r="J4" s="3">
        <f t="shared" si="2"/>
        <v>0.13825800352242945</v>
      </c>
      <c r="K4" s="3">
        <f t="shared" si="3"/>
        <v>0.12</v>
      </c>
      <c r="L4" s="3">
        <f t="shared" si="4"/>
        <v>0.06</v>
      </c>
      <c r="M4" s="3">
        <f t="shared" si="5"/>
        <v>0.03</v>
      </c>
      <c r="N4" s="4">
        <f t="shared" si="6"/>
        <v>0.13825800352242945</v>
      </c>
      <c r="O4" s="5">
        <f t="shared" si="0"/>
        <v>25</v>
      </c>
      <c r="P4" s="5">
        <f t="shared" si="1"/>
        <v>0.37465940054495911</v>
      </c>
    </row>
    <row r="5" spans="1:16" x14ac:dyDescent="0.35">
      <c r="F5" s="8">
        <v>150</v>
      </c>
      <c r="G5" s="8">
        <v>0.03</v>
      </c>
      <c r="I5" s="2">
        <v>-25</v>
      </c>
      <c r="J5" s="3">
        <f t="shared" si="2"/>
        <v>0.13182383402242182</v>
      </c>
      <c r="K5" s="3">
        <f t="shared" si="3"/>
        <v>0.12</v>
      </c>
      <c r="L5" s="3">
        <f t="shared" si="4"/>
        <v>0.06</v>
      </c>
      <c r="M5" s="3">
        <f t="shared" si="5"/>
        <v>0.03</v>
      </c>
      <c r="N5" s="4">
        <f t="shared" si="6"/>
        <v>0.13182383402242182</v>
      </c>
      <c r="O5" s="5">
        <f t="shared" si="0"/>
        <v>25</v>
      </c>
      <c r="P5" s="5">
        <f t="shared" si="1"/>
        <v>0.34059945504087191</v>
      </c>
    </row>
    <row r="6" spans="1:16" x14ac:dyDescent="0.35">
      <c r="I6" s="2">
        <v>-20</v>
      </c>
      <c r="J6" s="3">
        <f t="shared" si="2"/>
        <v>0.12505906962205465</v>
      </c>
      <c r="K6" s="3">
        <f t="shared" si="3"/>
        <v>0.12</v>
      </c>
      <c r="L6" s="3">
        <f t="shared" si="4"/>
        <v>0.06</v>
      </c>
      <c r="M6" s="3">
        <f t="shared" si="5"/>
        <v>0.03</v>
      </c>
      <c r="N6" s="4">
        <f t="shared" si="6"/>
        <v>0.12505906962205465</v>
      </c>
      <c r="O6" s="5">
        <f t="shared" si="0"/>
        <v>25</v>
      </c>
      <c r="P6" s="5">
        <f t="shared" si="1"/>
        <v>0.30653950953678472</v>
      </c>
    </row>
    <row r="7" spans="1:16" x14ac:dyDescent="0.35">
      <c r="I7" s="2">
        <v>-15</v>
      </c>
      <c r="J7" s="3">
        <f t="shared" si="2"/>
        <v>0.11790682157151387</v>
      </c>
      <c r="K7" s="3">
        <f t="shared" si="3"/>
        <v>0.12</v>
      </c>
      <c r="L7" s="3">
        <f t="shared" si="4"/>
        <v>0.06</v>
      </c>
      <c r="M7" s="3">
        <f t="shared" si="5"/>
        <v>0.03</v>
      </c>
      <c r="N7" s="4">
        <f t="shared" si="6"/>
        <v>0.12</v>
      </c>
      <c r="O7" s="5">
        <f t="shared" si="0"/>
        <v>26.432831999999998</v>
      </c>
      <c r="P7" s="5">
        <f t="shared" si="1"/>
        <v>0.28223999999999994</v>
      </c>
    </row>
    <row r="8" spans="1:16" x14ac:dyDescent="0.35">
      <c r="I8" s="2">
        <v>-10</v>
      </c>
      <c r="J8" s="3">
        <f t="shared" si="2"/>
        <v>0.110291732471023</v>
      </c>
      <c r="K8" s="3">
        <f t="shared" si="3"/>
        <v>0.12</v>
      </c>
      <c r="L8" s="3">
        <f t="shared" si="4"/>
        <v>0.06</v>
      </c>
      <c r="M8" s="3">
        <f t="shared" si="5"/>
        <v>0.03</v>
      </c>
      <c r="N8" s="4">
        <f t="shared" si="6"/>
        <v>0.12</v>
      </c>
      <c r="O8" s="5">
        <f t="shared" si="0"/>
        <v>31.432831999999998</v>
      </c>
      <c r="P8" s="5">
        <f t="shared" si="1"/>
        <v>0.28223999999999994</v>
      </c>
    </row>
    <row r="9" spans="1:16" x14ac:dyDescent="0.35">
      <c r="I9" s="2">
        <v>-5</v>
      </c>
      <c r="J9" s="3">
        <f t="shared" si="2"/>
        <v>0.10211030276041007</v>
      </c>
      <c r="K9" s="3">
        <f t="shared" si="3"/>
        <v>0.12</v>
      </c>
      <c r="L9" s="3">
        <f t="shared" si="4"/>
        <v>0.06</v>
      </c>
      <c r="M9" s="3">
        <f t="shared" si="5"/>
        <v>0.03</v>
      </c>
      <c r="N9" s="4">
        <f t="shared" si="6"/>
        <v>0.12</v>
      </c>
      <c r="O9" s="5">
        <f t="shared" si="0"/>
        <v>36.432831999999998</v>
      </c>
      <c r="P9" s="5">
        <f t="shared" si="1"/>
        <v>0.28223999999999994</v>
      </c>
    </row>
    <row r="10" spans="1:16" x14ac:dyDescent="0.35">
      <c r="I10" s="2">
        <v>0</v>
      </c>
      <c r="J10" s="3">
        <f t="shared" si="2"/>
        <v>9.3213526959264381E-2</v>
      </c>
      <c r="K10" s="3">
        <f t="shared" si="3"/>
        <v>0.12</v>
      </c>
      <c r="L10" s="3">
        <f t="shared" si="4"/>
        <v>0.06</v>
      </c>
      <c r="M10" s="3">
        <f t="shared" si="5"/>
        <v>0.03</v>
      </c>
      <c r="N10" s="4">
        <f t="shared" si="6"/>
        <v>0.12</v>
      </c>
      <c r="O10" s="5">
        <f t="shared" si="0"/>
        <v>41.432831999999998</v>
      </c>
      <c r="P10" s="5">
        <f t="shared" si="1"/>
        <v>0.28223999999999994</v>
      </c>
    </row>
    <row r="11" spans="1:16" x14ac:dyDescent="0.35">
      <c r="I11" s="2">
        <v>5</v>
      </c>
      <c r="J11" s="3">
        <f t="shared" si="2"/>
        <v>8.3372713081369759E-2</v>
      </c>
      <c r="K11" s="3">
        <f t="shared" si="3"/>
        <v>0.12</v>
      </c>
      <c r="L11" s="3">
        <f t="shared" si="4"/>
        <v>0.06</v>
      </c>
      <c r="M11" s="3">
        <f t="shared" si="5"/>
        <v>0.03</v>
      </c>
      <c r="N11" s="4">
        <f t="shared" si="6"/>
        <v>0.12</v>
      </c>
      <c r="O11" s="5">
        <f t="shared" si="0"/>
        <v>46.432831999999998</v>
      </c>
      <c r="P11" s="5">
        <f t="shared" si="1"/>
        <v>0.28223999999999994</v>
      </c>
    </row>
    <row r="12" spans="1:16" x14ac:dyDescent="0.35">
      <c r="I12" s="2">
        <v>10</v>
      </c>
      <c r="J12" s="3">
        <f t="shared" si="2"/>
        <v>7.2202887510897401E-2</v>
      </c>
      <c r="K12" s="3">
        <f t="shared" si="3"/>
        <v>0.12</v>
      </c>
      <c r="L12" s="3">
        <f t="shared" si="4"/>
        <v>0.06</v>
      </c>
      <c r="M12" s="3">
        <f t="shared" si="5"/>
        <v>0.03</v>
      </c>
      <c r="N12" s="4">
        <f t="shared" si="6"/>
        <v>0.12</v>
      </c>
      <c r="O12" s="5">
        <f t="shared" si="0"/>
        <v>51.432831999999998</v>
      </c>
      <c r="P12" s="5">
        <f t="shared" si="1"/>
        <v>0.28223999999999994</v>
      </c>
    </row>
    <row r="13" spans="1:16" x14ac:dyDescent="0.35">
      <c r="I13" s="2">
        <v>15</v>
      </c>
      <c r="J13" s="3">
        <f t="shared" si="2"/>
        <v>5.8953410785756936E-2</v>
      </c>
      <c r="K13" s="3">
        <f t="shared" si="3"/>
        <v>0.12</v>
      </c>
      <c r="L13" s="3">
        <f t="shared" si="4"/>
        <v>0.06</v>
      </c>
      <c r="M13" s="3">
        <f t="shared" si="5"/>
        <v>0.03</v>
      </c>
      <c r="N13" s="4">
        <f t="shared" si="6"/>
        <v>0.12</v>
      </c>
      <c r="O13" s="5">
        <f t="shared" si="0"/>
        <v>56.432831999999998</v>
      </c>
      <c r="P13" s="5">
        <f t="shared" si="1"/>
        <v>0.28223999999999994</v>
      </c>
    </row>
    <row r="14" spans="1:16" x14ac:dyDescent="0.35">
      <c r="I14" s="2">
        <v>20</v>
      </c>
      <c r="J14" s="3">
        <f t="shared" si="2"/>
        <v>4.168635654068488E-2</v>
      </c>
      <c r="K14" s="3">
        <f t="shared" si="3"/>
        <v>0.12</v>
      </c>
      <c r="L14" s="3">
        <f t="shared" si="4"/>
        <v>0.06</v>
      </c>
      <c r="M14" s="3">
        <f t="shared" si="5"/>
        <v>0.03</v>
      </c>
      <c r="N14" s="4">
        <f t="shared" si="6"/>
        <v>0.12</v>
      </c>
      <c r="O14" s="5">
        <f t="shared" si="0"/>
        <v>61.432831999999998</v>
      </c>
      <c r="P14" s="5">
        <f t="shared" si="1"/>
        <v>0.28223999999999994</v>
      </c>
    </row>
    <row r="15" spans="1:16" x14ac:dyDescent="0.35">
      <c r="I15" s="2">
        <v>25</v>
      </c>
      <c r="J15" s="3" t="str">
        <f t="shared" si="2"/>
        <v>Ta ≥ Tj</v>
      </c>
      <c r="K15" s="3">
        <f t="shared" si="3"/>
        <v>0.12</v>
      </c>
      <c r="L15" s="3">
        <f t="shared" si="4"/>
        <v>0.06</v>
      </c>
      <c r="M15" s="3">
        <f t="shared" si="5"/>
        <v>0.03</v>
      </c>
      <c r="N15" s="4">
        <f t="shared" si="6"/>
        <v>0.12</v>
      </c>
      <c r="O15" s="5">
        <f t="shared" si="0"/>
        <v>66.432831999999991</v>
      </c>
      <c r="P15" s="5">
        <f t="shared" si="1"/>
        <v>0.28223999999999994</v>
      </c>
    </row>
    <row r="16" spans="1:16" x14ac:dyDescent="0.35">
      <c r="I16" s="2">
        <v>30</v>
      </c>
      <c r="J16" s="3" t="str">
        <f t="shared" si="2"/>
        <v>Ta ≥ Tj</v>
      </c>
      <c r="K16" s="3">
        <f t="shared" si="3"/>
        <v>0.12</v>
      </c>
      <c r="L16" s="3">
        <f t="shared" si="4"/>
        <v>0.06</v>
      </c>
      <c r="M16" s="3">
        <f t="shared" si="5"/>
        <v>0.03</v>
      </c>
      <c r="N16" s="4">
        <f t="shared" si="6"/>
        <v>0.12</v>
      </c>
      <c r="O16" s="5">
        <f t="shared" si="0"/>
        <v>71.432831999999991</v>
      </c>
      <c r="P16" s="5">
        <f t="shared" si="1"/>
        <v>0.28223999999999994</v>
      </c>
    </row>
    <row r="17" spans="9:16" x14ac:dyDescent="0.35">
      <c r="I17" s="2">
        <v>35</v>
      </c>
      <c r="J17" s="3" t="str">
        <f t="shared" si="2"/>
        <v>Ta ≥ Tj</v>
      </c>
      <c r="K17" s="3">
        <f t="shared" si="3"/>
        <v>0.12</v>
      </c>
      <c r="L17" s="3">
        <f t="shared" si="4"/>
        <v>0.06</v>
      </c>
      <c r="M17" s="3">
        <f t="shared" si="5"/>
        <v>0.03</v>
      </c>
      <c r="N17" s="4">
        <f t="shared" si="6"/>
        <v>0.12</v>
      </c>
      <c r="O17" s="5">
        <f t="shared" si="0"/>
        <v>76.432831999999991</v>
      </c>
      <c r="P17" s="5">
        <f t="shared" si="1"/>
        <v>0.28223999999999994</v>
      </c>
    </row>
    <row r="18" spans="9:16" x14ac:dyDescent="0.35">
      <c r="I18" s="2">
        <v>40</v>
      </c>
      <c r="J18" s="3" t="str">
        <f t="shared" si="2"/>
        <v>Ta ≥ Tj</v>
      </c>
      <c r="K18" s="3">
        <f t="shared" si="3"/>
        <v>0.12</v>
      </c>
      <c r="L18" s="3">
        <f t="shared" si="4"/>
        <v>0.06</v>
      </c>
      <c r="M18" s="3">
        <f t="shared" si="5"/>
        <v>0.03</v>
      </c>
      <c r="N18" s="4">
        <f t="shared" si="6"/>
        <v>0.12</v>
      </c>
      <c r="O18" s="5">
        <f t="shared" si="0"/>
        <v>81.432831999999991</v>
      </c>
      <c r="P18" s="5">
        <f t="shared" si="1"/>
        <v>0.28223999999999994</v>
      </c>
    </row>
    <row r="19" spans="9:16" x14ac:dyDescent="0.35">
      <c r="I19" s="2">
        <v>45</v>
      </c>
      <c r="J19" s="3" t="str">
        <f t="shared" si="2"/>
        <v>Ta ≥ Tj</v>
      </c>
      <c r="K19" s="3">
        <f t="shared" si="3"/>
        <v>0.11790682157151387</v>
      </c>
      <c r="L19" s="3">
        <f t="shared" si="4"/>
        <v>0.06</v>
      </c>
      <c r="M19" s="3">
        <f t="shared" si="5"/>
        <v>0.03</v>
      </c>
      <c r="N19" s="4">
        <f t="shared" si="6"/>
        <v>0.11790682157151387</v>
      </c>
      <c r="O19" s="5">
        <f t="shared" si="0"/>
        <v>84.999999999999986</v>
      </c>
      <c r="P19" s="5">
        <f t="shared" si="1"/>
        <v>0.27247956403269741</v>
      </c>
    </row>
    <row r="20" spans="9:16" x14ac:dyDescent="0.35">
      <c r="I20" s="2">
        <v>50</v>
      </c>
      <c r="J20" s="3" t="str">
        <f t="shared" si="2"/>
        <v>Ta ≥ Tj</v>
      </c>
      <c r="K20" s="3">
        <f t="shared" si="3"/>
        <v>0.110291732471023</v>
      </c>
      <c r="L20" s="3">
        <f t="shared" si="4"/>
        <v>0.06</v>
      </c>
      <c r="M20" s="3">
        <f t="shared" si="5"/>
        <v>0.03</v>
      </c>
      <c r="N20" s="4">
        <f t="shared" si="6"/>
        <v>0.110291732471023</v>
      </c>
      <c r="O20" s="5">
        <f t="shared" si="0"/>
        <v>85</v>
      </c>
      <c r="P20" s="5">
        <f t="shared" si="1"/>
        <v>0.23841961852861032</v>
      </c>
    </row>
    <row r="21" spans="9:16" x14ac:dyDescent="0.35">
      <c r="I21" s="2">
        <v>55</v>
      </c>
      <c r="J21" s="3" t="str">
        <f t="shared" si="2"/>
        <v>Ta ≥ Tj</v>
      </c>
      <c r="K21" s="3">
        <f t="shared" si="3"/>
        <v>0.10211030276041007</v>
      </c>
      <c r="L21" s="3">
        <f t="shared" si="4"/>
        <v>0.06</v>
      </c>
      <c r="M21" s="3">
        <f t="shared" si="5"/>
        <v>0.03</v>
      </c>
      <c r="N21" s="4">
        <f t="shared" si="6"/>
        <v>0.10211030276041007</v>
      </c>
      <c r="O21" s="5">
        <f t="shared" si="0"/>
        <v>85</v>
      </c>
      <c r="P21" s="5">
        <f t="shared" si="1"/>
        <v>0.20435967302452315</v>
      </c>
    </row>
    <row r="22" spans="9:16" x14ac:dyDescent="0.35">
      <c r="I22" s="2">
        <v>60</v>
      </c>
      <c r="J22" s="3" t="str">
        <f t="shared" si="2"/>
        <v>Ta ≥ Tj</v>
      </c>
      <c r="K22" s="3">
        <f t="shared" si="3"/>
        <v>9.3213526959264381E-2</v>
      </c>
      <c r="L22" s="3">
        <f t="shared" si="4"/>
        <v>0.06</v>
      </c>
      <c r="M22" s="3">
        <f t="shared" si="5"/>
        <v>0.03</v>
      </c>
      <c r="N22" s="4">
        <f t="shared" si="6"/>
        <v>9.3213526959264381E-2</v>
      </c>
      <c r="O22" s="5">
        <f t="shared" si="0"/>
        <v>85</v>
      </c>
      <c r="P22" s="5">
        <f t="shared" si="1"/>
        <v>0.17029972752043596</v>
      </c>
    </row>
    <row r="23" spans="9:16" x14ac:dyDescent="0.35">
      <c r="I23" s="2">
        <v>65</v>
      </c>
      <c r="J23" s="3" t="str">
        <f t="shared" si="2"/>
        <v>Ta ≥ Tj</v>
      </c>
      <c r="K23" s="3">
        <f t="shared" si="3"/>
        <v>8.3372713081369759E-2</v>
      </c>
      <c r="L23" s="3">
        <f t="shared" si="4"/>
        <v>0.06</v>
      </c>
      <c r="M23" s="3">
        <f t="shared" si="5"/>
        <v>0.03</v>
      </c>
      <c r="N23" s="4">
        <f t="shared" si="6"/>
        <v>8.3372713081369759E-2</v>
      </c>
      <c r="O23" s="5">
        <f t="shared" si="0"/>
        <v>85</v>
      </c>
      <c r="P23" s="5">
        <f t="shared" si="1"/>
        <v>0.13623978201634876</v>
      </c>
    </row>
    <row r="24" spans="9:16" x14ac:dyDescent="0.35">
      <c r="I24" s="2">
        <v>70</v>
      </c>
      <c r="J24" s="3" t="str">
        <f t="shared" si="2"/>
        <v>Ta ≥ Tj</v>
      </c>
      <c r="K24" s="3">
        <f t="shared" si="3"/>
        <v>7.2202887510897401E-2</v>
      </c>
      <c r="L24" s="3">
        <f t="shared" si="4"/>
        <v>0.06</v>
      </c>
      <c r="M24" s="3">
        <f t="shared" si="5"/>
        <v>0.03</v>
      </c>
      <c r="N24" s="4">
        <f t="shared" si="6"/>
        <v>7.2202887510897401E-2</v>
      </c>
      <c r="O24" s="5">
        <f t="shared" si="0"/>
        <v>85</v>
      </c>
      <c r="P24" s="5">
        <f t="shared" si="1"/>
        <v>0.10217983651226158</v>
      </c>
    </row>
    <row r="25" spans="9:16" x14ac:dyDescent="0.35">
      <c r="I25" s="2">
        <v>75</v>
      </c>
      <c r="J25" s="3" t="str">
        <f t="shared" si="2"/>
        <v>Ta ≥ Tj</v>
      </c>
      <c r="K25" s="3">
        <f t="shared" si="3"/>
        <v>5.8953410785756936E-2</v>
      </c>
      <c r="L25" s="3">
        <f t="shared" si="4"/>
        <v>0.06</v>
      </c>
      <c r="M25" s="3">
        <f t="shared" si="5"/>
        <v>0.03</v>
      </c>
      <c r="N25" s="4">
        <f t="shared" si="6"/>
        <v>0.06</v>
      </c>
      <c r="O25" s="5">
        <f t="shared" si="0"/>
        <v>85.358208000000005</v>
      </c>
      <c r="P25" s="5">
        <f t="shared" si="1"/>
        <v>7.0560000000000025E-2</v>
      </c>
    </row>
    <row r="26" spans="9:16" x14ac:dyDescent="0.35">
      <c r="I26" s="2">
        <v>80</v>
      </c>
      <c r="J26" s="3" t="str">
        <f t="shared" si="2"/>
        <v>Ta ≥ Tj</v>
      </c>
      <c r="K26" s="3">
        <f t="shared" si="3"/>
        <v>4.168635654068488E-2</v>
      </c>
      <c r="L26" s="3">
        <f t="shared" si="4"/>
        <v>0.06</v>
      </c>
      <c r="M26" s="3">
        <f t="shared" si="5"/>
        <v>0.03</v>
      </c>
      <c r="N26" s="4">
        <f t="shared" si="6"/>
        <v>0.06</v>
      </c>
      <c r="O26" s="5">
        <f t="shared" si="0"/>
        <v>90.358208000000005</v>
      </c>
      <c r="P26" s="5">
        <f t="shared" si="1"/>
        <v>7.0560000000000025E-2</v>
      </c>
    </row>
    <row r="27" spans="9:16" x14ac:dyDescent="0.35">
      <c r="I27" s="2">
        <v>85</v>
      </c>
      <c r="J27" s="3" t="str">
        <f t="shared" si="2"/>
        <v>Ta ≥ Tj</v>
      </c>
      <c r="K27" s="3" t="str">
        <f t="shared" si="3"/>
        <v>Ta ≥ Tj</v>
      </c>
      <c r="L27" s="3">
        <f t="shared" si="4"/>
        <v>0.06</v>
      </c>
      <c r="M27" s="3">
        <f t="shared" si="5"/>
        <v>0.03</v>
      </c>
      <c r="N27" s="4">
        <f t="shared" si="6"/>
        <v>0.06</v>
      </c>
      <c r="O27" s="5">
        <f t="shared" si="0"/>
        <v>95.358208000000005</v>
      </c>
      <c r="P27" s="5">
        <f t="shared" si="1"/>
        <v>7.0560000000000025E-2</v>
      </c>
    </row>
    <row r="28" spans="9:16" x14ac:dyDescent="0.35">
      <c r="I28" s="2">
        <v>90</v>
      </c>
      <c r="J28" s="3" t="str">
        <f t="shared" si="2"/>
        <v>Ta ≥ Tj</v>
      </c>
      <c r="K28" s="3" t="str">
        <f t="shared" si="3"/>
        <v>Ta ≥ Tj</v>
      </c>
      <c r="L28" s="3">
        <f t="shared" si="4"/>
        <v>0.06</v>
      </c>
      <c r="M28" s="3">
        <f t="shared" si="5"/>
        <v>0.03</v>
      </c>
      <c r="N28" s="4">
        <f t="shared" si="6"/>
        <v>0.06</v>
      </c>
      <c r="O28" s="5">
        <f t="shared" si="0"/>
        <v>100.358208</v>
      </c>
      <c r="P28" s="5">
        <f t="shared" si="1"/>
        <v>7.0560000000000025E-2</v>
      </c>
    </row>
    <row r="29" spans="9:16" x14ac:dyDescent="0.35">
      <c r="I29" s="2">
        <v>95</v>
      </c>
      <c r="J29" s="3" t="str">
        <f t="shared" si="2"/>
        <v>Ta ≥ Tj</v>
      </c>
      <c r="K29" s="3" t="str">
        <f t="shared" si="3"/>
        <v>Ta ≥ Tj</v>
      </c>
      <c r="L29" s="3">
        <f t="shared" si="4"/>
        <v>0.06</v>
      </c>
      <c r="M29" s="3">
        <f t="shared" si="5"/>
        <v>0.03</v>
      </c>
      <c r="N29" s="4">
        <f t="shared" si="6"/>
        <v>0.06</v>
      </c>
      <c r="O29" s="5">
        <f t="shared" si="0"/>
        <v>105.358208</v>
      </c>
      <c r="P29" s="5">
        <f t="shared" si="1"/>
        <v>7.0560000000000025E-2</v>
      </c>
    </row>
    <row r="30" spans="9:16" x14ac:dyDescent="0.35">
      <c r="I30" s="2">
        <v>100</v>
      </c>
      <c r="J30" s="3" t="str">
        <f t="shared" si="2"/>
        <v>Ta ≥ Tj</v>
      </c>
      <c r="K30" s="3" t="str">
        <f t="shared" si="3"/>
        <v>Ta ≥ Tj</v>
      </c>
      <c r="L30" s="3">
        <f t="shared" si="4"/>
        <v>0.06</v>
      </c>
      <c r="M30" s="3">
        <f t="shared" si="5"/>
        <v>0.03</v>
      </c>
      <c r="N30" s="4">
        <f t="shared" si="6"/>
        <v>0.06</v>
      </c>
      <c r="O30" s="5">
        <f t="shared" si="0"/>
        <v>110.358208</v>
      </c>
      <c r="P30" s="5">
        <f t="shared" si="1"/>
        <v>7.0560000000000025E-2</v>
      </c>
    </row>
    <row r="31" spans="9:16" x14ac:dyDescent="0.35">
      <c r="I31" s="2">
        <v>105</v>
      </c>
      <c r="J31" s="3" t="str">
        <f t="shared" si="2"/>
        <v>Ta ≥ Tj</v>
      </c>
      <c r="K31" s="3" t="str">
        <f t="shared" si="3"/>
        <v>Ta ≥ Tj</v>
      </c>
      <c r="L31" s="3">
        <f t="shared" si="4"/>
        <v>0.06</v>
      </c>
      <c r="M31" s="3">
        <f t="shared" si="5"/>
        <v>0.03</v>
      </c>
      <c r="N31" s="4">
        <f t="shared" si="6"/>
        <v>0.06</v>
      </c>
      <c r="O31" s="5">
        <f t="shared" si="0"/>
        <v>115.358208</v>
      </c>
      <c r="P31" s="5">
        <f t="shared" si="1"/>
        <v>7.0560000000000025E-2</v>
      </c>
    </row>
    <row r="32" spans="9:16" x14ac:dyDescent="0.35">
      <c r="I32" s="2">
        <v>110</v>
      </c>
      <c r="J32" s="3" t="str">
        <f t="shared" si="2"/>
        <v>Ta ≥ Tj</v>
      </c>
      <c r="K32" s="3" t="str">
        <f t="shared" si="3"/>
        <v>Ta ≥ Tj</v>
      </c>
      <c r="L32" s="3">
        <f t="shared" si="4"/>
        <v>0.06</v>
      </c>
      <c r="M32" s="3">
        <f t="shared" si="5"/>
        <v>0.03</v>
      </c>
      <c r="N32" s="4">
        <f t="shared" si="6"/>
        <v>0.06</v>
      </c>
      <c r="O32" s="5">
        <f t="shared" si="0"/>
        <v>120.358208</v>
      </c>
      <c r="P32" s="5">
        <f t="shared" si="1"/>
        <v>7.0560000000000025E-2</v>
      </c>
    </row>
    <row r="33" spans="9:16" x14ac:dyDescent="0.35">
      <c r="I33" s="2">
        <v>115</v>
      </c>
      <c r="J33" s="3" t="str">
        <f t="shared" si="2"/>
        <v>Ta ≥ Tj</v>
      </c>
      <c r="K33" s="3" t="str">
        <f t="shared" si="3"/>
        <v>Ta ≥ Tj</v>
      </c>
      <c r="L33" s="3">
        <f t="shared" si="4"/>
        <v>5.8953410785756936E-2</v>
      </c>
      <c r="M33" s="3">
        <f t="shared" si="5"/>
        <v>0.03</v>
      </c>
      <c r="N33" s="4">
        <f t="shared" si="6"/>
        <v>5.8953410785756936E-2</v>
      </c>
      <c r="O33" s="5">
        <f t="shared" si="0"/>
        <v>125</v>
      </c>
      <c r="P33" s="5">
        <f t="shared" si="1"/>
        <v>6.811989100817438E-2</v>
      </c>
    </row>
    <row r="34" spans="9:16" x14ac:dyDescent="0.35">
      <c r="I34" s="2">
        <v>120</v>
      </c>
      <c r="J34" s="3" t="str">
        <f t="shared" si="2"/>
        <v>Ta ≥ Tj</v>
      </c>
      <c r="K34" s="3" t="str">
        <f t="shared" si="3"/>
        <v>Ta ≥ Tj</v>
      </c>
      <c r="L34" s="3">
        <f t="shared" si="4"/>
        <v>4.168635654068488E-2</v>
      </c>
      <c r="M34" s="3">
        <f t="shared" si="5"/>
        <v>0.03</v>
      </c>
      <c r="N34" s="4">
        <f t="shared" si="6"/>
        <v>4.168635654068488E-2</v>
      </c>
      <c r="O34" s="5">
        <f t="shared" si="0"/>
        <v>125</v>
      </c>
      <c r="P34" s="5">
        <f t="shared" si="1"/>
        <v>3.405994550408719E-2</v>
      </c>
    </row>
    <row r="35" spans="9:16" x14ac:dyDescent="0.35">
      <c r="I35" s="2">
        <v>125</v>
      </c>
      <c r="J35" s="3" t="str">
        <f t="shared" si="2"/>
        <v>Ta ≥ Tj</v>
      </c>
      <c r="K35" s="3" t="str">
        <f t="shared" si="3"/>
        <v>Ta ≥ Tj</v>
      </c>
      <c r="L35" s="3" t="str">
        <f t="shared" si="4"/>
        <v>Ta ≥ Tj</v>
      </c>
      <c r="M35" s="3">
        <f t="shared" si="5"/>
        <v>0.03</v>
      </c>
      <c r="N35" s="4">
        <f t="shared" si="6"/>
        <v>0.03</v>
      </c>
      <c r="O35" s="5">
        <f t="shared" si="0"/>
        <v>127.589552</v>
      </c>
      <c r="P35" s="5">
        <f t="shared" si="1"/>
        <v>1.7639999999999982E-2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8F50-7800-4FEE-B07A-BA2D351DD51D}">
  <dimension ref="A1:P35"/>
  <sheetViews>
    <sheetView workbookViewId="0">
      <selection activeCell="V26" sqref="V26"/>
    </sheetView>
  </sheetViews>
  <sheetFormatPr defaultRowHeight="14.5" x14ac:dyDescent="0.35"/>
  <cols>
    <col min="1" max="1" width="10.26953125" bestFit="1" customWidth="1"/>
    <col min="2" max="2" width="10.7265625" bestFit="1" customWidth="1"/>
    <col min="3" max="3" width="4" bestFit="1" customWidth="1"/>
    <col min="4" max="4" width="10.26953125" bestFit="1" customWidth="1"/>
    <col min="5" max="5" width="4.453125" customWidth="1"/>
    <col min="6" max="6" width="6.1796875" bestFit="1" customWidth="1"/>
    <col min="7" max="7" width="10.54296875" bestFit="1" customWidth="1"/>
    <col min="9" max="9" width="6.453125" bestFit="1" customWidth="1"/>
    <col min="10" max="11" width="12.54296875" hidden="1" customWidth="1"/>
    <col min="12" max="13" width="13.7265625" hidden="1" customWidth="1"/>
    <col min="14" max="14" width="9" bestFit="1" customWidth="1"/>
    <col min="15" max="15" width="6.54296875" bestFit="1" customWidth="1"/>
    <col min="16" max="16" width="7.54296875" bestFit="1" customWidth="1"/>
  </cols>
  <sheetData>
    <row r="1" spans="1:16" ht="16.5" x14ac:dyDescent="0.45">
      <c r="A1" s="1" t="s">
        <v>0</v>
      </c>
      <c r="B1" s="1" t="s">
        <v>7</v>
      </c>
      <c r="C1" s="6" t="s">
        <v>6</v>
      </c>
      <c r="D1" s="6" t="s">
        <v>1</v>
      </c>
      <c r="F1" s="6" t="s">
        <v>5</v>
      </c>
      <c r="G1" s="6" t="s">
        <v>4</v>
      </c>
      <c r="I1" s="6" t="s">
        <v>8</v>
      </c>
      <c r="J1" s="6" t="str">
        <f>_xlfn.CONCAT("Max I ",F2,"C (A)")</f>
        <v>Max I 25C (A)</v>
      </c>
      <c r="K1" s="6" t="str">
        <f>_xlfn.CONCAT("Max I ",F3,"C (A)")</f>
        <v>Max I 85C (A)</v>
      </c>
      <c r="L1" s="6" t="str">
        <f>_xlfn.CONCAT("Max I ",F4,"C (A)")</f>
        <v>Max I 125C (A)</v>
      </c>
      <c r="M1" s="6" t="str">
        <f>_xlfn.CONCAT("Max I ",F5,"C (A)")</f>
        <v>Max I 150C (A)</v>
      </c>
      <c r="N1" s="7" t="s">
        <v>2</v>
      </c>
      <c r="O1" s="6" t="s">
        <v>5</v>
      </c>
      <c r="P1" s="6" t="s">
        <v>9</v>
      </c>
    </row>
    <row r="2" spans="1:16" x14ac:dyDescent="0.35">
      <c r="A2" s="2">
        <v>150</v>
      </c>
      <c r="B2" s="2">
        <v>146.80000000000001</v>
      </c>
      <c r="C2" s="2">
        <v>4.9000000000000004</v>
      </c>
      <c r="D2" s="2">
        <v>4</v>
      </c>
      <c r="F2" s="2">
        <v>25</v>
      </c>
      <c r="G2" s="2">
        <v>0.3</v>
      </c>
      <c r="I2" s="2">
        <v>-40</v>
      </c>
      <c r="J2" s="3">
        <f>IF($F$2&lt;=I2,"Ta ≥ Tj",MIN(10*SQRT(($F$2-I2)/($B$2*$C$2*$D$2)),$G$2))</f>
        <v>0.3</v>
      </c>
      <c r="K2" s="3">
        <f>IF($F$3&lt;=I2,"Ta ≥ Tj",MIN(10*SQRT(($F$3-I2)/($B$2*$C$2*$D$2)),$G$3))</f>
        <v>0.3</v>
      </c>
      <c r="L2" s="3">
        <f>IF($F$4&lt;=I2,"Ta ≥ Tj",MIN(10*SQRT(($F$4-I2)/($B$2*$C$2*$D$2)),$G$4))</f>
        <v>0.18</v>
      </c>
      <c r="M2" s="3">
        <f>IF($F$5&lt;=I2,"Ta ≥ Tj",MIN(10*SQRT(($F$5-I2)/($B$2*$C$2*$D$2)),$G$5))</f>
        <v>0.09</v>
      </c>
      <c r="N2" s="4">
        <f>MAX(J2:M2)</f>
        <v>0.3</v>
      </c>
      <c r="O2" s="5">
        <f>IF($A$2&lt;I2,"Ta &gt; Tj",$B$2*(N2*0.1)*(N2*0.1)*$C$2*$D$2+I2)</f>
        <v>-37.410448000000002</v>
      </c>
      <c r="P2" s="3">
        <f t="shared" ref="P2:P35" si="0">(O2-I2)/$B$2</f>
        <v>1.7639999999999982E-2</v>
      </c>
    </row>
    <row r="3" spans="1:16" x14ac:dyDescent="0.35">
      <c r="F3" s="2">
        <v>85</v>
      </c>
      <c r="G3" s="2">
        <v>0.3</v>
      </c>
      <c r="I3" s="2">
        <v>-35</v>
      </c>
      <c r="J3" s="3">
        <f t="shared" ref="J3:J35" si="1">IF($F$2&lt;=I3,"Ta ≥ Tj",MIN(10*SQRT(($F$2-I3)/($B$2*$C$2*$D$2)),$G$2))</f>
        <v>0.3</v>
      </c>
      <c r="K3" s="3">
        <f t="shared" ref="K3:K35" si="2">IF($F$3&lt;=I3,"Ta ≥ Tj",MIN(10*SQRT(($F$3-I3)/($B$2*$C$2*$D$2)),$G$3))</f>
        <v>0.3</v>
      </c>
      <c r="L3" s="3">
        <f t="shared" ref="L3:L35" si="3">IF($F$4&lt;=I3,"Ta ≥ Tj",MIN(10*SQRT(($F$4-I3)/($B$2*$C$2*$D$2)),$G$4))</f>
        <v>0.18</v>
      </c>
      <c r="M3" s="3">
        <f t="shared" ref="M3:M35" si="4">IF($F$5&lt;=I3,"Ta ≥ Tj",MIN(10*SQRT(($F$5-I3)/($B$2*$C$2*$D$2)),$G$5))</f>
        <v>0.09</v>
      </c>
      <c r="N3" s="4">
        <f t="shared" ref="N3:N35" si="5">MAX(J3:M3)</f>
        <v>0.3</v>
      </c>
      <c r="O3" s="5">
        <f t="shared" ref="O3:O35" si="6">IF($A$2&lt;I3,"Ta &gt; Tj",$B$2*(N3*0.1)*(N3*0.1)*$C$2*$D$2+I3)</f>
        <v>-32.410448000000002</v>
      </c>
      <c r="P3" s="3">
        <f t="shared" si="0"/>
        <v>1.7639999999999982E-2</v>
      </c>
    </row>
    <row r="4" spans="1:16" x14ac:dyDescent="0.35">
      <c r="F4" s="2">
        <v>125</v>
      </c>
      <c r="G4" s="2">
        <v>0.18</v>
      </c>
      <c r="I4" s="2">
        <v>-30</v>
      </c>
      <c r="J4" s="3">
        <f t="shared" si="1"/>
        <v>0.3</v>
      </c>
      <c r="K4" s="3">
        <f t="shared" si="2"/>
        <v>0.3</v>
      </c>
      <c r="L4" s="3">
        <f t="shared" si="3"/>
        <v>0.18</v>
      </c>
      <c r="M4" s="3">
        <f t="shared" si="4"/>
        <v>0.09</v>
      </c>
      <c r="N4" s="4">
        <f t="shared" si="5"/>
        <v>0.3</v>
      </c>
      <c r="O4" s="5">
        <f t="shared" si="6"/>
        <v>-27.410447999999999</v>
      </c>
      <c r="P4" s="3">
        <f t="shared" si="0"/>
        <v>1.7640000000000006E-2</v>
      </c>
    </row>
    <row r="5" spans="1:16" x14ac:dyDescent="0.35">
      <c r="F5" s="8">
        <v>150</v>
      </c>
      <c r="G5" s="8">
        <v>0.09</v>
      </c>
      <c r="I5" s="2">
        <v>-25</v>
      </c>
      <c r="J5" s="3">
        <f t="shared" si="1"/>
        <v>0.3</v>
      </c>
      <c r="K5" s="3">
        <f t="shared" si="2"/>
        <v>0.3</v>
      </c>
      <c r="L5" s="3">
        <f t="shared" si="3"/>
        <v>0.18</v>
      </c>
      <c r="M5" s="3">
        <f t="shared" si="4"/>
        <v>0.09</v>
      </c>
      <c r="N5" s="4">
        <f t="shared" si="5"/>
        <v>0.3</v>
      </c>
      <c r="O5" s="5">
        <f t="shared" si="6"/>
        <v>-22.410447999999999</v>
      </c>
      <c r="P5" s="3">
        <f t="shared" si="0"/>
        <v>1.7640000000000006E-2</v>
      </c>
    </row>
    <row r="6" spans="1:16" x14ac:dyDescent="0.35">
      <c r="F6" t="s">
        <v>3</v>
      </c>
      <c r="I6" s="2">
        <v>-20</v>
      </c>
      <c r="J6" s="3">
        <f t="shared" si="1"/>
        <v>0.3</v>
      </c>
      <c r="K6" s="3">
        <f t="shared" si="2"/>
        <v>0.3</v>
      </c>
      <c r="L6" s="3">
        <f t="shared" si="3"/>
        <v>0.18</v>
      </c>
      <c r="M6" s="3">
        <f t="shared" si="4"/>
        <v>0.09</v>
      </c>
      <c r="N6" s="4">
        <f t="shared" si="5"/>
        <v>0.3</v>
      </c>
      <c r="O6" s="5">
        <f t="shared" si="6"/>
        <v>-17.410447999999999</v>
      </c>
      <c r="P6" s="3">
        <f t="shared" si="0"/>
        <v>1.7640000000000006E-2</v>
      </c>
    </row>
    <row r="7" spans="1:16" x14ac:dyDescent="0.35">
      <c r="I7" s="2">
        <v>-15</v>
      </c>
      <c r="J7" s="3">
        <f t="shared" si="1"/>
        <v>0.3</v>
      </c>
      <c r="K7" s="3">
        <f t="shared" si="2"/>
        <v>0.3</v>
      </c>
      <c r="L7" s="3">
        <f t="shared" si="3"/>
        <v>0.18</v>
      </c>
      <c r="M7" s="3">
        <f t="shared" si="4"/>
        <v>0.09</v>
      </c>
      <c r="N7" s="4">
        <f t="shared" si="5"/>
        <v>0.3</v>
      </c>
      <c r="O7" s="5">
        <f t="shared" si="6"/>
        <v>-12.410448000000001</v>
      </c>
      <c r="P7" s="3">
        <f t="shared" si="0"/>
        <v>1.7639999999999996E-2</v>
      </c>
    </row>
    <row r="8" spans="1:16" x14ac:dyDescent="0.35">
      <c r="I8" s="2">
        <v>-10</v>
      </c>
      <c r="J8" s="3">
        <f t="shared" si="1"/>
        <v>0.3</v>
      </c>
      <c r="K8" s="3">
        <f t="shared" si="2"/>
        <v>0.3</v>
      </c>
      <c r="L8" s="3">
        <f t="shared" si="3"/>
        <v>0.18</v>
      </c>
      <c r="M8" s="3">
        <f t="shared" si="4"/>
        <v>0.09</v>
      </c>
      <c r="N8" s="4">
        <f t="shared" si="5"/>
        <v>0.3</v>
      </c>
      <c r="O8" s="5">
        <f t="shared" si="6"/>
        <v>-7.4104480000000006</v>
      </c>
      <c r="P8" s="3">
        <f t="shared" si="0"/>
        <v>1.7639999999999996E-2</v>
      </c>
    </row>
    <row r="9" spans="1:16" x14ac:dyDescent="0.35">
      <c r="I9" s="2">
        <v>-5</v>
      </c>
      <c r="J9" s="3">
        <f t="shared" si="1"/>
        <v>0.3</v>
      </c>
      <c r="K9" s="3">
        <f t="shared" si="2"/>
        <v>0.3</v>
      </c>
      <c r="L9" s="3">
        <f t="shared" si="3"/>
        <v>0.18</v>
      </c>
      <c r="M9" s="3">
        <f t="shared" si="4"/>
        <v>0.09</v>
      </c>
      <c r="N9" s="4">
        <f t="shared" si="5"/>
        <v>0.3</v>
      </c>
      <c r="O9" s="5">
        <f t="shared" si="6"/>
        <v>-2.4104480000000001</v>
      </c>
      <c r="P9" s="3">
        <f t="shared" si="0"/>
        <v>1.7639999999999996E-2</v>
      </c>
    </row>
    <row r="10" spans="1:16" x14ac:dyDescent="0.35">
      <c r="I10" s="2">
        <v>0</v>
      </c>
      <c r="J10" s="3">
        <f t="shared" si="1"/>
        <v>0.3</v>
      </c>
      <c r="K10" s="3">
        <f t="shared" si="2"/>
        <v>0.3</v>
      </c>
      <c r="L10" s="3">
        <f t="shared" si="3"/>
        <v>0.18</v>
      </c>
      <c r="M10" s="3">
        <f t="shared" si="4"/>
        <v>0.09</v>
      </c>
      <c r="N10" s="4">
        <f t="shared" si="5"/>
        <v>0.3</v>
      </c>
      <c r="O10" s="5">
        <f t="shared" si="6"/>
        <v>2.5895519999999999</v>
      </c>
      <c r="P10" s="3">
        <f t="shared" si="0"/>
        <v>1.7639999999999996E-2</v>
      </c>
    </row>
    <row r="11" spans="1:16" x14ac:dyDescent="0.35">
      <c r="I11" s="2">
        <v>5</v>
      </c>
      <c r="J11" s="3">
        <f t="shared" si="1"/>
        <v>0.3</v>
      </c>
      <c r="K11" s="3">
        <f t="shared" si="2"/>
        <v>0.3</v>
      </c>
      <c r="L11" s="3">
        <f t="shared" si="3"/>
        <v>0.18</v>
      </c>
      <c r="M11" s="3">
        <f t="shared" si="4"/>
        <v>0.09</v>
      </c>
      <c r="N11" s="4">
        <f t="shared" si="5"/>
        <v>0.3</v>
      </c>
      <c r="O11" s="5">
        <f t="shared" si="6"/>
        <v>7.5895519999999994</v>
      </c>
      <c r="P11" s="3">
        <f t="shared" si="0"/>
        <v>1.7639999999999996E-2</v>
      </c>
    </row>
    <row r="12" spans="1:16" x14ac:dyDescent="0.35">
      <c r="I12" s="2">
        <v>10</v>
      </c>
      <c r="J12" s="3">
        <f t="shared" si="1"/>
        <v>0.3</v>
      </c>
      <c r="K12" s="3">
        <f t="shared" si="2"/>
        <v>0.3</v>
      </c>
      <c r="L12" s="3">
        <f t="shared" si="3"/>
        <v>0.18</v>
      </c>
      <c r="M12" s="3">
        <f t="shared" si="4"/>
        <v>0.09</v>
      </c>
      <c r="N12" s="4">
        <f t="shared" si="5"/>
        <v>0.3</v>
      </c>
      <c r="O12" s="5">
        <f t="shared" si="6"/>
        <v>12.589551999999999</v>
      </c>
      <c r="P12" s="3">
        <f t="shared" si="0"/>
        <v>1.7639999999999996E-2</v>
      </c>
    </row>
    <row r="13" spans="1:16" x14ac:dyDescent="0.35">
      <c r="I13" s="2">
        <v>15</v>
      </c>
      <c r="J13" s="3">
        <f t="shared" si="1"/>
        <v>0.3</v>
      </c>
      <c r="K13" s="3">
        <f t="shared" si="2"/>
        <v>0.3</v>
      </c>
      <c r="L13" s="3">
        <f t="shared" si="3"/>
        <v>0.18</v>
      </c>
      <c r="M13" s="3">
        <f t="shared" si="4"/>
        <v>0.09</v>
      </c>
      <c r="N13" s="4">
        <f t="shared" si="5"/>
        <v>0.3</v>
      </c>
      <c r="O13" s="5">
        <f t="shared" si="6"/>
        <v>17.589552000000001</v>
      </c>
      <c r="P13" s="3">
        <f t="shared" si="0"/>
        <v>1.7640000000000006E-2</v>
      </c>
    </row>
    <row r="14" spans="1:16" x14ac:dyDescent="0.35">
      <c r="I14" s="2">
        <v>20</v>
      </c>
      <c r="J14" s="3">
        <f t="shared" si="1"/>
        <v>0.3</v>
      </c>
      <c r="K14" s="3">
        <f t="shared" si="2"/>
        <v>0.3</v>
      </c>
      <c r="L14" s="3">
        <f t="shared" si="3"/>
        <v>0.18</v>
      </c>
      <c r="M14" s="3">
        <f t="shared" si="4"/>
        <v>0.09</v>
      </c>
      <c r="N14" s="4">
        <f t="shared" si="5"/>
        <v>0.3</v>
      </c>
      <c r="O14" s="5">
        <f t="shared" si="6"/>
        <v>22.589552000000001</v>
      </c>
      <c r="P14" s="3">
        <f t="shared" si="0"/>
        <v>1.7640000000000006E-2</v>
      </c>
    </row>
    <row r="15" spans="1:16" x14ac:dyDescent="0.35">
      <c r="I15" s="2">
        <v>25</v>
      </c>
      <c r="J15" s="3" t="str">
        <f t="shared" si="1"/>
        <v>Ta ≥ Tj</v>
      </c>
      <c r="K15" s="3">
        <f t="shared" si="2"/>
        <v>0.3</v>
      </c>
      <c r="L15" s="3">
        <f t="shared" si="3"/>
        <v>0.18</v>
      </c>
      <c r="M15" s="3">
        <f t="shared" si="4"/>
        <v>0.09</v>
      </c>
      <c r="N15" s="4">
        <f t="shared" si="5"/>
        <v>0.3</v>
      </c>
      <c r="O15" s="5">
        <f t="shared" si="6"/>
        <v>27.589552000000001</v>
      </c>
      <c r="P15" s="3">
        <f t="shared" si="0"/>
        <v>1.7640000000000006E-2</v>
      </c>
    </row>
    <row r="16" spans="1:16" x14ac:dyDescent="0.35">
      <c r="I16" s="2">
        <v>30</v>
      </c>
      <c r="J16" s="3" t="str">
        <f t="shared" si="1"/>
        <v>Ta ≥ Tj</v>
      </c>
      <c r="K16" s="3">
        <f t="shared" si="2"/>
        <v>0.3</v>
      </c>
      <c r="L16" s="3">
        <f t="shared" si="3"/>
        <v>0.18</v>
      </c>
      <c r="M16" s="3">
        <f t="shared" si="4"/>
        <v>0.09</v>
      </c>
      <c r="N16" s="4">
        <f t="shared" si="5"/>
        <v>0.3</v>
      </c>
      <c r="O16" s="5">
        <f t="shared" si="6"/>
        <v>32.589551999999998</v>
      </c>
      <c r="P16" s="3">
        <f t="shared" si="0"/>
        <v>1.7639999999999982E-2</v>
      </c>
    </row>
    <row r="17" spans="9:16" x14ac:dyDescent="0.35">
      <c r="I17" s="2">
        <v>35</v>
      </c>
      <c r="J17" s="3" t="str">
        <f t="shared" si="1"/>
        <v>Ta ≥ Tj</v>
      </c>
      <c r="K17" s="3">
        <f t="shared" si="2"/>
        <v>0.3</v>
      </c>
      <c r="L17" s="3">
        <f t="shared" si="3"/>
        <v>0.18</v>
      </c>
      <c r="M17" s="3">
        <f t="shared" si="4"/>
        <v>0.09</v>
      </c>
      <c r="N17" s="4">
        <f t="shared" si="5"/>
        <v>0.3</v>
      </c>
      <c r="O17" s="5">
        <f t="shared" si="6"/>
        <v>37.589551999999998</v>
      </c>
      <c r="P17" s="3">
        <f t="shared" si="0"/>
        <v>1.7639999999999982E-2</v>
      </c>
    </row>
    <row r="18" spans="9:16" x14ac:dyDescent="0.35">
      <c r="I18" s="2">
        <v>40</v>
      </c>
      <c r="J18" s="3" t="str">
        <f t="shared" si="1"/>
        <v>Ta ≥ Tj</v>
      </c>
      <c r="K18" s="3">
        <f t="shared" si="2"/>
        <v>0.3</v>
      </c>
      <c r="L18" s="3">
        <f t="shared" si="3"/>
        <v>0.18</v>
      </c>
      <c r="M18" s="3">
        <f t="shared" si="4"/>
        <v>0.09</v>
      </c>
      <c r="N18" s="4">
        <f t="shared" si="5"/>
        <v>0.3</v>
      </c>
      <c r="O18" s="5">
        <f t="shared" si="6"/>
        <v>42.589551999999998</v>
      </c>
      <c r="P18" s="3">
        <f t="shared" si="0"/>
        <v>1.7639999999999982E-2</v>
      </c>
    </row>
    <row r="19" spans="9:16" x14ac:dyDescent="0.35">
      <c r="I19" s="2">
        <v>45</v>
      </c>
      <c r="J19" s="3" t="str">
        <f t="shared" si="1"/>
        <v>Ta ≥ Tj</v>
      </c>
      <c r="K19" s="3">
        <f t="shared" si="2"/>
        <v>0.3</v>
      </c>
      <c r="L19" s="3">
        <f t="shared" si="3"/>
        <v>0.18</v>
      </c>
      <c r="M19" s="3">
        <f t="shared" si="4"/>
        <v>0.09</v>
      </c>
      <c r="N19" s="4">
        <f t="shared" si="5"/>
        <v>0.3</v>
      </c>
      <c r="O19" s="5">
        <f t="shared" si="6"/>
        <v>47.589551999999998</v>
      </c>
      <c r="P19" s="3">
        <f t="shared" si="0"/>
        <v>1.7639999999999982E-2</v>
      </c>
    </row>
    <row r="20" spans="9:16" x14ac:dyDescent="0.35">
      <c r="I20" s="2">
        <v>50</v>
      </c>
      <c r="J20" s="3" t="str">
        <f t="shared" si="1"/>
        <v>Ta ≥ Tj</v>
      </c>
      <c r="K20" s="3">
        <f t="shared" si="2"/>
        <v>0.3</v>
      </c>
      <c r="L20" s="3">
        <f t="shared" si="3"/>
        <v>0.18</v>
      </c>
      <c r="M20" s="3">
        <f t="shared" si="4"/>
        <v>0.09</v>
      </c>
      <c r="N20" s="4">
        <f t="shared" si="5"/>
        <v>0.3</v>
      </c>
      <c r="O20" s="5">
        <f t="shared" si="6"/>
        <v>52.589551999999998</v>
      </c>
      <c r="P20" s="3">
        <f t="shared" si="0"/>
        <v>1.7639999999999982E-2</v>
      </c>
    </row>
    <row r="21" spans="9:16" x14ac:dyDescent="0.35">
      <c r="I21" s="2">
        <v>55</v>
      </c>
      <c r="J21" s="3" t="str">
        <f t="shared" si="1"/>
        <v>Ta ≥ Tj</v>
      </c>
      <c r="K21" s="3">
        <f t="shared" si="2"/>
        <v>0.3</v>
      </c>
      <c r="L21" s="3">
        <f t="shared" si="3"/>
        <v>0.18</v>
      </c>
      <c r="M21" s="3">
        <f t="shared" si="4"/>
        <v>0.09</v>
      </c>
      <c r="N21" s="4">
        <f t="shared" si="5"/>
        <v>0.3</v>
      </c>
      <c r="O21" s="5">
        <f t="shared" si="6"/>
        <v>57.589551999999998</v>
      </c>
      <c r="P21" s="3">
        <f t="shared" si="0"/>
        <v>1.7639999999999982E-2</v>
      </c>
    </row>
    <row r="22" spans="9:16" x14ac:dyDescent="0.35">
      <c r="I22" s="2">
        <v>60</v>
      </c>
      <c r="J22" s="3" t="str">
        <f t="shared" si="1"/>
        <v>Ta ≥ Tj</v>
      </c>
      <c r="K22" s="3">
        <f t="shared" si="2"/>
        <v>0.3</v>
      </c>
      <c r="L22" s="3">
        <f t="shared" si="3"/>
        <v>0.18</v>
      </c>
      <c r="M22" s="3">
        <f t="shared" si="4"/>
        <v>0.09</v>
      </c>
      <c r="N22" s="4">
        <f t="shared" si="5"/>
        <v>0.3</v>
      </c>
      <c r="O22" s="5">
        <f t="shared" si="6"/>
        <v>62.589551999999998</v>
      </c>
      <c r="P22" s="3">
        <f t="shared" si="0"/>
        <v>1.7639999999999982E-2</v>
      </c>
    </row>
    <row r="23" spans="9:16" x14ac:dyDescent="0.35">
      <c r="I23" s="2">
        <v>65</v>
      </c>
      <c r="J23" s="3" t="str">
        <f t="shared" si="1"/>
        <v>Ta ≥ Tj</v>
      </c>
      <c r="K23" s="3">
        <f t="shared" si="2"/>
        <v>0.3</v>
      </c>
      <c r="L23" s="3">
        <f t="shared" si="3"/>
        <v>0.18</v>
      </c>
      <c r="M23" s="3">
        <f t="shared" si="4"/>
        <v>0.09</v>
      </c>
      <c r="N23" s="4">
        <f t="shared" si="5"/>
        <v>0.3</v>
      </c>
      <c r="O23" s="5">
        <f t="shared" si="6"/>
        <v>67.589551999999998</v>
      </c>
      <c r="P23" s="3">
        <f t="shared" si="0"/>
        <v>1.7639999999999982E-2</v>
      </c>
    </row>
    <row r="24" spans="9:16" x14ac:dyDescent="0.35">
      <c r="I24" s="2">
        <v>70</v>
      </c>
      <c r="J24" s="3" t="str">
        <f t="shared" si="1"/>
        <v>Ta ≥ Tj</v>
      </c>
      <c r="K24" s="3">
        <f t="shared" si="2"/>
        <v>0.3</v>
      </c>
      <c r="L24" s="3">
        <f t="shared" si="3"/>
        <v>0.18</v>
      </c>
      <c r="M24" s="3">
        <f t="shared" si="4"/>
        <v>0.09</v>
      </c>
      <c r="N24" s="4">
        <f t="shared" si="5"/>
        <v>0.3</v>
      </c>
      <c r="O24" s="5">
        <f t="shared" si="6"/>
        <v>72.589551999999998</v>
      </c>
      <c r="P24" s="3">
        <f t="shared" si="0"/>
        <v>1.7639999999999982E-2</v>
      </c>
    </row>
    <row r="25" spans="9:16" x14ac:dyDescent="0.35">
      <c r="I25" s="2">
        <v>75</v>
      </c>
      <c r="J25" s="3" t="str">
        <f t="shared" si="1"/>
        <v>Ta ≥ Tj</v>
      </c>
      <c r="K25" s="3">
        <f t="shared" si="2"/>
        <v>0.3</v>
      </c>
      <c r="L25" s="3">
        <f t="shared" si="3"/>
        <v>0.18</v>
      </c>
      <c r="M25" s="3">
        <f t="shared" si="4"/>
        <v>0.09</v>
      </c>
      <c r="N25" s="4">
        <f t="shared" si="5"/>
        <v>0.3</v>
      </c>
      <c r="O25" s="5">
        <f t="shared" si="6"/>
        <v>77.589551999999998</v>
      </c>
      <c r="P25" s="3">
        <f t="shared" si="0"/>
        <v>1.7639999999999982E-2</v>
      </c>
    </row>
    <row r="26" spans="9:16" x14ac:dyDescent="0.35">
      <c r="I26" s="2">
        <v>80</v>
      </c>
      <c r="J26" s="3" t="str">
        <f t="shared" si="1"/>
        <v>Ta ≥ Tj</v>
      </c>
      <c r="K26" s="3">
        <f t="shared" si="2"/>
        <v>0.3</v>
      </c>
      <c r="L26" s="3">
        <f t="shared" si="3"/>
        <v>0.18</v>
      </c>
      <c r="M26" s="3">
        <f t="shared" si="4"/>
        <v>0.09</v>
      </c>
      <c r="N26" s="4">
        <f t="shared" si="5"/>
        <v>0.3</v>
      </c>
      <c r="O26" s="5">
        <f t="shared" si="6"/>
        <v>82.589551999999998</v>
      </c>
      <c r="P26" s="3">
        <f t="shared" si="0"/>
        <v>1.7639999999999982E-2</v>
      </c>
    </row>
    <row r="27" spans="9:16" x14ac:dyDescent="0.35">
      <c r="I27" s="2">
        <v>85</v>
      </c>
      <c r="J27" s="3" t="str">
        <f t="shared" si="1"/>
        <v>Ta ≥ Tj</v>
      </c>
      <c r="K27" s="3" t="str">
        <f t="shared" si="2"/>
        <v>Ta ≥ Tj</v>
      </c>
      <c r="L27" s="3">
        <f t="shared" si="3"/>
        <v>0.18</v>
      </c>
      <c r="M27" s="3">
        <f t="shared" si="4"/>
        <v>0.09</v>
      </c>
      <c r="N27" s="4">
        <f t="shared" si="5"/>
        <v>0.18</v>
      </c>
      <c r="O27" s="5">
        <f t="shared" si="6"/>
        <v>85.932238720000001</v>
      </c>
      <c r="P27" s="3">
        <f t="shared" si="0"/>
        <v>6.3504000000000052E-3</v>
      </c>
    </row>
    <row r="28" spans="9:16" x14ac:dyDescent="0.35">
      <c r="I28" s="2">
        <v>90</v>
      </c>
      <c r="J28" s="3" t="str">
        <f t="shared" si="1"/>
        <v>Ta ≥ Tj</v>
      </c>
      <c r="K28" s="3" t="str">
        <f t="shared" si="2"/>
        <v>Ta ≥ Tj</v>
      </c>
      <c r="L28" s="3">
        <f t="shared" si="3"/>
        <v>0.18</v>
      </c>
      <c r="M28" s="3">
        <f t="shared" si="4"/>
        <v>0.09</v>
      </c>
      <c r="N28" s="4">
        <f t="shared" si="5"/>
        <v>0.18</v>
      </c>
      <c r="O28" s="5">
        <f t="shared" si="6"/>
        <v>90.932238720000001</v>
      </c>
      <c r="P28" s="3">
        <f t="shared" si="0"/>
        <v>6.3504000000000052E-3</v>
      </c>
    </row>
    <row r="29" spans="9:16" x14ac:dyDescent="0.35">
      <c r="I29" s="2">
        <v>95</v>
      </c>
      <c r="J29" s="3" t="str">
        <f t="shared" si="1"/>
        <v>Ta ≥ Tj</v>
      </c>
      <c r="K29" s="3" t="str">
        <f t="shared" si="2"/>
        <v>Ta ≥ Tj</v>
      </c>
      <c r="L29" s="3">
        <f t="shared" si="3"/>
        <v>0.18</v>
      </c>
      <c r="M29" s="3">
        <f t="shared" si="4"/>
        <v>0.09</v>
      </c>
      <c r="N29" s="4">
        <f t="shared" si="5"/>
        <v>0.18</v>
      </c>
      <c r="O29" s="5">
        <f t="shared" si="6"/>
        <v>95.932238720000001</v>
      </c>
      <c r="P29" s="3">
        <f t="shared" si="0"/>
        <v>6.3504000000000052E-3</v>
      </c>
    </row>
    <row r="30" spans="9:16" x14ac:dyDescent="0.35">
      <c r="I30" s="2">
        <v>100</v>
      </c>
      <c r="J30" s="3" t="str">
        <f t="shared" si="1"/>
        <v>Ta ≥ Tj</v>
      </c>
      <c r="K30" s="3" t="str">
        <f t="shared" si="2"/>
        <v>Ta ≥ Tj</v>
      </c>
      <c r="L30" s="3">
        <f t="shared" si="3"/>
        <v>0.18</v>
      </c>
      <c r="M30" s="3">
        <f t="shared" si="4"/>
        <v>0.09</v>
      </c>
      <c r="N30" s="4">
        <f t="shared" si="5"/>
        <v>0.18</v>
      </c>
      <c r="O30" s="5">
        <f t="shared" si="6"/>
        <v>100.93223872</v>
      </c>
      <c r="P30" s="3">
        <f t="shared" si="0"/>
        <v>6.3504000000000052E-3</v>
      </c>
    </row>
    <row r="31" spans="9:16" x14ac:dyDescent="0.35">
      <c r="I31" s="2">
        <v>105</v>
      </c>
      <c r="J31" s="3" t="str">
        <f t="shared" si="1"/>
        <v>Ta ≥ Tj</v>
      </c>
      <c r="K31" s="3" t="str">
        <f t="shared" si="2"/>
        <v>Ta ≥ Tj</v>
      </c>
      <c r="L31" s="3">
        <f t="shared" si="3"/>
        <v>0.18</v>
      </c>
      <c r="M31" s="3">
        <f t="shared" si="4"/>
        <v>0.09</v>
      </c>
      <c r="N31" s="4">
        <f t="shared" si="5"/>
        <v>0.18</v>
      </c>
      <c r="O31" s="5">
        <f t="shared" si="6"/>
        <v>105.93223872</v>
      </c>
      <c r="P31" s="3">
        <f t="shared" si="0"/>
        <v>6.3504000000000052E-3</v>
      </c>
    </row>
    <row r="32" spans="9:16" x14ac:dyDescent="0.35">
      <c r="I32" s="2">
        <v>110</v>
      </c>
      <c r="J32" s="3" t="str">
        <f t="shared" si="1"/>
        <v>Ta ≥ Tj</v>
      </c>
      <c r="K32" s="3" t="str">
        <f t="shared" si="2"/>
        <v>Ta ≥ Tj</v>
      </c>
      <c r="L32" s="3">
        <f t="shared" si="3"/>
        <v>0.18</v>
      </c>
      <c r="M32" s="3">
        <f t="shared" si="4"/>
        <v>0.09</v>
      </c>
      <c r="N32" s="4">
        <f t="shared" si="5"/>
        <v>0.18</v>
      </c>
      <c r="O32" s="5">
        <f t="shared" si="6"/>
        <v>110.93223872</v>
      </c>
      <c r="P32" s="3">
        <f t="shared" si="0"/>
        <v>6.3504000000000052E-3</v>
      </c>
    </row>
    <row r="33" spans="9:16" x14ac:dyDescent="0.35">
      <c r="I33" s="2">
        <v>115</v>
      </c>
      <c r="J33" s="3" t="str">
        <f t="shared" si="1"/>
        <v>Ta ≥ Tj</v>
      </c>
      <c r="K33" s="3" t="str">
        <f t="shared" si="2"/>
        <v>Ta ≥ Tj</v>
      </c>
      <c r="L33" s="3">
        <f t="shared" si="3"/>
        <v>0.18</v>
      </c>
      <c r="M33" s="3">
        <f t="shared" si="4"/>
        <v>0.09</v>
      </c>
      <c r="N33" s="4">
        <f t="shared" si="5"/>
        <v>0.18</v>
      </c>
      <c r="O33" s="5">
        <f t="shared" si="6"/>
        <v>115.93223872</v>
      </c>
      <c r="P33" s="3">
        <f t="shared" si="0"/>
        <v>6.3504000000000052E-3</v>
      </c>
    </row>
    <row r="34" spans="9:16" x14ac:dyDescent="0.35">
      <c r="I34" s="2">
        <v>120</v>
      </c>
      <c r="J34" s="3" t="str">
        <f t="shared" si="1"/>
        <v>Ta ≥ Tj</v>
      </c>
      <c r="K34" s="3" t="str">
        <f t="shared" si="2"/>
        <v>Ta ≥ Tj</v>
      </c>
      <c r="L34" s="3">
        <f t="shared" si="3"/>
        <v>0.18</v>
      </c>
      <c r="M34" s="3">
        <f t="shared" si="4"/>
        <v>0.09</v>
      </c>
      <c r="N34" s="4">
        <f t="shared" si="5"/>
        <v>0.18</v>
      </c>
      <c r="O34" s="5">
        <f t="shared" si="6"/>
        <v>120.93223872</v>
      </c>
      <c r="P34" s="3">
        <f t="shared" si="0"/>
        <v>6.3504000000000052E-3</v>
      </c>
    </row>
    <row r="35" spans="9:16" x14ac:dyDescent="0.35">
      <c r="I35" s="2">
        <v>125</v>
      </c>
      <c r="J35" s="3" t="str">
        <f t="shared" si="1"/>
        <v>Ta ≥ Tj</v>
      </c>
      <c r="K35" s="3" t="str">
        <f t="shared" si="2"/>
        <v>Ta ≥ Tj</v>
      </c>
      <c r="L35" s="3" t="str">
        <f t="shared" si="3"/>
        <v>Ta ≥ Tj</v>
      </c>
      <c r="M35" s="3">
        <f t="shared" si="4"/>
        <v>0.09</v>
      </c>
      <c r="N35" s="4">
        <f t="shared" si="5"/>
        <v>0.09</v>
      </c>
      <c r="O35" s="5">
        <f t="shared" si="6"/>
        <v>125.23305968</v>
      </c>
      <c r="P35" s="3">
        <f t="shared" si="0"/>
        <v>1.5875999999999772E-3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</vt:lpstr>
      <vt:lpstr>Pulse</vt:lpstr>
    </vt:vector>
  </TitlesOfParts>
  <Company>Texas Instruments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Scheramic, Stephen</dc:creator>
  <cp:lastModifiedBy>Scheramic, Stephen</cp:lastModifiedBy>
  <dcterms:created xsi:type="dcterms:W3CDTF">2023-10-20T18:38:50Z</dcterms:created>
  <dcterms:modified xsi:type="dcterms:W3CDTF">2023-10-27T04:55:19Z</dcterms:modified>
</cp:coreProperties>
</file>