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0" windowWidth="21075" windowHeight="9975" activeTab="1"/>
  </bookViews>
  <sheets>
    <sheet name="Configuration" sheetId="4" r:id="rId1"/>
    <sheet name="Report" sheetId="2" r:id="rId2"/>
    <sheet name="Current Consumption" sheetId="1" r:id="rId3"/>
    <sheet name="75 mA Use Case" sheetId="5" r:id="rId4"/>
    <sheet name="Output POwer Between Outputs" sheetId="6" r:id="rId5"/>
    <sheet name="Measure Core Current" sheetId="7" r:id="rId6"/>
    <sheet name="Data Core Current" sheetId="8" r:id="rId7"/>
    <sheet name="Measure Buffer Current" sheetId="10" r:id="rId8"/>
    <sheet name="Data" sheetId="11" r:id="rId9"/>
  </sheets>
  <calcPr calcId="145621"/>
  <pivotCaches>
    <pivotCache cacheId="0" r:id="rId10"/>
  </pivotCaches>
</workbook>
</file>

<file path=xl/calcChain.xml><?xml version="1.0" encoding="utf-8"?>
<calcChain xmlns="http://schemas.openxmlformats.org/spreadsheetml/2006/main">
  <c r="B82" i="2" l="1"/>
  <c r="B81" i="2"/>
  <c r="H83" i="1" l="1"/>
  <c r="D14" i="10"/>
  <c r="G12" i="10"/>
  <c r="AC4" i="10"/>
  <c r="AA4" i="10"/>
  <c r="Z4" i="10"/>
  <c r="Y4" i="10"/>
  <c r="X4" i="10"/>
  <c r="W4" i="10"/>
  <c r="AC1" i="10"/>
  <c r="X1" i="10"/>
  <c r="W1" i="10"/>
  <c r="N26" i="8"/>
  <c r="O26" i="8" s="1"/>
  <c r="O27" i="8"/>
  <c r="O25" i="8"/>
  <c r="O4" i="7"/>
  <c r="Y1" i="7" s="1"/>
  <c r="M4" i="7"/>
  <c r="L4" i="7"/>
  <c r="X1" i="7"/>
  <c r="AD4" i="7"/>
  <c r="AD1" i="7"/>
  <c r="AB4" i="7"/>
  <c r="AA4" i="7"/>
  <c r="Z4" i="7"/>
  <c r="Y4" i="7"/>
  <c r="X4" i="7"/>
  <c r="G12" i="7"/>
  <c r="D14" i="7"/>
  <c r="K4" i="7"/>
  <c r="J4" i="7"/>
  <c r="R4" i="7"/>
  <c r="Q4" i="7"/>
  <c r="O4" i="10"/>
  <c r="N4" i="10"/>
  <c r="Y1" i="10" l="1"/>
  <c r="P4" i="10"/>
  <c r="Z1" i="10"/>
  <c r="AA1" i="7"/>
  <c r="Z1" i="7"/>
  <c r="S4" i="7"/>
  <c r="M75" i="1"/>
  <c r="N71" i="1"/>
  <c r="E44" i="1" l="1"/>
  <c r="M55" i="1"/>
  <c r="M56" i="1"/>
  <c r="M57" i="1"/>
  <c r="M58" i="1"/>
  <c r="M59" i="1"/>
  <c r="M54" i="1"/>
</calcChain>
</file>

<file path=xl/sharedStrings.xml><?xml version="1.0" encoding="utf-8"?>
<sst xmlns="http://schemas.openxmlformats.org/spreadsheetml/2006/main" count="1694" uniqueCount="180">
  <si>
    <t>[ALIAS]</t>
  </si>
  <si>
    <t>Actual Instrument</t>
  </si>
  <si>
    <t>Used?</t>
  </si>
  <si>
    <t>Defined?</t>
  </si>
  <si>
    <t>Address</t>
  </si>
  <si>
    <t>VISA Address</t>
  </si>
  <si>
    <t>VISA Description</t>
  </si>
  <si>
    <t>PowSup</t>
  </si>
  <si>
    <t>PowerDown</t>
  </si>
  <si>
    <t>Current</t>
  </si>
  <si>
    <t>RESET</t>
  </si>
  <si>
    <t>Fpd=5 MHz</t>
  </si>
  <si>
    <t>Kpd = 0 mA</t>
  </si>
  <si>
    <t>Fvco</t>
  </si>
  <si>
    <t>Fpd=100</t>
  </si>
  <si>
    <t>Kpd=0</t>
  </si>
  <si>
    <t>Fpd=1</t>
  </si>
  <si>
    <t>Note that Fpd=1 and Fpd=5MHz are same current</t>
  </si>
  <si>
    <t>Fpd-50</t>
  </si>
  <si>
    <t>Fpd=200</t>
  </si>
  <si>
    <t>Fpd=100 MHz</t>
  </si>
  <si>
    <t>Kpd=1.25</t>
  </si>
  <si>
    <t>Kpd=5</t>
  </si>
  <si>
    <t>Kpd=6.875</t>
  </si>
  <si>
    <t>Kpd=0.625mA</t>
  </si>
  <si>
    <t>Kpd=2.5</t>
  </si>
  <si>
    <t>Outputs Both Off</t>
  </si>
  <si>
    <t>Powerdown/Reset</t>
  </si>
  <si>
    <t>Core Current</t>
  </si>
  <si>
    <t>Divider</t>
  </si>
  <si>
    <t>Current = 7 mA</t>
  </si>
  <si>
    <t>Note that it does not change based on the other MUX</t>
  </si>
  <si>
    <t>Multiplier</t>
  </si>
  <si>
    <t>1 mA</t>
  </si>
  <si>
    <t>Current Consumption</t>
  </si>
  <si>
    <t>IF RESET=1</t>
  </si>
  <si>
    <t>ELSEIF POWERDOWN=1</t>
  </si>
  <si>
    <t>mA</t>
  </si>
  <si>
    <t>ELSE</t>
  </si>
  <si>
    <t>Power is probably about -6.2 with Losses.</t>
  </si>
  <si>
    <t>OUTA_PWR=25</t>
  </si>
  <si>
    <t>OUTAM</t>
  </si>
  <si>
    <t>OUTAP</t>
  </si>
  <si>
    <t>OUTBP</t>
  </si>
  <si>
    <t>OUTBM</t>
  </si>
  <si>
    <t>Output Power Seems more Even</t>
  </si>
  <si>
    <t>CP</t>
  </si>
  <si>
    <t>Current Modifier</t>
  </si>
  <si>
    <t>Fpd</t>
  </si>
  <si>
    <t>0-10</t>
  </si>
  <si>
    <t>10 to 30</t>
  </si>
  <si>
    <t>30 to 75</t>
  </si>
  <si>
    <t>75 to 150</t>
  </si>
  <si>
    <t>150+</t>
  </si>
  <si>
    <t>Core</t>
  </si>
  <si>
    <t>Current = CurCore + CurFpd + Cur Kpd + CurDiv + CurOutput</t>
  </si>
  <si>
    <t>CurCore</t>
  </si>
  <si>
    <t>If Core &lt; 6</t>
  </si>
  <si>
    <t>If Core=6</t>
  </si>
  <si>
    <t>CurFpd</t>
  </si>
  <si>
    <t>Fpd&lt;=10</t>
  </si>
  <si>
    <t>Fod 10-30</t>
  </si>
  <si>
    <t>Fod 30-75</t>
  </si>
  <si>
    <t>Fpd 75-150</t>
  </si>
  <si>
    <t>Fpd 150+</t>
  </si>
  <si>
    <t>CurKpd</t>
  </si>
  <si>
    <t>Kpd</t>
  </si>
  <si>
    <t>Kpd  0-1.875</t>
  </si>
  <si>
    <t>Kpd 1.875-3.75</t>
  </si>
  <si>
    <t>Kpd 3.75-5.625</t>
  </si>
  <si>
    <t>Kpd &gt;5.625</t>
  </si>
  <si>
    <t>CurDiv</t>
  </si>
  <si>
    <t xml:space="preserve">Divider NOT used </t>
  </si>
  <si>
    <t>Divider Used</t>
  </si>
  <si>
    <t>OUTxPwr</t>
  </si>
  <si>
    <t>CurOutput</t>
  </si>
  <si>
    <t>Output Powerd Down</t>
  </si>
  <si>
    <t>Output Current Abov</t>
  </si>
  <si>
    <t>OUTx_PWR</t>
  </si>
  <si>
    <t>Looks like 10 + 0.25*OUTx_PWR</t>
  </si>
  <si>
    <t>Core + Fpd+Kpd+Divider + OutA + OUTB</t>
  </si>
  <si>
    <t>Fpd Current</t>
  </si>
  <si>
    <t>Fvco_FREQ</t>
  </si>
  <si>
    <t>SETTEXT</t>
  </si>
  <si>
    <t>TICSPRO</t>
  </si>
  <si>
    <t>NOP</t>
  </si>
  <si>
    <t>SHOWSHEET</t>
  </si>
  <si>
    <t>Data</t>
  </si>
  <si>
    <t>ALL</t>
  </si>
  <si>
    <t>CLEARSHEET</t>
  </si>
  <si>
    <t>VCO_SEL</t>
  </si>
  <si>
    <t>VCO1</t>
  </si>
  <si>
    <t>VCO2</t>
  </si>
  <si>
    <t>VCO3</t>
  </si>
  <si>
    <t>VCO4</t>
  </si>
  <si>
    <t>VCO5</t>
  </si>
  <si>
    <t>VCO6</t>
  </si>
  <si>
    <t>ACAL_EN</t>
  </si>
  <si>
    <t>STRING</t>
  </si>
  <si>
    <t>COPYTOCELL</t>
  </si>
  <si>
    <t>Fpd_FREQ</t>
  </si>
  <si>
    <t>a</t>
  </si>
  <si>
    <t>b</t>
  </si>
  <si>
    <t>c</t>
  </si>
  <si>
    <t>d</t>
  </si>
  <si>
    <t>e</t>
  </si>
  <si>
    <t>Data!A1</t>
  </si>
  <si>
    <t>Data!B1</t>
  </si>
  <si>
    <t>Data!C1</t>
  </si>
  <si>
    <t>Data!D1</t>
  </si>
  <si>
    <t>Data!E1</t>
  </si>
  <si>
    <t>FOREACH</t>
  </si>
  <si>
    <t>{1,10,20,50,100,200}</t>
  </si>
  <si>
    <t>OSC_2X</t>
  </si>
  <si>
    <t>FOR</t>
  </si>
  <si>
    <t>CPG</t>
  </si>
  <si>
    <t>SETINDEX</t>
  </si>
  <si>
    <t>2500 uA</t>
  </si>
  <si>
    <t>CORE</t>
  </si>
  <si>
    <t>LD</t>
  </si>
  <si>
    <t>Data!F1</t>
  </si>
  <si>
    <t>I2?</t>
  </si>
  <si>
    <t>MEASURE</t>
  </si>
  <si>
    <t>NUMBER</t>
  </si>
  <si>
    <t>INCREMENT</t>
  </si>
  <si>
    <t>DELAY</t>
  </si>
  <si>
    <t>NEXT</t>
  </si>
  <si>
    <t>NEXTEACH</t>
  </si>
  <si>
    <t>GPIB0::14::INSTR</t>
  </si>
  <si>
    <t>HP6622A</t>
  </si>
  <si>
    <t>NO</t>
  </si>
  <si>
    <t>HP6623A</t>
  </si>
  <si>
    <t>rb_LD_VTUNE</t>
  </si>
  <si>
    <t>READTEXT</t>
  </si>
  <si>
    <t>0 uA</t>
  </si>
  <si>
    <t>FCAL_LPFD_ADJ</t>
  </si>
  <si>
    <t>625 uA</t>
  </si>
  <si>
    <t>Locked</t>
  </si>
  <si>
    <t>1250 uA</t>
  </si>
  <si>
    <t>1875 uA</t>
  </si>
  <si>
    <t>3125 uA</t>
  </si>
  <si>
    <t>3750 uA</t>
  </si>
  <si>
    <t>4375 uA</t>
  </si>
  <si>
    <t>5000 uA</t>
  </si>
  <si>
    <t>5625 uA</t>
  </si>
  <si>
    <t>6250 uA</t>
  </si>
  <si>
    <t>6875 uA</t>
  </si>
  <si>
    <t>FCAL_HPFD_ADJ</t>
  </si>
  <si>
    <t>Average of Current</t>
  </si>
  <si>
    <t>Row Labels</t>
  </si>
  <si>
    <t>Grand Total</t>
  </si>
  <si>
    <t>(All)</t>
  </si>
  <si>
    <t>Set Kpd=625 uA</t>
  </si>
  <si>
    <t>Fpd&lt;=20</t>
  </si>
  <si>
    <t>20-100</t>
  </si>
  <si>
    <t>100+</t>
  </si>
  <si>
    <t>Linear with Kpd</t>
  </si>
  <si>
    <t>0.2*(Kpd/625)-0.2</t>
  </si>
  <si>
    <t>Kpd = 625 (example)</t>
  </si>
  <si>
    <t>Kpd=5000 (example)</t>
  </si>
  <si>
    <t>Kpd-6875 (example)</t>
  </si>
  <si>
    <t>DIV&lt;=8</t>
  </si>
  <si>
    <t>16,32</t>
  </si>
  <si>
    <t>DIV&gt;32</t>
  </si>
  <si>
    <t>Output Buffer</t>
  </si>
  <si>
    <t>OUTA_PWR</t>
  </si>
  <si>
    <t>1X</t>
  </si>
  <si>
    <t>PWR</t>
  </si>
  <si>
    <t>10+OUTx_PWR*0.25</t>
  </si>
  <si>
    <t>If powered down</t>
  </si>
  <si>
    <t>Current (Kpd=625uA,Fpd=10MHz, Outputs Off)</t>
  </si>
  <si>
    <t>Datasheet Number</t>
  </si>
  <si>
    <t>Compare to Datasheet</t>
  </si>
  <si>
    <t>delta for Divide</t>
  </si>
  <si>
    <t>delta for Kpd1.25-&gt;2.5</t>
  </si>
  <si>
    <t>delta for Fpd 20-&gt;100</t>
  </si>
  <si>
    <t>Core 6</t>
  </si>
  <si>
    <t>Output @ 20</t>
  </si>
  <si>
    <t>Total</t>
  </si>
  <si>
    <t>Fpd/20-1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</si>
</sst>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0" fillId="2" borderId="0" xfId="0" applyFill="1" applyAlignment="1">
      <alignment horizontal="center" vertical="center"/>
    </xf>
    <xf numFmtId="0" fontId="1" fillId="0" borderId="0" xfId="0" applyFont="1"/>
    <xf numFmtId="16" fontId="0" fillId="0" borderId="0" xfId="0" applyNumberFormat="1"/>
    <xf numFmtId="0" fontId="0" fillId="0" borderId="0" xfId="0" applyFont="1" applyFill="1"/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1" fillId="0" borderId="0" xfId="0" applyFont="1" applyFill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[Current Consumption Report.xlsx]Data Core Current!PivotTable1</c:name>
    <c:fmtId val="0"/>
  </c:pivotSource>
  <c:chart>
    <c:title>
      <c:layout/>
      <c:overlay val="0"/>
    </c:title>
    <c:autoTitleDeleted val="0"/>
    <c:pivotFmts>
      <c:pivotFmt>
        <c:idx val="0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'Data Core Current'!$N$6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'Data Core Current'!$M$7:$M$13</c:f>
              <c:strCache>
                <c:ptCount val="6"/>
                <c:pt idx="0">
                  <c:v>VCO1</c:v>
                </c:pt>
                <c:pt idx="1">
                  <c:v>VCO2</c:v>
                </c:pt>
                <c:pt idx="2">
                  <c:v>VCO3</c:v>
                </c:pt>
                <c:pt idx="3">
                  <c:v>VCO4</c:v>
                </c:pt>
                <c:pt idx="4">
                  <c:v>VCO5</c:v>
                </c:pt>
                <c:pt idx="5">
                  <c:v>VCO6</c:v>
                </c:pt>
              </c:strCache>
            </c:strRef>
          </c:cat>
          <c:val>
            <c:numRef>
              <c:f>'Data Core Current'!$N$7:$N$13</c:f>
              <c:numCache>
                <c:formatCode>General</c:formatCode>
                <c:ptCount val="6"/>
                <c:pt idx="0">
                  <c:v>52.7</c:v>
                </c:pt>
                <c:pt idx="1">
                  <c:v>53.8</c:v>
                </c:pt>
                <c:pt idx="2">
                  <c:v>50.6</c:v>
                </c:pt>
                <c:pt idx="3">
                  <c:v>54.9</c:v>
                </c:pt>
                <c:pt idx="4">
                  <c:v>54.9</c:v>
                </c:pt>
                <c:pt idx="5">
                  <c:v>60.4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95232"/>
        <c:axId val="163701120"/>
      </c:lineChart>
      <c:catAx>
        <c:axId val="16369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63701120"/>
        <c:crosses val="autoZero"/>
        <c:auto val="1"/>
        <c:lblAlgn val="ctr"/>
        <c:lblOffset val="100"/>
        <c:noMultiLvlLbl val="0"/>
      </c:catAx>
      <c:valAx>
        <c:axId val="16370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695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6</xdr:col>
      <xdr:colOff>247650</xdr:colOff>
      <xdr:row>21</xdr:row>
      <xdr:rowOff>85725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62960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6</xdr:col>
      <xdr:colOff>571500</xdr:colOff>
      <xdr:row>44</xdr:row>
      <xdr:rowOff>85725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661987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17</xdr:col>
      <xdr:colOff>200025</xdr:colOff>
      <xdr:row>44</xdr:row>
      <xdr:rowOff>85725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5715000"/>
          <a:ext cx="62960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76</xdr:row>
      <xdr:rowOff>0</xdr:rowOff>
    </xdr:from>
    <xdr:to>
      <xdr:col>14</xdr:col>
      <xdr:colOff>322972</xdr:colOff>
      <xdr:row>82</xdr:row>
      <xdr:rowOff>190333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19575" y="14478000"/>
          <a:ext cx="7028572" cy="133333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14</xdr:col>
      <xdr:colOff>265829</xdr:colOff>
      <xdr:row>91</xdr:row>
      <xdr:rowOff>66524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19575" y="16192500"/>
          <a:ext cx="6971429" cy="1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60</xdr:row>
      <xdr:rowOff>76200</xdr:rowOff>
    </xdr:from>
    <xdr:to>
      <xdr:col>9</xdr:col>
      <xdr:colOff>19050</xdr:colOff>
      <xdr:row>74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1506200"/>
          <a:ext cx="4591050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171450</xdr:colOff>
      <xdr:row>36</xdr:row>
      <xdr:rowOff>180975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534650" cy="7038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18</xdr:col>
      <xdr:colOff>0</xdr:colOff>
      <xdr:row>4</xdr:row>
      <xdr:rowOff>0</xdr:rowOff>
    </xdr:from>
    <xdr:to>
      <xdr:col>30</xdr:col>
      <xdr:colOff>304800</xdr:colOff>
      <xdr:row>34</xdr:row>
      <xdr:rowOff>0</xdr:rowOff>
    </xdr:to>
    <xdr:pic>
      <xdr:nvPicPr>
        <xdr:cNvPr id="5" name="Picture 4" descr="junk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72800" y="762000"/>
          <a:ext cx="7620000" cy="571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14</xdr:row>
      <xdr:rowOff>176212</xdr:rowOff>
    </xdr:from>
    <xdr:to>
      <xdr:col>11</xdr:col>
      <xdr:colOff>47625</xdr:colOff>
      <xdr:row>29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stBench, Federal Way" refreshedDate="43034.71132372685" createdVersion="4" refreshedVersion="4" minRefreshableVersion="3" recordCount="432">
  <cacheSource type="worksheet">
    <worksheetSource ref="A1:F433" sheet="Data Core Current"/>
  </cacheSource>
  <cacheFields count="6">
    <cacheField name="Fpd" numFmtId="0">
      <sharedItems containsSemiMixedTypes="0" containsString="0" containsNumber="1" containsInteger="1" minValue="1" maxValue="200" count="6">
        <n v="1"/>
        <n v="10"/>
        <n v="20"/>
        <n v="50"/>
        <n v="100"/>
        <n v="200"/>
      </sharedItems>
    </cacheField>
    <cacheField name="Kpd" numFmtId="0">
      <sharedItems count="12">
        <s v="0 uA"/>
        <s v="625 uA"/>
        <s v="1250 uA"/>
        <s v="1875 uA"/>
        <s v="2500 uA"/>
        <s v="3125 uA"/>
        <s v="3750 uA"/>
        <s v="4375 uA"/>
        <s v="5000 uA"/>
        <s v="5625 uA"/>
        <s v="6250 uA"/>
        <s v="6875 uA"/>
      </sharedItems>
    </cacheField>
    <cacheField name="Core" numFmtId="0">
      <sharedItems count="6">
        <s v="VCO1"/>
        <s v="VCO2"/>
        <s v="VCO3"/>
        <s v="VCO4"/>
        <s v="VCO5"/>
        <s v="VCO6"/>
      </sharedItems>
    </cacheField>
    <cacheField name="Fvco" numFmtId="0">
      <sharedItems containsSemiMixedTypes="0" containsString="0" containsNumber="1" containsInteger="1" minValue="3400" maxValue="5900"/>
    </cacheField>
    <cacheField name="LD" numFmtId="0">
      <sharedItems count="1">
        <s v="Locked"/>
      </sharedItems>
    </cacheField>
    <cacheField name="Current" numFmtId="0">
      <sharedItems containsSemiMixedTypes="0" containsString="0" containsNumber="1" minValue="50.6" maxValue="66.9000000000000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2">
  <r>
    <x v="0"/>
    <x v="0"/>
    <x v="0"/>
    <n v="3400"/>
    <x v="0"/>
    <n v="52.7"/>
  </r>
  <r>
    <x v="0"/>
    <x v="0"/>
    <x v="1"/>
    <n v="3900"/>
    <x v="0"/>
    <n v="53.8"/>
  </r>
  <r>
    <x v="0"/>
    <x v="0"/>
    <x v="2"/>
    <n v="4400"/>
    <x v="0"/>
    <n v="50.6"/>
  </r>
  <r>
    <x v="0"/>
    <x v="0"/>
    <x v="3"/>
    <n v="4900"/>
    <x v="0"/>
    <n v="54.9"/>
  </r>
  <r>
    <x v="0"/>
    <x v="0"/>
    <x v="4"/>
    <n v="5400"/>
    <x v="0"/>
    <n v="54.9"/>
  </r>
  <r>
    <x v="0"/>
    <x v="0"/>
    <x v="5"/>
    <n v="5900"/>
    <x v="0"/>
    <n v="60.4"/>
  </r>
  <r>
    <x v="0"/>
    <x v="1"/>
    <x v="0"/>
    <n v="3400"/>
    <x v="0"/>
    <n v="51.6"/>
  </r>
  <r>
    <x v="0"/>
    <x v="1"/>
    <x v="1"/>
    <n v="3900"/>
    <x v="0"/>
    <n v="53.8"/>
  </r>
  <r>
    <x v="0"/>
    <x v="1"/>
    <x v="2"/>
    <n v="4400"/>
    <x v="0"/>
    <n v="50.6"/>
  </r>
  <r>
    <x v="0"/>
    <x v="1"/>
    <x v="3"/>
    <n v="4900"/>
    <x v="0"/>
    <n v="54.9"/>
  </r>
  <r>
    <x v="0"/>
    <x v="1"/>
    <x v="4"/>
    <n v="5400"/>
    <x v="0"/>
    <n v="53.8"/>
  </r>
  <r>
    <x v="0"/>
    <x v="1"/>
    <x v="5"/>
    <n v="5900"/>
    <x v="0"/>
    <n v="60.4"/>
  </r>
  <r>
    <x v="0"/>
    <x v="2"/>
    <x v="0"/>
    <n v="3400"/>
    <x v="0"/>
    <n v="51.6"/>
  </r>
  <r>
    <x v="0"/>
    <x v="2"/>
    <x v="1"/>
    <n v="3900"/>
    <x v="0"/>
    <n v="53.8"/>
  </r>
  <r>
    <x v="0"/>
    <x v="2"/>
    <x v="2"/>
    <n v="4400"/>
    <x v="0"/>
    <n v="50.6"/>
  </r>
  <r>
    <x v="0"/>
    <x v="2"/>
    <x v="3"/>
    <n v="4900"/>
    <x v="0"/>
    <n v="54.9"/>
  </r>
  <r>
    <x v="0"/>
    <x v="2"/>
    <x v="4"/>
    <n v="5400"/>
    <x v="0"/>
    <n v="53.8"/>
  </r>
  <r>
    <x v="0"/>
    <x v="2"/>
    <x v="5"/>
    <n v="5900"/>
    <x v="0"/>
    <n v="59.3"/>
  </r>
  <r>
    <x v="0"/>
    <x v="3"/>
    <x v="0"/>
    <n v="3400"/>
    <x v="0"/>
    <n v="52.7"/>
  </r>
  <r>
    <x v="0"/>
    <x v="3"/>
    <x v="1"/>
    <n v="3900"/>
    <x v="0"/>
    <n v="53.8"/>
  </r>
  <r>
    <x v="0"/>
    <x v="3"/>
    <x v="2"/>
    <n v="4400"/>
    <x v="0"/>
    <n v="50.6"/>
  </r>
  <r>
    <x v="0"/>
    <x v="3"/>
    <x v="3"/>
    <n v="4900"/>
    <x v="0"/>
    <n v="54.9"/>
  </r>
  <r>
    <x v="0"/>
    <x v="3"/>
    <x v="4"/>
    <n v="5400"/>
    <x v="0"/>
    <n v="54.9"/>
  </r>
  <r>
    <x v="0"/>
    <x v="3"/>
    <x v="5"/>
    <n v="5900"/>
    <x v="0"/>
    <n v="60.4"/>
  </r>
  <r>
    <x v="0"/>
    <x v="4"/>
    <x v="0"/>
    <n v="3400"/>
    <x v="0"/>
    <n v="52.7"/>
  </r>
  <r>
    <x v="0"/>
    <x v="4"/>
    <x v="1"/>
    <n v="3900"/>
    <x v="0"/>
    <n v="53.8"/>
  </r>
  <r>
    <x v="0"/>
    <x v="4"/>
    <x v="2"/>
    <n v="4400"/>
    <x v="0"/>
    <n v="50.6"/>
  </r>
  <r>
    <x v="0"/>
    <x v="4"/>
    <x v="3"/>
    <n v="4900"/>
    <x v="0"/>
    <n v="54.9"/>
  </r>
  <r>
    <x v="0"/>
    <x v="4"/>
    <x v="4"/>
    <n v="5400"/>
    <x v="0"/>
    <n v="54.9"/>
  </r>
  <r>
    <x v="0"/>
    <x v="4"/>
    <x v="5"/>
    <n v="5900"/>
    <x v="0"/>
    <n v="60.4"/>
  </r>
  <r>
    <x v="0"/>
    <x v="5"/>
    <x v="0"/>
    <n v="3400"/>
    <x v="0"/>
    <n v="52.7"/>
  </r>
  <r>
    <x v="0"/>
    <x v="5"/>
    <x v="1"/>
    <n v="3900"/>
    <x v="0"/>
    <n v="53.8"/>
  </r>
  <r>
    <x v="0"/>
    <x v="5"/>
    <x v="2"/>
    <n v="4400"/>
    <x v="0"/>
    <n v="50.6"/>
  </r>
  <r>
    <x v="0"/>
    <x v="5"/>
    <x v="3"/>
    <n v="4900"/>
    <x v="0"/>
    <n v="54.9"/>
  </r>
  <r>
    <x v="0"/>
    <x v="5"/>
    <x v="4"/>
    <n v="5400"/>
    <x v="0"/>
    <n v="54.9"/>
  </r>
  <r>
    <x v="0"/>
    <x v="5"/>
    <x v="5"/>
    <n v="5900"/>
    <x v="0"/>
    <n v="60.4"/>
  </r>
  <r>
    <x v="0"/>
    <x v="6"/>
    <x v="0"/>
    <n v="3400"/>
    <x v="0"/>
    <n v="52.7"/>
  </r>
  <r>
    <x v="0"/>
    <x v="6"/>
    <x v="1"/>
    <n v="3900"/>
    <x v="0"/>
    <n v="53.8"/>
  </r>
  <r>
    <x v="0"/>
    <x v="6"/>
    <x v="2"/>
    <n v="4400"/>
    <x v="0"/>
    <n v="50.6"/>
  </r>
  <r>
    <x v="0"/>
    <x v="6"/>
    <x v="3"/>
    <n v="4900"/>
    <x v="0"/>
    <n v="54.9"/>
  </r>
  <r>
    <x v="0"/>
    <x v="6"/>
    <x v="4"/>
    <n v="5400"/>
    <x v="0"/>
    <n v="54.9"/>
  </r>
  <r>
    <x v="0"/>
    <x v="6"/>
    <x v="5"/>
    <n v="5900"/>
    <x v="0"/>
    <n v="60.4"/>
  </r>
  <r>
    <x v="0"/>
    <x v="7"/>
    <x v="0"/>
    <n v="3400"/>
    <x v="0"/>
    <n v="52.7"/>
  </r>
  <r>
    <x v="0"/>
    <x v="7"/>
    <x v="1"/>
    <n v="3900"/>
    <x v="0"/>
    <n v="53.8"/>
  </r>
  <r>
    <x v="0"/>
    <x v="7"/>
    <x v="2"/>
    <n v="4400"/>
    <x v="0"/>
    <n v="51.6"/>
  </r>
  <r>
    <x v="0"/>
    <x v="7"/>
    <x v="3"/>
    <n v="4900"/>
    <x v="0"/>
    <n v="54.9"/>
  </r>
  <r>
    <x v="0"/>
    <x v="7"/>
    <x v="4"/>
    <n v="5400"/>
    <x v="0"/>
    <n v="54.9"/>
  </r>
  <r>
    <x v="0"/>
    <x v="7"/>
    <x v="5"/>
    <n v="5900"/>
    <x v="0"/>
    <n v="60.4"/>
  </r>
  <r>
    <x v="0"/>
    <x v="8"/>
    <x v="0"/>
    <n v="3400"/>
    <x v="0"/>
    <n v="52.7"/>
  </r>
  <r>
    <x v="0"/>
    <x v="8"/>
    <x v="1"/>
    <n v="3900"/>
    <x v="0"/>
    <n v="53.8"/>
  </r>
  <r>
    <x v="0"/>
    <x v="8"/>
    <x v="2"/>
    <n v="4400"/>
    <x v="0"/>
    <n v="51.6"/>
  </r>
  <r>
    <x v="0"/>
    <x v="8"/>
    <x v="3"/>
    <n v="4900"/>
    <x v="0"/>
    <n v="54.9"/>
  </r>
  <r>
    <x v="0"/>
    <x v="8"/>
    <x v="4"/>
    <n v="5400"/>
    <x v="0"/>
    <n v="54.9"/>
  </r>
  <r>
    <x v="0"/>
    <x v="8"/>
    <x v="5"/>
    <n v="5900"/>
    <x v="0"/>
    <n v="60.4"/>
  </r>
  <r>
    <x v="0"/>
    <x v="9"/>
    <x v="0"/>
    <n v="3400"/>
    <x v="0"/>
    <n v="53.8"/>
  </r>
  <r>
    <x v="0"/>
    <x v="9"/>
    <x v="1"/>
    <n v="3900"/>
    <x v="0"/>
    <n v="54.9"/>
  </r>
  <r>
    <x v="0"/>
    <x v="9"/>
    <x v="2"/>
    <n v="4400"/>
    <x v="0"/>
    <n v="51.6"/>
  </r>
  <r>
    <x v="0"/>
    <x v="9"/>
    <x v="3"/>
    <n v="4900"/>
    <x v="0"/>
    <n v="56"/>
  </r>
  <r>
    <x v="0"/>
    <x v="9"/>
    <x v="4"/>
    <n v="5400"/>
    <x v="0"/>
    <n v="54.9"/>
  </r>
  <r>
    <x v="0"/>
    <x v="9"/>
    <x v="5"/>
    <n v="5900"/>
    <x v="0"/>
    <n v="61.5"/>
  </r>
  <r>
    <x v="0"/>
    <x v="10"/>
    <x v="0"/>
    <n v="3400"/>
    <x v="0"/>
    <n v="53.8"/>
  </r>
  <r>
    <x v="0"/>
    <x v="10"/>
    <x v="1"/>
    <n v="3900"/>
    <x v="0"/>
    <n v="54.9"/>
  </r>
  <r>
    <x v="0"/>
    <x v="10"/>
    <x v="2"/>
    <n v="4400"/>
    <x v="0"/>
    <n v="51.6"/>
  </r>
  <r>
    <x v="0"/>
    <x v="10"/>
    <x v="3"/>
    <n v="4900"/>
    <x v="0"/>
    <n v="56"/>
  </r>
  <r>
    <x v="0"/>
    <x v="10"/>
    <x v="4"/>
    <n v="5400"/>
    <x v="0"/>
    <n v="54.9"/>
  </r>
  <r>
    <x v="0"/>
    <x v="10"/>
    <x v="5"/>
    <n v="5900"/>
    <x v="0"/>
    <n v="61.5"/>
  </r>
  <r>
    <x v="0"/>
    <x v="11"/>
    <x v="0"/>
    <n v="3400"/>
    <x v="0"/>
    <n v="53.8"/>
  </r>
  <r>
    <x v="0"/>
    <x v="11"/>
    <x v="1"/>
    <n v="3900"/>
    <x v="0"/>
    <n v="54.9"/>
  </r>
  <r>
    <x v="0"/>
    <x v="11"/>
    <x v="2"/>
    <n v="4400"/>
    <x v="0"/>
    <n v="51.6"/>
  </r>
  <r>
    <x v="0"/>
    <x v="11"/>
    <x v="3"/>
    <n v="4900"/>
    <x v="0"/>
    <n v="56"/>
  </r>
  <r>
    <x v="0"/>
    <x v="11"/>
    <x v="4"/>
    <n v="5400"/>
    <x v="0"/>
    <n v="56"/>
  </r>
  <r>
    <x v="0"/>
    <x v="11"/>
    <x v="5"/>
    <n v="5900"/>
    <x v="0"/>
    <n v="61.5"/>
  </r>
  <r>
    <x v="1"/>
    <x v="0"/>
    <x v="0"/>
    <n v="3400"/>
    <x v="0"/>
    <n v="53.8"/>
  </r>
  <r>
    <x v="1"/>
    <x v="0"/>
    <x v="1"/>
    <n v="3900"/>
    <x v="0"/>
    <n v="54.9"/>
  </r>
  <r>
    <x v="1"/>
    <x v="0"/>
    <x v="2"/>
    <n v="4400"/>
    <x v="0"/>
    <n v="51.6"/>
  </r>
  <r>
    <x v="1"/>
    <x v="0"/>
    <x v="3"/>
    <n v="4900"/>
    <x v="0"/>
    <n v="56"/>
  </r>
  <r>
    <x v="1"/>
    <x v="0"/>
    <x v="4"/>
    <n v="5400"/>
    <x v="0"/>
    <n v="54.9"/>
  </r>
  <r>
    <x v="1"/>
    <x v="0"/>
    <x v="5"/>
    <n v="5900"/>
    <x v="0"/>
    <n v="60.4"/>
  </r>
  <r>
    <x v="1"/>
    <x v="1"/>
    <x v="0"/>
    <n v="3400"/>
    <x v="0"/>
    <n v="52.7"/>
  </r>
  <r>
    <x v="1"/>
    <x v="1"/>
    <x v="1"/>
    <n v="3900"/>
    <x v="0"/>
    <n v="53.8"/>
  </r>
  <r>
    <x v="1"/>
    <x v="1"/>
    <x v="2"/>
    <n v="4400"/>
    <x v="0"/>
    <n v="50.6"/>
  </r>
  <r>
    <x v="1"/>
    <x v="1"/>
    <x v="3"/>
    <n v="4900"/>
    <x v="0"/>
    <n v="54.9"/>
  </r>
  <r>
    <x v="1"/>
    <x v="1"/>
    <x v="4"/>
    <n v="5400"/>
    <x v="0"/>
    <n v="54.9"/>
  </r>
  <r>
    <x v="1"/>
    <x v="1"/>
    <x v="5"/>
    <n v="5900"/>
    <x v="0"/>
    <n v="60.4"/>
  </r>
  <r>
    <x v="1"/>
    <x v="2"/>
    <x v="0"/>
    <n v="3400"/>
    <x v="0"/>
    <n v="52.7"/>
  </r>
  <r>
    <x v="1"/>
    <x v="2"/>
    <x v="1"/>
    <n v="3900"/>
    <x v="0"/>
    <n v="53.8"/>
  </r>
  <r>
    <x v="1"/>
    <x v="2"/>
    <x v="2"/>
    <n v="4400"/>
    <x v="0"/>
    <n v="50.6"/>
  </r>
  <r>
    <x v="1"/>
    <x v="2"/>
    <x v="3"/>
    <n v="4900"/>
    <x v="0"/>
    <n v="54.9"/>
  </r>
  <r>
    <x v="1"/>
    <x v="2"/>
    <x v="4"/>
    <n v="5400"/>
    <x v="0"/>
    <n v="54.9"/>
  </r>
  <r>
    <x v="1"/>
    <x v="2"/>
    <x v="5"/>
    <n v="5900"/>
    <x v="0"/>
    <n v="60.4"/>
  </r>
  <r>
    <x v="1"/>
    <x v="3"/>
    <x v="0"/>
    <n v="3400"/>
    <x v="0"/>
    <n v="52.7"/>
  </r>
  <r>
    <x v="1"/>
    <x v="3"/>
    <x v="1"/>
    <n v="3900"/>
    <x v="0"/>
    <n v="54.9"/>
  </r>
  <r>
    <x v="1"/>
    <x v="3"/>
    <x v="2"/>
    <n v="4400"/>
    <x v="0"/>
    <n v="51.6"/>
  </r>
  <r>
    <x v="1"/>
    <x v="3"/>
    <x v="3"/>
    <n v="4900"/>
    <x v="0"/>
    <n v="54.9"/>
  </r>
  <r>
    <x v="1"/>
    <x v="3"/>
    <x v="4"/>
    <n v="5400"/>
    <x v="0"/>
    <n v="54.9"/>
  </r>
  <r>
    <x v="1"/>
    <x v="3"/>
    <x v="5"/>
    <n v="5900"/>
    <x v="0"/>
    <n v="60.4"/>
  </r>
  <r>
    <x v="1"/>
    <x v="4"/>
    <x v="0"/>
    <n v="3400"/>
    <x v="0"/>
    <n v="52.7"/>
  </r>
  <r>
    <x v="1"/>
    <x v="4"/>
    <x v="1"/>
    <n v="3900"/>
    <x v="0"/>
    <n v="54.9"/>
  </r>
  <r>
    <x v="1"/>
    <x v="4"/>
    <x v="2"/>
    <n v="4400"/>
    <x v="0"/>
    <n v="51.6"/>
  </r>
  <r>
    <x v="1"/>
    <x v="4"/>
    <x v="3"/>
    <n v="4900"/>
    <x v="0"/>
    <n v="56"/>
  </r>
  <r>
    <x v="1"/>
    <x v="4"/>
    <x v="4"/>
    <n v="5400"/>
    <x v="0"/>
    <n v="54.9"/>
  </r>
  <r>
    <x v="1"/>
    <x v="4"/>
    <x v="5"/>
    <n v="5900"/>
    <x v="0"/>
    <n v="60.4"/>
  </r>
  <r>
    <x v="1"/>
    <x v="5"/>
    <x v="0"/>
    <n v="3400"/>
    <x v="0"/>
    <n v="53.8"/>
  </r>
  <r>
    <x v="1"/>
    <x v="5"/>
    <x v="1"/>
    <n v="3900"/>
    <x v="0"/>
    <n v="54.9"/>
  </r>
  <r>
    <x v="1"/>
    <x v="5"/>
    <x v="2"/>
    <n v="4400"/>
    <x v="0"/>
    <n v="51.6"/>
  </r>
  <r>
    <x v="1"/>
    <x v="5"/>
    <x v="3"/>
    <n v="4900"/>
    <x v="0"/>
    <n v="56"/>
  </r>
  <r>
    <x v="1"/>
    <x v="5"/>
    <x v="4"/>
    <n v="5400"/>
    <x v="0"/>
    <n v="54.9"/>
  </r>
  <r>
    <x v="1"/>
    <x v="5"/>
    <x v="5"/>
    <n v="5900"/>
    <x v="0"/>
    <n v="61.5"/>
  </r>
  <r>
    <x v="1"/>
    <x v="6"/>
    <x v="0"/>
    <n v="3400"/>
    <x v="0"/>
    <n v="53.8"/>
  </r>
  <r>
    <x v="1"/>
    <x v="6"/>
    <x v="1"/>
    <n v="3900"/>
    <x v="0"/>
    <n v="54.9"/>
  </r>
  <r>
    <x v="1"/>
    <x v="6"/>
    <x v="2"/>
    <n v="4400"/>
    <x v="0"/>
    <n v="51.6"/>
  </r>
  <r>
    <x v="1"/>
    <x v="6"/>
    <x v="3"/>
    <n v="4900"/>
    <x v="0"/>
    <n v="56"/>
  </r>
  <r>
    <x v="1"/>
    <x v="6"/>
    <x v="4"/>
    <n v="5400"/>
    <x v="0"/>
    <n v="54.9"/>
  </r>
  <r>
    <x v="1"/>
    <x v="6"/>
    <x v="5"/>
    <n v="5900"/>
    <x v="0"/>
    <n v="61.5"/>
  </r>
  <r>
    <x v="1"/>
    <x v="7"/>
    <x v="0"/>
    <n v="3400"/>
    <x v="0"/>
    <n v="53.8"/>
  </r>
  <r>
    <x v="1"/>
    <x v="7"/>
    <x v="1"/>
    <n v="3900"/>
    <x v="0"/>
    <n v="54.9"/>
  </r>
  <r>
    <x v="1"/>
    <x v="7"/>
    <x v="2"/>
    <n v="4400"/>
    <x v="0"/>
    <n v="51.6"/>
  </r>
  <r>
    <x v="1"/>
    <x v="7"/>
    <x v="3"/>
    <n v="4900"/>
    <x v="0"/>
    <n v="56"/>
  </r>
  <r>
    <x v="1"/>
    <x v="7"/>
    <x v="4"/>
    <n v="5400"/>
    <x v="0"/>
    <n v="56"/>
  </r>
  <r>
    <x v="1"/>
    <x v="7"/>
    <x v="5"/>
    <n v="5900"/>
    <x v="0"/>
    <n v="61.5"/>
  </r>
  <r>
    <x v="1"/>
    <x v="8"/>
    <x v="0"/>
    <n v="3400"/>
    <x v="0"/>
    <n v="53.8"/>
  </r>
  <r>
    <x v="1"/>
    <x v="8"/>
    <x v="1"/>
    <n v="3900"/>
    <x v="0"/>
    <n v="54.9"/>
  </r>
  <r>
    <x v="1"/>
    <x v="8"/>
    <x v="2"/>
    <n v="4400"/>
    <x v="0"/>
    <n v="51.6"/>
  </r>
  <r>
    <x v="1"/>
    <x v="8"/>
    <x v="3"/>
    <n v="4900"/>
    <x v="0"/>
    <n v="56"/>
  </r>
  <r>
    <x v="1"/>
    <x v="8"/>
    <x v="4"/>
    <n v="5400"/>
    <x v="0"/>
    <n v="56"/>
  </r>
  <r>
    <x v="1"/>
    <x v="8"/>
    <x v="5"/>
    <n v="5900"/>
    <x v="0"/>
    <n v="61.5"/>
  </r>
  <r>
    <x v="1"/>
    <x v="9"/>
    <x v="0"/>
    <n v="3400"/>
    <x v="0"/>
    <n v="53.8"/>
  </r>
  <r>
    <x v="1"/>
    <x v="9"/>
    <x v="1"/>
    <n v="3900"/>
    <x v="0"/>
    <n v="56"/>
  </r>
  <r>
    <x v="1"/>
    <x v="9"/>
    <x v="2"/>
    <n v="4400"/>
    <x v="0"/>
    <n v="51.6"/>
  </r>
  <r>
    <x v="1"/>
    <x v="9"/>
    <x v="3"/>
    <n v="4900"/>
    <x v="0"/>
    <n v="56"/>
  </r>
  <r>
    <x v="1"/>
    <x v="9"/>
    <x v="4"/>
    <n v="5400"/>
    <x v="0"/>
    <n v="56"/>
  </r>
  <r>
    <x v="1"/>
    <x v="9"/>
    <x v="5"/>
    <n v="5900"/>
    <x v="0"/>
    <n v="62.5"/>
  </r>
  <r>
    <x v="1"/>
    <x v="10"/>
    <x v="0"/>
    <n v="3400"/>
    <x v="0"/>
    <n v="53.8"/>
  </r>
  <r>
    <x v="1"/>
    <x v="10"/>
    <x v="1"/>
    <n v="3900"/>
    <x v="0"/>
    <n v="56"/>
  </r>
  <r>
    <x v="1"/>
    <x v="10"/>
    <x v="2"/>
    <n v="4400"/>
    <x v="0"/>
    <n v="51.6"/>
  </r>
  <r>
    <x v="1"/>
    <x v="10"/>
    <x v="3"/>
    <n v="4900"/>
    <x v="0"/>
    <n v="56"/>
  </r>
  <r>
    <x v="1"/>
    <x v="10"/>
    <x v="4"/>
    <n v="5400"/>
    <x v="0"/>
    <n v="56"/>
  </r>
  <r>
    <x v="1"/>
    <x v="10"/>
    <x v="5"/>
    <n v="5900"/>
    <x v="0"/>
    <n v="62.5"/>
  </r>
  <r>
    <x v="1"/>
    <x v="11"/>
    <x v="0"/>
    <n v="3400"/>
    <x v="0"/>
    <n v="53.8"/>
  </r>
  <r>
    <x v="1"/>
    <x v="11"/>
    <x v="1"/>
    <n v="3900"/>
    <x v="0"/>
    <n v="56"/>
  </r>
  <r>
    <x v="1"/>
    <x v="11"/>
    <x v="2"/>
    <n v="4400"/>
    <x v="0"/>
    <n v="52.7"/>
  </r>
  <r>
    <x v="1"/>
    <x v="11"/>
    <x v="3"/>
    <n v="4900"/>
    <x v="0"/>
    <n v="57.1"/>
  </r>
  <r>
    <x v="1"/>
    <x v="11"/>
    <x v="4"/>
    <n v="5400"/>
    <x v="0"/>
    <n v="56"/>
  </r>
  <r>
    <x v="1"/>
    <x v="11"/>
    <x v="5"/>
    <n v="5900"/>
    <x v="0"/>
    <n v="62.5"/>
  </r>
  <r>
    <x v="2"/>
    <x v="0"/>
    <x v="0"/>
    <n v="3400"/>
    <x v="0"/>
    <n v="52.7"/>
  </r>
  <r>
    <x v="2"/>
    <x v="0"/>
    <x v="1"/>
    <n v="3900"/>
    <x v="0"/>
    <n v="53.8"/>
  </r>
  <r>
    <x v="2"/>
    <x v="0"/>
    <x v="2"/>
    <n v="4400"/>
    <x v="0"/>
    <n v="50.6"/>
  </r>
  <r>
    <x v="2"/>
    <x v="0"/>
    <x v="3"/>
    <n v="4900"/>
    <x v="0"/>
    <n v="56"/>
  </r>
  <r>
    <x v="2"/>
    <x v="0"/>
    <x v="4"/>
    <n v="5400"/>
    <x v="0"/>
    <n v="56"/>
  </r>
  <r>
    <x v="2"/>
    <x v="0"/>
    <x v="5"/>
    <n v="5900"/>
    <x v="0"/>
    <n v="61.5"/>
  </r>
  <r>
    <x v="2"/>
    <x v="1"/>
    <x v="0"/>
    <n v="3400"/>
    <x v="0"/>
    <n v="51.6"/>
  </r>
  <r>
    <x v="2"/>
    <x v="1"/>
    <x v="1"/>
    <n v="3900"/>
    <x v="0"/>
    <n v="53.8"/>
  </r>
  <r>
    <x v="2"/>
    <x v="1"/>
    <x v="2"/>
    <n v="4400"/>
    <x v="0"/>
    <n v="50.6"/>
  </r>
  <r>
    <x v="2"/>
    <x v="1"/>
    <x v="3"/>
    <n v="4900"/>
    <x v="0"/>
    <n v="54.9"/>
  </r>
  <r>
    <x v="2"/>
    <x v="1"/>
    <x v="4"/>
    <n v="5400"/>
    <x v="0"/>
    <n v="54.9"/>
  </r>
  <r>
    <x v="2"/>
    <x v="1"/>
    <x v="5"/>
    <n v="5900"/>
    <x v="0"/>
    <n v="60.4"/>
  </r>
  <r>
    <x v="2"/>
    <x v="2"/>
    <x v="0"/>
    <n v="3400"/>
    <x v="0"/>
    <n v="52.7"/>
  </r>
  <r>
    <x v="2"/>
    <x v="2"/>
    <x v="1"/>
    <n v="3900"/>
    <x v="0"/>
    <n v="53.8"/>
  </r>
  <r>
    <x v="2"/>
    <x v="2"/>
    <x v="2"/>
    <n v="4400"/>
    <x v="0"/>
    <n v="50.6"/>
  </r>
  <r>
    <x v="2"/>
    <x v="2"/>
    <x v="3"/>
    <n v="4900"/>
    <x v="0"/>
    <n v="54.9"/>
  </r>
  <r>
    <x v="2"/>
    <x v="2"/>
    <x v="4"/>
    <n v="5400"/>
    <x v="0"/>
    <n v="54.9"/>
  </r>
  <r>
    <x v="2"/>
    <x v="2"/>
    <x v="5"/>
    <n v="5900"/>
    <x v="0"/>
    <n v="60.4"/>
  </r>
  <r>
    <x v="2"/>
    <x v="3"/>
    <x v="0"/>
    <n v="3400"/>
    <x v="0"/>
    <n v="52.7"/>
  </r>
  <r>
    <x v="2"/>
    <x v="3"/>
    <x v="1"/>
    <n v="3900"/>
    <x v="0"/>
    <n v="53.8"/>
  </r>
  <r>
    <x v="2"/>
    <x v="3"/>
    <x v="2"/>
    <n v="4400"/>
    <x v="0"/>
    <n v="50.6"/>
  </r>
  <r>
    <x v="2"/>
    <x v="3"/>
    <x v="3"/>
    <n v="4900"/>
    <x v="0"/>
    <n v="54.9"/>
  </r>
  <r>
    <x v="2"/>
    <x v="3"/>
    <x v="4"/>
    <n v="5400"/>
    <x v="0"/>
    <n v="54.9"/>
  </r>
  <r>
    <x v="2"/>
    <x v="3"/>
    <x v="5"/>
    <n v="5900"/>
    <x v="0"/>
    <n v="61.5"/>
  </r>
  <r>
    <x v="2"/>
    <x v="4"/>
    <x v="0"/>
    <n v="3400"/>
    <x v="0"/>
    <n v="52.7"/>
  </r>
  <r>
    <x v="2"/>
    <x v="4"/>
    <x v="1"/>
    <n v="3900"/>
    <x v="0"/>
    <n v="53.8"/>
  </r>
  <r>
    <x v="2"/>
    <x v="4"/>
    <x v="2"/>
    <n v="4400"/>
    <x v="0"/>
    <n v="50.6"/>
  </r>
  <r>
    <x v="2"/>
    <x v="4"/>
    <x v="3"/>
    <n v="4900"/>
    <x v="0"/>
    <n v="54.9"/>
  </r>
  <r>
    <x v="2"/>
    <x v="4"/>
    <x v="4"/>
    <n v="5400"/>
    <x v="0"/>
    <n v="54.9"/>
  </r>
  <r>
    <x v="2"/>
    <x v="4"/>
    <x v="5"/>
    <n v="5900"/>
    <x v="0"/>
    <n v="61.5"/>
  </r>
  <r>
    <x v="2"/>
    <x v="5"/>
    <x v="0"/>
    <n v="3400"/>
    <x v="0"/>
    <n v="52.7"/>
  </r>
  <r>
    <x v="2"/>
    <x v="5"/>
    <x v="1"/>
    <n v="3900"/>
    <x v="0"/>
    <n v="54.9"/>
  </r>
  <r>
    <x v="2"/>
    <x v="5"/>
    <x v="2"/>
    <n v="4400"/>
    <x v="0"/>
    <n v="50.6"/>
  </r>
  <r>
    <x v="2"/>
    <x v="5"/>
    <x v="3"/>
    <n v="4900"/>
    <x v="0"/>
    <n v="54.9"/>
  </r>
  <r>
    <x v="2"/>
    <x v="5"/>
    <x v="4"/>
    <n v="5400"/>
    <x v="0"/>
    <n v="56"/>
  </r>
  <r>
    <x v="2"/>
    <x v="5"/>
    <x v="5"/>
    <n v="5900"/>
    <x v="0"/>
    <n v="62.5"/>
  </r>
  <r>
    <x v="2"/>
    <x v="6"/>
    <x v="0"/>
    <n v="3400"/>
    <x v="0"/>
    <n v="52.7"/>
  </r>
  <r>
    <x v="2"/>
    <x v="6"/>
    <x v="1"/>
    <n v="3900"/>
    <x v="0"/>
    <n v="54.9"/>
  </r>
  <r>
    <x v="2"/>
    <x v="6"/>
    <x v="2"/>
    <n v="4400"/>
    <x v="0"/>
    <n v="50.6"/>
  </r>
  <r>
    <x v="2"/>
    <x v="6"/>
    <x v="3"/>
    <n v="4900"/>
    <x v="0"/>
    <n v="56"/>
  </r>
  <r>
    <x v="2"/>
    <x v="6"/>
    <x v="4"/>
    <n v="5400"/>
    <x v="0"/>
    <n v="56"/>
  </r>
  <r>
    <x v="2"/>
    <x v="6"/>
    <x v="5"/>
    <n v="5900"/>
    <x v="0"/>
    <n v="61.5"/>
  </r>
  <r>
    <x v="2"/>
    <x v="7"/>
    <x v="0"/>
    <n v="3400"/>
    <x v="0"/>
    <n v="53.8"/>
  </r>
  <r>
    <x v="2"/>
    <x v="7"/>
    <x v="1"/>
    <n v="3900"/>
    <x v="0"/>
    <n v="54.9"/>
  </r>
  <r>
    <x v="2"/>
    <x v="7"/>
    <x v="2"/>
    <n v="4400"/>
    <x v="0"/>
    <n v="51.6"/>
  </r>
  <r>
    <x v="2"/>
    <x v="7"/>
    <x v="3"/>
    <n v="4900"/>
    <x v="0"/>
    <n v="56"/>
  </r>
  <r>
    <x v="2"/>
    <x v="7"/>
    <x v="4"/>
    <n v="5400"/>
    <x v="0"/>
    <n v="56"/>
  </r>
  <r>
    <x v="2"/>
    <x v="7"/>
    <x v="5"/>
    <n v="5900"/>
    <x v="0"/>
    <n v="62.5"/>
  </r>
  <r>
    <x v="2"/>
    <x v="8"/>
    <x v="0"/>
    <n v="3400"/>
    <x v="0"/>
    <n v="53.8"/>
  </r>
  <r>
    <x v="2"/>
    <x v="8"/>
    <x v="1"/>
    <n v="3900"/>
    <x v="0"/>
    <n v="54.9"/>
  </r>
  <r>
    <x v="2"/>
    <x v="8"/>
    <x v="2"/>
    <n v="4400"/>
    <x v="0"/>
    <n v="51.6"/>
  </r>
  <r>
    <x v="2"/>
    <x v="8"/>
    <x v="3"/>
    <n v="4900"/>
    <x v="0"/>
    <n v="56"/>
  </r>
  <r>
    <x v="2"/>
    <x v="8"/>
    <x v="4"/>
    <n v="5400"/>
    <x v="0"/>
    <n v="56"/>
  </r>
  <r>
    <x v="2"/>
    <x v="8"/>
    <x v="5"/>
    <n v="5900"/>
    <x v="0"/>
    <n v="62.5"/>
  </r>
  <r>
    <x v="2"/>
    <x v="9"/>
    <x v="0"/>
    <n v="3400"/>
    <x v="0"/>
    <n v="53.8"/>
  </r>
  <r>
    <x v="2"/>
    <x v="9"/>
    <x v="1"/>
    <n v="3900"/>
    <x v="0"/>
    <n v="54.9"/>
  </r>
  <r>
    <x v="2"/>
    <x v="9"/>
    <x v="2"/>
    <n v="4400"/>
    <x v="0"/>
    <n v="51.6"/>
  </r>
  <r>
    <x v="2"/>
    <x v="9"/>
    <x v="3"/>
    <n v="4900"/>
    <x v="0"/>
    <n v="56"/>
  </r>
  <r>
    <x v="2"/>
    <x v="9"/>
    <x v="4"/>
    <n v="5400"/>
    <x v="0"/>
    <n v="56"/>
  </r>
  <r>
    <x v="2"/>
    <x v="9"/>
    <x v="5"/>
    <n v="5900"/>
    <x v="0"/>
    <n v="62.5"/>
  </r>
  <r>
    <x v="2"/>
    <x v="10"/>
    <x v="0"/>
    <n v="3400"/>
    <x v="0"/>
    <n v="53.8"/>
  </r>
  <r>
    <x v="2"/>
    <x v="10"/>
    <x v="1"/>
    <n v="3900"/>
    <x v="0"/>
    <n v="54.9"/>
  </r>
  <r>
    <x v="2"/>
    <x v="10"/>
    <x v="2"/>
    <n v="4400"/>
    <x v="0"/>
    <n v="51.6"/>
  </r>
  <r>
    <x v="2"/>
    <x v="10"/>
    <x v="3"/>
    <n v="4900"/>
    <x v="0"/>
    <n v="56"/>
  </r>
  <r>
    <x v="2"/>
    <x v="10"/>
    <x v="4"/>
    <n v="5400"/>
    <x v="0"/>
    <n v="56"/>
  </r>
  <r>
    <x v="2"/>
    <x v="10"/>
    <x v="5"/>
    <n v="5900"/>
    <x v="0"/>
    <n v="62.5"/>
  </r>
  <r>
    <x v="2"/>
    <x v="11"/>
    <x v="0"/>
    <n v="3400"/>
    <x v="0"/>
    <n v="53.8"/>
  </r>
  <r>
    <x v="2"/>
    <x v="11"/>
    <x v="1"/>
    <n v="3900"/>
    <x v="0"/>
    <n v="56"/>
  </r>
  <r>
    <x v="2"/>
    <x v="11"/>
    <x v="2"/>
    <n v="4400"/>
    <x v="0"/>
    <n v="51.6"/>
  </r>
  <r>
    <x v="2"/>
    <x v="11"/>
    <x v="3"/>
    <n v="4900"/>
    <x v="0"/>
    <n v="57.1"/>
  </r>
  <r>
    <x v="2"/>
    <x v="11"/>
    <x v="4"/>
    <n v="5400"/>
    <x v="0"/>
    <n v="57.1"/>
  </r>
  <r>
    <x v="2"/>
    <x v="11"/>
    <x v="5"/>
    <n v="5900"/>
    <x v="0"/>
    <n v="62.5"/>
  </r>
  <r>
    <x v="3"/>
    <x v="0"/>
    <x v="0"/>
    <n v="3400"/>
    <x v="0"/>
    <n v="53.8"/>
  </r>
  <r>
    <x v="3"/>
    <x v="0"/>
    <x v="1"/>
    <n v="3900"/>
    <x v="0"/>
    <n v="56"/>
  </r>
  <r>
    <x v="3"/>
    <x v="0"/>
    <x v="2"/>
    <n v="4400"/>
    <x v="0"/>
    <n v="52.7"/>
  </r>
  <r>
    <x v="3"/>
    <x v="0"/>
    <x v="3"/>
    <n v="4900"/>
    <x v="0"/>
    <n v="57.1"/>
  </r>
  <r>
    <x v="3"/>
    <x v="0"/>
    <x v="4"/>
    <n v="5400"/>
    <x v="0"/>
    <n v="56"/>
  </r>
  <r>
    <x v="3"/>
    <x v="0"/>
    <x v="5"/>
    <n v="5900"/>
    <x v="0"/>
    <n v="62.5"/>
  </r>
  <r>
    <x v="3"/>
    <x v="1"/>
    <x v="0"/>
    <n v="3400"/>
    <x v="0"/>
    <n v="53.8"/>
  </r>
  <r>
    <x v="3"/>
    <x v="1"/>
    <x v="1"/>
    <n v="3900"/>
    <x v="0"/>
    <n v="54.9"/>
  </r>
  <r>
    <x v="3"/>
    <x v="1"/>
    <x v="2"/>
    <n v="4400"/>
    <x v="0"/>
    <n v="51.6"/>
  </r>
  <r>
    <x v="3"/>
    <x v="1"/>
    <x v="3"/>
    <n v="4900"/>
    <x v="0"/>
    <n v="56"/>
  </r>
  <r>
    <x v="3"/>
    <x v="1"/>
    <x v="4"/>
    <n v="5400"/>
    <x v="0"/>
    <n v="56"/>
  </r>
  <r>
    <x v="3"/>
    <x v="1"/>
    <x v="5"/>
    <n v="5900"/>
    <x v="0"/>
    <n v="61.5"/>
  </r>
  <r>
    <x v="3"/>
    <x v="2"/>
    <x v="0"/>
    <n v="3400"/>
    <x v="0"/>
    <n v="53.8"/>
  </r>
  <r>
    <x v="3"/>
    <x v="2"/>
    <x v="1"/>
    <n v="3900"/>
    <x v="0"/>
    <n v="54.9"/>
  </r>
  <r>
    <x v="3"/>
    <x v="2"/>
    <x v="2"/>
    <n v="4400"/>
    <x v="0"/>
    <n v="51.6"/>
  </r>
  <r>
    <x v="3"/>
    <x v="2"/>
    <x v="3"/>
    <n v="4900"/>
    <x v="0"/>
    <n v="56"/>
  </r>
  <r>
    <x v="3"/>
    <x v="2"/>
    <x v="4"/>
    <n v="5400"/>
    <x v="0"/>
    <n v="56"/>
  </r>
  <r>
    <x v="3"/>
    <x v="2"/>
    <x v="5"/>
    <n v="5900"/>
    <x v="0"/>
    <n v="62.5"/>
  </r>
  <r>
    <x v="3"/>
    <x v="3"/>
    <x v="0"/>
    <n v="3400"/>
    <x v="0"/>
    <n v="53.8"/>
  </r>
  <r>
    <x v="3"/>
    <x v="3"/>
    <x v="1"/>
    <n v="3900"/>
    <x v="0"/>
    <n v="56"/>
  </r>
  <r>
    <x v="3"/>
    <x v="3"/>
    <x v="2"/>
    <n v="4400"/>
    <x v="0"/>
    <n v="52.7"/>
  </r>
  <r>
    <x v="3"/>
    <x v="3"/>
    <x v="3"/>
    <n v="4900"/>
    <x v="0"/>
    <n v="57.1"/>
  </r>
  <r>
    <x v="3"/>
    <x v="3"/>
    <x v="4"/>
    <n v="5400"/>
    <x v="0"/>
    <n v="56"/>
  </r>
  <r>
    <x v="3"/>
    <x v="3"/>
    <x v="5"/>
    <n v="5900"/>
    <x v="0"/>
    <n v="62.5"/>
  </r>
  <r>
    <x v="3"/>
    <x v="4"/>
    <x v="0"/>
    <n v="3400"/>
    <x v="0"/>
    <n v="53.8"/>
  </r>
  <r>
    <x v="3"/>
    <x v="4"/>
    <x v="1"/>
    <n v="3900"/>
    <x v="0"/>
    <n v="56"/>
  </r>
  <r>
    <x v="3"/>
    <x v="4"/>
    <x v="2"/>
    <n v="4400"/>
    <x v="0"/>
    <n v="52.7"/>
  </r>
  <r>
    <x v="3"/>
    <x v="4"/>
    <x v="3"/>
    <n v="4900"/>
    <x v="0"/>
    <n v="57.1"/>
  </r>
  <r>
    <x v="3"/>
    <x v="4"/>
    <x v="4"/>
    <n v="5400"/>
    <x v="0"/>
    <n v="56"/>
  </r>
  <r>
    <x v="3"/>
    <x v="4"/>
    <x v="5"/>
    <n v="5900"/>
    <x v="0"/>
    <n v="62.5"/>
  </r>
  <r>
    <x v="3"/>
    <x v="5"/>
    <x v="0"/>
    <n v="3400"/>
    <x v="0"/>
    <n v="54.9"/>
  </r>
  <r>
    <x v="3"/>
    <x v="5"/>
    <x v="1"/>
    <n v="3900"/>
    <x v="0"/>
    <n v="56"/>
  </r>
  <r>
    <x v="3"/>
    <x v="5"/>
    <x v="2"/>
    <n v="4400"/>
    <x v="0"/>
    <n v="52.7"/>
  </r>
  <r>
    <x v="3"/>
    <x v="5"/>
    <x v="3"/>
    <n v="4900"/>
    <x v="0"/>
    <n v="57.1"/>
  </r>
  <r>
    <x v="3"/>
    <x v="5"/>
    <x v="4"/>
    <n v="5400"/>
    <x v="0"/>
    <n v="57.1"/>
  </r>
  <r>
    <x v="3"/>
    <x v="5"/>
    <x v="5"/>
    <n v="5900"/>
    <x v="0"/>
    <n v="62.5"/>
  </r>
  <r>
    <x v="3"/>
    <x v="6"/>
    <x v="0"/>
    <n v="3400"/>
    <x v="0"/>
    <n v="54.9"/>
  </r>
  <r>
    <x v="3"/>
    <x v="6"/>
    <x v="1"/>
    <n v="3900"/>
    <x v="0"/>
    <n v="56"/>
  </r>
  <r>
    <x v="3"/>
    <x v="6"/>
    <x v="2"/>
    <n v="4400"/>
    <x v="0"/>
    <n v="52.7"/>
  </r>
  <r>
    <x v="3"/>
    <x v="6"/>
    <x v="3"/>
    <n v="4900"/>
    <x v="0"/>
    <n v="57.1"/>
  </r>
  <r>
    <x v="3"/>
    <x v="6"/>
    <x v="4"/>
    <n v="5400"/>
    <x v="0"/>
    <n v="57.1"/>
  </r>
  <r>
    <x v="3"/>
    <x v="6"/>
    <x v="5"/>
    <n v="5900"/>
    <x v="0"/>
    <n v="62.5"/>
  </r>
  <r>
    <x v="3"/>
    <x v="7"/>
    <x v="0"/>
    <n v="3400"/>
    <x v="0"/>
    <n v="54.9"/>
  </r>
  <r>
    <x v="3"/>
    <x v="7"/>
    <x v="1"/>
    <n v="3900"/>
    <x v="0"/>
    <n v="56"/>
  </r>
  <r>
    <x v="3"/>
    <x v="7"/>
    <x v="2"/>
    <n v="4400"/>
    <x v="0"/>
    <n v="53.8"/>
  </r>
  <r>
    <x v="3"/>
    <x v="7"/>
    <x v="3"/>
    <n v="4900"/>
    <x v="0"/>
    <n v="58.2"/>
  </r>
  <r>
    <x v="3"/>
    <x v="7"/>
    <x v="4"/>
    <n v="5400"/>
    <x v="0"/>
    <n v="57.1"/>
  </r>
  <r>
    <x v="3"/>
    <x v="7"/>
    <x v="5"/>
    <n v="5900"/>
    <x v="0"/>
    <n v="63.6"/>
  </r>
  <r>
    <x v="3"/>
    <x v="8"/>
    <x v="0"/>
    <n v="3400"/>
    <x v="0"/>
    <n v="54.9"/>
  </r>
  <r>
    <x v="3"/>
    <x v="8"/>
    <x v="1"/>
    <n v="3900"/>
    <x v="0"/>
    <n v="56"/>
  </r>
  <r>
    <x v="3"/>
    <x v="8"/>
    <x v="2"/>
    <n v="4400"/>
    <x v="0"/>
    <n v="52.7"/>
  </r>
  <r>
    <x v="3"/>
    <x v="8"/>
    <x v="3"/>
    <n v="4900"/>
    <x v="0"/>
    <n v="57.1"/>
  </r>
  <r>
    <x v="3"/>
    <x v="8"/>
    <x v="4"/>
    <n v="5400"/>
    <x v="0"/>
    <n v="57.1"/>
  </r>
  <r>
    <x v="3"/>
    <x v="8"/>
    <x v="5"/>
    <n v="5900"/>
    <x v="0"/>
    <n v="63.6"/>
  </r>
  <r>
    <x v="3"/>
    <x v="9"/>
    <x v="0"/>
    <n v="3400"/>
    <x v="0"/>
    <n v="56"/>
  </r>
  <r>
    <x v="3"/>
    <x v="9"/>
    <x v="1"/>
    <n v="3900"/>
    <x v="0"/>
    <n v="57.1"/>
  </r>
  <r>
    <x v="3"/>
    <x v="9"/>
    <x v="2"/>
    <n v="4400"/>
    <x v="0"/>
    <n v="53.8"/>
  </r>
  <r>
    <x v="3"/>
    <x v="9"/>
    <x v="3"/>
    <n v="4900"/>
    <x v="0"/>
    <n v="58.2"/>
  </r>
  <r>
    <x v="3"/>
    <x v="9"/>
    <x v="4"/>
    <n v="5400"/>
    <x v="0"/>
    <n v="57.1"/>
  </r>
  <r>
    <x v="3"/>
    <x v="9"/>
    <x v="5"/>
    <n v="5900"/>
    <x v="0"/>
    <n v="63.6"/>
  </r>
  <r>
    <x v="3"/>
    <x v="10"/>
    <x v="0"/>
    <n v="3400"/>
    <x v="0"/>
    <n v="56"/>
  </r>
  <r>
    <x v="3"/>
    <x v="10"/>
    <x v="1"/>
    <n v="3900"/>
    <x v="0"/>
    <n v="57.1"/>
  </r>
  <r>
    <x v="3"/>
    <x v="10"/>
    <x v="2"/>
    <n v="4400"/>
    <x v="0"/>
    <n v="53.8"/>
  </r>
  <r>
    <x v="3"/>
    <x v="10"/>
    <x v="3"/>
    <n v="4900"/>
    <x v="0"/>
    <n v="58.2"/>
  </r>
  <r>
    <x v="3"/>
    <x v="10"/>
    <x v="4"/>
    <n v="5400"/>
    <x v="0"/>
    <n v="57.1"/>
  </r>
  <r>
    <x v="3"/>
    <x v="10"/>
    <x v="5"/>
    <n v="5900"/>
    <x v="0"/>
    <n v="63.6"/>
  </r>
  <r>
    <x v="3"/>
    <x v="11"/>
    <x v="0"/>
    <n v="3400"/>
    <x v="0"/>
    <n v="56"/>
  </r>
  <r>
    <x v="3"/>
    <x v="11"/>
    <x v="1"/>
    <n v="3900"/>
    <x v="0"/>
    <n v="57.1"/>
  </r>
  <r>
    <x v="3"/>
    <x v="11"/>
    <x v="2"/>
    <n v="4400"/>
    <x v="0"/>
    <n v="53.8"/>
  </r>
  <r>
    <x v="3"/>
    <x v="11"/>
    <x v="3"/>
    <n v="4900"/>
    <x v="0"/>
    <n v="58.2"/>
  </r>
  <r>
    <x v="3"/>
    <x v="11"/>
    <x v="4"/>
    <n v="5400"/>
    <x v="0"/>
    <n v="58.2"/>
  </r>
  <r>
    <x v="3"/>
    <x v="11"/>
    <x v="5"/>
    <n v="5900"/>
    <x v="0"/>
    <n v="63.6"/>
  </r>
  <r>
    <x v="4"/>
    <x v="0"/>
    <x v="0"/>
    <n v="3400"/>
    <x v="0"/>
    <n v="56"/>
  </r>
  <r>
    <x v="4"/>
    <x v="0"/>
    <x v="1"/>
    <n v="3900"/>
    <x v="0"/>
    <n v="57.1"/>
  </r>
  <r>
    <x v="4"/>
    <x v="0"/>
    <x v="2"/>
    <n v="4400"/>
    <x v="0"/>
    <n v="54.9"/>
  </r>
  <r>
    <x v="4"/>
    <x v="0"/>
    <x v="3"/>
    <n v="4900"/>
    <x v="0"/>
    <n v="58.2"/>
  </r>
  <r>
    <x v="4"/>
    <x v="0"/>
    <x v="4"/>
    <n v="5400"/>
    <x v="0"/>
    <n v="58.2"/>
  </r>
  <r>
    <x v="4"/>
    <x v="0"/>
    <x v="5"/>
    <n v="5900"/>
    <x v="0"/>
    <n v="64.7"/>
  </r>
  <r>
    <x v="4"/>
    <x v="1"/>
    <x v="0"/>
    <n v="3400"/>
    <x v="0"/>
    <n v="56"/>
  </r>
  <r>
    <x v="4"/>
    <x v="1"/>
    <x v="1"/>
    <n v="3900"/>
    <x v="0"/>
    <n v="57.1"/>
  </r>
  <r>
    <x v="4"/>
    <x v="1"/>
    <x v="2"/>
    <n v="4400"/>
    <x v="0"/>
    <n v="53.8"/>
  </r>
  <r>
    <x v="4"/>
    <x v="1"/>
    <x v="3"/>
    <n v="4900"/>
    <x v="0"/>
    <n v="58.2"/>
  </r>
  <r>
    <x v="4"/>
    <x v="1"/>
    <x v="4"/>
    <n v="5400"/>
    <x v="0"/>
    <n v="58.2"/>
  </r>
  <r>
    <x v="4"/>
    <x v="1"/>
    <x v="5"/>
    <n v="5900"/>
    <x v="0"/>
    <n v="64.7"/>
  </r>
  <r>
    <x v="4"/>
    <x v="2"/>
    <x v="0"/>
    <n v="3400"/>
    <x v="0"/>
    <n v="56"/>
  </r>
  <r>
    <x v="4"/>
    <x v="2"/>
    <x v="1"/>
    <n v="3900"/>
    <x v="0"/>
    <n v="57.1"/>
  </r>
  <r>
    <x v="4"/>
    <x v="2"/>
    <x v="2"/>
    <n v="4400"/>
    <x v="0"/>
    <n v="53.8"/>
  </r>
  <r>
    <x v="4"/>
    <x v="2"/>
    <x v="3"/>
    <n v="4900"/>
    <x v="0"/>
    <n v="58.2"/>
  </r>
  <r>
    <x v="4"/>
    <x v="2"/>
    <x v="4"/>
    <n v="5400"/>
    <x v="0"/>
    <n v="58.2"/>
  </r>
  <r>
    <x v="4"/>
    <x v="2"/>
    <x v="5"/>
    <n v="5900"/>
    <x v="0"/>
    <n v="64.7"/>
  </r>
  <r>
    <x v="4"/>
    <x v="3"/>
    <x v="0"/>
    <n v="3400"/>
    <x v="0"/>
    <n v="57.1"/>
  </r>
  <r>
    <x v="4"/>
    <x v="3"/>
    <x v="1"/>
    <n v="3900"/>
    <x v="0"/>
    <n v="58.2"/>
  </r>
  <r>
    <x v="4"/>
    <x v="3"/>
    <x v="2"/>
    <n v="4400"/>
    <x v="0"/>
    <n v="54.9"/>
  </r>
  <r>
    <x v="4"/>
    <x v="3"/>
    <x v="3"/>
    <n v="4900"/>
    <x v="0"/>
    <n v="59.3"/>
  </r>
  <r>
    <x v="4"/>
    <x v="3"/>
    <x v="4"/>
    <n v="5400"/>
    <x v="0"/>
    <n v="58.2"/>
  </r>
  <r>
    <x v="4"/>
    <x v="3"/>
    <x v="5"/>
    <n v="5900"/>
    <x v="0"/>
    <n v="64.7"/>
  </r>
  <r>
    <x v="4"/>
    <x v="4"/>
    <x v="0"/>
    <n v="3400"/>
    <x v="0"/>
    <n v="56"/>
  </r>
  <r>
    <x v="4"/>
    <x v="4"/>
    <x v="1"/>
    <n v="3900"/>
    <x v="0"/>
    <n v="58.2"/>
  </r>
  <r>
    <x v="4"/>
    <x v="4"/>
    <x v="2"/>
    <n v="4400"/>
    <x v="0"/>
    <n v="54.9"/>
  </r>
  <r>
    <x v="4"/>
    <x v="4"/>
    <x v="3"/>
    <n v="4900"/>
    <x v="0"/>
    <n v="59.3"/>
  </r>
  <r>
    <x v="4"/>
    <x v="4"/>
    <x v="4"/>
    <n v="5400"/>
    <x v="0"/>
    <n v="58.2"/>
  </r>
  <r>
    <x v="4"/>
    <x v="4"/>
    <x v="5"/>
    <n v="5900"/>
    <x v="0"/>
    <n v="64.7"/>
  </r>
  <r>
    <x v="4"/>
    <x v="5"/>
    <x v="0"/>
    <n v="3400"/>
    <x v="0"/>
    <n v="57.1"/>
  </r>
  <r>
    <x v="4"/>
    <x v="5"/>
    <x v="1"/>
    <n v="3900"/>
    <x v="0"/>
    <n v="58.2"/>
  </r>
  <r>
    <x v="4"/>
    <x v="5"/>
    <x v="2"/>
    <n v="4400"/>
    <x v="0"/>
    <n v="56"/>
  </r>
  <r>
    <x v="4"/>
    <x v="5"/>
    <x v="3"/>
    <n v="4900"/>
    <x v="0"/>
    <n v="59.3"/>
  </r>
  <r>
    <x v="4"/>
    <x v="5"/>
    <x v="4"/>
    <n v="5400"/>
    <x v="0"/>
    <n v="59.3"/>
  </r>
  <r>
    <x v="4"/>
    <x v="5"/>
    <x v="5"/>
    <n v="5900"/>
    <x v="0"/>
    <n v="65.8"/>
  </r>
  <r>
    <x v="4"/>
    <x v="6"/>
    <x v="0"/>
    <n v="3400"/>
    <x v="0"/>
    <n v="57.1"/>
  </r>
  <r>
    <x v="4"/>
    <x v="6"/>
    <x v="1"/>
    <n v="3900"/>
    <x v="0"/>
    <n v="58.2"/>
  </r>
  <r>
    <x v="4"/>
    <x v="6"/>
    <x v="2"/>
    <n v="4400"/>
    <x v="0"/>
    <n v="56"/>
  </r>
  <r>
    <x v="4"/>
    <x v="6"/>
    <x v="3"/>
    <n v="4900"/>
    <x v="0"/>
    <n v="59.3"/>
  </r>
  <r>
    <x v="4"/>
    <x v="6"/>
    <x v="4"/>
    <n v="5400"/>
    <x v="0"/>
    <n v="59.3"/>
  </r>
  <r>
    <x v="4"/>
    <x v="6"/>
    <x v="5"/>
    <n v="5900"/>
    <x v="0"/>
    <n v="65.8"/>
  </r>
  <r>
    <x v="4"/>
    <x v="7"/>
    <x v="0"/>
    <n v="3400"/>
    <x v="0"/>
    <n v="58.2"/>
  </r>
  <r>
    <x v="4"/>
    <x v="7"/>
    <x v="1"/>
    <n v="3900"/>
    <x v="0"/>
    <n v="59.3"/>
  </r>
  <r>
    <x v="4"/>
    <x v="7"/>
    <x v="2"/>
    <n v="4400"/>
    <x v="0"/>
    <n v="56"/>
  </r>
  <r>
    <x v="4"/>
    <x v="7"/>
    <x v="3"/>
    <n v="4900"/>
    <x v="0"/>
    <n v="60.4"/>
  </r>
  <r>
    <x v="4"/>
    <x v="7"/>
    <x v="4"/>
    <n v="5400"/>
    <x v="0"/>
    <n v="59.3"/>
  </r>
  <r>
    <x v="4"/>
    <x v="7"/>
    <x v="5"/>
    <n v="5900"/>
    <x v="0"/>
    <n v="65.8"/>
  </r>
  <r>
    <x v="4"/>
    <x v="8"/>
    <x v="0"/>
    <n v="3400"/>
    <x v="0"/>
    <n v="58.2"/>
  </r>
  <r>
    <x v="4"/>
    <x v="8"/>
    <x v="1"/>
    <n v="3900"/>
    <x v="0"/>
    <n v="59.3"/>
  </r>
  <r>
    <x v="4"/>
    <x v="8"/>
    <x v="2"/>
    <n v="4400"/>
    <x v="0"/>
    <n v="56"/>
  </r>
  <r>
    <x v="4"/>
    <x v="8"/>
    <x v="3"/>
    <n v="4900"/>
    <x v="0"/>
    <n v="60.4"/>
  </r>
  <r>
    <x v="4"/>
    <x v="8"/>
    <x v="4"/>
    <n v="5400"/>
    <x v="0"/>
    <n v="59.3"/>
  </r>
  <r>
    <x v="4"/>
    <x v="8"/>
    <x v="5"/>
    <n v="5900"/>
    <x v="0"/>
    <n v="65.8"/>
  </r>
  <r>
    <x v="4"/>
    <x v="9"/>
    <x v="0"/>
    <n v="3400"/>
    <x v="0"/>
    <n v="58.2"/>
  </r>
  <r>
    <x v="4"/>
    <x v="9"/>
    <x v="1"/>
    <n v="3900"/>
    <x v="0"/>
    <n v="59.3"/>
  </r>
  <r>
    <x v="4"/>
    <x v="9"/>
    <x v="2"/>
    <n v="4400"/>
    <x v="0"/>
    <n v="57.1"/>
  </r>
  <r>
    <x v="4"/>
    <x v="9"/>
    <x v="3"/>
    <n v="4900"/>
    <x v="0"/>
    <n v="60.4"/>
  </r>
  <r>
    <x v="4"/>
    <x v="9"/>
    <x v="4"/>
    <n v="5400"/>
    <x v="0"/>
    <n v="60.4"/>
  </r>
  <r>
    <x v="4"/>
    <x v="9"/>
    <x v="5"/>
    <n v="5900"/>
    <x v="0"/>
    <n v="66.900000000000006"/>
  </r>
  <r>
    <x v="4"/>
    <x v="10"/>
    <x v="0"/>
    <n v="3400"/>
    <x v="0"/>
    <n v="58.2"/>
  </r>
  <r>
    <x v="4"/>
    <x v="10"/>
    <x v="1"/>
    <n v="3900"/>
    <x v="0"/>
    <n v="60.4"/>
  </r>
  <r>
    <x v="4"/>
    <x v="10"/>
    <x v="2"/>
    <n v="4400"/>
    <x v="0"/>
    <n v="57.1"/>
  </r>
  <r>
    <x v="4"/>
    <x v="10"/>
    <x v="3"/>
    <n v="4900"/>
    <x v="0"/>
    <n v="61.5"/>
  </r>
  <r>
    <x v="4"/>
    <x v="10"/>
    <x v="4"/>
    <n v="5400"/>
    <x v="0"/>
    <n v="60.4"/>
  </r>
  <r>
    <x v="4"/>
    <x v="10"/>
    <x v="5"/>
    <n v="5900"/>
    <x v="0"/>
    <n v="66.900000000000006"/>
  </r>
  <r>
    <x v="4"/>
    <x v="11"/>
    <x v="0"/>
    <n v="3400"/>
    <x v="0"/>
    <n v="59.3"/>
  </r>
  <r>
    <x v="4"/>
    <x v="11"/>
    <x v="1"/>
    <n v="3900"/>
    <x v="0"/>
    <n v="60.4"/>
  </r>
  <r>
    <x v="4"/>
    <x v="11"/>
    <x v="2"/>
    <n v="4400"/>
    <x v="0"/>
    <n v="57.1"/>
  </r>
  <r>
    <x v="4"/>
    <x v="11"/>
    <x v="3"/>
    <n v="4900"/>
    <x v="0"/>
    <n v="61.5"/>
  </r>
  <r>
    <x v="4"/>
    <x v="11"/>
    <x v="4"/>
    <n v="5400"/>
    <x v="0"/>
    <n v="60.4"/>
  </r>
  <r>
    <x v="4"/>
    <x v="11"/>
    <x v="5"/>
    <n v="5900"/>
    <x v="0"/>
    <n v="66.900000000000006"/>
  </r>
  <r>
    <x v="5"/>
    <x v="0"/>
    <x v="0"/>
    <n v="3400"/>
    <x v="0"/>
    <n v="54.9"/>
  </r>
  <r>
    <x v="5"/>
    <x v="0"/>
    <x v="1"/>
    <n v="3900"/>
    <x v="0"/>
    <n v="58.2"/>
  </r>
  <r>
    <x v="5"/>
    <x v="0"/>
    <x v="2"/>
    <n v="4400"/>
    <x v="0"/>
    <n v="54.9"/>
  </r>
  <r>
    <x v="5"/>
    <x v="0"/>
    <x v="3"/>
    <n v="4900"/>
    <x v="0"/>
    <n v="58.2"/>
  </r>
  <r>
    <x v="5"/>
    <x v="0"/>
    <x v="4"/>
    <n v="5400"/>
    <x v="0"/>
    <n v="58.2"/>
  </r>
  <r>
    <x v="5"/>
    <x v="0"/>
    <x v="5"/>
    <n v="5900"/>
    <x v="0"/>
    <n v="64.7"/>
  </r>
  <r>
    <x v="5"/>
    <x v="1"/>
    <x v="0"/>
    <n v="3400"/>
    <x v="0"/>
    <n v="56"/>
  </r>
  <r>
    <x v="5"/>
    <x v="1"/>
    <x v="1"/>
    <n v="3900"/>
    <x v="0"/>
    <n v="57.1"/>
  </r>
  <r>
    <x v="5"/>
    <x v="1"/>
    <x v="2"/>
    <n v="4400"/>
    <x v="0"/>
    <n v="53.8"/>
  </r>
  <r>
    <x v="5"/>
    <x v="1"/>
    <x v="3"/>
    <n v="4900"/>
    <x v="0"/>
    <n v="58.2"/>
  </r>
  <r>
    <x v="5"/>
    <x v="1"/>
    <x v="4"/>
    <n v="5400"/>
    <x v="0"/>
    <n v="58.2"/>
  </r>
  <r>
    <x v="5"/>
    <x v="1"/>
    <x v="5"/>
    <n v="5900"/>
    <x v="0"/>
    <n v="63.6"/>
  </r>
  <r>
    <x v="5"/>
    <x v="2"/>
    <x v="0"/>
    <n v="3400"/>
    <x v="0"/>
    <n v="56"/>
  </r>
  <r>
    <x v="5"/>
    <x v="2"/>
    <x v="1"/>
    <n v="3900"/>
    <x v="0"/>
    <n v="58.2"/>
  </r>
  <r>
    <x v="5"/>
    <x v="2"/>
    <x v="2"/>
    <n v="4400"/>
    <x v="0"/>
    <n v="53.8"/>
  </r>
  <r>
    <x v="5"/>
    <x v="2"/>
    <x v="3"/>
    <n v="4900"/>
    <x v="0"/>
    <n v="58.2"/>
  </r>
  <r>
    <x v="5"/>
    <x v="2"/>
    <x v="4"/>
    <n v="5400"/>
    <x v="0"/>
    <n v="58.2"/>
  </r>
  <r>
    <x v="5"/>
    <x v="2"/>
    <x v="5"/>
    <n v="5900"/>
    <x v="0"/>
    <n v="64.7"/>
  </r>
  <r>
    <x v="5"/>
    <x v="3"/>
    <x v="0"/>
    <n v="3400"/>
    <x v="0"/>
    <n v="57.1"/>
  </r>
  <r>
    <x v="5"/>
    <x v="3"/>
    <x v="1"/>
    <n v="3900"/>
    <x v="0"/>
    <n v="58.2"/>
  </r>
  <r>
    <x v="5"/>
    <x v="3"/>
    <x v="2"/>
    <n v="4400"/>
    <x v="0"/>
    <n v="54.9"/>
  </r>
  <r>
    <x v="5"/>
    <x v="3"/>
    <x v="3"/>
    <n v="4900"/>
    <x v="0"/>
    <n v="59.3"/>
  </r>
  <r>
    <x v="5"/>
    <x v="3"/>
    <x v="4"/>
    <n v="5400"/>
    <x v="0"/>
    <n v="58.2"/>
  </r>
  <r>
    <x v="5"/>
    <x v="3"/>
    <x v="5"/>
    <n v="5900"/>
    <x v="0"/>
    <n v="64.7"/>
  </r>
  <r>
    <x v="5"/>
    <x v="4"/>
    <x v="0"/>
    <n v="3400"/>
    <x v="0"/>
    <n v="57.1"/>
  </r>
  <r>
    <x v="5"/>
    <x v="4"/>
    <x v="1"/>
    <n v="3900"/>
    <x v="0"/>
    <n v="58.2"/>
  </r>
  <r>
    <x v="5"/>
    <x v="4"/>
    <x v="2"/>
    <n v="4400"/>
    <x v="0"/>
    <n v="54.9"/>
  </r>
  <r>
    <x v="5"/>
    <x v="4"/>
    <x v="3"/>
    <n v="4900"/>
    <x v="0"/>
    <n v="59.3"/>
  </r>
  <r>
    <x v="5"/>
    <x v="4"/>
    <x v="4"/>
    <n v="5400"/>
    <x v="0"/>
    <n v="58.2"/>
  </r>
  <r>
    <x v="5"/>
    <x v="4"/>
    <x v="5"/>
    <n v="5900"/>
    <x v="0"/>
    <n v="64.7"/>
  </r>
  <r>
    <x v="5"/>
    <x v="5"/>
    <x v="0"/>
    <n v="3400"/>
    <x v="0"/>
    <n v="57.1"/>
  </r>
  <r>
    <x v="5"/>
    <x v="5"/>
    <x v="1"/>
    <n v="3900"/>
    <x v="0"/>
    <n v="58.2"/>
  </r>
  <r>
    <x v="5"/>
    <x v="5"/>
    <x v="2"/>
    <n v="4400"/>
    <x v="0"/>
    <n v="56"/>
  </r>
  <r>
    <x v="5"/>
    <x v="5"/>
    <x v="3"/>
    <n v="4900"/>
    <x v="0"/>
    <n v="59.3"/>
  </r>
  <r>
    <x v="5"/>
    <x v="5"/>
    <x v="4"/>
    <n v="5400"/>
    <x v="0"/>
    <n v="59.3"/>
  </r>
  <r>
    <x v="5"/>
    <x v="5"/>
    <x v="5"/>
    <n v="5900"/>
    <x v="0"/>
    <n v="65.8"/>
  </r>
  <r>
    <x v="5"/>
    <x v="6"/>
    <x v="0"/>
    <n v="3400"/>
    <x v="0"/>
    <n v="57.1"/>
  </r>
  <r>
    <x v="5"/>
    <x v="6"/>
    <x v="1"/>
    <n v="3900"/>
    <x v="0"/>
    <n v="58.2"/>
  </r>
  <r>
    <x v="5"/>
    <x v="6"/>
    <x v="2"/>
    <n v="4400"/>
    <x v="0"/>
    <n v="56"/>
  </r>
  <r>
    <x v="5"/>
    <x v="6"/>
    <x v="3"/>
    <n v="4900"/>
    <x v="0"/>
    <n v="59.3"/>
  </r>
  <r>
    <x v="5"/>
    <x v="6"/>
    <x v="4"/>
    <n v="5400"/>
    <x v="0"/>
    <n v="59.3"/>
  </r>
  <r>
    <x v="5"/>
    <x v="6"/>
    <x v="5"/>
    <n v="5900"/>
    <x v="0"/>
    <n v="65.8"/>
  </r>
  <r>
    <x v="5"/>
    <x v="7"/>
    <x v="0"/>
    <n v="3400"/>
    <x v="0"/>
    <n v="58.2"/>
  </r>
  <r>
    <x v="5"/>
    <x v="7"/>
    <x v="1"/>
    <n v="3900"/>
    <x v="0"/>
    <n v="59.3"/>
  </r>
  <r>
    <x v="5"/>
    <x v="7"/>
    <x v="2"/>
    <n v="4400"/>
    <x v="0"/>
    <n v="56"/>
  </r>
  <r>
    <x v="5"/>
    <x v="7"/>
    <x v="3"/>
    <n v="4900"/>
    <x v="0"/>
    <n v="60.4"/>
  </r>
  <r>
    <x v="5"/>
    <x v="7"/>
    <x v="4"/>
    <n v="5400"/>
    <x v="0"/>
    <n v="60.4"/>
  </r>
  <r>
    <x v="5"/>
    <x v="7"/>
    <x v="5"/>
    <n v="5900"/>
    <x v="0"/>
    <n v="65.8"/>
  </r>
  <r>
    <x v="5"/>
    <x v="8"/>
    <x v="0"/>
    <n v="3400"/>
    <x v="0"/>
    <n v="58.2"/>
  </r>
  <r>
    <x v="5"/>
    <x v="8"/>
    <x v="1"/>
    <n v="3900"/>
    <x v="0"/>
    <n v="59.3"/>
  </r>
  <r>
    <x v="5"/>
    <x v="8"/>
    <x v="2"/>
    <n v="4400"/>
    <x v="0"/>
    <n v="56"/>
  </r>
  <r>
    <x v="5"/>
    <x v="8"/>
    <x v="3"/>
    <n v="4900"/>
    <x v="0"/>
    <n v="60.4"/>
  </r>
  <r>
    <x v="5"/>
    <x v="8"/>
    <x v="4"/>
    <n v="5400"/>
    <x v="0"/>
    <n v="59.3"/>
  </r>
  <r>
    <x v="5"/>
    <x v="8"/>
    <x v="5"/>
    <n v="5900"/>
    <x v="0"/>
    <n v="65.8"/>
  </r>
  <r>
    <x v="5"/>
    <x v="9"/>
    <x v="0"/>
    <n v="3400"/>
    <x v="0"/>
    <n v="58.2"/>
  </r>
  <r>
    <x v="5"/>
    <x v="9"/>
    <x v="1"/>
    <n v="3900"/>
    <x v="0"/>
    <n v="59.3"/>
  </r>
  <r>
    <x v="5"/>
    <x v="9"/>
    <x v="2"/>
    <n v="4400"/>
    <x v="0"/>
    <n v="56"/>
  </r>
  <r>
    <x v="5"/>
    <x v="9"/>
    <x v="3"/>
    <n v="4900"/>
    <x v="0"/>
    <n v="60.4"/>
  </r>
  <r>
    <x v="5"/>
    <x v="9"/>
    <x v="4"/>
    <n v="5400"/>
    <x v="0"/>
    <n v="60.4"/>
  </r>
  <r>
    <x v="5"/>
    <x v="9"/>
    <x v="5"/>
    <n v="5900"/>
    <x v="0"/>
    <n v="66.900000000000006"/>
  </r>
  <r>
    <x v="5"/>
    <x v="10"/>
    <x v="0"/>
    <n v="3400"/>
    <x v="0"/>
    <n v="58.2"/>
  </r>
  <r>
    <x v="5"/>
    <x v="10"/>
    <x v="1"/>
    <n v="3900"/>
    <x v="0"/>
    <n v="60.4"/>
  </r>
  <r>
    <x v="5"/>
    <x v="10"/>
    <x v="2"/>
    <n v="4400"/>
    <x v="0"/>
    <n v="57.1"/>
  </r>
  <r>
    <x v="5"/>
    <x v="10"/>
    <x v="3"/>
    <n v="4900"/>
    <x v="0"/>
    <n v="61.5"/>
  </r>
  <r>
    <x v="5"/>
    <x v="10"/>
    <x v="4"/>
    <n v="5400"/>
    <x v="0"/>
    <n v="60.4"/>
  </r>
  <r>
    <x v="5"/>
    <x v="10"/>
    <x v="5"/>
    <n v="5900"/>
    <x v="0"/>
    <n v="66.900000000000006"/>
  </r>
  <r>
    <x v="5"/>
    <x v="11"/>
    <x v="0"/>
    <n v="3400"/>
    <x v="0"/>
    <n v="59.3"/>
  </r>
  <r>
    <x v="5"/>
    <x v="11"/>
    <x v="1"/>
    <n v="3900"/>
    <x v="0"/>
    <n v="60.4"/>
  </r>
  <r>
    <x v="5"/>
    <x v="11"/>
    <x v="2"/>
    <n v="4400"/>
    <x v="0"/>
    <n v="57.1"/>
  </r>
  <r>
    <x v="5"/>
    <x v="11"/>
    <x v="3"/>
    <n v="4900"/>
    <x v="0"/>
    <n v="61.5"/>
  </r>
  <r>
    <x v="5"/>
    <x v="11"/>
    <x v="4"/>
    <n v="5400"/>
    <x v="0"/>
    <n v="60.4"/>
  </r>
  <r>
    <x v="5"/>
    <x v="11"/>
    <x v="5"/>
    <n v="5900"/>
    <x v="0"/>
    <n v="66.9000000000000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6">
  <location ref="M6:N13" firstHeaderRow="1" firstDataRow="1" firstDataCol="1" rowPageCount="3" colPageCount="1"/>
  <pivotFields count="6"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axis="axisPage" showAll="0">
      <items count="13">
        <item x="0"/>
        <item x="2"/>
        <item x="3"/>
        <item x="4"/>
        <item x="5"/>
        <item x="6"/>
        <item x="7"/>
        <item x="8"/>
        <item x="9"/>
        <item x="1"/>
        <item x="10"/>
        <item x="11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Page" showAll="0">
      <items count="2">
        <item x="0"/>
        <item t="default"/>
      </items>
    </pivotField>
    <pivotField dataField="1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3">
    <pageField fld="4" hier="-1"/>
    <pageField fld="0" item="1" hier="-1"/>
    <pageField fld="1" item="9" hier="-1"/>
  </pageFields>
  <dataFields count="1">
    <dataField name="Average of Current" fld="5" subtotal="average" baseField="0" baseItem="3928328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00"/>
  <sheetViews>
    <sheetView workbookViewId="0">
      <selection activeCell="B3" sqref="B3"/>
    </sheetView>
  </sheetViews>
  <sheetFormatPr defaultRowHeight="15" x14ac:dyDescent="0.25"/>
  <cols>
    <col min="1" max="2" width="18.42578125" bestFit="1" customWidth="1"/>
    <col min="3" max="3" width="6.42578125" bestFit="1" customWidth="1"/>
    <col min="5" max="5" width="8.140625" bestFit="1" customWidth="1"/>
    <col min="6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 t="s">
        <v>7</v>
      </c>
      <c r="B2" s="1" t="s">
        <v>131</v>
      </c>
      <c r="C2" s="1"/>
      <c r="D2" s="1" t="s">
        <v>130</v>
      </c>
      <c r="E2" s="1">
        <v>14</v>
      </c>
      <c r="F2" s="1" t="s">
        <v>128</v>
      </c>
      <c r="G2" s="1" t="s">
        <v>129</v>
      </c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2"/>
  <sheetViews>
    <sheetView tabSelected="1" topLeftCell="A64" workbookViewId="0">
      <selection activeCell="B27" sqref="B27"/>
    </sheetView>
  </sheetViews>
  <sheetFormatPr defaultRowHeight="15" x14ac:dyDescent="0.25"/>
  <cols>
    <col min="1" max="1" width="22.42578125" customWidth="1"/>
    <col min="2" max="2" width="31.7109375" bestFit="1" customWidth="1"/>
  </cols>
  <sheetData>
    <row r="1" spans="1:3" x14ac:dyDescent="0.25">
      <c r="A1" s="3" t="s">
        <v>34</v>
      </c>
    </row>
    <row r="2" spans="1:3" x14ac:dyDescent="0.25">
      <c r="A2" t="s">
        <v>35</v>
      </c>
      <c r="B2">
        <v>31</v>
      </c>
      <c r="C2" t="s">
        <v>37</v>
      </c>
    </row>
    <row r="3" spans="1:3" x14ac:dyDescent="0.25">
      <c r="A3" t="s">
        <v>36</v>
      </c>
      <c r="B3">
        <v>2.5</v>
      </c>
      <c r="C3" t="s">
        <v>37</v>
      </c>
    </row>
    <row r="4" spans="1:3" x14ac:dyDescent="0.25">
      <c r="A4" t="s">
        <v>38</v>
      </c>
      <c r="B4" t="s">
        <v>80</v>
      </c>
    </row>
    <row r="7" spans="1:3" x14ac:dyDescent="0.25">
      <c r="A7" t="s">
        <v>48</v>
      </c>
      <c r="B7" t="s">
        <v>152</v>
      </c>
    </row>
    <row r="8" spans="1:3" x14ac:dyDescent="0.25">
      <c r="A8" s="3"/>
    </row>
    <row r="12" spans="1:3" x14ac:dyDescent="0.25">
      <c r="A12" s="3"/>
    </row>
    <row r="19" spans="1:2" x14ac:dyDescent="0.25">
      <c r="A19" s="3"/>
    </row>
    <row r="24" spans="1:2" x14ac:dyDescent="0.25">
      <c r="A24" s="3" t="s">
        <v>48</v>
      </c>
    </row>
    <row r="25" spans="1:2" x14ac:dyDescent="0.25">
      <c r="A25" t="s">
        <v>153</v>
      </c>
      <c r="B25">
        <v>0</v>
      </c>
    </row>
    <row r="26" spans="1:2" x14ac:dyDescent="0.25">
      <c r="A26" s="3" t="s">
        <v>154</v>
      </c>
      <c r="B26" t="s">
        <v>179</v>
      </c>
    </row>
    <row r="27" spans="1:2" x14ac:dyDescent="0.25">
      <c r="A27" t="s">
        <v>155</v>
      </c>
      <c r="B27">
        <v>4</v>
      </c>
    </row>
    <row r="30" spans="1:2" x14ac:dyDescent="0.25">
      <c r="A30" s="3" t="s">
        <v>66</v>
      </c>
    </row>
    <row r="33" spans="1:6" x14ac:dyDescent="0.25">
      <c r="F33" s="4"/>
    </row>
    <row r="47" spans="1:6" x14ac:dyDescent="0.25">
      <c r="A47" s="3" t="s">
        <v>156</v>
      </c>
    </row>
    <row r="48" spans="1:6" x14ac:dyDescent="0.25">
      <c r="A48" t="s">
        <v>66</v>
      </c>
      <c r="B48" t="s">
        <v>157</v>
      </c>
    </row>
    <row r="49" spans="1:2" x14ac:dyDescent="0.25">
      <c r="A49" t="s">
        <v>158</v>
      </c>
      <c r="B49">
        <v>0</v>
      </c>
    </row>
    <row r="50" spans="1:2" x14ac:dyDescent="0.25">
      <c r="A50" t="s">
        <v>159</v>
      </c>
      <c r="B50">
        <v>1.4</v>
      </c>
    </row>
    <row r="51" spans="1:2" x14ac:dyDescent="0.25">
      <c r="A51" t="s">
        <v>160</v>
      </c>
      <c r="B51">
        <v>2</v>
      </c>
    </row>
    <row r="55" spans="1:2" x14ac:dyDescent="0.25">
      <c r="A55" s="3" t="s">
        <v>29</v>
      </c>
    </row>
    <row r="56" spans="1:2" x14ac:dyDescent="0.25">
      <c r="A56" t="s">
        <v>161</v>
      </c>
      <c r="B56">
        <v>7</v>
      </c>
    </row>
    <row r="57" spans="1:2" x14ac:dyDescent="0.25">
      <c r="A57" t="s">
        <v>162</v>
      </c>
      <c r="B57">
        <v>8</v>
      </c>
    </row>
    <row r="58" spans="1:2" x14ac:dyDescent="0.25">
      <c r="A58" t="s">
        <v>163</v>
      </c>
      <c r="B58">
        <v>10</v>
      </c>
    </row>
    <row r="60" spans="1:2" x14ac:dyDescent="0.25">
      <c r="A60" s="3" t="s">
        <v>164</v>
      </c>
    </row>
    <row r="61" spans="1:2" x14ac:dyDescent="0.25">
      <c r="A61" t="s">
        <v>78</v>
      </c>
      <c r="B61" t="s">
        <v>168</v>
      </c>
    </row>
    <row r="62" spans="1:2" x14ac:dyDescent="0.25">
      <c r="A62" t="s">
        <v>169</v>
      </c>
      <c r="B62">
        <v>0</v>
      </c>
    </row>
    <row r="65" spans="1:5" x14ac:dyDescent="0.25">
      <c r="A65" s="3" t="s">
        <v>54</v>
      </c>
      <c r="B65" t="s">
        <v>170</v>
      </c>
      <c r="E65" t="s">
        <v>171</v>
      </c>
    </row>
    <row r="66" spans="1:5" x14ac:dyDescent="0.25">
      <c r="A66" s="12" t="s">
        <v>91</v>
      </c>
      <c r="B66" s="10">
        <v>52.7</v>
      </c>
      <c r="E66">
        <v>53</v>
      </c>
    </row>
    <row r="67" spans="1:5" x14ac:dyDescent="0.25">
      <c r="A67" s="12" t="s">
        <v>92</v>
      </c>
      <c r="B67" s="10">
        <v>53.8</v>
      </c>
      <c r="E67">
        <v>54</v>
      </c>
    </row>
    <row r="68" spans="1:5" x14ac:dyDescent="0.25">
      <c r="A68" s="12" t="s">
        <v>93</v>
      </c>
      <c r="B68" s="10">
        <v>50.6</v>
      </c>
      <c r="E68">
        <v>51</v>
      </c>
    </row>
    <row r="69" spans="1:5" x14ac:dyDescent="0.25">
      <c r="A69" s="12" t="s">
        <v>94</v>
      </c>
      <c r="B69" s="10">
        <v>54.9</v>
      </c>
      <c r="E69">
        <v>55</v>
      </c>
    </row>
    <row r="70" spans="1:5" x14ac:dyDescent="0.25">
      <c r="A70" s="12" t="s">
        <v>95</v>
      </c>
      <c r="B70" s="10">
        <v>54.9</v>
      </c>
      <c r="E70">
        <v>55</v>
      </c>
    </row>
    <row r="71" spans="1:5" x14ac:dyDescent="0.25">
      <c r="A71" s="12" t="s">
        <v>96</v>
      </c>
      <c r="B71" s="10">
        <v>60.4</v>
      </c>
      <c r="E71">
        <v>60</v>
      </c>
    </row>
    <row r="75" spans="1:5" x14ac:dyDescent="0.25">
      <c r="A75" s="3" t="s">
        <v>172</v>
      </c>
    </row>
    <row r="76" spans="1:5" x14ac:dyDescent="0.25">
      <c r="A76" t="s">
        <v>173</v>
      </c>
      <c r="B76">
        <v>7</v>
      </c>
    </row>
    <row r="77" spans="1:5" x14ac:dyDescent="0.25">
      <c r="A77" t="s">
        <v>174</v>
      </c>
      <c r="B77">
        <v>0.4</v>
      </c>
    </row>
    <row r="78" spans="1:5" x14ac:dyDescent="0.25">
      <c r="A78" t="s">
        <v>175</v>
      </c>
      <c r="B78">
        <v>4</v>
      </c>
    </row>
    <row r="80" spans="1:5" x14ac:dyDescent="0.25">
      <c r="A80" t="s">
        <v>176</v>
      </c>
      <c r="B80">
        <v>60</v>
      </c>
    </row>
    <row r="81" spans="1:2" x14ac:dyDescent="0.25">
      <c r="A81" t="s">
        <v>177</v>
      </c>
      <c r="B81">
        <f>10+0.25*20</f>
        <v>15</v>
      </c>
    </row>
    <row r="82" spans="1:2" x14ac:dyDescent="0.25">
      <c r="A82" t="s">
        <v>178</v>
      </c>
      <c r="B82">
        <f>B81+B80</f>
        <v>75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83"/>
  <sheetViews>
    <sheetView topLeftCell="A25" workbookViewId="0">
      <selection activeCell="B40" sqref="B40:B45"/>
    </sheetView>
  </sheetViews>
  <sheetFormatPr defaultRowHeight="15" x14ac:dyDescent="0.25"/>
  <cols>
    <col min="1" max="1" width="19" customWidth="1"/>
  </cols>
  <sheetData>
    <row r="1" spans="1:2" x14ac:dyDescent="0.25">
      <c r="A1" t="s">
        <v>27</v>
      </c>
      <c r="B1" t="s">
        <v>9</v>
      </c>
    </row>
    <row r="2" spans="1:2" x14ac:dyDescent="0.25">
      <c r="A2" t="s">
        <v>8</v>
      </c>
      <c r="B2">
        <v>1.5</v>
      </c>
    </row>
    <row r="3" spans="1:2" x14ac:dyDescent="0.25">
      <c r="A3" t="s">
        <v>10</v>
      </c>
      <c r="B3">
        <v>30.9</v>
      </c>
    </row>
    <row r="5" spans="1:2" x14ac:dyDescent="0.25">
      <c r="A5" t="s">
        <v>55</v>
      </c>
    </row>
    <row r="7" spans="1:2" x14ac:dyDescent="0.25">
      <c r="A7" s="3" t="s">
        <v>56</v>
      </c>
    </row>
    <row r="8" spans="1:2" x14ac:dyDescent="0.25">
      <c r="A8" t="s">
        <v>57</v>
      </c>
      <c r="B8">
        <v>56</v>
      </c>
    </row>
    <row r="9" spans="1:2" x14ac:dyDescent="0.25">
      <c r="A9" t="s">
        <v>58</v>
      </c>
      <c r="B9">
        <v>63</v>
      </c>
    </row>
    <row r="11" spans="1:2" x14ac:dyDescent="0.25">
      <c r="A11" s="3" t="s">
        <v>59</v>
      </c>
    </row>
    <row r="12" spans="1:2" x14ac:dyDescent="0.25">
      <c r="A12" t="s">
        <v>60</v>
      </c>
      <c r="B12">
        <v>0</v>
      </c>
    </row>
    <row r="13" spans="1:2" x14ac:dyDescent="0.25">
      <c r="A13" t="s">
        <v>61</v>
      </c>
      <c r="B13">
        <v>1</v>
      </c>
    </row>
    <row r="14" spans="1:2" x14ac:dyDescent="0.25">
      <c r="A14" t="s">
        <v>62</v>
      </c>
      <c r="B14">
        <v>2</v>
      </c>
    </row>
    <row r="15" spans="1:2" x14ac:dyDescent="0.25">
      <c r="A15" t="s">
        <v>63</v>
      </c>
      <c r="B15">
        <v>3</v>
      </c>
    </row>
    <row r="16" spans="1:2" x14ac:dyDescent="0.25">
      <c r="A16" t="s">
        <v>64</v>
      </c>
      <c r="B16">
        <v>4</v>
      </c>
    </row>
    <row r="18" spans="1:2" x14ac:dyDescent="0.25">
      <c r="A18" s="3" t="s">
        <v>65</v>
      </c>
    </row>
    <row r="19" spans="1:2" x14ac:dyDescent="0.25">
      <c r="A19" t="s">
        <v>15</v>
      </c>
      <c r="B19">
        <v>0</v>
      </c>
    </row>
    <row r="20" spans="1:2" x14ac:dyDescent="0.25">
      <c r="A20" t="s">
        <v>67</v>
      </c>
      <c r="B20">
        <v>3</v>
      </c>
    </row>
    <row r="21" spans="1:2" x14ac:dyDescent="0.25">
      <c r="A21" t="s">
        <v>68</v>
      </c>
      <c r="B21">
        <v>4</v>
      </c>
    </row>
    <row r="22" spans="1:2" x14ac:dyDescent="0.25">
      <c r="A22" t="s">
        <v>69</v>
      </c>
      <c r="B22">
        <v>5</v>
      </c>
    </row>
    <row r="23" spans="1:2" x14ac:dyDescent="0.25">
      <c r="A23" t="s">
        <v>70</v>
      </c>
      <c r="B23">
        <v>6</v>
      </c>
    </row>
    <row r="25" spans="1:2" x14ac:dyDescent="0.25">
      <c r="A25" s="3" t="s">
        <v>71</v>
      </c>
    </row>
    <row r="26" spans="1:2" x14ac:dyDescent="0.25">
      <c r="A26" t="s">
        <v>72</v>
      </c>
      <c r="B26">
        <v>0</v>
      </c>
    </row>
    <row r="27" spans="1:2" x14ac:dyDescent="0.25">
      <c r="A27" t="s">
        <v>73</v>
      </c>
      <c r="B27">
        <v>7</v>
      </c>
    </row>
    <row r="29" spans="1:2" x14ac:dyDescent="0.25">
      <c r="A29" s="3" t="s">
        <v>75</v>
      </c>
    </row>
    <row r="30" spans="1:2" x14ac:dyDescent="0.25">
      <c r="A30" t="s">
        <v>76</v>
      </c>
      <c r="B30">
        <v>0</v>
      </c>
    </row>
    <row r="31" spans="1:2" x14ac:dyDescent="0.25">
      <c r="A31" t="s">
        <v>74</v>
      </c>
    </row>
    <row r="34" spans="1:17" x14ac:dyDescent="0.25">
      <c r="A34" t="s">
        <v>28</v>
      </c>
    </row>
    <row r="35" spans="1:17" x14ac:dyDescent="0.25">
      <c r="C35" t="s">
        <v>17</v>
      </c>
    </row>
    <row r="36" spans="1:17" x14ac:dyDescent="0.25">
      <c r="A36" t="s">
        <v>11</v>
      </c>
    </row>
    <row r="37" spans="1:17" x14ac:dyDescent="0.25">
      <c r="A37" t="s">
        <v>12</v>
      </c>
      <c r="J37" t="s">
        <v>26</v>
      </c>
    </row>
    <row r="38" spans="1:17" x14ac:dyDescent="0.25">
      <c r="C38" t="s">
        <v>15</v>
      </c>
      <c r="J38" t="s">
        <v>20</v>
      </c>
    </row>
    <row r="39" spans="1:17" x14ac:dyDescent="0.25">
      <c r="A39" t="s">
        <v>13</v>
      </c>
      <c r="B39" t="s">
        <v>13</v>
      </c>
      <c r="C39" t="s">
        <v>16</v>
      </c>
      <c r="D39" t="s">
        <v>18</v>
      </c>
      <c r="E39" t="s">
        <v>14</v>
      </c>
      <c r="F39" t="s">
        <v>19</v>
      </c>
      <c r="I39" t="s">
        <v>13</v>
      </c>
      <c r="J39" t="s">
        <v>15</v>
      </c>
      <c r="K39" t="s">
        <v>24</v>
      </c>
      <c r="L39" t="s">
        <v>21</v>
      </c>
      <c r="M39" t="s">
        <v>25</v>
      </c>
      <c r="N39" t="s">
        <v>22</v>
      </c>
      <c r="O39" t="s">
        <v>23</v>
      </c>
    </row>
    <row r="40" spans="1:17" x14ac:dyDescent="0.25">
      <c r="A40" t="s">
        <v>13</v>
      </c>
      <c r="B40" s="2">
        <v>3400</v>
      </c>
      <c r="C40">
        <v>55</v>
      </c>
      <c r="D40">
        <v>57</v>
      </c>
      <c r="E40">
        <v>59</v>
      </c>
      <c r="F40">
        <v>63</v>
      </c>
      <c r="I40" s="2">
        <v>3400</v>
      </c>
      <c r="J40">
        <v>59</v>
      </c>
      <c r="K40">
        <v>62</v>
      </c>
      <c r="L40">
        <v>62</v>
      </c>
      <c r="M40">
        <v>63</v>
      </c>
      <c r="N40">
        <v>64</v>
      </c>
      <c r="O40">
        <v>65</v>
      </c>
    </row>
    <row r="41" spans="1:17" x14ac:dyDescent="0.25">
      <c r="B41" s="2">
        <v>3900</v>
      </c>
      <c r="C41">
        <v>56</v>
      </c>
    </row>
    <row r="42" spans="1:17" x14ac:dyDescent="0.25">
      <c r="B42" s="2">
        <v>4400</v>
      </c>
      <c r="C42">
        <v>53</v>
      </c>
    </row>
    <row r="43" spans="1:17" x14ac:dyDescent="0.25">
      <c r="B43" s="2">
        <v>4900</v>
      </c>
      <c r="C43">
        <v>57</v>
      </c>
    </row>
    <row r="44" spans="1:17" x14ac:dyDescent="0.25">
      <c r="B44" s="2">
        <v>5400</v>
      </c>
      <c r="C44">
        <v>58</v>
      </c>
      <c r="E44">
        <f>AVERAGE(C40:D44)</f>
        <v>56</v>
      </c>
      <c r="J44" t="s">
        <v>66</v>
      </c>
      <c r="M44" t="s">
        <v>47</v>
      </c>
      <c r="P44" t="s">
        <v>48</v>
      </c>
      <c r="Q44" t="s">
        <v>47</v>
      </c>
    </row>
    <row r="45" spans="1:17" x14ac:dyDescent="0.25">
      <c r="B45" s="2">
        <v>5900</v>
      </c>
      <c r="C45">
        <v>63</v>
      </c>
      <c r="J45">
        <v>0</v>
      </c>
      <c r="K45">
        <v>59</v>
      </c>
      <c r="M45">
        <v>0</v>
      </c>
      <c r="P45" t="s">
        <v>49</v>
      </c>
      <c r="Q45">
        <v>0</v>
      </c>
    </row>
    <row r="46" spans="1:17" x14ac:dyDescent="0.25">
      <c r="J46">
        <v>0.625</v>
      </c>
      <c r="K46">
        <v>62</v>
      </c>
      <c r="M46">
        <v>3</v>
      </c>
      <c r="P46" s="4" t="s">
        <v>50</v>
      </c>
      <c r="Q46">
        <v>1</v>
      </c>
    </row>
    <row r="47" spans="1:17" x14ac:dyDescent="0.25">
      <c r="J47">
        <v>1.25</v>
      </c>
      <c r="K47">
        <v>62</v>
      </c>
      <c r="M47">
        <v>3</v>
      </c>
      <c r="P47" t="s">
        <v>51</v>
      </c>
      <c r="Q47">
        <v>2</v>
      </c>
    </row>
    <row r="48" spans="1:17" x14ac:dyDescent="0.25">
      <c r="A48" t="s">
        <v>29</v>
      </c>
      <c r="J48">
        <v>2.5</v>
      </c>
      <c r="K48">
        <v>63</v>
      </c>
      <c r="M48">
        <v>4</v>
      </c>
      <c r="P48" t="s">
        <v>52</v>
      </c>
      <c r="Q48">
        <v>3</v>
      </c>
    </row>
    <row r="49" spans="1:17" x14ac:dyDescent="0.25">
      <c r="A49" t="s">
        <v>30</v>
      </c>
      <c r="J49">
        <v>5</v>
      </c>
      <c r="K49">
        <v>64</v>
      </c>
      <c r="M49">
        <v>5</v>
      </c>
      <c r="P49" t="s">
        <v>53</v>
      </c>
      <c r="Q49">
        <v>4</v>
      </c>
    </row>
    <row r="50" spans="1:17" x14ac:dyDescent="0.25">
      <c r="A50" t="s">
        <v>31</v>
      </c>
      <c r="J50">
        <v>6.875</v>
      </c>
      <c r="K50">
        <v>65</v>
      </c>
      <c r="M50">
        <v>6</v>
      </c>
    </row>
    <row r="51" spans="1:17" x14ac:dyDescent="0.25">
      <c r="A51" t="s">
        <v>32</v>
      </c>
      <c r="B51" t="s">
        <v>33</v>
      </c>
    </row>
    <row r="54" spans="1:17" x14ac:dyDescent="0.25">
      <c r="I54" t="s">
        <v>46</v>
      </c>
      <c r="M54">
        <f>LOG(O54)/LOG(2)</f>
        <v>7.6438561897747253</v>
      </c>
      <c r="O54">
        <v>200</v>
      </c>
    </row>
    <row r="55" spans="1:17" x14ac:dyDescent="0.25">
      <c r="M55">
        <f t="shared" ref="M55:M59" si="0">LOG(O55)/LOG(2)</f>
        <v>6.6438561897747244</v>
      </c>
      <c r="O55">
        <v>100</v>
      </c>
    </row>
    <row r="56" spans="1:17" x14ac:dyDescent="0.25">
      <c r="M56">
        <f t="shared" si="0"/>
        <v>5.6438561897747244</v>
      </c>
      <c r="O56">
        <v>50</v>
      </c>
    </row>
    <row r="57" spans="1:17" x14ac:dyDescent="0.25">
      <c r="M57">
        <f t="shared" si="0"/>
        <v>4.3219280948873626</v>
      </c>
      <c r="O57">
        <v>20</v>
      </c>
    </row>
    <row r="58" spans="1:17" x14ac:dyDescent="0.25">
      <c r="M58">
        <f t="shared" si="0"/>
        <v>3.3219280948873622</v>
      </c>
      <c r="O58">
        <v>10</v>
      </c>
    </row>
    <row r="59" spans="1:17" x14ac:dyDescent="0.25">
      <c r="M59">
        <f t="shared" si="0"/>
        <v>0</v>
      </c>
      <c r="O59">
        <v>1</v>
      </c>
    </row>
    <row r="71" spans="3:14" x14ac:dyDescent="0.25">
      <c r="N71">
        <f>15/63</f>
        <v>0.23809523809523808</v>
      </c>
    </row>
    <row r="75" spans="3:14" x14ac:dyDescent="0.25">
      <c r="M75">
        <f>10+63*0.25</f>
        <v>25.75</v>
      </c>
    </row>
    <row r="78" spans="3:14" x14ac:dyDescent="0.25">
      <c r="C78" t="s">
        <v>77</v>
      </c>
    </row>
    <row r="79" spans="3:14" x14ac:dyDescent="0.25">
      <c r="C79" t="s">
        <v>78</v>
      </c>
      <c r="D79" t="s">
        <v>9</v>
      </c>
    </row>
    <row r="80" spans="3:14" x14ac:dyDescent="0.25">
      <c r="C80">
        <v>0</v>
      </c>
      <c r="D80">
        <v>10</v>
      </c>
    </row>
    <row r="81" spans="3:8" x14ac:dyDescent="0.25">
      <c r="C81">
        <v>63</v>
      </c>
      <c r="D81">
        <v>25</v>
      </c>
    </row>
    <row r="83" spans="3:8" x14ac:dyDescent="0.25">
      <c r="C83" t="s">
        <v>79</v>
      </c>
      <c r="H83">
        <f>63*0.25</f>
        <v>15.75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S1"/>
  <sheetViews>
    <sheetView topLeftCell="H1" workbookViewId="0">
      <selection activeCell="A43" sqref="A43:E48"/>
    </sheetView>
  </sheetViews>
  <sheetFormatPr defaultRowHeight="15" x14ac:dyDescent="0.25"/>
  <sheetData>
    <row r="1" spans="19:19" x14ac:dyDescent="0.25">
      <c r="S1" t="s">
        <v>39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8"/>
  <sheetViews>
    <sheetView workbookViewId="0">
      <selection activeCell="B7" sqref="B7"/>
    </sheetView>
  </sheetViews>
  <sheetFormatPr defaultRowHeight="15" x14ac:dyDescent="0.25"/>
  <sheetData>
    <row r="1" spans="1:2" x14ac:dyDescent="0.25">
      <c r="A1" t="s">
        <v>40</v>
      </c>
    </row>
    <row r="3" spans="1:2" x14ac:dyDescent="0.25">
      <c r="A3" t="s">
        <v>42</v>
      </c>
      <c r="B3">
        <v>0.96</v>
      </c>
    </row>
    <row r="4" spans="1:2" x14ac:dyDescent="0.25">
      <c r="A4" t="s">
        <v>41</v>
      </c>
      <c r="B4">
        <v>1.1200000000000001</v>
      </c>
    </row>
    <row r="5" spans="1:2" x14ac:dyDescent="0.25">
      <c r="A5" s="4" t="s">
        <v>43</v>
      </c>
      <c r="B5">
        <v>1.43</v>
      </c>
    </row>
    <row r="6" spans="1:2" x14ac:dyDescent="0.25">
      <c r="A6" t="s">
        <v>44</v>
      </c>
      <c r="B6">
        <v>0.66</v>
      </c>
    </row>
    <row r="8" spans="1:2" x14ac:dyDescent="0.25">
      <c r="A8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26"/>
  <sheetViews>
    <sheetView topLeftCell="K1" workbookViewId="0">
      <selection activeCell="M11" sqref="M11"/>
    </sheetView>
  </sheetViews>
  <sheetFormatPr defaultRowHeight="15" x14ac:dyDescent="0.25"/>
  <cols>
    <col min="12" max="13" width="15" bestFit="1" customWidth="1"/>
  </cols>
  <sheetData>
    <row r="1" spans="1:33" x14ac:dyDescent="0.25">
      <c r="A1" s="5" t="s">
        <v>85</v>
      </c>
      <c r="B1" s="5" t="s">
        <v>85</v>
      </c>
      <c r="C1" s="5" t="s">
        <v>48</v>
      </c>
      <c r="D1" s="5" t="s">
        <v>66</v>
      </c>
      <c r="E1" s="5" t="s">
        <v>54</v>
      </c>
      <c r="F1" s="5" t="s">
        <v>13</v>
      </c>
      <c r="G1" s="5" t="s">
        <v>119</v>
      </c>
      <c r="H1" s="5" t="s">
        <v>9</v>
      </c>
      <c r="I1" s="6" t="s">
        <v>48</v>
      </c>
      <c r="J1" s="5" t="s">
        <v>113</v>
      </c>
      <c r="K1" s="5" t="s">
        <v>100</v>
      </c>
      <c r="L1" s="5" t="s">
        <v>135</v>
      </c>
      <c r="M1" s="5" t="s">
        <v>147</v>
      </c>
      <c r="N1" s="7" t="s">
        <v>66</v>
      </c>
      <c r="O1" s="5" t="s">
        <v>115</v>
      </c>
      <c r="P1" s="8" t="s">
        <v>118</v>
      </c>
      <c r="Q1" s="5" t="s">
        <v>90</v>
      </c>
      <c r="R1" s="5" t="s">
        <v>82</v>
      </c>
      <c r="S1" s="5" t="s">
        <v>82</v>
      </c>
      <c r="T1" s="5" t="s">
        <v>97</v>
      </c>
      <c r="U1" s="5" t="s">
        <v>97</v>
      </c>
      <c r="V1" s="5">
        <v>2</v>
      </c>
      <c r="W1" s="5" t="s">
        <v>85</v>
      </c>
      <c r="X1" s="9">
        <f>I4</f>
        <v>200</v>
      </c>
      <c r="Y1" s="9" t="str">
        <f>O4</f>
        <v>0 uA</v>
      </c>
      <c r="Z1" s="9" t="str">
        <f ca="1">Q4</f>
        <v>VCO6</v>
      </c>
      <c r="AA1" s="9">
        <f ca="1">R4</f>
        <v>5900</v>
      </c>
      <c r="AB1" s="5" t="s">
        <v>132</v>
      </c>
      <c r="AC1" s="5" t="s">
        <v>7</v>
      </c>
      <c r="AD1" s="9">
        <f>1000*AC4</f>
        <v>64.699999999999989</v>
      </c>
      <c r="AE1" s="8" t="s">
        <v>118</v>
      </c>
      <c r="AF1" s="7" t="s">
        <v>66</v>
      </c>
      <c r="AG1" s="6" t="s">
        <v>48</v>
      </c>
    </row>
    <row r="2" spans="1:33" x14ac:dyDescent="0.25">
      <c r="A2" s="5" t="s">
        <v>85</v>
      </c>
      <c r="B2" s="5" t="s">
        <v>88</v>
      </c>
      <c r="C2" s="5" t="s">
        <v>98</v>
      </c>
      <c r="D2" s="5" t="s">
        <v>98</v>
      </c>
      <c r="E2" s="5" t="s">
        <v>98</v>
      </c>
      <c r="F2" s="5" t="s">
        <v>98</v>
      </c>
      <c r="G2" s="5" t="s">
        <v>98</v>
      </c>
      <c r="H2" s="5" t="s">
        <v>98</v>
      </c>
      <c r="I2" s="6" t="s">
        <v>112</v>
      </c>
      <c r="J2" s="5" t="s">
        <v>83</v>
      </c>
      <c r="K2" s="5" t="s">
        <v>83</v>
      </c>
      <c r="L2" s="5" t="s">
        <v>116</v>
      </c>
      <c r="M2" s="5" t="s">
        <v>116</v>
      </c>
      <c r="N2" s="7">
        <v>0</v>
      </c>
      <c r="O2" s="5" t="s">
        <v>83</v>
      </c>
      <c r="P2" s="8">
        <v>1</v>
      </c>
      <c r="Q2" s="5" t="s">
        <v>83</v>
      </c>
      <c r="R2" s="5" t="s">
        <v>83</v>
      </c>
      <c r="S2" s="5" t="s">
        <v>83</v>
      </c>
      <c r="T2" s="5" t="s">
        <v>83</v>
      </c>
      <c r="U2" s="5" t="s">
        <v>83</v>
      </c>
      <c r="V2" s="5" t="s">
        <v>123</v>
      </c>
      <c r="W2" s="5" t="s">
        <v>85</v>
      </c>
      <c r="X2" s="5" t="s">
        <v>98</v>
      </c>
      <c r="Y2" s="5" t="s">
        <v>98</v>
      </c>
      <c r="Z2" s="5" t="s">
        <v>98</v>
      </c>
      <c r="AA2" s="5" t="s">
        <v>98</v>
      </c>
      <c r="AB2" s="5" t="s">
        <v>133</v>
      </c>
      <c r="AC2" s="5" t="s">
        <v>121</v>
      </c>
      <c r="AD2" s="5" t="s">
        <v>98</v>
      </c>
      <c r="AE2" s="8">
        <v>6</v>
      </c>
      <c r="AF2" s="7">
        <v>0</v>
      </c>
      <c r="AG2" s="6" t="s">
        <v>85</v>
      </c>
    </row>
    <row r="3" spans="1:33" x14ac:dyDescent="0.25">
      <c r="A3" s="5" t="s">
        <v>86</v>
      </c>
      <c r="B3" s="5" t="s">
        <v>89</v>
      </c>
      <c r="C3" s="5" t="s">
        <v>99</v>
      </c>
      <c r="D3" s="5" t="s">
        <v>99</v>
      </c>
      <c r="E3" s="5" t="s">
        <v>99</v>
      </c>
      <c r="F3" s="5" t="s">
        <v>99</v>
      </c>
      <c r="G3" s="5" t="s">
        <v>99</v>
      </c>
      <c r="H3" s="5" t="s">
        <v>99</v>
      </c>
      <c r="I3" s="6" t="s">
        <v>111</v>
      </c>
      <c r="J3" s="5" t="s">
        <v>84</v>
      </c>
      <c r="K3" s="5" t="s">
        <v>84</v>
      </c>
      <c r="L3" s="5" t="s">
        <v>84</v>
      </c>
      <c r="M3" s="5" t="s">
        <v>84</v>
      </c>
      <c r="N3" s="7" t="s">
        <v>114</v>
      </c>
      <c r="O3" s="5" t="s">
        <v>84</v>
      </c>
      <c r="P3" s="8" t="s">
        <v>114</v>
      </c>
      <c r="Q3" s="5" t="s">
        <v>84</v>
      </c>
      <c r="R3" s="5" t="s">
        <v>84</v>
      </c>
      <c r="S3" s="5" t="s">
        <v>84</v>
      </c>
      <c r="T3" s="5" t="s">
        <v>84</v>
      </c>
      <c r="U3" s="5" t="s">
        <v>84</v>
      </c>
      <c r="V3" s="5" t="s">
        <v>124</v>
      </c>
      <c r="W3" s="5" t="s">
        <v>125</v>
      </c>
      <c r="X3" s="5" t="s">
        <v>99</v>
      </c>
      <c r="Y3" s="5" t="s">
        <v>99</v>
      </c>
      <c r="Z3" s="5" t="s">
        <v>99</v>
      </c>
      <c r="AA3" s="5" t="s">
        <v>99</v>
      </c>
      <c r="AB3" s="5" t="s">
        <v>84</v>
      </c>
      <c r="AC3" s="5" t="s">
        <v>122</v>
      </c>
      <c r="AD3" s="5" t="s">
        <v>99</v>
      </c>
      <c r="AE3" s="8" t="s">
        <v>126</v>
      </c>
      <c r="AF3" s="7" t="s">
        <v>126</v>
      </c>
      <c r="AG3" s="6" t="s">
        <v>127</v>
      </c>
    </row>
    <row r="4" spans="1:33" x14ac:dyDescent="0.25">
      <c r="A4" s="5" t="s">
        <v>87</v>
      </c>
      <c r="B4" s="5" t="s">
        <v>87</v>
      </c>
      <c r="C4" s="5" t="s">
        <v>106</v>
      </c>
      <c r="D4" s="5" t="s">
        <v>107</v>
      </c>
      <c r="E4" s="5" t="s">
        <v>108</v>
      </c>
      <c r="F4" s="5" t="s">
        <v>109</v>
      </c>
      <c r="G4" s="5" t="s">
        <v>110</v>
      </c>
      <c r="H4" s="5" t="s">
        <v>120</v>
      </c>
      <c r="I4" s="5">
        <v>200</v>
      </c>
      <c r="J4" s="9" t="str">
        <f>IF(I4&lt;199,"1X","2X")</f>
        <v>2X</v>
      </c>
      <c r="K4" s="9">
        <f>I4</f>
        <v>200</v>
      </c>
      <c r="L4" s="9">
        <f>IF(I4&lt;2.5,3,IF(I4&lt;5,2,IF(I4&lt;10,1,0)))</f>
        <v>0</v>
      </c>
      <c r="M4" s="9">
        <f>IF(I4&lt;37.5,0,IF(I4&lt;76,1,IF(I4&lt;101,2,3)))</f>
        <v>3</v>
      </c>
      <c r="N4" s="5">
        <v>0</v>
      </c>
      <c r="O4" s="9" t="str">
        <f>625*N4&amp;" uA"</f>
        <v>0 uA</v>
      </c>
      <c r="P4" s="5">
        <v>6</v>
      </c>
      <c r="Q4" s="9" t="str">
        <f ca="1">INDIRECT(ADDRESS($P4+5,COLUMN(Q4)))</f>
        <v>VCO6</v>
      </c>
      <c r="R4" s="9">
        <f ca="1">INDIRECT(ADDRESS($P4+5,COLUMN(R4)))</f>
        <v>5900</v>
      </c>
      <c r="S4" s="9">
        <f ca="1">R4</f>
        <v>5900</v>
      </c>
      <c r="T4" s="5">
        <v>0</v>
      </c>
      <c r="U4" s="5">
        <v>1</v>
      </c>
      <c r="V4" s="5">
        <v>37</v>
      </c>
      <c r="W4" s="5">
        <v>1</v>
      </c>
      <c r="X4" s="9" t="str">
        <f>"Data!A"&amp;$V4</f>
        <v>Data!A37</v>
      </c>
      <c r="Y4" s="9" t="str">
        <f>"Data!B"&amp;$V4</f>
        <v>Data!B37</v>
      </c>
      <c r="Z4" s="9" t="str">
        <f>"Data!C"&amp;$V4</f>
        <v>Data!C37</v>
      </c>
      <c r="AA4" s="9" t="str">
        <f>"Data!D"&amp;$V4</f>
        <v>Data!D37</v>
      </c>
      <c r="AB4" s="9" t="str">
        <f>"Data!E"&amp;$V4</f>
        <v>Data!E37</v>
      </c>
      <c r="AC4">
        <v>6.4699999999999994E-2</v>
      </c>
      <c r="AD4" s="9" t="str">
        <f>"Data!F"&amp;V4</f>
        <v>Data!F37</v>
      </c>
      <c r="AE4" s="5">
        <v>6</v>
      </c>
      <c r="AF4" s="5">
        <v>0</v>
      </c>
      <c r="AG4" s="5">
        <v>6</v>
      </c>
    </row>
    <row r="6" spans="1:33" x14ac:dyDescent="0.25">
      <c r="Q6" t="s">
        <v>91</v>
      </c>
      <c r="R6" s="2">
        <v>3400</v>
      </c>
      <c r="X6" t="s">
        <v>48</v>
      </c>
      <c r="Y6" t="s">
        <v>66</v>
      </c>
      <c r="Z6" t="s">
        <v>54</v>
      </c>
      <c r="AA6" t="s">
        <v>13</v>
      </c>
      <c r="AB6" t="s">
        <v>119</v>
      </c>
      <c r="AD6" t="s">
        <v>9</v>
      </c>
    </row>
    <row r="7" spans="1:33" x14ac:dyDescent="0.25">
      <c r="Q7" t="s">
        <v>92</v>
      </c>
      <c r="R7" s="2">
        <v>3900</v>
      </c>
    </row>
    <row r="8" spans="1:33" x14ac:dyDescent="0.25">
      <c r="Q8" t="s">
        <v>93</v>
      </c>
      <c r="R8" s="2">
        <v>4400</v>
      </c>
    </row>
    <row r="9" spans="1:33" x14ac:dyDescent="0.25">
      <c r="Q9" t="s">
        <v>94</v>
      </c>
      <c r="R9" s="2">
        <v>4900</v>
      </c>
    </row>
    <row r="10" spans="1:33" x14ac:dyDescent="0.25">
      <c r="Q10" t="s">
        <v>95</v>
      </c>
      <c r="R10" s="2">
        <v>5400</v>
      </c>
    </row>
    <row r="11" spans="1:33" x14ac:dyDescent="0.25">
      <c r="Q11" t="s">
        <v>96</v>
      </c>
      <c r="R11" s="2">
        <v>5900</v>
      </c>
    </row>
    <row r="12" spans="1:33" x14ac:dyDescent="0.25">
      <c r="G12">
        <f>6875/625</f>
        <v>11</v>
      </c>
    </row>
    <row r="14" spans="1:33" x14ac:dyDescent="0.25">
      <c r="D14">
        <f>15*625</f>
        <v>9375</v>
      </c>
    </row>
    <row r="15" spans="1:33" x14ac:dyDescent="0.25">
      <c r="A15">
        <v>1</v>
      </c>
      <c r="B15" t="s">
        <v>101</v>
      </c>
    </row>
    <row r="16" spans="1:33" x14ac:dyDescent="0.25">
      <c r="A16">
        <v>10</v>
      </c>
      <c r="B16" t="s">
        <v>102</v>
      </c>
      <c r="O16" t="s">
        <v>82</v>
      </c>
      <c r="P16" t="s">
        <v>82</v>
      </c>
      <c r="Q16" t="s">
        <v>90</v>
      </c>
      <c r="R16" t="s">
        <v>97</v>
      </c>
      <c r="S16" t="s">
        <v>97</v>
      </c>
    </row>
    <row r="17" spans="1:19" x14ac:dyDescent="0.25">
      <c r="A17">
        <v>20</v>
      </c>
      <c r="B17" t="s">
        <v>103</v>
      </c>
      <c r="O17" t="s">
        <v>83</v>
      </c>
      <c r="P17" t="s">
        <v>83</v>
      </c>
      <c r="Q17" t="s">
        <v>83</v>
      </c>
      <c r="R17" t="s">
        <v>83</v>
      </c>
      <c r="S17" t="s">
        <v>83</v>
      </c>
    </row>
    <row r="18" spans="1:19" x14ac:dyDescent="0.25">
      <c r="A18">
        <v>50</v>
      </c>
      <c r="B18" t="s">
        <v>104</v>
      </c>
      <c r="O18" t="s">
        <v>84</v>
      </c>
      <c r="P18" t="s">
        <v>84</v>
      </c>
      <c r="Q18" t="s">
        <v>84</v>
      </c>
      <c r="R18" t="s">
        <v>84</v>
      </c>
      <c r="S18" t="s">
        <v>84</v>
      </c>
    </row>
    <row r="19" spans="1:19" x14ac:dyDescent="0.25">
      <c r="A19">
        <v>100</v>
      </c>
      <c r="B19" t="s">
        <v>105</v>
      </c>
      <c r="O19" s="2">
        <v>3400</v>
      </c>
      <c r="P19" s="2">
        <v>3400</v>
      </c>
      <c r="Q19" t="s">
        <v>91</v>
      </c>
      <c r="R19">
        <v>0</v>
      </c>
      <c r="S19">
        <v>1</v>
      </c>
    </row>
    <row r="20" spans="1:19" x14ac:dyDescent="0.25">
      <c r="A20">
        <v>200</v>
      </c>
      <c r="O20" s="2">
        <v>3900</v>
      </c>
      <c r="P20" s="2">
        <v>3900</v>
      </c>
      <c r="Q20" t="s">
        <v>92</v>
      </c>
      <c r="R20">
        <v>0</v>
      </c>
      <c r="S20">
        <v>1</v>
      </c>
    </row>
    <row r="21" spans="1:19" x14ac:dyDescent="0.25">
      <c r="O21" s="2">
        <v>4400</v>
      </c>
      <c r="P21" s="2">
        <v>4400</v>
      </c>
      <c r="Q21" t="s">
        <v>93</v>
      </c>
      <c r="R21">
        <v>0</v>
      </c>
      <c r="S21">
        <v>1</v>
      </c>
    </row>
    <row r="22" spans="1:19" x14ac:dyDescent="0.25">
      <c r="O22" s="2">
        <v>4900</v>
      </c>
      <c r="P22" s="2">
        <v>4900</v>
      </c>
      <c r="Q22" t="s">
        <v>94</v>
      </c>
      <c r="R22">
        <v>0</v>
      </c>
      <c r="S22">
        <v>1</v>
      </c>
    </row>
    <row r="23" spans="1:19" x14ac:dyDescent="0.25">
      <c r="O23" s="2">
        <v>5400</v>
      </c>
      <c r="P23" s="2">
        <v>5400</v>
      </c>
      <c r="Q23" t="s">
        <v>95</v>
      </c>
      <c r="R23">
        <v>0</v>
      </c>
      <c r="S23">
        <v>1</v>
      </c>
    </row>
    <row r="24" spans="1:19" x14ac:dyDescent="0.25">
      <c r="O24" s="2">
        <v>5900</v>
      </c>
      <c r="P24" s="2">
        <v>5900</v>
      </c>
      <c r="Q24" t="s">
        <v>96</v>
      </c>
      <c r="R24">
        <v>0</v>
      </c>
      <c r="S24">
        <v>1</v>
      </c>
    </row>
    <row r="26" spans="1:19" x14ac:dyDescent="0.25">
      <c r="R26" t="s">
        <v>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433"/>
  <sheetViews>
    <sheetView workbookViewId="0">
      <selection activeCell="M7" sqref="M7:N12"/>
    </sheetView>
  </sheetViews>
  <sheetFormatPr defaultRowHeight="15" x14ac:dyDescent="0.25"/>
  <cols>
    <col min="13" max="13" width="13.140625" customWidth="1"/>
    <col min="14" max="14" width="18" customWidth="1"/>
    <col min="15" max="21" width="12" customWidth="1"/>
    <col min="22" max="22" width="6.85546875" customWidth="1"/>
    <col min="23" max="23" width="7.85546875" customWidth="1"/>
    <col min="24" max="26" width="12" customWidth="1"/>
    <col min="27" max="27" width="12.7109375" bestFit="1" customWidth="1"/>
    <col min="28" max="28" width="9.7109375" bestFit="1" customWidth="1"/>
    <col min="29" max="30" width="12" customWidth="1"/>
    <col min="31" max="32" width="6" customWidth="1"/>
    <col min="33" max="33" width="12" customWidth="1"/>
    <col min="34" max="34" width="12.7109375" bestFit="1" customWidth="1"/>
    <col min="35" max="35" width="9.7109375" bestFit="1" customWidth="1"/>
    <col min="36" max="36" width="6" customWidth="1"/>
    <col min="37" max="40" width="12" customWidth="1"/>
    <col min="41" max="41" width="12.7109375" bestFit="1" customWidth="1"/>
    <col min="42" max="42" width="9.7109375" bestFit="1" customWidth="1"/>
    <col min="43" max="43" width="6" customWidth="1"/>
    <col min="44" max="47" width="12" customWidth="1"/>
    <col min="48" max="48" width="12.7109375" bestFit="1" customWidth="1"/>
    <col min="49" max="49" width="12" bestFit="1" customWidth="1"/>
    <col min="50" max="50" width="12" customWidth="1"/>
    <col min="51" max="51" width="5" customWidth="1"/>
    <col min="52" max="54" width="12" customWidth="1"/>
    <col min="55" max="55" width="12.7109375" bestFit="1" customWidth="1"/>
    <col min="56" max="56" width="12" bestFit="1" customWidth="1"/>
    <col min="57" max="57" width="12" customWidth="1"/>
    <col min="58" max="59" width="5" customWidth="1"/>
    <col min="60" max="61" width="12" customWidth="1"/>
    <col min="62" max="62" width="12.7109375" bestFit="1" customWidth="1"/>
    <col min="63" max="63" width="9.7109375" bestFit="1" customWidth="1"/>
    <col min="64" max="64" width="12" customWidth="1"/>
    <col min="65" max="65" width="5" customWidth="1"/>
    <col min="66" max="67" width="12" customWidth="1"/>
    <col min="68" max="68" width="5" customWidth="1"/>
    <col min="69" max="69" width="12.7109375" bestFit="1" customWidth="1"/>
    <col min="70" max="70" width="12" bestFit="1" customWidth="1"/>
    <col min="71" max="71" width="6" customWidth="1"/>
    <col min="72" max="73" width="12" customWidth="1"/>
    <col min="74" max="74" width="5" customWidth="1"/>
    <col min="75" max="76" width="12" customWidth="1"/>
    <col min="77" max="77" width="9.7109375" customWidth="1"/>
    <col min="78" max="78" width="12" customWidth="1"/>
    <col min="79" max="79" width="5" customWidth="1"/>
    <col min="80" max="80" width="12" customWidth="1"/>
    <col min="81" max="82" width="6" customWidth="1"/>
    <col min="83" max="83" width="12.7109375" bestFit="1" customWidth="1"/>
    <col min="84" max="84" width="12" bestFit="1" customWidth="1"/>
    <col min="85" max="86" width="6" customWidth="1"/>
    <col min="87" max="89" width="12" customWidth="1"/>
    <col min="90" max="90" width="12.7109375" bestFit="1" customWidth="1"/>
    <col min="91" max="91" width="12" bestFit="1" customWidth="1"/>
    <col min="92" max="96" width="5.85546875" customWidth="1"/>
    <col min="97" max="97" width="12.7109375" bestFit="1" customWidth="1"/>
    <col min="98" max="98" width="12" bestFit="1" customWidth="1"/>
  </cols>
  <sheetData>
    <row r="1" spans="1:14" x14ac:dyDescent="0.25">
      <c r="A1" t="s">
        <v>48</v>
      </c>
      <c r="B1" t="s">
        <v>66</v>
      </c>
      <c r="C1" t="s">
        <v>54</v>
      </c>
      <c r="D1" t="s">
        <v>13</v>
      </c>
      <c r="E1" t="s">
        <v>119</v>
      </c>
      <c r="F1" t="s">
        <v>9</v>
      </c>
    </row>
    <row r="2" spans="1:14" x14ac:dyDescent="0.25">
      <c r="A2">
        <v>1</v>
      </c>
      <c r="B2" t="s">
        <v>134</v>
      </c>
      <c r="C2" t="s">
        <v>91</v>
      </c>
      <c r="D2">
        <v>3400</v>
      </c>
      <c r="E2" t="s">
        <v>137</v>
      </c>
      <c r="F2">
        <v>52.7</v>
      </c>
      <c r="M2" s="11" t="s">
        <v>119</v>
      </c>
      <c r="N2" t="s">
        <v>151</v>
      </c>
    </row>
    <row r="3" spans="1:14" x14ac:dyDescent="0.25">
      <c r="A3">
        <v>1</v>
      </c>
      <c r="B3" t="s">
        <v>134</v>
      </c>
      <c r="C3" t="s">
        <v>92</v>
      </c>
      <c r="D3">
        <v>3900</v>
      </c>
      <c r="E3" t="s">
        <v>137</v>
      </c>
      <c r="F3">
        <v>53.8</v>
      </c>
      <c r="H3" t="s">
        <v>81</v>
      </c>
      <c r="M3" s="11" t="s">
        <v>48</v>
      </c>
      <c r="N3" s="12">
        <v>10</v>
      </c>
    </row>
    <row r="4" spans="1:14" x14ac:dyDescent="0.25">
      <c r="A4">
        <v>1</v>
      </c>
      <c r="B4" t="s">
        <v>134</v>
      </c>
      <c r="C4" t="s">
        <v>93</v>
      </c>
      <c r="D4">
        <v>4400</v>
      </c>
      <c r="E4" t="s">
        <v>137</v>
      </c>
      <c r="F4">
        <v>50.6</v>
      </c>
      <c r="M4" s="11" t="s">
        <v>66</v>
      </c>
      <c r="N4" t="s">
        <v>136</v>
      </c>
    </row>
    <row r="5" spans="1:14" x14ac:dyDescent="0.25">
      <c r="A5">
        <v>1</v>
      </c>
      <c r="B5" t="s">
        <v>134</v>
      </c>
      <c r="C5" t="s">
        <v>94</v>
      </c>
      <c r="D5">
        <v>4900</v>
      </c>
      <c r="E5" t="s">
        <v>137</v>
      </c>
      <c r="F5">
        <v>54.9</v>
      </c>
    </row>
    <row r="6" spans="1:14" x14ac:dyDescent="0.25">
      <c r="A6">
        <v>1</v>
      </c>
      <c r="B6" t="s">
        <v>134</v>
      </c>
      <c r="C6" t="s">
        <v>95</v>
      </c>
      <c r="D6">
        <v>5400</v>
      </c>
      <c r="E6" t="s">
        <v>137</v>
      </c>
      <c r="F6">
        <v>54.9</v>
      </c>
      <c r="M6" s="11" t="s">
        <v>149</v>
      </c>
      <c r="N6" t="s">
        <v>148</v>
      </c>
    </row>
    <row r="7" spans="1:14" x14ac:dyDescent="0.25">
      <c r="A7">
        <v>1</v>
      </c>
      <c r="B7" t="s">
        <v>134</v>
      </c>
      <c r="C7" t="s">
        <v>96</v>
      </c>
      <c r="D7">
        <v>5900</v>
      </c>
      <c r="E7" t="s">
        <v>137</v>
      </c>
      <c r="F7">
        <v>60.4</v>
      </c>
      <c r="M7" s="12" t="s">
        <v>91</v>
      </c>
      <c r="N7" s="10">
        <v>52.7</v>
      </c>
    </row>
    <row r="8" spans="1:14" x14ac:dyDescent="0.25">
      <c r="A8">
        <v>1</v>
      </c>
      <c r="B8" t="s">
        <v>136</v>
      </c>
      <c r="C8" t="s">
        <v>91</v>
      </c>
      <c r="D8">
        <v>3400</v>
      </c>
      <c r="E8" t="s">
        <v>137</v>
      </c>
      <c r="F8">
        <v>51.6</v>
      </c>
      <c r="M8" s="12" t="s">
        <v>92</v>
      </c>
      <c r="N8" s="10">
        <v>53.8</v>
      </c>
    </row>
    <row r="9" spans="1:14" x14ac:dyDescent="0.25">
      <c r="A9">
        <v>1</v>
      </c>
      <c r="B9" t="s">
        <v>136</v>
      </c>
      <c r="C9" t="s">
        <v>92</v>
      </c>
      <c r="D9">
        <v>3900</v>
      </c>
      <c r="E9" t="s">
        <v>137</v>
      </c>
      <c r="F9">
        <v>53.8</v>
      </c>
      <c r="M9" s="12" t="s">
        <v>93</v>
      </c>
      <c r="N9" s="10">
        <v>50.6</v>
      </c>
    </row>
    <row r="10" spans="1:14" x14ac:dyDescent="0.25">
      <c r="A10">
        <v>1</v>
      </c>
      <c r="B10" t="s">
        <v>136</v>
      </c>
      <c r="C10" t="s">
        <v>93</v>
      </c>
      <c r="D10">
        <v>4400</v>
      </c>
      <c r="E10" t="s">
        <v>137</v>
      </c>
      <c r="F10">
        <v>50.6</v>
      </c>
      <c r="M10" s="12" t="s">
        <v>94</v>
      </c>
      <c r="N10" s="10">
        <v>54.9</v>
      </c>
    </row>
    <row r="11" spans="1:14" x14ac:dyDescent="0.25">
      <c r="A11">
        <v>1</v>
      </c>
      <c r="B11" t="s">
        <v>136</v>
      </c>
      <c r="C11" t="s">
        <v>94</v>
      </c>
      <c r="D11">
        <v>4900</v>
      </c>
      <c r="E11" t="s">
        <v>137</v>
      </c>
      <c r="F11">
        <v>54.9</v>
      </c>
      <c r="M11" s="12" t="s">
        <v>95</v>
      </c>
      <c r="N11" s="10">
        <v>54.9</v>
      </c>
    </row>
    <row r="12" spans="1:14" x14ac:dyDescent="0.25">
      <c r="A12">
        <v>1</v>
      </c>
      <c r="B12" t="s">
        <v>136</v>
      </c>
      <c r="C12" t="s">
        <v>95</v>
      </c>
      <c r="D12">
        <v>5400</v>
      </c>
      <c r="E12" t="s">
        <v>137</v>
      </c>
      <c r="F12">
        <v>53.8</v>
      </c>
      <c r="M12" s="12" t="s">
        <v>96</v>
      </c>
      <c r="N12" s="10">
        <v>60.4</v>
      </c>
    </row>
    <row r="13" spans="1:14" x14ac:dyDescent="0.25">
      <c r="A13">
        <v>1</v>
      </c>
      <c r="B13" t="s">
        <v>136</v>
      </c>
      <c r="C13" t="s">
        <v>96</v>
      </c>
      <c r="D13">
        <v>5900</v>
      </c>
      <c r="E13" t="s">
        <v>137</v>
      </c>
      <c r="F13">
        <v>60.4</v>
      </c>
      <c r="M13" s="12" t="s">
        <v>150</v>
      </c>
      <c r="N13" s="10">
        <v>54.54999999999999</v>
      </c>
    </row>
    <row r="14" spans="1:14" x14ac:dyDescent="0.25">
      <c r="A14">
        <v>1</v>
      </c>
      <c r="B14" t="s">
        <v>138</v>
      </c>
      <c r="C14" t="s">
        <v>91</v>
      </c>
      <c r="D14">
        <v>3400</v>
      </c>
      <c r="E14" t="s">
        <v>137</v>
      </c>
      <c r="F14">
        <v>51.6</v>
      </c>
    </row>
    <row r="15" spans="1:14" x14ac:dyDescent="0.25">
      <c r="A15">
        <v>1</v>
      </c>
      <c r="B15" t="s">
        <v>138</v>
      </c>
      <c r="C15" t="s">
        <v>92</v>
      </c>
      <c r="D15">
        <v>3900</v>
      </c>
      <c r="E15" t="s">
        <v>137</v>
      </c>
      <c r="F15">
        <v>53.8</v>
      </c>
    </row>
    <row r="16" spans="1:14" x14ac:dyDescent="0.25">
      <c r="A16">
        <v>1</v>
      </c>
      <c r="B16" t="s">
        <v>138</v>
      </c>
      <c r="C16" t="s">
        <v>93</v>
      </c>
      <c r="D16">
        <v>4400</v>
      </c>
      <c r="E16" t="s">
        <v>137</v>
      </c>
      <c r="F16">
        <v>50.6</v>
      </c>
    </row>
    <row r="17" spans="1:15" x14ac:dyDescent="0.25">
      <c r="A17">
        <v>1</v>
      </c>
      <c r="B17" t="s">
        <v>138</v>
      </c>
      <c r="C17" t="s">
        <v>94</v>
      </c>
      <c r="D17">
        <v>4900</v>
      </c>
      <c r="E17" t="s">
        <v>137</v>
      </c>
      <c r="F17">
        <v>54.9</v>
      </c>
    </row>
    <row r="18" spans="1:15" x14ac:dyDescent="0.25">
      <c r="A18">
        <v>1</v>
      </c>
      <c r="B18" t="s">
        <v>138</v>
      </c>
      <c r="C18" t="s">
        <v>95</v>
      </c>
      <c r="D18">
        <v>5400</v>
      </c>
      <c r="E18" t="s">
        <v>137</v>
      </c>
      <c r="F18">
        <v>53.8</v>
      </c>
    </row>
    <row r="19" spans="1:15" x14ac:dyDescent="0.25">
      <c r="A19">
        <v>1</v>
      </c>
      <c r="B19" t="s">
        <v>138</v>
      </c>
      <c r="C19" t="s">
        <v>96</v>
      </c>
      <c r="D19">
        <v>5900</v>
      </c>
      <c r="E19" t="s">
        <v>137</v>
      </c>
      <c r="F19">
        <v>59.3</v>
      </c>
    </row>
    <row r="20" spans="1:15" x14ac:dyDescent="0.25">
      <c r="A20">
        <v>1</v>
      </c>
      <c r="B20" t="s">
        <v>139</v>
      </c>
      <c r="C20" t="s">
        <v>91</v>
      </c>
      <c r="D20">
        <v>3400</v>
      </c>
      <c r="E20" t="s">
        <v>137</v>
      </c>
      <c r="F20">
        <v>52.7</v>
      </c>
    </row>
    <row r="21" spans="1:15" x14ac:dyDescent="0.25">
      <c r="A21">
        <v>1</v>
      </c>
      <c r="B21" t="s">
        <v>139</v>
      </c>
      <c r="C21" t="s">
        <v>92</v>
      </c>
      <c r="D21">
        <v>3900</v>
      </c>
      <c r="E21" t="s">
        <v>137</v>
      </c>
      <c r="F21">
        <v>53.8</v>
      </c>
    </row>
    <row r="22" spans="1:15" x14ac:dyDescent="0.25">
      <c r="A22">
        <v>1</v>
      </c>
      <c r="B22" t="s">
        <v>139</v>
      </c>
      <c r="C22" t="s">
        <v>93</v>
      </c>
      <c r="D22">
        <v>4400</v>
      </c>
      <c r="E22" t="s">
        <v>137</v>
      </c>
      <c r="F22">
        <v>50.6</v>
      </c>
    </row>
    <row r="23" spans="1:15" x14ac:dyDescent="0.25">
      <c r="A23">
        <v>1</v>
      </c>
      <c r="B23" t="s">
        <v>139</v>
      </c>
      <c r="C23" t="s">
        <v>94</v>
      </c>
      <c r="D23">
        <v>4900</v>
      </c>
      <c r="E23" t="s">
        <v>137</v>
      </c>
      <c r="F23">
        <v>54.9</v>
      </c>
    </row>
    <row r="24" spans="1:15" x14ac:dyDescent="0.25">
      <c r="A24">
        <v>1</v>
      </c>
      <c r="B24" t="s">
        <v>139</v>
      </c>
      <c r="C24" t="s">
        <v>95</v>
      </c>
      <c r="D24">
        <v>5400</v>
      </c>
      <c r="E24" t="s">
        <v>137</v>
      </c>
      <c r="F24">
        <v>54.9</v>
      </c>
    </row>
    <row r="25" spans="1:15" x14ac:dyDescent="0.25">
      <c r="A25">
        <v>1</v>
      </c>
      <c r="B25" t="s">
        <v>139</v>
      </c>
      <c r="C25" t="s">
        <v>96</v>
      </c>
      <c r="D25">
        <v>5900</v>
      </c>
      <c r="E25" t="s">
        <v>137</v>
      </c>
      <c r="F25">
        <v>60.4</v>
      </c>
      <c r="M25">
        <v>625</v>
      </c>
      <c r="N25">
        <v>0</v>
      </c>
      <c r="O25">
        <f>N25+55.75</f>
        <v>55.75</v>
      </c>
    </row>
    <row r="26" spans="1:15" x14ac:dyDescent="0.25">
      <c r="A26">
        <v>1</v>
      </c>
      <c r="B26" t="s">
        <v>117</v>
      </c>
      <c r="C26" t="s">
        <v>91</v>
      </c>
      <c r="D26">
        <v>3400</v>
      </c>
      <c r="E26" t="s">
        <v>137</v>
      </c>
      <c r="F26">
        <v>52.7</v>
      </c>
      <c r="M26">
        <v>5000</v>
      </c>
      <c r="N26">
        <f>2/(6875-625)*M26-0.2</f>
        <v>1.4000000000000001</v>
      </c>
      <c r="O26">
        <f t="shared" ref="O26:O27" si="0">N26+55.75</f>
        <v>57.15</v>
      </c>
    </row>
    <row r="27" spans="1:15" x14ac:dyDescent="0.25">
      <c r="A27">
        <v>1</v>
      </c>
      <c r="B27" t="s">
        <v>117</v>
      </c>
      <c r="C27" t="s">
        <v>92</v>
      </c>
      <c r="D27">
        <v>3900</v>
      </c>
      <c r="E27" t="s">
        <v>137</v>
      </c>
      <c r="F27">
        <v>53.8</v>
      </c>
      <c r="M27">
        <v>6875</v>
      </c>
      <c r="N27">
        <v>2</v>
      </c>
      <c r="O27">
        <f t="shared" si="0"/>
        <v>57.75</v>
      </c>
    </row>
    <row r="28" spans="1:15" x14ac:dyDescent="0.25">
      <c r="A28">
        <v>1</v>
      </c>
      <c r="B28" t="s">
        <v>117</v>
      </c>
      <c r="C28" t="s">
        <v>93</v>
      </c>
      <c r="D28">
        <v>4400</v>
      </c>
      <c r="E28" t="s">
        <v>137</v>
      </c>
      <c r="F28">
        <v>50.6</v>
      </c>
    </row>
    <row r="29" spans="1:15" x14ac:dyDescent="0.25">
      <c r="A29">
        <v>1</v>
      </c>
      <c r="B29" t="s">
        <v>117</v>
      </c>
      <c r="C29" t="s">
        <v>94</v>
      </c>
      <c r="D29">
        <v>4900</v>
      </c>
      <c r="E29" t="s">
        <v>137</v>
      </c>
      <c r="F29">
        <v>54.9</v>
      </c>
    </row>
    <row r="30" spans="1:15" x14ac:dyDescent="0.25">
      <c r="A30">
        <v>1</v>
      </c>
      <c r="B30" t="s">
        <v>117</v>
      </c>
      <c r="C30" t="s">
        <v>95</v>
      </c>
      <c r="D30">
        <v>5400</v>
      </c>
      <c r="E30" t="s">
        <v>137</v>
      </c>
      <c r="F30">
        <v>54.9</v>
      </c>
    </row>
    <row r="31" spans="1:15" x14ac:dyDescent="0.25">
      <c r="A31">
        <v>1</v>
      </c>
      <c r="B31" t="s">
        <v>117</v>
      </c>
      <c r="C31" t="s">
        <v>96</v>
      </c>
      <c r="D31">
        <v>5900</v>
      </c>
      <c r="E31" t="s">
        <v>137</v>
      </c>
      <c r="F31">
        <v>60.4</v>
      </c>
    </row>
    <row r="32" spans="1:15" x14ac:dyDescent="0.25">
      <c r="A32">
        <v>1</v>
      </c>
      <c r="B32" t="s">
        <v>140</v>
      </c>
      <c r="C32" t="s">
        <v>91</v>
      </c>
      <c r="D32">
        <v>3400</v>
      </c>
      <c r="E32" t="s">
        <v>137</v>
      </c>
      <c r="F32">
        <v>52.7</v>
      </c>
    </row>
    <row r="33" spans="1:6" x14ac:dyDescent="0.25">
      <c r="A33">
        <v>1</v>
      </c>
      <c r="B33" t="s">
        <v>140</v>
      </c>
      <c r="C33" t="s">
        <v>92</v>
      </c>
      <c r="D33">
        <v>3900</v>
      </c>
      <c r="E33" t="s">
        <v>137</v>
      </c>
      <c r="F33">
        <v>53.8</v>
      </c>
    </row>
    <row r="34" spans="1:6" x14ac:dyDescent="0.25">
      <c r="A34">
        <v>1</v>
      </c>
      <c r="B34" t="s">
        <v>140</v>
      </c>
      <c r="C34" t="s">
        <v>93</v>
      </c>
      <c r="D34">
        <v>4400</v>
      </c>
      <c r="E34" t="s">
        <v>137</v>
      </c>
      <c r="F34">
        <v>50.6</v>
      </c>
    </row>
    <row r="35" spans="1:6" x14ac:dyDescent="0.25">
      <c r="A35">
        <v>1</v>
      </c>
      <c r="B35" t="s">
        <v>140</v>
      </c>
      <c r="C35" t="s">
        <v>94</v>
      </c>
      <c r="D35">
        <v>4900</v>
      </c>
      <c r="E35" t="s">
        <v>137</v>
      </c>
      <c r="F35">
        <v>54.9</v>
      </c>
    </row>
    <row r="36" spans="1:6" x14ac:dyDescent="0.25">
      <c r="A36">
        <v>1</v>
      </c>
      <c r="B36" t="s">
        <v>140</v>
      </c>
      <c r="C36" t="s">
        <v>95</v>
      </c>
      <c r="D36">
        <v>5400</v>
      </c>
      <c r="E36" t="s">
        <v>137</v>
      </c>
      <c r="F36">
        <v>54.9</v>
      </c>
    </row>
    <row r="37" spans="1:6" x14ac:dyDescent="0.25">
      <c r="A37">
        <v>1</v>
      </c>
      <c r="B37" t="s">
        <v>140</v>
      </c>
      <c r="C37" t="s">
        <v>96</v>
      </c>
      <c r="D37">
        <v>5900</v>
      </c>
      <c r="E37" t="s">
        <v>137</v>
      </c>
      <c r="F37">
        <v>60.4</v>
      </c>
    </row>
    <row r="38" spans="1:6" x14ac:dyDescent="0.25">
      <c r="A38">
        <v>1</v>
      </c>
      <c r="B38" t="s">
        <v>141</v>
      </c>
      <c r="C38" t="s">
        <v>91</v>
      </c>
      <c r="D38">
        <v>3400</v>
      </c>
      <c r="E38" t="s">
        <v>137</v>
      </c>
      <c r="F38">
        <v>52.7</v>
      </c>
    </row>
    <row r="39" spans="1:6" x14ac:dyDescent="0.25">
      <c r="A39">
        <v>1</v>
      </c>
      <c r="B39" t="s">
        <v>141</v>
      </c>
      <c r="C39" t="s">
        <v>92</v>
      </c>
      <c r="D39">
        <v>3900</v>
      </c>
      <c r="E39" t="s">
        <v>137</v>
      </c>
      <c r="F39">
        <v>53.8</v>
      </c>
    </row>
    <row r="40" spans="1:6" x14ac:dyDescent="0.25">
      <c r="A40">
        <v>1</v>
      </c>
      <c r="B40" t="s">
        <v>141</v>
      </c>
      <c r="C40" t="s">
        <v>93</v>
      </c>
      <c r="D40">
        <v>4400</v>
      </c>
      <c r="E40" t="s">
        <v>137</v>
      </c>
      <c r="F40">
        <v>50.6</v>
      </c>
    </row>
    <row r="41" spans="1:6" x14ac:dyDescent="0.25">
      <c r="A41">
        <v>1</v>
      </c>
      <c r="B41" t="s">
        <v>141</v>
      </c>
      <c r="C41" t="s">
        <v>94</v>
      </c>
      <c r="D41">
        <v>4900</v>
      </c>
      <c r="E41" t="s">
        <v>137</v>
      </c>
      <c r="F41">
        <v>54.9</v>
      </c>
    </row>
    <row r="42" spans="1:6" x14ac:dyDescent="0.25">
      <c r="A42">
        <v>1</v>
      </c>
      <c r="B42" t="s">
        <v>141</v>
      </c>
      <c r="C42" t="s">
        <v>95</v>
      </c>
      <c r="D42">
        <v>5400</v>
      </c>
      <c r="E42" t="s">
        <v>137</v>
      </c>
      <c r="F42">
        <v>54.9</v>
      </c>
    </row>
    <row r="43" spans="1:6" x14ac:dyDescent="0.25">
      <c r="A43">
        <v>1</v>
      </c>
      <c r="B43" t="s">
        <v>141</v>
      </c>
      <c r="C43" t="s">
        <v>96</v>
      </c>
      <c r="D43">
        <v>5900</v>
      </c>
      <c r="E43" t="s">
        <v>137</v>
      </c>
      <c r="F43">
        <v>60.4</v>
      </c>
    </row>
    <row r="44" spans="1:6" x14ac:dyDescent="0.25">
      <c r="A44">
        <v>1</v>
      </c>
      <c r="B44" t="s">
        <v>142</v>
      </c>
      <c r="C44" t="s">
        <v>91</v>
      </c>
      <c r="D44">
        <v>3400</v>
      </c>
      <c r="E44" t="s">
        <v>137</v>
      </c>
      <c r="F44">
        <v>52.7</v>
      </c>
    </row>
    <row r="45" spans="1:6" x14ac:dyDescent="0.25">
      <c r="A45">
        <v>1</v>
      </c>
      <c r="B45" t="s">
        <v>142</v>
      </c>
      <c r="C45" t="s">
        <v>92</v>
      </c>
      <c r="D45">
        <v>3900</v>
      </c>
      <c r="E45" t="s">
        <v>137</v>
      </c>
      <c r="F45">
        <v>53.8</v>
      </c>
    </row>
    <row r="46" spans="1:6" x14ac:dyDescent="0.25">
      <c r="A46">
        <v>1</v>
      </c>
      <c r="B46" t="s">
        <v>142</v>
      </c>
      <c r="C46" t="s">
        <v>93</v>
      </c>
      <c r="D46">
        <v>4400</v>
      </c>
      <c r="E46" t="s">
        <v>137</v>
      </c>
      <c r="F46">
        <v>51.6</v>
      </c>
    </row>
    <row r="47" spans="1:6" x14ac:dyDescent="0.25">
      <c r="A47">
        <v>1</v>
      </c>
      <c r="B47" t="s">
        <v>142</v>
      </c>
      <c r="C47" t="s">
        <v>94</v>
      </c>
      <c r="D47">
        <v>4900</v>
      </c>
      <c r="E47" t="s">
        <v>137</v>
      </c>
      <c r="F47">
        <v>54.9</v>
      </c>
    </row>
    <row r="48" spans="1:6" x14ac:dyDescent="0.25">
      <c r="A48">
        <v>1</v>
      </c>
      <c r="B48" t="s">
        <v>142</v>
      </c>
      <c r="C48" t="s">
        <v>95</v>
      </c>
      <c r="D48">
        <v>5400</v>
      </c>
      <c r="E48" t="s">
        <v>137</v>
      </c>
      <c r="F48">
        <v>54.9</v>
      </c>
    </row>
    <row r="49" spans="1:6" x14ac:dyDescent="0.25">
      <c r="A49">
        <v>1</v>
      </c>
      <c r="B49" t="s">
        <v>142</v>
      </c>
      <c r="C49" t="s">
        <v>96</v>
      </c>
      <c r="D49">
        <v>5900</v>
      </c>
      <c r="E49" t="s">
        <v>137</v>
      </c>
      <c r="F49">
        <v>60.4</v>
      </c>
    </row>
    <row r="50" spans="1:6" x14ac:dyDescent="0.25">
      <c r="A50">
        <v>1</v>
      </c>
      <c r="B50" t="s">
        <v>143</v>
      </c>
      <c r="C50" t="s">
        <v>91</v>
      </c>
      <c r="D50">
        <v>3400</v>
      </c>
      <c r="E50" t="s">
        <v>137</v>
      </c>
      <c r="F50">
        <v>52.7</v>
      </c>
    </row>
    <row r="51" spans="1:6" x14ac:dyDescent="0.25">
      <c r="A51">
        <v>1</v>
      </c>
      <c r="B51" t="s">
        <v>143</v>
      </c>
      <c r="C51" t="s">
        <v>92</v>
      </c>
      <c r="D51">
        <v>3900</v>
      </c>
      <c r="E51" t="s">
        <v>137</v>
      </c>
      <c r="F51">
        <v>53.8</v>
      </c>
    </row>
    <row r="52" spans="1:6" x14ac:dyDescent="0.25">
      <c r="A52">
        <v>1</v>
      </c>
      <c r="B52" t="s">
        <v>143</v>
      </c>
      <c r="C52" t="s">
        <v>93</v>
      </c>
      <c r="D52">
        <v>4400</v>
      </c>
      <c r="E52" t="s">
        <v>137</v>
      </c>
      <c r="F52">
        <v>51.6</v>
      </c>
    </row>
    <row r="53" spans="1:6" x14ac:dyDescent="0.25">
      <c r="A53">
        <v>1</v>
      </c>
      <c r="B53" t="s">
        <v>143</v>
      </c>
      <c r="C53" t="s">
        <v>94</v>
      </c>
      <c r="D53">
        <v>4900</v>
      </c>
      <c r="E53" t="s">
        <v>137</v>
      </c>
      <c r="F53">
        <v>54.9</v>
      </c>
    </row>
    <row r="54" spans="1:6" x14ac:dyDescent="0.25">
      <c r="A54">
        <v>1</v>
      </c>
      <c r="B54" t="s">
        <v>143</v>
      </c>
      <c r="C54" t="s">
        <v>95</v>
      </c>
      <c r="D54">
        <v>5400</v>
      </c>
      <c r="E54" t="s">
        <v>137</v>
      </c>
      <c r="F54">
        <v>54.9</v>
      </c>
    </row>
    <row r="55" spans="1:6" x14ac:dyDescent="0.25">
      <c r="A55">
        <v>1</v>
      </c>
      <c r="B55" t="s">
        <v>143</v>
      </c>
      <c r="C55" t="s">
        <v>96</v>
      </c>
      <c r="D55">
        <v>5900</v>
      </c>
      <c r="E55" t="s">
        <v>137</v>
      </c>
      <c r="F55">
        <v>60.4</v>
      </c>
    </row>
    <row r="56" spans="1:6" x14ac:dyDescent="0.25">
      <c r="A56">
        <v>1</v>
      </c>
      <c r="B56" t="s">
        <v>144</v>
      </c>
      <c r="C56" t="s">
        <v>91</v>
      </c>
      <c r="D56">
        <v>3400</v>
      </c>
      <c r="E56" t="s">
        <v>137</v>
      </c>
      <c r="F56">
        <v>53.8</v>
      </c>
    </row>
    <row r="57" spans="1:6" x14ac:dyDescent="0.25">
      <c r="A57">
        <v>1</v>
      </c>
      <c r="B57" t="s">
        <v>144</v>
      </c>
      <c r="C57" t="s">
        <v>92</v>
      </c>
      <c r="D57">
        <v>3900</v>
      </c>
      <c r="E57" t="s">
        <v>137</v>
      </c>
      <c r="F57">
        <v>54.9</v>
      </c>
    </row>
    <row r="58" spans="1:6" x14ac:dyDescent="0.25">
      <c r="A58">
        <v>1</v>
      </c>
      <c r="B58" t="s">
        <v>144</v>
      </c>
      <c r="C58" t="s">
        <v>93</v>
      </c>
      <c r="D58">
        <v>4400</v>
      </c>
      <c r="E58" t="s">
        <v>137</v>
      </c>
      <c r="F58">
        <v>51.6</v>
      </c>
    </row>
    <row r="59" spans="1:6" x14ac:dyDescent="0.25">
      <c r="A59">
        <v>1</v>
      </c>
      <c r="B59" t="s">
        <v>144</v>
      </c>
      <c r="C59" t="s">
        <v>94</v>
      </c>
      <c r="D59">
        <v>4900</v>
      </c>
      <c r="E59" t="s">
        <v>137</v>
      </c>
      <c r="F59">
        <v>56</v>
      </c>
    </row>
    <row r="60" spans="1:6" x14ac:dyDescent="0.25">
      <c r="A60">
        <v>1</v>
      </c>
      <c r="B60" t="s">
        <v>144</v>
      </c>
      <c r="C60" t="s">
        <v>95</v>
      </c>
      <c r="D60">
        <v>5400</v>
      </c>
      <c r="E60" t="s">
        <v>137</v>
      </c>
      <c r="F60">
        <v>54.9</v>
      </c>
    </row>
    <row r="61" spans="1:6" x14ac:dyDescent="0.25">
      <c r="A61">
        <v>1</v>
      </c>
      <c r="B61" t="s">
        <v>144</v>
      </c>
      <c r="C61" t="s">
        <v>96</v>
      </c>
      <c r="D61">
        <v>5900</v>
      </c>
      <c r="E61" t="s">
        <v>137</v>
      </c>
      <c r="F61">
        <v>61.5</v>
      </c>
    </row>
    <row r="62" spans="1:6" x14ac:dyDescent="0.25">
      <c r="A62">
        <v>1</v>
      </c>
      <c r="B62" t="s">
        <v>145</v>
      </c>
      <c r="C62" t="s">
        <v>91</v>
      </c>
      <c r="D62">
        <v>3400</v>
      </c>
      <c r="E62" t="s">
        <v>137</v>
      </c>
      <c r="F62">
        <v>53.8</v>
      </c>
    </row>
    <row r="63" spans="1:6" x14ac:dyDescent="0.25">
      <c r="A63">
        <v>1</v>
      </c>
      <c r="B63" t="s">
        <v>145</v>
      </c>
      <c r="C63" t="s">
        <v>92</v>
      </c>
      <c r="D63">
        <v>3900</v>
      </c>
      <c r="E63" t="s">
        <v>137</v>
      </c>
      <c r="F63">
        <v>54.9</v>
      </c>
    </row>
    <row r="64" spans="1:6" x14ac:dyDescent="0.25">
      <c r="A64">
        <v>1</v>
      </c>
      <c r="B64" t="s">
        <v>145</v>
      </c>
      <c r="C64" t="s">
        <v>93</v>
      </c>
      <c r="D64">
        <v>4400</v>
      </c>
      <c r="E64" t="s">
        <v>137</v>
      </c>
      <c r="F64">
        <v>51.6</v>
      </c>
    </row>
    <row r="65" spans="1:6" x14ac:dyDescent="0.25">
      <c r="A65">
        <v>1</v>
      </c>
      <c r="B65" t="s">
        <v>145</v>
      </c>
      <c r="C65" t="s">
        <v>94</v>
      </c>
      <c r="D65">
        <v>4900</v>
      </c>
      <c r="E65" t="s">
        <v>137</v>
      </c>
      <c r="F65">
        <v>56</v>
      </c>
    </row>
    <row r="66" spans="1:6" x14ac:dyDescent="0.25">
      <c r="A66">
        <v>1</v>
      </c>
      <c r="B66" t="s">
        <v>145</v>
      </c>
      <c r="C66" t="s">
        <v>95</v>
      </c>
      <c r="D66">
        <v>5400</v>
      </c>
      <c r="E66" t="s">
        <v>137</v>
      </c>
      <c r="F66">
        <v>54.9</v>
      </c>
    </row>
    <row r="67" spans="1:6" x14ac:dyDescent="0.25">
      <c r="A67">
        <v>1</v>
      </c>
      <c r="B67" t="s">
        <v>145</v>
      </c>
      <c r="C67" t="s">
        <v>96</v>
      </c>
      <c r="D67">
        <v>5900</v>
      </c>
      <c r="E67" t="s">
        <v>137</v>
      </c>
      <c r="F67">
        <v>61.5</v>
      </c>
    </row>
    <row r="68" spans="1:6" x14ac:dyDescent="0.25">
      <c r="A68">
        <v>1</v>
      </c>
      <c r="B68" t="s">
        <v>146</v>
      </c>
      <c r="C68" t="s">
        <v>91</v>
      </c>
      <c r="D68">
        <v>3400</v>
      </c>
      <c r="E68" t="s">
        <v>137</v>
      </c>
      <c r="F68">
        <v>53.8</v>
      </c>
    </row>
    <row r="69" spans="1:6" x14ac:dyDescent="0.25">
      <c r="A69">
        <v>1</v>
      </c>
      <c r="B69" t="s">
        <v>146</v>
      </c>
      <c r="C69" t="s">
        <v>92</v>
      </c>
      <c r="D69">
        <v>3900</v>
      </c>
      <c r="E69" t="s">
        <v>137</v>
      </c>
      <c r="F69">
        <v>54.9</v>
      </c>
    </row>
    <row r="70" spans="1:6" x14ac:dyDescent="0.25">
      <c r="A70">
        <v>1</v>
      </c>
      <c r="B70" t="s">
        <v>146</v>
      </c>
      <c r="C70" t="s">
        <v>93</v>
      </c>
      <c r="D70">
        <v>4400</v>
      </c>
      <c r="E70" t="s">
        <v>137</v>
      </c>
      <c r="F70">
        <v>51.6</v>
      </c>
    </row>
    <row r="71" spans="1:6" x14ac:dyDescent="0.25">
      <c r="A71">
        <v>1</v>
      </c>
      <c r="B71" t="s">
        <v>146</v>
      </c>
      <c r="C71" t="s">
        <v>94</v>
      </c>
      <c r="D71">
        <v>4900</v>
      </c>
      <c r="E71" t="s">
        <v>137</v>
      </c>
      <c r="F71">
        <v>56</v>
      </c>
    </row>
    <row r="72" spans="1:6" x14ac:dyDescent="0.25">
      <c r="A72">
        <v>1</v>
      </c>
      <c r="B72" t="s">
        <v>146</v>
      </c>
      <c r="C72" t="s">
        <v>95</v>
      </c>
      <c r="D72">
        <v>5400</v>
      </c>
      <c r="E72" t="s">
        <v>137</v>
      </c>
      <c r="F72">
        <v>56</v>
      </c>
    </row>
    <row r="73" spans="1:6" x14ac:dyDescent="0.25">
      <c r="A73">
        <v>1</v>
      </c>
      <c r="B73" t="s">
        <v>146</v>
      </c>
      <c r="C73" t="s">
        <v>96</v>
      </c>
      <c r="D73">
        <v>5900</v>
      </c>
      <c r="E73" t="s">
        <v>137</v>
      </c>
      <c r="F73">
        <v>61.5</v>
      </c>
    </row>
    <row r="74" spans="1:6" x14ac:dyDescent="0.25">
      <c r="A74">
        <v>10</v>
      </c>
      <c r="B74" t="s">
        <v>134</v>
      </c>
      <c r="C74" t="s">
        <v>91</v>
      </c>
      <c r="D74">
        <v>3400</v>
      </c>
      <c r="E74" t="s">
        <v>137</v>
      </c>
      <c r="F74">
        <v>53.8</v>
      </c>
    </row>
    <row r="75" spans="1:6" x14ac:dyDescent="0.25">
      <c r="A75">
        <v>10</v>
      </c>
      <c r="B75" t="s">
        <v>134</v>
      </c>
      <c r="C75" t="s">
        <v>92</v>
      </c>
      <c r="D75">
        <v>3900</v>
      </c>
      <c r="E75" t="s">
        <v>137</v>
      </c>
      <c r="F75">
        <v>54.9</v>
      </c>
    </row>
    <row r="76" spans="1:6" x14ac:dyDescent="0.25">
      <c r="A76">
        <v>10</v>
      </c>
      <c r="B76" t="s">
        <v>134</v>
      </c>
      <c r="C76" t="s">
        <v>93</v>
      </c>
      <c r="D76">
        <v>4400</v>
      </c>
      <c r="E76" t="s">
        <v>137</v>
      </c>
      <c r="F76">
        <v>51.6</v>
      </c>
    </row>
    <row r="77" spans="1:6" x14ac:dyDescent="0.25">
      <c r="A77">
        <v>10</v>
      </c>
      <c r="B77" t="s">
        <v>134</v>
      </c>
      <c r="C77" t="s">
        <v>94</v>
      </c>
      <c r="D77">
        <v>4900</v>
      </c>
      <c r="E77" t="s">
        <v>137</v>
      </c>
      <c r="F77">
        <v>56</v>
      </c>
    </row>
    <row r="78" spans="1:6" x14ac:dyDescent="0.25">
      <c r="A78">
        <v>10</v>
      </c>
      <c r="B78" t="s">
        <v>134</v>
      </c>
      <c r="C78" t="s">
        <v>95</v>
      </c>
      <c r="D78">
        <v>5400</v>
      </c>
      <c r="E78" t="s">
        <v>137</v>
      </c>
      <c r="F78">
        <v>54.9</v>
      </c>
    </row>
    <row r="79" spans="1:6" x14ac:dyDescent="0.25">
      <c r="A79">
        <v>10</v>
      </c>
      <c r="B79" t="s">
        <v>134</v>
      </c>
      <c r="C79" t="s">
        <v>96</v>
      </c>
      <c r="D79">
        <v>5900</v>
      </c>
      <c r="E79" t="s">
        <v>137</v>
      </c>
      <c r="F79">
        <v>60.4</v>
      </c>
    </row>
    <row r="80" spans="1:6" x14ac:dyDescent="0.25">
      <c r="A80">
        <v>10</v>
      </c>
      <c r="B80" t="s">
        <v>136</v>
      </c>
      <c r="C80" t="s">
        <v>91</v>
      </c>
      <c r="D80">
        <v>3400</v>
      </c>
      <c r="E80" t="s">
        <v>137</v>
      </c>
      <c r="F80">
        <v>52.7</v>
      </c>
    </row>
    <row r="81" spans="1:6" x14ac:dyDescent="0.25">
      <c r="A81">
        <v>10</v>
      </c>
      <c r="B81" t="s">
        <v>136</v>
      </c>
      <c r="C81" t="s">
        <v>92</v>
      </c>
      <c r="D81">
        <v>3900</v>
      </c>
      <c r="E81" t="s">
        <v>137</v>
      </c>
      <c r="F81">
        <v>53.8</v>
      </c>
    </row>
    <row r="82" spans="1:6" x14ac:dyDescent="0.25">
      <c r="A82">
        <v>10</v>
      </c>
      <c r="B82" t="s">
        <v>136</v>
      </c>
      <c r="C82" t="s">
        <v>93</v>
      </c>
      <c r="D82">
        <v>4400</v>
      </c>
      <c r="E82" t="s">
        <v>137</v>
      </c>
      <c r="F82">
        <v>50.6</v>
      </c>
    </row>
    <row r="83" spans="1:6" x14ac:dyDescent="0.25">
      <c r="A83">
        <v>10</v>
      </c>
      <c r="B83" t="s">
        <v>136</v>
      </c>
      <c r="C83" t="s">
        <v>94</v>
      </c>
      <c r="D83">
        <v>4900</v>
      </c>
      <c r="E83" t="s">
        <v>137</v>
      </c>
      <c r="F83">
        <v>54.9</v>
      </c>
    </row>
    <row r="84" spans="1:6" x14ac:dyDescent="0.25">
      <c r="A84">
        <v>10</v>
      </c>
      <c r="B84" t="s">
        <v>136</v>
      </c>
      <c r="C84" t="s">
        <v>95</v>
      </c>
      <c r="D84">
        <v>5400</v>
      </c>
      <c r="E84" t="s">
        <v>137</v>
      </c>
      <c r="F84">
        <v>54.9</v>
      </c>
    </row>
    <row r="85" spans="1:6" x14ac:dyDescent="0.25">
      <c r="A85">
        <v>10</v>
      </c>
      <c r="B85" t="s">
        <v>136</v>
      </c>
      <c r="C85" t="s">
        <v>96</v>
      </c>
      <c r="D85">
        <v>5900</v>
      </c>
      <c r="E85" t="s">
        <v>137</v>
      </c>
      <c r="F85">
        <v>60.4</v>
      </c>
    </row>
    <row r="86" spans="1:6" x14ac:dyDescent="0.25">
      <c r="A86">
        <v>10</v>
      </c>
      <c r="B86" t="s">
        <v>138</v>
      </c>
      <c r="C86" t="s">
        <v>91</v>
      </c>
      <c r="D86">
        <v>3400</v>
      </c>
      <c r="E86" t="s">
        <v>137</v>
      </c>
      <c r="F86">
        <v>52.7</v>
      </c>
    </row>
    <row r="87" spans="1:6" x14ac:dyDescent="0.25">
      <c r="A87">
        <v>10</v>
      </c>
      <c r="B87" t="s">
        <v>138</v>
      </c>
      <c r="C87" t="s">
        <v>92</v>
      </c>
      <c r="D87">
        <v>3900</v>
      </c>
      <c r="E87" t="s">
        <v>137</v>
      </c>
      <c r="F87">
        <v>53.8</v>
      </c>
    </row>
    <row r="88" spans="1:6" x14ac:dyDescent="0.25">
      <c r="A88">
        <v>10</v>
      </c>
      <c r="B88" t="s">
        <v>138</v>
      </c>
      <c r="C88" t="s">
        <v>93</v>
      </c>
      <c r="D88">
        <v>4400</v>
      </c>
      <c r="E88" t="s">
        <v>137</v>
      </c>
      <c r="F88">
        <v>50.6</v>
      </c>
    </row>
    <row r="89" spans="1:6" x14ac:dyDescent="0.25">
      <c r="A89">
        <v>10</v>
      </c>
      <c r="B89" t="s">
        <v>138</v>
      </c>
      <c r="C89" t="s">
        <v>94</v>
      </c>
      <c r="D89">
        <v>4900</v>
      </c>
      <c r="E89" t="s">
        <v>137</v>
      </c>
      <c r="F89">
        <v>54.9</v>
      </c>
    </row>
    <row r="90" spans="1:6" x14ac:dyDescent="0.25">
      <c r="A90">
        <v>10</v>
      </c>
      <c r="B90" t="s">
        <v>138</v>
      </c>
      <c r="C90" t="s">
        <v>95</v>
      </c>
      <c r="D90">
        <v>5400</v>
      </c>
      <c r="E90" t="s">
        <v>137</v>
      </c>
      <c r="F90">
        <v>54.9</v>
      </c>
    </row>
    <row r="91" spans="1:6" x14ac:dyDescent="0.25">
      <c r="A91">
        <v>10</v>
      </c>
      <c r="B91" t="s">
        <v>138</v>
      </c>
      <c r="C91" t="s">
        <v>96</v>
      </c>
      <c r="D91">
        <v>5900</v>
      </c>
      <c r="E91" t="s">
        <v>137</v>
      </c>
      <c r="F91">
        <v>60.4</v>
      </c>
    </row>
    <row r="92" spans="1:6" x14ac:dyDescent="0.25">
      <c r="A92">
        <v>10</v>
      </c>
      <c r="B92" t="s">
        <v>139</v>
      </c>
      <c r="C92" t="s">
        <v>91</v>
      </c>
      <c r="D92">
        <v>3400</v>
      </c>
      <c r="E92" t="s">
        <v>137</v>
      </c>
      <c r="F92">
        <v>52.7</v>
      </c>
    </row>
    <row r="93" spans="1:6" x14ac:dyDescent="0.25">
      <c r="A93">
        <v>10</v>
      </c>
      <c r="B93" t="s">
        <v>139</v>
      </c>
      <c r="C93" t="s">
        <v>92</v>
      </c>
      <c r="D93">
        <v>3900</v>
      </c>
      <c r="E93" t="s">
        <v>137</v>
      </c>
      <c r="F93">
        <v>54.9</v>
      </c>
    </row>
    <row r="94" spans="1:6" x14ac:dyDescent="0.25">
      <c r="A94">
        <v>10</v>
      </c>
      <c r="B94" t="s">
        <v>139</v>
      </c>
      <c r="C94" t="s">
        <v>93</v>
      </c>
      <c r="D94">
        <v>4400</v>
      </c>
      <c r="E94" t="s">
        <v>137</v>
      </c>
      <c r="F94">
        <v>51.6</v>
      </c>
    </row>
    <row r="95" spans="1:6" x14ac:dyDescent="0.25">
      <c r="A95">
        <v>10</v>
      </c>
      <c r="B95" t="s">
        <v>139</v>
      </c>
      <c r="C95" t="s">
        <v>94</v>
      </c>
      <c r="D95">
        <v>4900</v>
      </c>
      <c r="E95" t="s">
        <v>137</v>
      </c>
      <c r="F95">
        <v>54.9</v>
      </c>
    </row>
    <row r="96" spans="1:6" x14ac:dyDescent="0.25">
      <c r="A96">
        <v>10</v>
      </c>
      <c r="B96" t="s">
        <v>139</v>
      </c>
      <c r="C96" t="s">
        <v>95</v>
      </c>
      <c r="D96">
        <v>5400</v>
      </c>
      <c r="E96" t="s">
        <v>137</v>
      </c>
      <c r="F96">
        <v>54.9</v>
      </c>
    </row>
    <row r="97" spans="1:6" x14ac:dyDescent="0.25">
      <c r="A97">
        <v>10</v>
      </c>
      <c r="B97" t="s">
        <v>139</v>
      </c>
      <c r="C97" t="s">
        <v>96</v>
      </c>
      <c r="D97">
        <v>5900</v>
      </c>
      <c r="E97" t="s">
        <v>137</v>
      </c>
      <c r="F97">
        <v>60.4</v>
      </c>
    </row>
    <row r="98" spans="1:6" x14ac:dyDescent="0.25">
      <c r="A98">
        <v>10</v>
      </c>
      <c r="B98" t="s">
        <v>117</v>
      </c>
      <c r="C98" t="s">
        <v>91</v>
      </c>
      <c r="D98">
        <v>3400</v>
      </c>
      <c r="E98" t="s">
        <v>137</v>
      </c>
      <c r="F98">
        <v>52.7</v>
      </c>
    </row>
    <row r="99" spans="1:6" x14ac:dyDescent="0.25">
      <c r="A99">
        <v>10</v>
      </c>
      <c r="B99" t="s">
        <v>117</v>
      </c>
      <c r="C99" t="s">
        <v>92</v>
      </c>
      <c r="D99">
        <v>3900</v>
      </c>
      <c r="E99" t="s">
        <v>137</v>
      </c>
      <c r="F99">
        <v>54.9</v>
      </c>
    </row>
    <row r="100" spans="1:6" x14ac:dyDescent="0.25">
      <c r="A100">
        <v>10</v>
      </c>
      <c r="B100" t="s">
        <v>117</v>
      </c>
      <c r="C100" t="s">
        <v>93</v>
      </c>
      <c r="D100">
        <v>4400</v>
      </c>
      <c r="E100" t="s">
        <v>137</v>
      </c>
      <c r="F100">
        <v>51.6</v>
      </c>
    </row>
    <row r="101" spans="1:6" x14ac:dyDescent="0.25">
      <c r="A101">
        <v>10</v>
      </c>
      <c r="B101" t="s">
        <v>117</v>
      </c>
      <c r="C101" t="s">
        <v>94</v>
      </c>
      <c r="D101">
        <v>4900</v>
      </c>
      <c r="E101" t="s">
        <v>137</v>
      </c>
      <c r="F101">
        <v>56</v>
      </c>
    </row>
    <row r="102" spans="1:6" x14ac:dyDescent="0.25">
      <c r="A102">
        <v>10</v>
      </c>
      <c r="B102" t="s">
        <v>117</v>
      </c>
      <c r="C102" t="s">
        <v>95</v>
      </c>
      <c r="D102">
        <v>5400</v>
      </c>
      <c r="E102" t="s">
        <v>137</v>
      </c>
      <c r="F102">
        <v>54.9</v>
      </c>
    </row>
    <row r="103" spans="1:6" x14ac:dyDescent="0.25">
      <c r="A103">
        <v>10</v>
      </c>
      <c r="B103" t="s">
        <v>117</v>
      </c>
      <c r="C103" t="s">
        <v>96</v>
      </c>
      <c r="D103">
        <v>5900</v>
      </c>
      <c r="E103" t="s">
        <v>137</v>
      </c>
      <c r="F103">
        <v>60.4</v>
      </c>
    </row>
    <row r="104" spans="1:6" x14ac:dyDescent="0.25">
      <c r="A104">
        <v>10</v>
      </c>
      <c r="B104" t="s">
        <v>140</v>
      </c>
      <c r="C104" t="s">
        <v>91</v>
      </c>
      <c r="D104">
        <v>3400</v>
      </c>
      <c r="E104" t="s">
        <v>137</v>
      </c>
      <c r="F104">
        <v>53.8</v>
      </c>
    </row>
    <row r="105" spans="1:6" x14ac:dyDescent="0.25">
      <c r="A105">
        <v>10</v>
      </c>
      <c r="B105" t="s">
        <v>140</v>
      </c>
      <c r="C105" t="s">
        <v>92</v>
      </c>
      <c r="D105">
        <v>3900</v>
      </c>
      <c r="E105" t="s">
        <v>137</v>
      </c>
      <c r="F105">
        <v>54.9</v>
      </c>
    </row>
    <row r="106" spans="1:6" x14ac:dyDescent="0.25">
      <c r="A106">
        <v>10</v>
      </c>
      <c r="B106" t="s">
        <v>140</v>
      </c>
      <c r="C106" t="s">
        <v>93</v>
      </c>
      <c r="D106">
        <v>4400</v>
      </c>
      <c r="E106" t="s">
        <v>137</v>
      </c>
      <c r="F106">
        <v>51.6</v>
      </c>
    </row>
    <row r="107" spans="1:6" x14ac:dyDescent="0.25">
      <c r="A107">
        <v>10</v>
      </c>
      <c r="B107" t="s">
        <v>140</v>
      </c>
      <c r="C107" t="s">
        <v>94</v>
      </c>
      <c r="D107">
        <v>4900</v>
      </c>
      <c r="E107" t="s">
        <v>137</v>
      </c>
      <c r="F107">
        <v>56</v>
      </c>
    </row>
    <row r="108" spans="1:6" x14ac:dyDescent="0.25">
      <c r="A108">
        <v>10</v>
      </c>
      <c r="B108" t="s">
        <v>140</v>
      </c>
      <c r="C108" t="s">
        <v>95</v>
      </c>
      <c r="D108">
        <v>5400</v>
      </c>
      <c r="E108" t="s">
        <v>137</v>
      </c>
      <c r="F108">
        <v>54.9</v>
      </c>
    </row>
    <row r="109" spans="1:6" x14ac:dyDescent="0.25">
      <c r="A109">
        <v>10</v>
      </c>
      <c r="B109" t="s">
        <v>140</v>
      </c>
      <c r="C109" t="s">
        <v>96</v>
      </c>
      <c r="D109">
        <v>5900</v>
      </c>
      <c r="E109" t="s">
        <v>137</v>
      </c>
      <c r="F109">
        <v>61.5</v>
      </c>
    </row>
    <row r="110" spans="1:6" x14ac:dyDescent="0.25">
      <c r="A110">
        <v>10</v>
      </c>
      <c r="B110" t="s">
        <v>141</v>
      </c>
      <c r="C110" t="s">
        <v>91</v>
      </c>
      <c r="D110">
        <v>3400</v>
      </c>
      <c r="E110" t="s">
        <v>137</v>
      </c>
      <c r="F110">
        <v>53.8</v>
      </c>
    </row>
    <row r="111" spans="1:6" x14ac:dyDescent="0.25">
      <c r="A111">
        <v>10</v>
      </c>
      <c r="B111" t="s">
        <v>141</v>
      </c>
      <c r="C111" t="s">
        <v>92</v>
      </c>
      <c r="D111">
        <v>3900</v>
      </c>
      <c r="E111" t="s">
        <v>137</v>
      </c>
      <c r="F111">
        <v>54.9</v>
      </c>
    </row>
    <row r="112" spans="1:6" x14ac:dyDescent="0.25">
      <c r="A112">
        <v>10</v>
      </c>
      <c r="B112" t="s">
        <v>141</v>
      </c>
      <c r="C112" t="s">
        <v>93</v>
      </c>
      <c r="D112">
        <v>4400</v>
      </c>
      <c r="E112" t="s">
        <v>137</v>
      </c>
      <c r="F112">
        <v>51.6</v>
      </c>
    </row>
    <row r="113" spans="1:6" x14ac:dyDescent="0.25">
      <c r="A113">
        <v>10</v>
      </c>
      <c r="B113" t="s">
        <v>141</v>
      </c>
      <c r="C113" t="s">
        <v>94</v>
      </c>
      <c r="D113">
        <v>4900</v>
      </c>
      <c r="E113" t="s">
        <v>137</v>
      </c>
      <c r="F113">
        <v>56</v>
      </c>
    </row>
    <row r="114" spans="1:6" x14ac:dyDescent="0.25">
      <c r="A114">
        <v>10</v>
      </c>
      <c r="B114" t="s">
        <v>141</v>
      </c>
      <c r="C114" t="s">
        <v>95</v>
      </c>
      <c r="D114">
        <v>5400</v>
      </c>
      <c r="E114" t="s">
        <v>137</v>
      </c>
      <c r="F114">
        <v>54.9</v>
      </c>
    </row>
    <row r="115" spans="1:6" x14ac:dyDescent="0.25">
      <c r="A115">
        <v>10</v>
      </c>
      <c r="B115" t="s">
        <v>141</v>
      </c>
      <c r="C115" t="s">
        <v>96</v>
      </c>
      <c r="D115">
        <v>5900</v>
      </c>
      <c r="E115" t="s">
        <v>137</v>
      </c>
      <c r="F115">
        <v>61.5</v>
      </c>
    </row>
    <row r="116" spans="1:6" x14ac:dyDescent="0.25">
      <c r="A116">
        <v>10</v>
      </c>
      <c r="B116" t="s">
        <v>142</v>
      </c>
      <c r="C116" t="s">
        <v>91</v>
      </c>
      <c r="D116">
        <v>3400</v>
      </c>
      <c r="E116" t="s">
        <v>137</v>
      </c>
      <c r="F116">
        <v>53.8</v>
      </c>
    </row>
    <row r="117" spans="1:6" x14ac:dyDescent="0.25">
      <c r="A117">
        <v>10</v>
      </c>
      <c r="B117" t="s">
        <v>142</v>
      </c>
      <c r="C117" t="s">
        <v>92</v>
      </c>
      <c r="D117">
        <v>3900</v>
      </c>
      <c r="E117" t="s">
        <v>137</v>
      </c>
      <c r="F117">
        <v>54.9</v>
      </c>
    </row>
    <row r="118" spans="1:6" x14ac:dyDescent="0.25">
      <c r="A118">
        <v>10</v>
      </c>
      <c r="B118" t="s">
        <v>142</v>
      </c>
      <c r="C118" t="s">
        <v>93</v>
      </c>
      <c r="D118">
        <v>4400</v>
      </c>
      <c r="E118" t="s">
        <v>137</v>
      </c>
      <c r="F118">
        <v>51.6</v>
      </c>
    </row>
    <row r="119" spans="1:6" x14ac:dyDescent="0.25">
      <c r="A119">
        <v>10</v>
      </c>
      <c r="B119" t="s">
        <v>142</v>
      </c>
      <c r="C119" t="s">
        <v>94</v>
      </c>
      <c r="D119">
        <v>4900</v>
      </c>
      <c r="E119" t="s">
        <v>137</v>
      </c>
      <c r="F119">
        <v>56</v>
      </c>
    </row>
    <row r="120" spans="1:6" x14ac:dyDescent="0.25">
      <c r="A120">
        <v>10</v>
      </c>
      <c r="B120" t="s">
        <v>142</v>
      </c>
      <c r="C120" t="s">
        <v>95</v>
      </c>
      <c r="D120">
        <v>5400</v>
      </c>
      <c r="E120" t="s">
        <v>137</v>
      </c>
      <c r="F120">
        <v>56</v>
      </c>
    </row>
    <row r="121" spans="1:6" x14ac:dyDescent="0.25">
      <c r="A121">
        <v>10</v>
      </c>
      <c r="B121" t="s">
        <v>142</v>
      </c>
      <c r="C121" t="s">
        <v>96</v>
      </c>
      <c r="D121">
        <v>5900</v>
      </c>
      <c r="E121" t="s">
        <v>137</v>
      </c>
      <c r="F121">
        <v>61.5</v>
      </c>
    </row>
    <row r="122" spans="1:6" x14ac:dyDescent="0.25">
      <c r="A122">
        <v>10</v>
      </c>
      <c r="B122" t="s">
        <v>143</v>
      </c>
      <c r="C122" t="s">
        <v>91</v>
      </c>
      <c r="D122">
        <v>3400</v>
      </c>
      <c r="E122" t="s">
        <v>137</v>
      </c>
      <c r="F122">
        <v>53.8</v>
      </c>
    </row>
    <row r="123" spans="1:6" x14ac:dyDescent="0.25">
      <c r="A123">
        <v>10</v>
      </c>
      <c r="B123" t="s">
        <v>143</v>
      </c>
      <c r="C123" t="s">
        <v>92</v>
      </c>
      <c r="D123">
        <v>3900</v>
      </c>
      <c r="E123" t="s">
        <v>137</v>
      </c>
      <c r="F123">
        <v>54.9</v>
      </c>
    </row>
    <row r="124" spans="1:6" x14ac:dyDescent="0.25">
      <c r="A124">
        <v>10</v>
      </c>
      <c r="B124" t="s">
        <v>143</v>
      </c>
      <c r="C124" t="s">
        <v>93</v>
      </c>
      <c r="D124">
        <v>4400</v>
      </c>
      <c r="E124" t="s">
        <v>137</v>
      </c>
      <c r="F124">
        <v>51.6</v>
      </c>
    </row>
    <row r="125" spans="1:6" x14ac:dyDescent="0.25">
      <c r="A125">
        <v>10</v>
      </c>
      <c r="B125" t="s">
        <v>143</v>
      </c>
      <c r="C125" t="s">
        <v>94</v>
      </c>
      <c r="D125">
        <v>4900</v>
      </c>
      <c r="E125" t="s">
        <v>137</v>
      </c>
      <c r="F125">
        <v>56</v>
      </c>
    </row>
    <row r="126" spans="1:6" x14ac:dyDescent="0.25">
      <c r="A126">
        <v>10</v>
      </c>
      <c r="B126" t="s">
        <v>143</v>
      </c>
      <c r="C126" t="s">
        <v>95</v>
      </c>
      <c r="D126">
        <v>5400</v>
      </c>
      <c r="E126" t="s">
        <v>137</v>
      </c>
      <c r="F126">
        <v>56</v>
      </c>
    </row>
    <row r="127" spans="1:6" x14ac:dyDescent="0.25">
      <c r="A127">
        <v>10</v>
      </c>
      <c r="B127" t="s">
        <v>143</v>
      </c>
      <c r="C127" t="s">
        <v>96</v>
      </c>
      <c r="D127">
        <v>5900</v>
      </c>
      <c r="E127" t="s">
        <v>137</v>
      </c>
      <c r="F127">
        <v>61.5</v>
      </c>
    </row>
    <row r="128" spans="1:6" x14ac:dyDescent="0.25">
      <c r="A128">
        <v>10</v>
      </c>
      <c r="B128" t="s">
        <v>144</v>
      </c>
      <c r="C128" t="s">
        <v>91</v>
      </c>
      <c r="D128">
        <v>3400</v>
      </c>
      <c r="E128" t="s">
        <v>137</v>
      </c>
      <c r="F128">
        <v>53.8</v>
      </c>
    </row>
    <row r="129" spans="1:6" x14ac:dyDescent="0.25">
      <c r="A129">
        <v>10</v>
      </c>
      <c r="B129" t="s">
        <v>144</v>
      </c>
      <c r="C129" t="s">
        <v>92</v>
      </c>
      <c r="D129">
        <v>3900</v>
      </c>
      <c r="E129" t="s">
        <v>137</v>
      </c>
      <c r="F129">
        <v>56</v>
      </c>
    </row>
    <row r="130" spans="1:6" x14ac:dyDescent="0.25">
      <c r="A130">
        <v>10</v>
      </c>
      <c r="B130" t="s">
        <v>144</v>
      </c>
      <c r="C130" t="s">
        <v>93</v>
      </c>
      <c r="D130">
        <v>4400</v>
      </c>
      <c r="E130" t="s">
        <v>137</v>
      </c>
      <c r="F130">
        <v>51.6</v>
      </c>
    </row>
    <row r="131" spans="1:6" x14ac:dyDescent="0.25">
      <c r="A131">
        <v>10</v>
      </c>
      <c r="B131" t="s">
        <v>144</v>
      </c>
      <c r="C131" t="s">
        <v>94</v>
      </c>
      <c r="D131">
        <v>4900</v>
      </c>
      <c r="E131" t="s">
        <v>137</v>
      </c>
      <c r="F131">
        <v>56</v>
      </c>
    </row>
    <row r="132" spans="1:6" x14ac:dyDescent="0.25">
      <c r="A132">
        <v>10</v>
      </c>
      <c r="B132" t="s">
        <v>144</v>
      </c>
      <c r="C132" t="s">
        <v>95</v>
      </c>
      <c r="D132">
        <v>5400</v>
      </c>
      <c r="E132" t="s">
        <v>137</v>
      </c>
      <c r="F132">
        <v>56</v>
      </c>
    </row>
    <row r="133" spans="1:6" x14ac:dyDescent="0.25">
      <c r="A133">
        <v>10</v>
      </c>
      <c r="B133" t="s">
        <v>144</v>
      </c>
      <c r="C133" t="s">
        <v>96</v>
      </c>
      <c r="D133">
        <v>5900</v>
      </c>
      <c r="E133" t="s">
        <v>137</v>
      </c>
      <c r="F133">
        <v>62.5</v>
      </c>
    </row>
    <row r="134" spans="1:6" x14ac:dyDescent="0.25">
      <c r="A134">
        <v>10</v>
      </c>
      <c r="B134" t="s">
        <v>145</v>
      </c>
      <c r="C134" t="s">
        <v>91</v>
      </c>
      <c r="D134">
        <v>3400</v>
      </c>
      <c r="E134" t="s">
        <v>137</v>
      </c>
      <c r="F134">
        <v>53.8</v>
      </c>
    </row>
    <row r="135" spans="1:6" x14ac:dyDescent="0.25">
      <c r="A135">
        <v>10</v>
      </c>
      <c r="B135" t="s">
        <v>145</v>
      </c>
      <c r="C135" t="s">
        <v>92</v>
      </c>
      <c r="D135">
        <v>3900</v>
      </c>
      <c r="E135" t="s">
        <v>137</v>
      </c>
      <c r="F135">
        <v>56</v>
      </c>
    </row>
    <row r="136" spans="1:6" x14ac:dyDescent="0.25">
      <c r="A136">
        <v>10</v>
      </c>
      <c r="B136" t="s">
        <v>145</v>
      </c>
      <c r="C136" t="s">
        <v>93</v>
      </c>
      <c r="D136">
        <v>4400</v>
      </c>
      <c r="E136" t="s">
        <v>137</v>
      </c>
      <c r="F136">
        <v>51.6</v>
      </c>
    </row>
    <row r="137" spans="1:6" x14ac:dyDescent="0.25">
      <c r="A137">
        <v>10</v>
      </c>
      <c r="B137" t="s">
        <v>145</v>
      </c>
      <c r="C137" t="s">
        <v>94</v>
      </c>
      <c r="D137">
        <v>4900</v>
      </c>
      <c r="E137" t="s">
        <v>137</v>
      </c>
      <c r="F137">
        <v>56</v>
      </c>
    </row>
    <row r="138" spans="1:6" x14ac:dyDescent="0.25">
      <c r="A138">
        <v>10</v>
      </c>
      <c r="B138" t="s">
        <v>145</v>
      </c>
      <c r="C138" t="s">
        <v>95</v>
      </c>
      <c r="D138">
        <v>5400</v>
      </c>
      <c r="E138" t="s">
        <v>137</v>
      </c>
      <c r="F138">
        <v>56</v>
      </c>
    </row>
    <row r="139" spans="1:6" x14ac:dyDescent="0.25">
      <c r="A139">
        <v>10</v>
      </c>
      <c r="B139" t="s">
        <v>145</v>
      </c>
      <c r="C139" t="s">
        <v>96</v>
      </c>
      <c r="D139">
        <v>5900</v>
      </c>
      <c r="E139" t="s">
        <v>137</v>
      </c>
      <c r="F139">
        <v>62.5</v>
      </c>
    </row>
    <row r="140" spans="1:6" x14ac:dyDescent="0.25">
      <c r="A140">
        <v>10</v>
      </c>
      <c r="B140" t="s">
        <v>146</v>
      </c>
      <c r="C140" t="s">
        <v>91</v>
      </c>
      <c r="D140">
        <v>3400</v>
      </c>
      <c r="E140" t="s">
        <v>137</v>
      </c>
      <c r="F140">
        <v>53.8</v>
      </c>
    </row>
    <row r="141" spans="1:6" x14ac:dyDescent="0.25">
      <c r="A141">
        <v>10</v>
      </c>
      <c r="B141" t="s">
        <v>146</v>
      </c>
      <c r="C141" t="s">
        <v>92</v>
      </c>
      <c r="D141">
        <v>3900</v>
      </c>
      <c r="E141" t="s">
        <v>137</v>
      </c>
      <c r="F141">
        <v>56</v>
      </c>
    </row>
    <row r="142" spans="1:6" x14ac:dyDescent="0.25">
      <c r="A142">
        <v>10</v>
      </c>
      <c r="B142" t="s">
        <v>146</v>
      </c>
      <c r="C142" t="s">
        <v>93</v>
      </c>
      <c r="D142">
        <v>4400</v>
      </c>
      <c r="E142" t="s">
        <v>137</v>
      </c>
      <c r="F142">
        <v>52.7</v>
      </c>
    </row>
    <row r="143" spans="1:6" x14ac:dyDescent="0.25">
      <c r="A143">
        <v>10</v>
      </c>
      <c r="B143" t="s">
        <v>146</v>
      </c>
      <c r="C143" t="s">
        <v>94</v>
      </c>
      <c r="D143">
        <v>4900</v>
      </c>
      <c r="E143" t="s">
        <v>137</v>
      </c>
      <c r="F143">
        <v>57.1</v>
      </c>
    </row>
    <row r="144" spans="1:6" x14ac:dyDescent="0.25">
      <c r="A144">
        <v>10</v>
      </c>
      <c r="B144" t="s">
        <v>146</v>
      </c>
      <c r="C144" t="s">
        <v>95</v>
      </c>
      <c r="D144">
        <v>5400</v>
      </c>
      <c r="E144" t="s">
        <v>137</v>
      </c>
      <c r="F144">
        <v>56</v>
      </c>
    </row>
    <row r="145" spans="1:6" x14ac:dyDescent="0.25">
      <c r="A145">
        <v>10</v>
      </c>
      <c r="B145" t="s">
        <v>146</v>
      </c>
      <c r="C145" t="s">
        <v>96</v>
      </c>
      <c r="D145">
        <v>5900</v>
      </c>
      <c r="E145" t="s">
        <v>137</v>
      </c>
      <c r="F145">
        <v>62.5</v>
      </c>
    </row>
    <row r="146" spans="1:6" x14ac:dyDescent="0.25">
      <c r="A146">
        <v>20</v>
      </c>
      <c r="B146" t="s">
        <v>134</v>
      </c>
      <c r="C146" t="s">
        <v>91</v>
      </c>
      <c r="D146">
        <v>3400</v>
      </c>
      <c r="E146" t="s">
        <v>137</v>
      </c>
      <c r="F146">
        <v>52.7</v>
      </c>
    </row>
    <row r="147" spans="1:6" x14ac:dyDescent="0.25">
      <c r="A147">
        <v>20</v>
      </c>
      <c r="B147" t="s">
        <v>134</v>
      </c>
      <c r="C147" t="s">
        <v>92</v>
      </c>
      <c r="D147">
        <v>3900</v>
      </c>
      <c r="E147" t="s">
        <v>137</v>
      </c>
      <c r="F147">
        <v>53.8</v>
      </c>
    </row>
    <row r="148" spans="1:6" x14ac:dyDescent="0.25">
      <c r="A148">
        <v>20</v>
      </c>
      <c r="B148" t="s">
        <v>134</v>
      </c>
      <c r="C148" t="s">
        <v>93</v>
      </c>
      <c r="D148">
        <v>4400</v>
      </c>
      <c r="E148" t="s">
        <v>137</v>
      </c>
      <c r="F148">
        <v>50.6</v>
      </c>
    </row>
    <row r="149" spans="1:6" x14ac:dyDescent="0.25">
      <c r="A149">
        <v>20</v>
      </c>
      <c r="B149" t="s">
        <v>134</v>
      </c>
      <c r="C149" t="s">
        <v>94</v>
      </c>
      <c r="D149">
        <v>4900</v>
      </c>
      <c r="E149" t="s">
        <v>137</v>
      </c>
      <c r="F149">
        <v>56</v>
      </c>
    </row>
    <row r="150" spans="1:6" x14ac:dyDescent="0.25">
      <c r="A150">
        <v>20</v>
      </c>
      <c r="B150" t="s">
        <v>134</v>
      </c>
      <c r="C150" t="s">
        <v>95</v>
      </c>
      <c r="D150">
        <v>5400</v>
      </c>
      <c r="E150" t="s">
        <v>137</v>
      </c>
      <c r="F150">
        <v>56</v>
      </c>
    </row>
    <row r="151" spans="1:6" x14ac:dyDescent="0.25">
      <c r="A151">
        <v>20</v>
      </c>
      <c r="B151" t="s">
        <v>134</v>
      </c>
      <c r="C151" t="s">
        <v>96</v>
      </c>
      <c r="D151">
        <v>5900</v>
      </c>
      <c r="E151" t="s">
        <v>137</v>
      </c>
      <c r="F151">
        <v>61.5</v>
      </c>
    </row>
    <row r="152" spans="1:6" x14ac:dyDescent="0.25">
      <c r="A152">
        <v>20</v>
      </c>
      <c r="B152" t="s">
        <v>136</v>
      </c>
      <c r="C152" t="s">
        <v>91</v>
      </c>
      <c r="D152">
        <v>3400</v>
      </c>
      <c r="E152" t="s">
        <v>137</v>
      </c>
      <c r="F152">
        <v>51.6</v>
      </c>
    </row>
    <row r="153" spans="1:6" x14ac:dyDescent="0.25">
      <c r="A153">
        <v>20</v>
      </c>
      <c r="B153" t="s">
        <v>136</v>
      </c>
      <c r="C153" t="s">
        <v>92</v>
      </c>
      <c r="D153">
        <v>3900</v>
      </c>
      <c r="E153" t="s">
        <v>137</v>
      </c>
      <c r="F153">
        <v>53.8</v>
      </c>
    </row>
    <row r="154" spans="1:6" x14ac:dyDescent="0.25">
      <c r="A154">
        <v>20</v>
      </c>
      <c r="B154" t="s">
        <v>136</v>
      </c>
      <c r="C154" t="s">
        <v>93</v>
      </c>
      <c r="D154">
        <v>4400</v>
      </c>
      <c r="E154" t="s">
        <v>137</v>
      </c>
      <c r="F154">
        <v>50.6</v>
      </c>
    </row>
    <row r="155" spans="1:6" x14ac:dyDescent="0.25">
      <c r="A155">
        <v>20</v>
      </c>
      <c r="B155" t="s">
        <v>136</v>
      </c>
      <c r="C155" t="s">
        <v>94</v>
      </c>
      <c r="D155">
        <v>4900</v>
      </c>
      <c r="E155" t="s">
        <v>137</v>
      </c>
      <c r="F155">
        <v>54.9</v>
      </c>
    </row>
    <row r="156" spans="1:6" x14ac:dyDescent="0.25">
      <c r="A156">
        <v>20</v>
      </c>
      <c r="B156" t="s">
        <v>136</v>
      </c>
      <c r="C156" t="s">
        <v>95</v>
      </c>
      <c r="D156">
        <v>5400</v>
      </c>
      <c r="E156" t="s">
        <v>137</v>
      </c>
      <c r="F156">
        <v>54.9</v>
      </c>
    </row>
    <row r="157" spans="1:6" x14ac:dyDescent="0.25">
      <c r="A157">
        <v>20</v>
      </c>
      <c r="B157" t="s">
        <v>136</v>
      </c>
      <c r="C157" t="s">
        <v>96</v>
      </c>
      <c r="D157">
        <v>5900</v>
      </c>
      <c r="E157" t="s">
        <v>137</v>
      </c>
      <c r="F157">
        <v>60.4</v>
      </c>
    </row>
    <row r="158" spans="1:6" x14ac:dyDescent="0.25">
      <c r="A158">
        <v>20</v>
      </c>
      <c r="B158" t="s">
        <v>138</v>
      </c>
      <c r="C158" t="s">
        <v>91</v>
      </c>
      <c r="D158">
        <v>3400</v>
      </c>
      <c r="E158" t="s">
        <v>137</v>
      </c>
      <c r="F158">
        <v>52.7</v>
      </c>
    </row>
    <row r="159" spans="1:6" x14ac:dyDescent="0.25">
      <c r="A159">
        <v>20</v>
      </c>
      <c r="B159" t="s">
        <v>138</v>
      </c>
      <c r="C159" t="s">
        <v>92</v>
      </c>
      <c r="D159">
        <v>3900</v>
      </c>
      <c r="E159" t="s">
        <v>137</v>
      </c>
      <c r="F159">
        <v>53.8</v>
      </c>
    </row>
    <row r="160" spans="1:6" x14ac:dyDescent="0.25">
      <c r="A160">
        <v>20</v>
      </c>
      <c r="B160" t="s">
        <v>138</v>
      </c>
      <c r="C160" t="s">
        <v>93</v>
      </c>
      <c r="D160">
        <v>4400</v>
      </c>
      <c r="E160" t="s">
        <v>137</v>
      </c>
      <c r="F160">
        <v>50.6</v>
      </c>
    </row>
    <row r="161" spans="1:6" x14ac:dyDescent="0.25">
      <c r="A161">
        <v>20</v>
      </c>
      <c r="B161" t="s">
        <v>138</v>
      </c>
      <c r="C161" t="s">
        <v>94</v>
      </c>
      <c r="D161">
        <v>4900</v>
      </c>
      <c r="E161" t="s">
        <v>137</v>
      </c>
      <c r="F161">
        <v>54.9</v>
      </c>
    </row>
    <row r="162" spans="1:6" x14ac:dyDescent="0.25">
      <c r="A162">
        <v>20</v>
      </c>
      <c r="B162" t="s">
        <v>138</v>
      </c>
      <c r="C162" t="s">
        <v>95</v>
      </c>
      <c r="D162">
        <v>5400</v>
      </c>
      <c r="E162" t="s">
        <v>137</v>
      </c>
      <c r="F162">
        <v>54.9</v>
      </c>
    </row>
    <row r="163" spans="1:6" x14ac:dyDescent="0.25">
      <c r="A163">
        <v>20</v>
      </c>
      <c r="B163" t="s">
        <v>138</v>
      </c>
      <c r="C163" t="s">
        <v>96</v>
      </c>
      <c r="D163">
        <v>5900</v>
      </c>
      <c r="E163" t="s">
        <v>137</v>
      </c>
      <c r="F163">
        <v>60.4</v>
      </c>
    </row>
    <row r="164" spans="1:6" x14ac:dyDescent="0.25">
      <c r="A164">
        <v>20</v>
      </c>
      <c r="B164" t="s">
        <v>139</v>
      </c>
      <c r="C164" t="s">
        <v>91</v>
      </c>
      <c r="D164">
        <v>3400</v>
      </c>
      <c r="E164" t="s">
        <v>137</v>
      </c>
      <c r="F164">
        <v>52.7</v>
      </c>
    </row>
    <row r="165" spans="1:6" x14ac:dyDescent="0.25">
      <c r="A165">
        <v>20</v>
      </c>
      <c r="B165" t="s">
        <v>139</v>
      </c>
      <c r="C165" t="s">
        <v>92</v>
      </c>
      <c r="D165">
        <v>3900</v>
      </c>
      <c r="E165" t="s">
        <v>137</v>
      </c>
      <c r="F165">
        <v>53.8</v>
      </c>
    </row>
    <row r="166" spans="1:6" x14ac:dyDescent="0.25">
      <c r="A166">
        <v>20</v>
      </c>
      <c r="B166" t="s">
        <v>139</v>
      </c>
      <c r="C166" t="s">
        <v>93</v>
      </c>
      <c r="D166">
        <v>4400</v>
      </c>
      <c r="E166" t="s">
        <v>137</v>
      </c>
      <c r="F166">
        <v>50.6</v>
      </c>
    </row>
    <row r="167" spans="1:6" x14ac:dyDescent="0.25">
      <c r="A167">
        <v>20</v>
      </c>
      <c r="B167" t="s">
        <v>139</v>
      </c>
      <c r="C167" t="s">
        <v>94</v>
      </c>
      <c r="D167">
        <v>4900</v>
      </c>
      <c r="E167" t="s">
        <v>137</v>
      </c>
      <c r="F167">
        <v>54.9</v>
      </c>
    </row>
    <row r="168" spans="1:6" x14ac:dyDescent="0.25">
      <c r="A168">
        <v>20</v>
      </c>
      <c r="B168" t="s">
        <v>139</v>
      </c>
      <c r="C168" t="s">
        <v>95</v>
      </c>
      <c r="D168">
        <v>5400</v>
      </c>
      <c r="E168" t="s">
        <v>137</v>
      </c>
      <c r="F168">
        <v>54.9</v>
      </c>
    </row>
    <row r="169" spans="1:6" x14ac:dyDescent="0.25">
      <c r="A169">
        <v>20</v>
      </c>
      <c r="B169" t="s">
        <v>139</v>
      </c>
      <c r="C169" t="s">
        <v>96</v>
      </c>
      <c r="D169">
        <v>5900</v>
      </c>
      <c r="E169" t="s">
        <v>137</v>
      </c>
      <c r="F169">
        <v>61.5</v>
      </c>
    </row>
    <row r="170" spans="1:6" x14ac:dyDescent="0.25">
      <c r="A170">
        <v>20</v>
      </c>
      <c r="B170" t="s">
        <v>117</v>
      </c>
      <c r="C170" t="s">
        <v>91</v>
      </c>
      <c r="D170">
        <v>3400</v>
      </c>
      <c r="E170" t="s">
        <v>137</v>
      </c>
      <c r="F170">
        <v>52.7</v>
      </c>
    </row>
    <row r="171" spans="1:6" x14ac:dyDescent="0.25">
      <c r="A171">
        <v>20</v>
      </c>
      <c r="B171" t="s">
        <v>117</v>
      </c>
      <c r="C171" t="s">
        <v>92</v>
      </c>
      <c r="D171">
        <v>3900</v>
      </c>
      <c r="E171" t="s">
        <v>137</v>
      </c>
      <c r="F171">
        <v>53.8</v>
      </c>
    </row>
    <row r="172" spans="1:6" x14ac:dyDescent="0.25">
      <c r="A172">
        <v>20</v>
      </c>
      <c r="B172" t="s">
        <v>117</v>
      </c>
      <c r="C172" t="s">
        <v>93</v>
      </c>
      <c r="D172">
        <v>4400</v>
      </c>
      <c r="E172" t="s">
        <v>137</v>
      </c>
      <c r="F172">
        <v>50.6</v>
      </c>
    </row>
    <row r="173" spans="1:6" x14ac:dyDescent="0.25">
      <c r="A173">
        <v>20</v>
      </c>
      <c r="B173" t="s">
        <v>117</v>
      </c>
      <c r="C173" t="s">
        <v>94</v>
      </c>
      <c r="D173">
        <v>4900</v>
      </c>
      <c r="E173" t="s">
        <v>137</v>
      </c>
      <c r="F173">
        <v>54.9</v>
      </c>
    </row>
    <row r="174" spans="1:6" x14ac:dyDescent="0.25">
      <c r="A174">
        <v>20</v>
      </c>
      <c r="B174" t="s">
        <v>117</v>
      </c>
      <c r="C174" t="s">
        <v>95</v>
      </c>
      <c r="D174">
        <v>5400</v>
      </c>
      <c r="E174" t="s">
        <v>137</v>
      </c>
      <c r="F174">
        <v>54.9</v>
      </c>
    </row>
    <row r="175" spans="1:6" x14ac:dyDescent="0.25">
      <c r="A175">
        <v>20</v>
      </c>
      <c r="B175" t="s">
        <v>117</v>
      </c>
      <c r="C175" t="s">
        <v>96</v>
      </c>
      <c r="D175">
        <v>5900</v>
      </c>
      <c r="E175" t="s">
        <v>137</v>
      </c>
      <c r="F175">
        <v>61.5</v>
      </c>
    </row>
    <row r="176" spans="1:6" x14ac:dyDescent="0.25">
      <c r="A176">
        <v>20</v>
      </c>
      <c r="B176" t="s">
        <v>140</v>
      </c>
      <c r="C176" t="s">
        <v>91</v>
      </c>
      <c r="D176">
        <v>3400</v>
      </c>
      <c r="E176" t="s">
        <v>137</v>
      </c>
      <c r="F176">
        <v>52.7</v>
      </c>
    </row>
    <row r="177" spans="1:6" x14ac:dyDescent="0.25">
      <c r="A177">
        <v>20</v>
      </c>
      <c r="B177" t="s">
        <v>140</v>
      </c>
      <c r="C177" t="s">
        <v>92</v>
      </c>
      <c r="D177">
        <v>3900</v>
      </c>
      <c r="E177" t="s">
        <v>137</v>
      </c>
      <c r="F177">
        <v>54.9</v>
      </c>
    </row>
    <row r="178" spans="1:6" x14ac:dyDescent="0.25">
      <c r="A178">
        <v>20</v>
      </c>
      <c r="B178" t="s">
        <v>140</v>
      </c>
      <c r="C178" t="s">
        <v>93</v>
      </c>
      <c r="D178">
        <v>4400</v>
      </c>
      <c r="E178" t="s">
        <v>137</v>
      </c>
      <c r="F178">
        <v>50.6</v>
      </c>
    </row>
    <row r="179" spans="1:6" x14ac:dyDescent="0.25">
      <c r="A179">
        <v>20</v>
      </c>
      <c r="B179" t="s">
        <v>140</v>
      </c>
      <c r="C179" t="s">
        <v>94</v>
      </c>
      <c r="D179">
        <v>4900</v>
      </c>
      <c r="E179" t="s">
        <v>137</v>
      </c>
      <c r="F179">
        <v>54.9</v>
      </c>
    </row>
    <row r="180" spans="1:6" x14ac:dyDescent="0.25">
      <c r="A180">
        <v>20</v>
      </c>
      <c r="B180" t="s">
        <v>140</v>
      </c>
      <c r="C180" t="s">
        <v>95</v>
      </c>
      <c r="D180">
        <v>5400</v>
      </c>
      <c r="E180" t="s">
        <v>137</v>
      </c>
      <c r="F180">
        <v>56</v>
      </c>
    </row>
    <row r="181" spans="1:6" x14ac:dyDescent="0.25">
      <c r="A181">
        <v>20</v>
      </c>
      <c r="B181" t="s">
        <v>140</v>
      </c>
      <c r="C181" t="s">
        <v>96</v>
      </c>
      <c r="D181">
        <v>5900</v>
      </c>
      <c r="E181" t="s">
        <v>137</v>
      </c>
      <c r="F181">
        <v>62.5</v>
      </c>
    </row>
    <row r="182" spans="1:6" x14ac:dyDescent="0.25">
      <c r="A182">
        <v>20</v>
      </c>
      <c r="B182" t="s">
        <v>141</v>
      </c>
      <c r="C182" t="s">
        <v>91</v>
      </c>
      <c r="D182">
        <v>3400</v>
      </c>
      <c r="E182" t="s">
        <v>137</v>
      </c>
      <c r="F182">
        <v>52.7</v>
      </c>
    </row>
    <row r="183" spans="1:6" x14ac:dyDescent="0.25">
      <c r="A183">
        <v>20</v>
      </c>
      <c r="B183" t="s">
        <v>141</v>
      </c>
      <c r="C183" t="s">
        <v>92</v>
      </c>
      <c r="D183">
        <v>3900</v>
      </c>
      <c r="E183" t="s">
        <v>137</v>
      </c>
      <c r="F183">
        <v>54.9</v>
      </c>
    </row>
    <row r="184" spans="1:6" x14ac:dyDescent="0.25">
      <c r="A184">
        <v>20</v>
      </c>
      <c r="B184" t="s">
        <v>141</v>
      </c>
      <c r="C184" t="s">
        <v>93</v>
      </c>
      <c r="D184">
        <v>4400</v>
      </c>
      <c r="E184" t="s">
        <v>137</v>
      </c>
      <c r="F184">
        <v>50.6</v>
      </c>
    </row>
    <row r="185" spans="1:6" x14ac:dyDescent="0.25">
      <c r="A185">
        <v>20</v>
      </c>
      <c r="B185" t="s">
        <v>141</v>
      </c>
      <c r="C185" t="s">
        <v>94</v>
      </c>
      <c r="D185">
        <v>4900</v>
      </c>
      <c r="E185" t="s">
        <v>137</v>
      </c>
      <c r="F185">
        <v>56</v>
      </c>
    </row>
    <row r="186" spans="1:6" x14ac:dyDescent="0.25">
      <c r="A186">
        <v>20</v>
      </c>
      <c r="B186" t="s">
        <v>141</v>
      </c>
      <c r="C186" t="s">
        <v>95</v>
      </c>
      <c r="D186">
        <v>5400</v>
      </c>
      <c r="E186" t="s">
        <v>137</v>
      </c>
      <c r="F186">
        <v>56</v>
      </c>
    </row>
    <row r="187" spans="1:6" x14ac:dyDescent="0.25">
      <c r="A187">
        <v>20</v>
      </c>
      <c r="B187" t="s">
        <v>141</v>
      </c>
      <c r="C187" t="s">
        <v>96</v>
      </c>
      <c r="D187">
        <v>5900</v>
      </c>
      <c r="E187" t="s">
        <v>137</v>
      </c>
      <c r="F187">
        <v>61.5</v>
      </c>
    </row>
    <row r="188" spans="1:6" x14ac:dyDescent="0.25">
      <c r="A188">
        <v>20</v>
      </c>
      <c r="B188" t="s">
        <v>142</v>
      </c>
      <c r="C188" t="s">
        <v>91</v>
      </c>
      <c r="D188">
        <v>3400</v>
      </c>
      <c r="E188" t="s">
        <v>137</v>
      </c>
      <c r="F188">
        <v>53.8</v>
      </c>
    </row>
    <row r="189" spans="1:6" x14ac:dyDescent="0.25">
      <c r="A189">
        <v>20</v>
      </c>
      <c r="B189" t="s">
        <v>142</v>
      </c>
      <c r="C189" t="s">
        <v>92</v>
      </c>
      <c r="D189">
        <v>3900</v>
      </c>
      <c r="E189" t="s">
        <v>137</v>
      </c>
      <c r="F189">
        <v>54.9</v>
      </c>
    </row>
    <row r="190" spans="1:6" x14ac:dyDescent="0.25">
      <c r="A190">
        <v>20</v>
      </c>
      <c r="B190" t="s">
        <v>142</v>
      </c>
      <c r="C190" t="s">
        <v>93</v>
      </c>
      <c r="D190">
        <v>4400</v>
      </c>
      <c r="E190" t="s">
        <v>137</v>
      </c>
      <c r="F190">
        <v>51.6</v>
      </c>
    </row>
    <row r="191" spans="1:6" x14ac:dyDescent="0.25">
      <c r="A191">
        <v>20</v>
      </c>
      <c r="B191" t="s">
        <v>142</v>
      </c>
      <c r="C191" t="s">
        <v>94</v>
      </c>
      <c r="D191">
        <v>4900</v>
      </c>
      <c r="E191" t="s">
        <v>137</v>
      </c>
      <c r="F191">
        <v>56</v>
      </c>
    </row>
    <row r="192" spans="1:6" x14ac:dyDescent="0.25">
      <c r="A192">
        <v>20</v>
      </c>
      <c r="B192" t="s">
        <v>142</v>
      </c>
      <c r="C192" t="s">
        <v>95</v>
      </c>
      <c r="D192">
        <v>5400</v>
      </c>
      <c r="E192" t="s">
        <v>137</v>
      </c>
      <c r="F192">
        <v>56</v>
      </c>
    </row>
    <row r="193" spans="1:6" x14ac:dyDescent="0.25">
      <c r="A193">
        <v>20</v>
      </c>
      <c r="B193" t="s">
        <v>142</v>
      </c>
      <c r="C193" t="s">
        <v>96</v>
      </c>
      <c r="D193">
        <v>5900</v>
      </c>
      <c r="E193" t="s">
        <v>137</v>
      </c>
      <c r="F193">
        <v>62.5</v>
      </c>
    </row>
    <row r="194" spans="1:6" x14ac:dyDescent="0.25">
      <c r="A194">
        <v>20</v>
      </c>
      <c r="B194" t="s">
        <v>143</v>
      </c>
      <c r="C194" t="s">
        <v>91</v>
      </c>
      <c r="D194">
        <v>3400</v>
      </c>
      <c r="E194" t="s">
        <v>137</v>
      </c>
      <c r="F194">
        <v>53.8</v>
      </c>
    </row>
    <row r="195" spans="1:6" x14ac:dyDescent="0.25">
      <c r="A195">
        <v>20</v>
      </c>
      <c r="B195" t="s">
        <v>143</v>
      </c>
      <c r="C195" t="s">
        <v>92</v>
      </c>
      <c r="D195">
        <v>3900</v>
      </c>
      <c r="E195" t="s">
        <v>137</v>
      </c>
      <c r="F195">
        <v>54.9</v>
      </c>
    </row>
    <row r="196" spans="1:6" x14ac:dyDescent="0.25">
      <c r="A196">
        <v>20</v>
      </c>
      <c r="B196" t="s">
        <v>143</v>
      </c>
      <c r="C196" t="s">
        <v>93</v>
      </c>
      <c r="D196">
        <v>4400</v>
      </c>
      <c r="E196" t="s">
        <v>137</v>
      </c>
      <c r="F196">
        <v>51.6</v>
      </c>
    </row>
    <row r="197" spans="1:6" x14ac:dyDescent="0.25">
      <c r="A197">
        <v>20</v>
      </c>
      <c r="B197" t="s">
        <v>143</v>
      </c>
      <c r="C197" t="s">
        <v>94</v>
      </c>
      <c r="D197">
        <v>4900</v>
      </c>
      <c r="E197" t="s">
        <v>137</v>
      </c>
      <c r="F197">
        <v>56</v>
      </c>
    </row>
    <row r="198" spans="1:6" x14ac:dyDescent="0.25">
      <c r="A198">
        <v>20</v>
      </c>
      <c r="B198" t="s">
        <v>143</v>
      </c>
      <c r="C198" t="s">
        <v>95</v>
      </c>
      <c r="D198">
        <v>5400</v>
      </c>
      <c r="E198" t="s">
        <v>137</v>
      </c>
      <c r="F198">
        <v>56</v>
      </c>
    </row>
    <row r="199" spans="1:6" x14ac:dyDescent="0.25">
      <c r="A199">
        <v>20</v>
      </c>
      <c r="B199" t="s">
        <v>143</v>
      </c>
      <c r="C199" t="s">
        <v>96</v>
      </c>
      <c r="D199">
        <v>5900</v>
      </c>
      <c r="E199" t="s">
        <v>137</v>
      </c>
      <c r="F199">
        <v>62.5</v>
      </c>
    </row>
    <row r="200" spans="1:6" x14ac:dyDescent="0.25">
      <c r="A200">
        <v>20</v>
      </c>
      <c r="B200" t="s">
        <v>144</v>
      </c>
      <c r="C200" t="s">
        <v>91</v>
      </c>
      <c r="D200">
        <v>3400</v>
      </c>
      <c r="E200" t="s">
        <v>137</v>
      </c>
      <c r="F200">
        <v>53.8</v>
      </c>
    </row>
    <row r="201" spans="1:6" x14ac:dyDescent="0.25">
      <c r="A201">
        <v>20</v>
      </c>
      <c r="B201" t="s">
        <v>144</v>
      </c>
      <c r="C201" t="s">
        <v>92</v>
      </c>
      <c r="D201">
        <v>3900</v>
      </c>
      <c r="E201" t="s">
        <v>137</v>
      </c>
      <c r="F201">
        <v>54.9</v>
      </c>
    </row>
    <row r="202" spans="1:6" x14ac:dyDescent="0.25">
      <c r="A202">
        <v>20</v>
      </c>
      <c r="B202" t="s">
        <v>144</v>
      </c>
      <c r="C202" t="s">
        <v>93</v>
      </c>
      <c r="D202">
        <v>4400</v>
      </c>
      <c r="E202" t="s">
        <v>137</v>
      </c>
      <c r="F202">
        <v>51.6</v>
      </c>
    </row>
    <row r="203" spans="1:6" x14ac:dyDescent="0.25">
      <c r="A203">
        <v>20</v>
      </c>
      <c r="B203" t="s">
        <v>144</v>
      </c>
      <c r="C203" t="s">
        <v>94</v>
      </c>
      <c r="D203">
        <v>4900</v>
      </c>
      <c r="E203" t="s">
        <v>137</v>
      </c>
      <c r="F203">
        <v>56</v>
      </c>
    </row>
    <row r="204" spans="1:6" x14ac:dyDescent="0.25">
      <c r="A204">
        <v>20</v>
      </c>
      <c r="B204" t="s">
        <v>144</v>
      </c>
      <c r="C204" t="s">
        <v>95</v>
      </c>
      <c r="D204">
        <v>5400</v>
      </c>
      <c r="E204" t="s">
        <v>137</v>
      </c>
      <c r="F204">
        <v>56</v>
      </c>
    </row>
    <row r="205" spans="1:6" x14ac:dyDescent="0.25">
      <c r="A205">
        <v>20</v>
      </c>
      <c r="B205" t="s">
        <v>144</v>
      </c>
      <c r="C205" t="s">
        <v>96</v>
      </c>
      <c r="D205">
        <v>5900</v>
      </c>
      <c r="E205" t="s">
        <v>137</v>
      </c>
      <c r="F205">
        <v>62.5</v>
      </c>
    </row>
    <row r="206" spans="1:6" x14ac:dyDescent="0.25">
      <c r="A206">
        <v>20</v>
      </c>
      <c r="B206" t="s">
        <v>145</v>
      </c>
      <c r="C206" t="s">
        <v>91</v>
      </c>
      <c r="D206">
        <v>3400</v>
      </c>
      <c r="E206" t="s">
        <v>137</v>
      </c>
      <c r="F206">
        <v>53.8</v>
      </c>
    </row>
    <row r="207" spans="1:6" x14ac:dyDescent="0.25">
      <c r="A207">
        <v>20</v>
      </c>
      <c r="B207" t="s">
        <v>145</v>
      </c>
      <c r="C207" t="s">
        <v>92</v>
      </c>
      <c r="D207">
        <v>3900</v>
      </c>
      <c r="E207" t="s">
        <v>137</v>
      </c>
      <c r="F207">
        <v>54.9</v>
      </c>
    </row>
    <row r="208" spans="1:6" x14ac:dyDescent="0.25">
      <c r="A208">
        <v>20</v>
      </c>
      <c r="B208" t="s">
        <v>145</v>
      </c>
      <c r="C208" t="s">
        <v>93</v>
      </c>
      <c r="D208">
        <v>4400</v>
      </c>
      <c r="E208" t="s">
        <v>137</v>
      </c>
      <c r="F208">
        <v>51.6</v>
      </c>
    </row>
    <row r="209" spans="1:6" x14ac:dyDescent="0.25">
      <c r="A209">
        <v>20</v>
      </c>
      <c r="B209" t="s">
        <v>145</v>
      </c>
      <c r="C209" t="s">
        <v>94</v>
      </c>
      <c r="D209">
        <v>4900</v>
      </c>
      <c r="E209" t="s">
        <v>137</v>
      </c>
      <c r="F209">
        <v>56</v>
      </c>
    </row>
    <row r="210" spans="1:6" x14ac:dyDescent="0.25">
      <c r="A210">
        <v>20</v>
      </c>
      <c r="B210" t="s">
        <v>145</v>
      </c>
      <c r="C210" t="s">
        <v>95</v>
      </c>
      <c r="D210">
        <v>5400</v>
      </c>
      <c r="E210" t="s">
        <v>137</v>
      </c>
      <c r="F210">
        <v>56</v>
      </c>
    </row>
    <row r="211" spans="1:6" x14ac:dyDescent="0.25">
      <c r="A211">
        <v>20</v>
      </c>
      <c r="B211" t="s">
        <v>145</v>
      </c>
      <c r="C211" t="s">
        <v>96</v>
      </c>
      <c r="D211">
        <v>5900</v>
      </c>
      <c r="E211" t="s">
        <v>137</v>
      </c>
      <c r="F211">
        <v>62.5</v>
      </c>
    </row>
    <row r="212" spans="1:6" x14ac:dyDescent="0.25">
      <c r="A212">
        <v>20</v>
      </c>
      <c r="B212" t="s">
        <v>146</v>
      </c>
      <c r="C212" t="s">
        <v>91</v>
      </c>
      <c r="D212">
        <v>3400</v>
      </c>
      <c r="E212" t="s">
        <v>137</v>
      </c>
      <c r="F212">
        <v>53.8</v>
      </c>
    </row>
    <row r="213" spans="1:6" x14ac:dyDescent="0.25">
      <c r="A213">
        <v>20</v>
      </c>
      <c r="B213" t="s">
        <v>146</v>
      </c>
      <c r="C213" t="s">
        <v>92</v>
      </c>
      <c r="D213">
        <v>3900</v>
      </c>
      <c r="E213" t="s">
        <v>137</v>
      </c>
      <c r="F213">
        <v>56</v>
      </c>
    </row>
    <row r="214" spans="1:6" x14ac:dyDescent="0.25">
      <c r="A214">
        <v>20</v>
      </c>
      <c r="B214" t="s">
        <v>146</v>
      </c>
      <c r="C214" t="s">
        <v>93</v>
      </c>
      <c r="D214">
        <v>4400</v>
      </c>
      <c r="E214" t="s">
        <v>137</v>
      </c>
      <c r="F214">
        <v>51.6</v>
      </c>
    </row>
    <row r="215" spans="1:6" x14ac:dyDescent="0.25">
      <c r="A215">
        <v>20</v>
      </c>
      <c r="B215" t="s">
        <v>146</v>
      </c>
      <c r="C215" t="s">
        <v>94</v>
      </c>
      <c r="D215">
        <v>4900</v>
      </c>
      <c r="E215" t="s">
        <v>137</v>
      </c>
      <c r="F215">
        <v>57.1</v>
      </c>
    </row>
    <row r="216" spans="1:6" x14ac:dyDescent="0.25">
      <c r="A216">
        <v>20</v>
      </c>
      <c r="B216" t="s">
        <v>146</v>
      </c>
      <c r="C216" t="s">
        <v>95</v>
      </c>
      <c r="D216">
        <v>5400</v>
      </c>
      <c r="E216" t="s">
        <v>137</v>
      </c>
      <c r="F216">
        <v>57.1</v>
      </c>
    </row>
    <row r="217" spans="1:6" x14ac:dyDescent="0.25">
      <c r="A217">
        <v>20</v>
      </c>
      <c r="B217" t="s">
        <v>146</v>
      </c>
      <c r="C217" t="s">
        <v>96</v>
      </c>
      <c r="D217">
        <v>5900</v>
      </c>
      <c r="E217" t="s">
        <v>137</v>
      </c>
      <c r="F217">
        <v>62.5</v>
      </c>
    </row>
    <row r="218" spans="1:6" x14ac:dyDescent="0.25">
      <c r="A218">
        <v>50</v>
      </c>
      <c r="B218" t="s">
        <v>134</v>
      </c>
      <c r="C218" t="s">
        <v>91</v>
      </c>
      <c r="D218">
        <v>3400</v>
      </c>
      <c r="E218" t="s">
        <v>137</v>
      </c>
      <c r="F218">
        <v>53.8</v>
      </c>
    </row>
    <row r="219" spans="1:6" x14ac:dyDescent="0.25">
      <c r="A219">
        <v>50</v>
      </c>
      <c r="B219" t="s">
        <v>134</v>
      </c>
      <c r="C219" t="s">
        <v>92</v>
      </c>
      <c r="D219">
        <v>3900</v>
      </c>
      <c r="E219" t="s">
        <v>137</v>
      </c>
      <c r="F219">
        <v>56</v>
      </c>
    </row>
    <row r="220" spans="1:6" x14ac:dyDescent="0.25">
      <c r="A220">
        <v>50</v>
      </c>
      <c r="B220" t="s">
        <v>134</v>
      </c>
      <c r="C220" t="s">
        <v>93</v>
      </c>
      <c r="D220">
        <v>4400</v>
      </c>
      <c r="E220" t="s">
        <v>137</v>
      </c>
      <c r="F220">
        <v>52.7</v>
      </c>
    </row>
    <row r="221" spans="1:6" x14ac:dyDescent="0.25">
      <c r="A221">
        <v>50</v>
      </c>
      <c r="B221" t="s">
        <v>134</v>
      </c>
      <c r="C221" t="s">
        <v>94</v>
      </c>
      <c r="D221">
        <v>4900</v>
      </c>
      <c r="E221" t="s">
        <v>137</v>
      </c>
      <c r="F221">
        <v>57.1</v>
      </c>
    </row>
    <row r="222" spans="1:6" x14ac:dyDescent="0.25">
      <c r="A222">
        <v>50</v>
      </c>
      <c r="B222" t="s">
        <v>134</v>
      </c>
      <c r="C222" t="s">
        <v>95</v>
      </c>
      <c r="D222">
        <v>5400</v>
      </c>
      <c r="E222" t="s">
        <v>137</v>
      </c>
      <c r="F222">
        <v>56</v>
      </c>
    </row>
    <row r="223" spans="1:6" x14ac:dyDescent="0.25">
      <c r="A223">
        <v>50</v>
      </c>
      <c r="B223" t="s">
        <v>134</v>
      </c>
      <c r="C223" t="s">
        <v>96</v>
      </c>
      <c r="D223">
        <v>5900</v>
      </c>
      <c r="E223" t="s">
        <v>137</v>
      </c>
      <c r="F223">
        <v>62.5</v>
      </c>
    </row>
    <row r="224" spans="1:6" x14ac:dyDescent="0.25">
      <c r="A224">
        <v>50</v>
      </c>
      <c r="B224" t="s">
        <v>136</v>
      </c>
      <c r="C224" t="s">
        <v>91</v>
      </c>
      <c r="D224">
        <v>3400</v>
      </c>
      <c r="E224" t="s">
        <v>137</v>
      </c>
      <c r="F224">
        <v>53.8</v>
      </c>
    </row>
    <row r="225" spans="1:6" x14ac:dyDescent="0.25">
      <c r="A225">
        <v>50</v>
      </c>
      <c r="B225" t="s">
        <v>136</v>
      </c>
      <c r="C225" t="s">
        <v>92</v>
      </c>
      <c r="D225">
        <v>3900</v>
      </c>
      <c r="E225" t="s">
        <v>137</v>
      </c>
      <c r="F225">
        <v>54.9</v>
      </c>
    </row>
    <row r="226" spans="1:6" x14ac:dyDescent="0.25">
      <c r="A226">
        <v>50</v>
      </c>
      <c r="B226" t="s">
        <v>136</v>
      </c>
      <c r="C226" t="s">
        <v>93</v>
      </c>
      <c r="D226">
        <v>4400</v>
      </c>
      <c r="E226" t="s">
        <v>137</v>
      </c>
      <c r="F226">
        <v>51.6</v>
      </c>
    </row>
    <row r="227" spans="1:6" x14ac:dyDescent="0.25">
      <c r="A227">
        <v>50</v>
      </c>
      <c r="B227" t="s">
        <v>136</v>
      </c>
      <c r="C227" t="s">
        <v>94</v>
      </c>
      <c r="D227">
        <v>4900</v>
      </c>
      <c r="E227" t="s">
        <v>137</v>
      </c>
      <c r="F227">
        <v>56</v>
      </c>
    </row>
    <row r="228" spans="1:6" x14ac:dyDescent="0.25">
      <c r="A228">
        <v>50</v>
      </c>
      <c r="B228" t="s">
        <v>136</v>
      </c>
      <c r="C228" t="s">
        <v>95</v>
      </c>
      <c r="D228">
        <v>5400</v>
      </c>
      <c r="E228" t="s">
        <v>137</v>
      </c>
      <c r="F228">
        <v>56</v>
      </c>
    </row>
    <row r="229" spans="1:6" x14ac:dyDescent="0.25">
      <c r="A229">
        <v>50</v>
      </c>
      <c r="B229" t="s">
        <v>136</v>
      </c>
      <c r="C229" t="s">
        <v>96</v>
      </c>
      <c r="D229">
        <v>5900</v>
      </c>
      <c r="E229" t="s">
        <v>137</v>
      </c>
      <c r="F229">
        <v>61.5</v>
      </c>
    </row>
    <row r="230" spans="1:6" x14ac:dyDescent="0.25">
      <c r="A230">
        <v>50</v>
      </c>
      <c r="B230" t="s">
        <v>138</v>
      </c>
      <c r="C230" t="s">
        <v>91</v>
      </c>
      <c r="D230">
        <v>3400</v>
      </c>
      <c r="E230" t="s">
        <v>137</v>
      </c>
      <c r="F230">
        <v>53.8</v>
      </c>
    </row>
    <row r="231" spans="1:6" x14ac:dyDescent="0.25">
      <c r="A231">
        <v>50</v>
      </c>
      <c r="B231" t="s">
        <v>138</v>
      </c>
      <c r="C231" t="s">
        <v>92</v>
      </c>
      <c r="D231">
        <v>3900</v>
      </c>
      <c r="E231" t="s">
        <v>137</v>
      </c>
      <c r="F231">
        <v>54.9</v>
      </c>
    </row>
    <row r="232" spans="1:6" x14ac:dyDescent="0.25">
      <c r="A232">
        <v>50</v>
      </c>
      <c r="B232" t="s">
        <v>138</v>
      </c>
      <c r="C232" t="s">
        <v>93</v>
      </c>
      <c r="D232">
        <v>4400</v>
      </c>
      <c r="E232" t="s">
        <v>137</v>
      </c>
      <c r="F232">
        <v>51.6</v>
      </c>
    </row>
    <row r="233" spans="1:6" x14ac:dyDescent="0.25">
      <c r="A233">
        <v>50</v>
      </c>
      <c r="B233" t="s">
        <v>138</v>
      </c>
      <c r="C233" t="s">
        <v>94</v>
      </c>
      <c r="D233">
        <v>4900</v>
      </c>
      <c r="E233" t="s">
        <v>137</v>
      </c>
      <c r="F233">
        <v>56</v>
      </c>
    </row>
    <row r="234" spans="1:6" x14ac:dyDescent="0.25">
      <c r="A234">
        <v>50</v>
      </c>
      <c r="B234" t="s">
        <v>138</v>
      </c>
      <c r="C234" t="s">
        <v>95</v>
      </c>
      <c r="D234">
        <v>5400</v>
      </c>
      <c r="E234" t="s">
        <v>137</v>
      </c>
      <c r="F234">
        <v>56</v>
      </c>
    </row>
    <row r="235" spans="1:6" x14ac:dyDescent="0.25">
      <c r="A235">
        <v>50</v>
      </c>
      <c r="B235" t="s">
        <v>138</v>
      </c>
      <c r="C235" t="s">
        <v>96</v>
      </c>
      <c r="D235">
        <v>5900</v>
      </c>
      <c r="E235" t="s">
        <v>137</v>
      </c>
      <c r="F235">
        <v>62.5</v>
      </c>
    </row>
    <row r="236" spans="1:6" x14ac:dyDescent="0.25">
      <c r="A236">
        <v>50</v>
      </c>
      <c r="B236" t="s">
        <v>139</v>
      </c>
      <c r="C236" t="s">
        <v>91</v>
      </c>
      <c r="D236">
        <v>3400</v>
      </c>
      <c r="E236" t="s">
        <v>137</v>
      </c>
      <c r="F236">
        <v>53.8</v>
      </c>
    </row>
    <row r="237" spans="1:6" x14ac:dyDescent="0.25">
      <c r="A237">
        <v>50</v>
      </c>
      <c r="B237" t="s">
        <v>139</v>
      </c>
      <c r="C237" t="s">
        <v>92</v>
      </c>
      <c r="D237">
        <v>3900</v>
      </c>
      <c r="E237" t="s">
        <v>137</v>
      </c>
      <c r="F237">
        <v>56</v>
      </c>
    </row>
    <row r="238" spans="1:6" x14ac:dyDescent="0.25">
      <c r="A238">
        <v>50</v>
      </c>
      <c r="B238" t="s">
        <v>139</v>
      </c>
      <c r="C238" t="s">
        <v>93</v>
      </c>
      <c r="D238">
        <v>4400</v>
      </c>
      <c r="E238" t="s">
        <v>137</v>
      </c>
      <c r="F238">
        <v>52.7</v>
      </c>
    </row>
    <row r="239" spans="1:6" x14ac:dyDescent="0.25">
      <c r="A239">
        <v>50</v>
      </c>
      <c r="B239" t="s">
        <v>139</v>
      </c>
      <c r="C239" t="s">
        <v>94</v>
      </c>
      <c r="D239">
        <v>4900</v>
      </c>
      <c r="E239" t="s">
        <v>137</v>
      </c>
      <c r="F239">
        <v>57.1</v>
      </c>
    </row>
    <row r="240" spans="1:6" x14ac:dyDescent="0.25">
      <c r="A240">
        <v>50</v>
      </c>
      <c r="B240" t="s">
        <v>139</v>
      </c>
      <c r="C240" t="s">
        <v>95</v>
      </c>
      <c r="D240">
        <v>5400</v>
      </c>
      <c r="E240" t="s">
        <v>137</v>
      </c>
      <c r="F240">
        <v>56</v>
      </c>
    </row>
    <row r="241" spans="1:6" x14ac:dyDescent="0.25">
      <c r="A241">
        <v>50</v>
      </c>
      <c r="B241" t="s">
        <v>139</v>
      </c>
      <c r="C241" t="s">
        <v>96</v>
      </c>
      <c r="D241">
        <v>5900</v>
      </c>
      <c r="E241" t="s">
        <v>137</v>
      </c>
      <c r="F241">
        <v>62.5</v>
      </c>
    </row>
    <row r="242" spans="1:6" x14ac:dyDescent="0.25">
      <c r="A242">
        <v>50</v>
      </c>
      <c r="B242" t="s">
        <v>117</v>
      </c>
      <c r="C242" t="s">
        <v>91</v>
      </c>
      <c r="D242">
        <v>3400</v>
      </c>
      <c r="E242" t="s">
        <v>137</v>
      </c>
      <c r="F242">
        <v>53.8</v>
      </c>
    </row>
    <row r="243" spans="1:6" x14ac:dyDescent="0.25">
      <c r="A243">
        <v>50</v>
      </c>
      <c r="B243" t="s">
        <v>117</v>
      </c>
      <c r="C243" t="s">
        <v>92</v>
      </c>
      <c r="D243">
        <v>3900</v>
      </c>
      <c r="E243" t="s">
        <v>137</v>
      </c>
      <c r="F243">
        <v>56</v>
      </c>
    </row>
    <row r="244" spans="1:6" x14ac:dyDescent="0.25">
      <c r="A244">
        <v>50</v>
      </c>
      <c r="B244" t="s">
        <v>117</v>
      </c>
      <c r="C244" t="s">
        <v>93</v>
      </c>
      <c r="D244">
        <v>4400</v>
      </c>
      <c r="E244" t="s">
        <v>137</v>
      </c>
      <c r="F244">
        <v>52.7</v>
      </c>
    </row>
    <row r="245" spans="1:6" x14ac:dyDescent="0.25">
      <c r="A245">
        <v>50</v>
      </c>
      <c r="B245" t="s">
        <v>117</v>
      </c>
      <c r="C245" t="s">
        <v>94</v>
      </c>
      <c r="D245">
        <v>4900</v>
      </c>
      <c r="E245" t="s">
        <v>137</v>
      </c>
      <c r="F245">
        <v>57.1</v>
      </c>
    </row>
    <row r="246" spans="1:6" x14ac:dyDescent="0.25">
      <c r="A246">
        <v>50</v>
      </c>
      <c r="B246" t="s">
        <v>117</v>
      </c>
      <c r="C246" t="s">
        <v>95</v>
      </c>
      <c r="D246">
        <v>5400</v>
      </c>
      <c r="E246" t="s">
        <v>137</v>
      </c>
      <c r="F246">
        <v>56</v>
      </c>
    </row>
    <row r="247" spans="1:6" x14ac:dyDescent="0.25">
      <c r="A247">
        <v>50</v>
      </c>
      <c r="B247" t="s">
        <v>117</v>
      </c>
      <c r="C247" t="s">
        <v>96</v>
      </c>
      <c r="D247">
        <v>5900</v>
      </c>
      <c r="E247" t="s">
        <v>137</v>
      </c>
      <c r="F247">
        <v>62.5</v>
      </c>
    </row>
    <row r="248" spans="1:6" x14ac:dyDescent="0.25">
      <c r="A248">
        <v>50</v>
      </c>
      <c r="B248" t="s">
        <v>140</v>
      </c>
      <c r="C248" t="s">
        <v>91</v>
      </c>
      <c r="D248">
        <v>3400</v>
      </c>
      <c r="E248" t="s">
        <v>137</v>
      </c>
      <c r="F248">
        <v>54.9</v>
      </c>
    </row>
    <row r="249" spans="1:6" x14ac:dyDescent="0.25">
      <c r="A249">
        <v>50</v>
      </c>
      <c r="B249" t="s">
        <v>140</v>
      </c>
      <c r="C249" t="s">
        <v>92</v>
      </c>
      <c r="D249">
        <v>3900</v>
      </c>
      <c r="E249" t="s">
        <v>137</v>
      </c>
      <c r="F249">
        <v>56</v>
      </c>
    </row>
    <row r="250" spans="1:6" x14ac:dyDescent="0.25">
      <c r="A250">
        <v>50</v>
      </c>
      <c r="B250" t="s">
        <v>140</v>
      </c>
      <c r="C250" t="s">
        <v>93</v>
      </c>
      <c r="D250">
        <v>4400</v>
      </c>
      <c r="E250" t="s">
        <v>137</v>
      </c>
      <c r="F250">
        <v>52.7</v>
      </c>
    </row>
    <row r="251" spans="1:6" x14ac:dyDescent="0.25">
      <c r="A251">
        <v>50</v>
      </c>
      <c r="B251" t="s">
        <v>140</v>
      </c>
      <c r="C251" t="s">
        <v>94</v>
      </c>
      <c r="D251">
        <v>4900</v>
      </c>
      <c r="E251" t="s">
        <v>137</v>
      </c>
      <c r="F251">
        <v>57.1</v>
      </c>
    </row>
    <row r="252" spans="1:6" x14ac:dyDescent="0.25">
      <c r="A252">
        <v>50</v>
      </c>
      <c r="B252" t="s">
        <v>140</v>
      </c>
      <c r="C252" t="s">
        <v>95</v>
      </c>
      <c r="D252">
        <v>5400</v>
      </c>
      <c r="E252" t="s">
        <v>137</v>
      </c>
      <c r="F252">
        <v>57.1</v>
      </c>
    </row>
    <row r="253" spans="1:6" x14ac:dyDescent="0.25">
      <c r="A253">
        <v>50</v>
      </c>
      <c r="B253" t="s">
        <v>140</v>
      </c>
      <c r="C253" t="s">
        <v>96</v>
      </c>
      <c r="D253">
        <v>5900</v>
      </c>
      <c r="E253" t="s">
        <v>137</v>
      </c>
      <c r="F253">
        <v>62.5</v>
      </c>
    </row>
    <row r="254" spans="1:6" x14ac:dyDescent="0.25">
      <c r="A254">
        <v>50</v>
      </c>
      <c r="B254" t="s">
        <v>141</v>
      </c>
      <c r="C254" t="s">
        <v>91</v>
      </c>
      <c r="D254">
        <v>3400</v>
      </c>
      <c r="E254" t="s">
        <v>137</v>
      </c>
      <c r="F254">
        <v>54.9</v>
      </c>
    </row>
    <row r="255" spans="1:6" x14ac:dyDescent="0.25">
      <c r="A255">
        <v>50</v>
      </c>
      <c r="B255" t="s">
        <v>141</v>
      </c>
      <c r="C255" t="s">
        <v>92</v>
      </c>
      <c r="D255">
        <v>3900</v>
      </c>
      <c r="E255" t="s">
        <v>137</v>
      </c>
      <c r="F255">
        <v>56</v>
      </c>
    </row>
    <row r="256" spans="1:6" x14ac:dyDescent="0.25">
      <c r="A256">
        <v>50</v>
      </c>
      <c r="B256" t="s">
        <v>141</v>
      </c>
      <c r="C256" t="s">
        <v>93</v>
      </c>
      <c r="D256">
        <v>4400</v>
      </c>
      <c r="E256" t="s">
        <v>137</v>
      </c>
      <c r="F256">
        <v>52.7</v>
      </c>
    </row>
    <row r="257" spans="1:6" x14ac:dyDescent="0.25">
      <c r="A257">
        <v>50</v>
      </c>
      <c r="B257" t="s">
        <v>141</v>
      </c>
      <c r="C257" t="s">
        <v>94</v>
      </c>
      <c r="D257">
        <v>4900</v>
      </c>
      <c r="E257" t="s">
        <v>137</v>
      </c>
      <c r="F257">
        <v>57.1</v>
      </c>
    </row>
    <row r="258" spans="1:6" x14ac:dyDescent="0.25">
      <c r="A258">
        <v>50</v>
      </c>
      <c r="B258" t="s">
        <v>141</v>
      </c>
      <c r="C258" t="s">
        <v>95</v>
      </c>
      <c r="D258">
        <v>5400</v>
      </c>
      <c r="E258" t="s">
        <v>137</v>
      </c>
      <c r="F258">
        <v>57.1</v>
      </c>
    </row>
    <row r="259" spans="1:6" x14ac:dyDescent="0.25">
      <c r="A259">
        <v>50</v>
      </c>
      <c r="B259" t="s">
        <v>141</v>
      </c>
      <c r="C259" t="s">
        <v>96</v>
      </c>
      <c r="D259">
        <v>5900</v>
      </c>
      <c r="E259" t="s">
        <v>137</v>
      </c>
      <c r="F259">
        <v>62.5</v>
      </c>
    </row>
    <row r="260" spans="1:6" x14ac:dyDescent="0.25">
      <c r="A260">
        <v>50</v>
      </c>
      <c r="B260" t="s">
        <v>142</v>
      </c>
      <c r="C260" t="s">
        <v>91</v>
      </c>
      <c r="D260">
        <v>3400</v>
      </c>
      <c r="E260" t="s">
        <v>137</v>
      </c>
      <c r="F260">
        <v>54.9</v>
      </c>
    </row>
    <row r="261" spans="1:6" x14ac:dyDescent="0.25">
      <c r="A261">
        <v>50</v>
      </c>
      <c r="B261" t="s">
        <v>142</v>
      </c>
      <c r="C261" t="s">
        <v>92</v>
      </c>
      <c r="D261">
        <v>3900</v>
      </c>
      <c r="E261" t="s">
        <v>137</v>
      </c>
      <c r="F261">
        <v>56</v>
      </c>
    </row>
    <row r="262" spans="1:6" x14ac:dyDescent="0.25">
      <c r="A262">
        <v>50</v>
      </c>
      <c r="B262" t="s">
        <v>142</v>
      </c>
      <c r="C262" t="s">
        <v>93</v>
      </c>
      <c r="D262">
        <v>4400</v>
      </c>
      <c r="E262" t="s">
        <v>137</v>
      </c>
      <c r="F262">
        <v>53.8</v>
      </c>
    </row>
    <row r="263" spans="1:6" x14ac:dyDescent="0.25">
      <c r="A263">
        <v>50</v>
      </c>
      <c r="B263" t="s">
        <v>142</v>
      </c>
      <c r="C263" t="s">
        <v>94</v>
      </c>
      <c r="D263">
        <v>4900</v>
      </c>
      <c r="E263" t="s">
        <v>137</v>
      </c>
      <c r="F263">
        <v>58.2</v>
      </c>
    </row>
    <row r="264" spans="1:6" x14ac:dyDescent="0.25">
      <c r="A264">
        <v>50</v>
      </c>
      <c r="B264" t="s">
        <v>142</v>
      </c>
      <c r="C264" t="s">
        <v>95</v>
      </c>
      <c r="D264">
        <v>5400</v>
      </c>
      <c r="E264" t="s">
        <v>137</v>
      </c>
      <c r="F264">
        <v>57.1</v>
      </c>
    </row>
    <row r="265" spans="1:6" x14ac:dyDescent="0.25">
      <c r="A265">
        <v>50</v>
      </c>
      <c r="B265" t="s">
        <v>142</v>
      </c>
      <c r="C265" t="s">
        <v>96</v>
      </c>
      <c r="D265">
        <v>5900</v>
      </c>
      <c r="E265" t="s">
        <v>137</v>
      </c>
      <c r="F265">
        <v>63.6</v>
      </c>
    </row>
    <row r="266" spans="1:6" x14ac:dyDescent="0.25">
      <c r="A266">
        <v>50</v>
      </c>
      <c r="B266" t="s">
        <v>143</v>
      </c>
      <c r="C266" t="s">
        <v>91</v>
      </c>
      <c r="D266">
        <v>3400</v>
      </c>
      <c r="E266" t="s">
        <v>137</v>
      </c>
      <c r="F266">
        <v>54.9</v>
      </c>
    </row>
    <row r="267" spans="1:6" x14ac:dyDescent="0.25">
      <c r="A267">
        <v>50</v>
      </c>
      <c r="B267" t="s">
        <v>143</v>
      </c>
      <c r="C267" t="s">
        <v>92</v>
      </c>
      <c r="D267">
        <v>3900</v>
      </c>
      <c r="E267" t="s">
        <v>137</v>
      </c>
      <c r="F267">
        <v>56</v>
      </c>
    </row>
    <row r="268" spans="1:6" x14ac:dyDescent="0.25">
      <c r="A268">
        <v>50</v>
      </c>
      <c r="B268" t="s">
        <v>143</v>
      </c>
      <c r="C268" t="s">
        <v>93</v>
      </c>
      <c r="D268">
        <v>4400</v>
      </c>
      <c r="E268" t="s">
        <v>137</v>
      </c>
      <c r="F268">
        <v>52.7</v>
      </c>
    </row>
    <row r="269" spans="1:6" x14ac:dyDescent="0.25">
      <c r="A269">
        <v>50</v>
      </c>
      <c r="B269" t="s">
        <v>143</v>
      </c>
      <c r="C269" t="s">
        <v>94</v>
      </c>
      <c r="D269">
        <v>4900</v>
      </c>
      <c r="E269" t="s">
        <v>137</v>
      </c>
      <c r="F269">
        <v>57.1</v>
      </c>
    </row>
    <row r="270" spans="1:6" x14ac:dyDescent="0.25">
      <c r="A270">
        <v>50</v>
      </c>
      <c r="B270" t="s">
        <v>143</v>
      </c>
      <c r="C270" t="s">
        <v>95</v>
      </c>
      <c r="D270">
        <v>5400</v>
      </c>
      <c r="E270" t="s">
        <v>137</v>
      </c>
      <c r="F270">
        <v>57.1</v>
      </c>
    </row>
    <row r="271" spans="1:6" x14ac:dyDescent="0.25">
      <c r="A271">
        <v>50</v>
      </c>
      <c r="B271" t="s">
        <v>143</v>
      </c>
      <c r="C271" t="s">
        <v>96</v>
      </c>
      <c r="D271">
        <v>5900</v>
      </c>
      <c r="E271" t="s">
        <v>137</v>
      </c>
      <c r="F271">
        <v>63.6</v>
      </c>
    </row>
    <row r="272" spans="1:6" x14ac:dyDescent="0.25">
      <c r="A272">
        <v>50</v>
      </c>
      <c r="B272" t="s">
        <v>144</v>
      </c>
      <c r="C272" t="s">
        <v>91</v>
      </c>
      <c r="D272">
        <v>3400</v>
      </c>
      <c r="E272" t="s">
        <v>137</v>
      </c>
      <c r="F272">
        <v>56</v>
      </c>
    </row>
    <row r="273" spans="1:6" x14ac:dyDescent="0.25">
      <c r="A273">
        <v>50</v>
      </c>
      <c r="B273" t="s">
        <v>144</v>
      </c>
      <c r="C273" t="s">
        <v>92</v>
      </c>
      <c r="D273">
        <v>3900</v>
      </c>
      <c r="E273" t="s">
        <v>137</v>
      </c>
      <c r="F273">
        <v>57.1</v>
      </c>
    </row>
    <row r="274" spans="1:6" x14ac:dyDescent="0.25">
      <c r="A274">
        <v>50</v>
      </c>
      <c r="B274" t="s">
        <v>144</v>
      </c>
      <c r="C274" t="s">
        <v>93</v>
      </c>
      <c r="D274">
        <v>4400</v>
      </c>
      <c r="E274" t="s">
        <v>137</v>
      </c>
      <c r="F274">
        <v>53.8</v>
      </c>
    </row>
    <row r="275" spans="1:6" x14ac:dyDescent="0.25">
      <c r="A275">
        <v>50</v>
      </c>
      <c r="B275" t="s">
        <v>144</v>
      </c>
      <c r="C275" t="s">
        <v>94</v>
      </c>
      <c r="D275">
        <v>4900</v>
      </c>
      <c r="E275" t="s">
        <v>137</v>
      </c>
      <c r="F275">
        <v>58.2</v>
      </c>
    </row>
    <row r="276" spans="1:6" x14ac:dyDescent="0.25">
      <c r="A276">
        <v>50</v>
      </c>
      <c r="B276" t="s">
        <v>144</v>
      </c>
      <c r="C276" t="s">
        <v>95</v>
      </c>
      <c r="D276">
        <v>5400</v>
      </c>
      <c r="E276" t="s">
        <v>137</v>
      </c>
      <c r="F276">
        <v>57.1</v>
      </c>
    </row>
    <row r="277" spans="1:6" x14ac:dyDescent="0.25">
      <c r="A277">
        <v>50</v>
      </c>
      <c r="B277" t="s">
        <v>144</v>
      </c>
      <c r="C277" t="s">
        <v>96</v>
      </c>
      <c r="D277">
        <v>5900</v>
      </c>
      <c r="E277" t="s">
        <v>137</v>
      </c>
      <c r="F277">
        <v>63.6</v>
      </c>
    </row>
    <row r="278" spans="1:6" x14ac:dyDescent="0.25">
      <c r="A278">
        <v>50</v>
      </c>
      <c r="B278" t="s">
        <v>145</v>
      </c>
      <c r="C278" t="s">
        <v>91</v>
      </c>
      <c r="D278">
        <v>3400</v>
      </c>
      <c r="E278" t="s">
        <v>137</v>
      </c>
      <c r="F278">
        <v>56</v>
      </c>
    </row>
    <row r="279" spans="1:6" x14ac:dyDescent="0.25">
      <c r="A279">
        <v>50</v>
      </c>
      <c r="B279" t="s">
        <v>145</v>
      </c>
      <c r="C279" t="s">
        <v>92</v>
      </c>
      <c r="D279">
        <v>3900</v>
      </c>
      <c r="E279" t="s">
        <v>137</v>
      </c>
      <c r="F279">
        <v>57.1</v>
      </c>
    </row>
    <row r="280" spans="1:6" x14ac:dyDescent="0.25">
      <c r="A280">
        <v>50</v>
      </c>
      <c r="B280" t="s">
        <v>145</v>
      </c>
      <c r="C280" t="s">
        <v>93</v>
      </c>
      <c r="D280">
        <v>4400</v>
      </c>
      <c r="E280" t="s">
        <v>137</v>
      </c>
      <c r="F280">
        <v>53.8</v>
      </c>
    </row>
    <row r="281" spans="1:6" x14ac:dyDescent="0.25">
      <c r="A281">
        <v>50</v>
      </c>
      <c r="B281" t="s">
        <v>145</v>
      </c>
      <c r="C281" t="s">
        <v>94</v>
      </c>
      <c r="D281">
        <v>4900</v>
      </c>
      <c r="E281" t="s">
        <v>137</v>
      </c>
      <c r="F281">
        <v>58.2</v>
      </c>
    </row>
    <row r="282" spans="1:6" x14ac:dyDescent="0.25">
      <c r="A282">
        <v>50</v>
      </c>
      <c r="B282" t="s">
        <v>145</v>
      </c>
      <c r="C282" t="s">
        <v>95</v>
      </c>
      <c r="D282">
        <v>5400</v>
      </c>
      <c r="E282" t="s">
        <v>137</v>
      </c>
      <c r="F282">
        <v>57.1</v>
      </c>
    </row>
    <row r="283" spans="1:6" x14ac:dyDescent="0.25">
      <c r="A283">
        <v>50</v>
      </c>
      <c r="B283" t="s">
        <v>145</v>
      </c>
      <c r="C283" t="s">
        <v>96</v>
      </c>
      <c r="D283">
        <v>5900</v>
      </c>
      <c r="E283" t="s">
        <v>137</v>
      </c>
      <c r="F283">
        <v>63.6</v>
      </c>
    </row>
    <row r="284" spans="1:6" x14ac:dyDescent="0.25">
      <c r="A284">
        <v>50</v>
      </c>
      <c r="B284" t="s">
        <v>146</v>
      </c>
      <c r="C284" t="s">
        <v>91</v>
      </c>
      <c r="D284">
        <v>3400</v>
      </c>
      <c r="E284" t="s">
        <v>137</v>
      </c>
      <c r="F284">
        <v>56</v>
      </c>
    </row>
    <row r="285" spans="1:6" x14ac:dyDescent="0.25">
      <c r="A285">
        <v>50</v>
      </c>
      <c r="B285" t="s">
        <v>146</v>
      </c>
      <c r="C285" t="s">
        <v>92</v>
      </c>
      <c r="D285">
        <v>3900</v>
      </c>
      <c r="E285" t="s">
        <v>137</v>
      </c>
      <c r="F285">
        <v>57.1</v>
      </c>
    </row>
    <row r="286" spans="1:6" x14ac:dyDescent="0.25">
      <c r="A286">
        <v>50</v>
      </c>
      <c r="B286" t="s">
        <v>146</v>
      </c>
      <c r="C286" t="s">
        <v>93</v>
      </c>
      <c r="D286">
        <v>4400</v>
      </c>
      <c r="E286" t="s">
        <v>137</v>
      </c>
      <c r="F286">
        <v>53.8</v>
      </c>
    </row>
    <row r="287" spans="1:6" x14ac:dyDescent="0.25">
      <c r="A287">
        <v>50</v>
      </c>
      <c r="B287" t="s">
        <v>146</v>
      </c>
      <c r="C287" t="s">
        <v>94</v>
      </c>
      <c r="D287">
        <v>4900</v>
      </c>
      <c r="E287" t="s">
        <v>137</v>
      </c>
      <c r="F287">
        <v>58.2</v>
      </c>
    </row>
    <row r="288" spans="1:6" x14ac:dyDescent="0.25">
      <c r="A288">
        <v>50</v>
      </c>
      <c r="B288" t="s">
        <v>146</v>
      </c>
      <c r="C288" t="s">
        <v>95</v>
      </c>
      <c r="D288">
        <v>5400</v>
      </c>
      <c r="E288" t="s">
        <v>137</v>
      </c>
      <c r="F288">
        <v>58.2</v>
      </c>
    </row>
    <row r="289" spans="1:6" x14ac:dyDescent="0.25">
      <c r="A289">
        <v>50</v>
      </c>
      <c r="B289" t="s">
        <v>146</v>
      </c>
      <c r="C289" t="s">
        <v>96</v>
      </c>
      <c r="D289">
        <v>5900</v>
      </c>
      <c r="E289" t="s">
        <v>137</v>
      </c>
      <c r="F289">
        <v>63.6</v>
      </c>
    </row>
    <row r="290" spans="1:6" x14ac:dyDescent="0.25">
      <c r="A290">
        <v>100</v>
      </c>
      <c r="B290" t="s">
        <v>134</v>
      </c>
      <c r="C290" t="s">
        <v>91</v>
      </c>
      <c r="D290">
        <v>3400</v>
      </c>
      <c r="E290" t="s">
        <v>137</v>
      </c>
      <c r="F290">
        <v>56</v>
      </c>
    </row>
    <row r="291" spans="1:6" x14ac:dyDescent="0.25">
      <c r="A291">
        <v>100</v>
      </c>
      <c r="B291" t="s">
        <v>134</v>
      </c>
      <c r="C291" t="s">
        <v>92</v>
      </c>
      <c r="D291">
        <v>3900</v>
      </c>
      <c r="E291" t="s">
        <v>137</v>
      </c>
      <c r="F291">
        <v>57.1</v>
      </c>
    </row>
    <row r="292" spans="1:6" x14ac:dyDescent="0.25">
      <c r="A292">
        <v>100</v>
      </c>
      <c r="B292" t="s">
        <v>134</v>
      </c>
      <c r="C292" t="s">
        <v>93</v>
      </c>
      <c r="D292">
        <v>4400</v>
      </c>
      <c r="E292" t="s">
        <v>137</v>
      </c>
      <c r="F292">
        <v>54.9</v>
      </c>
    </row>
    <row r="293" spans="1:6" x14ac:dyDescent="0.25">
      <c r="A293">
        <v>100</v>
      </c>
      <c r="B293" t="s">
        <v>134</v>
      </c>
      <c r="C293" t="s">
        <v>94</v>
      </c>
      <c r="D293">
        <v>4900</v>
      </c>
      <c r="E293" t="s">
        <v>137</v>
      </c>
      <c r="F293">
        <v>58.2</v>
      </c>
    </row>
    <row r="294" spans="1:6" x14ac:dyDescent="0.25">
      <c r="A294">
        <v>100</v>
      </c>
      <c r="B294" t="s">
        <v>134</v>
      </c>
      <c r="C294" t="s">
        <v>95</v>
      </c>
      <c r="D294">
        <v>5400</v>
      </c>
      <c r="E294" t="s">
        <v>137</v>
      </c>
      <c r="F294">
        <v>58.2</v>
      </c>
    </row>
    <row r="295" spans="1:6" x14ac:dyDescent="0.25">
      <c r="A295">
        <v>100</v>
      </c>
      <c r="B295" t="s">
        <v>134</v>
      </c>
      <c r="C295" t="s">
        <v>96</v>
      </c>
      <c r="D295">
        <v>5900</v>
      </c>
      <c r="E295" t="s">
        <v>137</v>
      </c>
      <c r="F295">
        <v>64.7</v>
      </c>
    </row>
    <row r="296" spans="1:6" x14ac:dyDescent="0.25">
      <c r="A296">
        <v>100</v>
      </c>
      <c r="B296" t="s">
        <v>136</v>
      </c>
      <c r="C296" t="s">
        <v>91</v>
      </c>
      <c r="D296">
        <v>3400</v>
      </c>
      <c r="E296" t="s">
        <v>137</v>
      </c>
      <c r="F296">
        <v>56</v>
      </c>
    </row>
    <row r="297" spans="1:6" x14ac:dyDescent="0.25">
      <c r="A297">
        <v>100</v>
      </c>
      <c r="B297" t="s">
        <v>136</v>
      </c>
      <c r="C297" t="s">
        <v>92</v>
      </c>
      <c r="D297">
        <v>3900</v>
      </c>
      <c r="E297" t="s">
        <v>137</v>
      </c>
      <c r="F297">
        <v>57.1</v>
      </c>
    </row>
    <row r="298" spans="1:6" x14ac:dyDescent="0.25">
      <c r="A298">
        <v>100</v>
      </c>
      <c r="B298" t="s">
        <v>136</v>
      </c>
      <c r="C298" t="s">
        <v>93</v>
      </c>
      <c r="D298">
        <v>4400</v>
      </c>
      <c r="E298" t="s">
        <v>137</v>
      </c>
      <c r="F298">
        <v>53.8</v>
      </c>
    </row>
    <row r="299" spans="1:6" x14ac:dyDescent="0.25">
      <c r="A299">
        <v>100</v>
      </c>
      <c r="B299" t="s">
        <v>136</v>
      </c>
      <c r="C299" t="s">
        <v>94</v>
      </c>
      <c r="D299">
        <v>4900</v>
      </c>
      <c r="E299" t="s">
        <v>137</v>
      </c>
      <c r="F299">
        <v>58.2</v>
      </c>
    </row>
    <row r="300" spans="1:6" x14ac:dyDescent="0.25">
      <c r="A300">
        <v>100</v>
      </c>
      <c r="B300" t="s">
        <v>136</v>
      </c>
      <c r="C300" t="s">
        <v>95</v>
      </c>
      <c r="D300">
        <v>5400</v>
      </c>
      <c r="E300" t="s">
        <v>137</v>
      </c>
      <c r="F300">
        <v>58.2</v>
      </c>
    </row>
    <row r="301" spans="1:6" x14ac:dyDescent="0.25">
      <c r="A301">
        <v>100</v>
      </c>
      <c r="B301" t="s">
        <v>136</v>
      </c>
      <c r="C301" t="s">
        <v>96</v>
      </c>
      <c r="D301">
        <v>5900</v>
      </c>
      <c r="E301" t="s">
        <v>137</v>
      </c>
      <c r="F301">
        <v>64.7</v>
      </c>
    </row>
    <row r="302" spans="1:6" x14ac:dyDescent="0.25">
      <c r="A302">
        <v>100</v>
      </c>
      <c r="B302" t="s">
        <v>138</v>
      </c>
      <c r="C302" t="s">
        <v>91</v>
      </c>
      <c r="D302">
        <v>3400</v>
      </c>
      <c r="E302" t="s">
        <v>137</v>
      </c>
      <c r="F302">
        <v>56</v>
      </c>
    </row>
    <row r="303" spans="1:6" x14ac:dyDescent="0.25">
      <c r="A303">
        <v>100</v>
      </c>
      <c r="B303" t="s">
        <v>138</v>
      </c>
      <c r="C303" t="s">
        <v>92</v>
      </c>
      <c r="D303">
        <v>3900</v>
      </c>
      <c r="E303" t="s">
        <v>137</v>
      </c>
      <c r="F303">
        <v>57.1</v>
      </c>
    </row>
    <row r="304" spans="1:6" x14ac:dyDescent="0.25">
      <c r="A304">
        <v>100</v>
      </c>
      <c r="B304" t="s">
        <v>138</v>
      </c>
      <c r="C304" t="s">
        <v>93</v>
      </c>
      <c r="D304">
        <v>4400</v>
      </c>
      <c r="E304" t="s">
        <v>137</v>
      </c>
      <c r="F304">
        <v>53.8</v>
      </c>
    </row>
    <row r="305" spans="1:6" x14ac:dyDescent="0.25">
      <c r="A305">
        <v>100</v>
      </c>
      <c r="B305" t="s">
        <v>138</v>
      </c>
      <c r="C305" t="s">
        <v>94</v>
      </c>
      <c r="D305">
        <v>4900</v>
      </c>
      <c r="E305" t="s">
        <v>137</v>
      </c>
      <c r="F305">
        <v>58.2</v>
      </c>
    </row>
    <row r="306" spans="1:6" x14ac:dyDescent="0.25">
      <c r="A306">
        <v>100</v>
      </c>
      <c r="B306" t="s">
        <v>138</v>
      </c>
      <c r="C306" t="s">
        <v>95</v>
      </c>
      <c r="D306">
        <v>5400</v>
      </c>
      <c r="E306" t="s">
        <v>137</v>
      </c>
      <c r="F306">
        <v>58.2</v>
      </c>
    </row>
    <row r="307" spans="1:6" x14ac:dyDescent="0.25">
      <c r="A307">
        <v>100</v>
      </c>
      <c r="B307" t="s">
        <v>138</v>
      </c>
      <c r="C307" t="s">
        <v>96</v>
      </c>
      <c r="D307">
        <v>5900</v>
      </c>
      <c r="E307" t="s">
        <v>137</v>
      </c>
      <c r="F307">
        <v>64.7</v>
      </c>
    </row>
    <row r="308" spans="1:6" x14ac:dyDescent="0.25">
      <c r="A308">
        <v>100</v>
      </c>
      <c r="B308" t="s">
        <v>139</v>
      </c>
      <c r="C308" t="s">
        <v>91</v>
      </c>
      <c r="D308">
        <v>3400</v>
      </c>
      <c r="E308" t="s">
        <v>137</v>
      </c>
      <c r="F308">
        <v>57.1</v>
      </c>
    </row>
    <row r="309" spans="1:6" x14ac:dyDescent="0.25">
      <c r="A309">
        <v>100</v>
      </c>
      <c r="B309" t="s">
        <v>139</v>
      </c>
      <c r="C309" t="s">
        <v>92</v>
      </c>
      <c r="D309">
        <v>3900</v>
      </c>
      <c r="E309" t="s">
        <v>137</v>
      </c>
      <c r="F309">
        <v>58.2</v>
      </c>
    </row>
    <row r="310" spans="1:6" x14ac:dyDescent="0.25">
      <c r="A310">
        <v>100</v>
      </c>
      <c r="B310" t="s">
        <v>139</v>
      </c>
      <c r="C310" t="s">
        <v>93</v>
      </c>
      <c r="D310">
        <v>4400</v>
      </c>
      <c r="E310" t="s">
        <v>137</v>
      </c>
      <c r="F310">
        <v>54.9</v>
      </c>
    </row>
    <row r="311" spans="1:6" x14ac:dyDescent="0.25">
      <c r="A311">
        <v>100</v>
      </c>
      <c r="B311" t="s">
        <v>139</v>
      </c>
      <c r="C311" t="s">
        <v>94</v>
      </c>
      <c r="D311">
        <v>4900</v>
      </c>
      <c r="E311" t="s">
        <v>137</v>
      </c>
      <c r="F311">
        <v>59.3</v>
      </c>
    </row>
    <row r="312" spans="1:6" x14ac:dyDescent="0.25">
      <c r="A312">
        <v>100</v>
      </c>
      <c r="B312" t="s">
        <v>139</v>
      </c>
      <c r="C312" t="s">
        <v>95</v>
      </c>
      <c r="D312">
        <v>5400</v>
      </c>
      <c r="E312" t="s">
        <v>137</v>
      </c>
      <c r="F312">
        <v>58.2</v>
      </c>
    </row>
    <row r="313" spans="1:6" x14ac:dyDescent="0.25">
      <c r="A313">
        <v>100</v>
      </c>
      <c r="B313" t="s">
        <v>139</v>
      </c>
      <c r="C313" t="s">
        <v>96</v>
      </c>
      <c r="D313">
        <v>5900</v>
      </c>
      <c r="E313" t="s">
        <v>137</v>
      </c>
      <c r="F313">
        <v>64.7</v>
      </c>
    </row>
    <row r="314" spans="1:6" x14ac:dyDescent="0.25">
      <c r="A314">
        <v>100</v>
      </c>
      <c r="B314" t="s">
        <v>117</v>
      </c>
      <c r="C314" t="s">
        <v>91</v>
      </c>
      <c r="D314">
        <v>3400</v>
      </c>
      <c r="E314" t="s">
        <v>137</v>
      </c>
      <c r="F314">
        <v>56</v>
      </c>
    </row>
    <row r="315" spans="1:6" x14ac:dyDescent="0.25">
      <c r="A315">
        <v>100</v>
      </c>
      <c r="B315" t="s">
        <v>117</v>
      </c>
      <c r="C315" t="s">
        <v>92</v>
      </c>
      <c r="D315">
        <v>3900</v>
      </c>
      <c r="E315" t="s">
        <v>137</v>
      </c>
      <c r="F315">
        <v>58.2</v>
      </c>
    </row>
    <row r="316" spans="1:6" x14ac:dyDescent="0.25">
      <c r="A316">
        <v>100</v>
      </c>
      <c r="B316" t="s">
        <v>117</v>
      </c>
      <c r="C316" t="s">
        <v>93</v>
      </c>
      <c r="D316">
        <v>4400</v>
      </c>
      <c r="E316" t="s">
        <v>137</v>
      </c>
      <c r="F316">
        <v>54.9</v>
      </c>
    </row>
    <row r="317" spans="1:6" x14ac:dyDescent="0.25">
      <c r="A317">
        <v>100</v>
      </c>
      <c r="B317" t="s">
        <v>117</v>
      </c>
      <c r="C317" t="s">
        <v>94</v>
      </c>
      <c r="D317">
        <v>4900</v>
      </c>
      <c r="E317" t="s">
        <v>137</v>
      </c>
      <c r="F317">
        <v>59.3</v>
      </c>
    </row>
    <row r="318" spans="1:6" x14ac:dyDescent="0.25">
      <c r="A318">
        <v>100</v>
      </c>
      <c r="B318" t="s">
        <v>117</v>
      </c>
      <c r="C318" t="s">
        <v>95</v>
      </c>
      <c r="D318">
        <v>5400</v>
      </c>
      <c r="E318" t="s">
        <v>137</v>
      </c>
      <c r="F318">
        <v>58.2</v>
      </c>
    </row>
    <row r="319" spans="1:6" x14ac:dyDescent="0.25">
      <c r="A319">
        <v>100</v>
      </c>
      <c r="B319" t="s">
        <v>117</v>
      </c>
      <c r="C319" t="s">
        <v>96</v>
      </c>
      <c r="D319">
        <v>5900</v>
      </c>
      <c r="E319" t="s">
        <v>137</v>
      </c>
      <c r="F319">
        <v>64.7</v>
      </c>
    </row>
    <row r="320" spans="1:6" x14ac:dyDescent="0.25">
      <c r="A320">
        <v>100</v>
      </c>
      <c r="B320" t="s">
        <v>140</v>
      </c>
      <c r="C320" t="s">
        <v>91</v>
      </c>
      <c r="D320">
        <v>3400</v>
      </c>
      <c r="E320" t="s">
        <v>137</v>
      </c>
      <c r="F320">
        <v>57.1</v>
      </c>
    </row>
    <row r="321" spans="1:6" x14ac:dyDescent="0.25">
      <c r="A321">
        <v>100</v>
      </c>
      <c r="B321" t="s">
        <v>140</v>
      </c>
      <c r="C321" t="s">
        <v>92</v>
      </c>
      <c r="D321">
        <v>3900</v>
      </c>
      <c r="E321" t="s">
        <v>137</v>
      </c>
      <c r="F321">
        <v>58.2</v>
      </c>
    </row>
    <row r="322" spans="1:6" x14ac:dyDescent="0.25">
      <c r="A322">
        <v>100</v>
      </c>
      <c r="B322" t="s">
        <v>140</v>
      </c>
      <c r="C322" t="s">
        <v>93</v>
      </c>
      <c r="D322">
        <v>4400</v>
      </c>
      <c r="E322" t="s">
        <v>137</v>
      </c>
      <c r="F322">
        <v>56</v>
      </c>
    </row>
    <row r="323" spans="1:6" x14ac:dyDescent="0.25">
      <c r="A323">
        <v>100</v>
      </c>
      <c r="B323" t="s">
        <v>140</v>
      </c>
      <c r="C323" t="s">
        <v>94</v>
      </c>
      <c r="D323">
        <v>4900</v>
      </c>
      <c r="E323" t="s">
        <v>137</v>
      </c>
      <c r="F323">
        <v>59.3</v>
      </c>
    </row>
    <row r="324" spans="1:6" x14ac:dyDescent="0.25">
      <c r="A324">
        <v>100</v>
      </c>
      <c r="B324" t="s">
        <v>140</v>
      </c>
      <c r="C324" t="s">
        <v>95</v>
      </c>
      <c r="D324">
        <v>5400</v>
      </c>
      <c r="E324" t="s">
        <v>137</v>
      </c>
      <c r="F324">
        <v>59.3</v>
      </c>
    </row>
    <row r="325" spans="1:6" x14ac:dyDescent="0.25">
      <c r="A325">
        <v>100</v>
      </c>
      <c r="B325" t="s">
        <v>140</v>
      </c>
      <c r="C325" t="s">
        <v>96</v>
      </c>
      <c r="D325">
        <v>5900</v>
      </c>
      <c r="E325" t="s">
        <v>137</v>
      </c>
      <c r="F325">
        <v>65.8</v>
      </c>
    </row>
    <row r="326" spans="1:6" x14ac:dyDescent="0.25">
      <c r="A326">
        <v>100</v>
      </c>
      <c r="B326" t="s">
        <v>141</v>
      </c>
      <c r="C326" t="s">
        <v>91</v>
      </c>
      <c r="D326">
        <v>3400</v>
      </c>
      <c r="E326" t="s">
        <v>137</v>
      </c>
      <c r="F326">
        <v>57.1</v>
      </c>
    </row>
    <row r="327" spans="1:6" x14ac:dyDescent="0.25">
      <c r="A327">
        <v>100</v>
      </c>
      <c r="B327" t="s">
        <v>141</v>
      </c>
      <c r="C327" t="s">
        <v>92</v>
      </c>
      <c r="D327">
        <v>3900</v>
      </c>
      <c r="E327" t="s">
        <v>137</v>
      </c>
      <c r="F327">
        <v>58.2</v>
      </c>
    </row>
    <row r="328" spans="1:6" x14ac:dyDescent="0.25">
      <c r="A328">
        <v>100</v>
      </c>
      <c r="B328" t="s">
        <v>141</v>
      </c>
      <c r="C328" t="s">
        <v>93</v>
      </c>
      <c r="D328">
        <v>4400</v>
      </c>
      <c r="E328" t="s">
        <v>137</v>
      </c>
      <c r="F328">
        <v>56</v>
      </c>
    </row>
    <row r="329" spans="1:6" x14ac:dyDescent="0.25">
      <c r="A329">
        <v>100</v>
      </c>
      <c r="B329" t="s">
        <v>141</v>
      </c>
      <c r="C329" t="s">
        <v>94</v>
      </c>
      <c r="D329">
        <v>4900</v>
      </c>
      <c r="E329" t="s">
        <v>137</v>
      </c>
      <c r="F329">
        <v>59.3</v>
      </c>
    </row>
    <row r="330" spans="1:6" x14ac:dyDescent="0.25">
      <c r="A330">
        <v>100</v>
      </c>
      <c r="B330" t="s">
        <v>141</v>
      </c>
      <c r="C330" t="s">
        <v>95</v>
      </c>
      <c r="D330">
        <v>5400</v>
      </c>
      <c r="E330" t="s">
        <v>137</v>
      </c>
      <c r="F330">
        <v>59.3</v>
      </c>
    </row>
    <row r="331" spans="1:6" x14ac:dyDescent="0.25">
      <c r="A331">
        <v>100</v>
      </c>
      <c r="B331" t="s">
        <v>141</v>
      </c>
      <c r="C331" t="s">
        <v>96</v>
      </c>
      <c r="D331">
        <v>5900</v>
      </c>
      <c r="E331" t="s">
        <v>137</v>
      </c>
      <c r="F331">
        <v>65.8</v>
      </c>
    </row>
    <row r="332" spans="1:6" x14ac:dyDescent="0.25">
      <c r="A332">
        <v>100</v>
      </c>
      <c r="B332" t="s">
        <v>142</v>
      </c>
      <c r="C332" t="s">
        <v>91</v>
      </c>
      <c r="D332">
        <v>3400</v>
      </c>
      <c r="E332" t="s">
        <v>137</v>
      </c>
      <c r="F332">
        <v>58.2</v>
      </c>
    </row>
    <row r="333" spans="1:6" x14ac:dyDescent="0.25">
      <c r="A333">
        <v>100</v>
      </c>
      <c r="B333" t="s">
        <v>142</v>
      </c>
      <c r="C333" t="s">
        <v>92</v>
      </c>
      <c r="D333">
        <v>3900</v>
      </c>
      <c r="E333" t="s">
        <v>137</v>
      </c>
      <c r="F333">
        <v>59.3</v>
      </c>
    </row>
    <row r="334" spans="1:6" x14ac:dyDescent="0.25">
      <c r="A334">
        <v>100</v>
      </c>
      <c r="B334" t="s">
        <v>142</v>
      </c>
      <c r="C334" t="s">
        <v>93</v>
      </c>
      <c r="D334">
        <v>4400</v>
      </c>
      <c r="E334" t="s">
        <v>137</v>
      </c>
      <c r="F334">
        <v>56</v>
      </c>
    </row>
    <row r="335" spans="1:6" x14ac:dyDescent="0.25">
      <c r="A335">
        <v>100</v>
      </c>
      <c r="B335" t="s">
        <v>142</v>
      </c>
      <c r="C335" t="s">
        <v>94</v>
      </c>
      <c r="D335">
        <v>4900</v>
      </c>
      <c r="E335" t="s">
        <v>137</v>
      </c>
      <c r="F335">
        <v>60.4</v>
      </c>
    </row>
    <row r="336" spans="1:6" x14ac:dyDescent="0.25">
      <c r="A336">
        <v>100</v>
      </c>
      <c r="B336" t="s">
        <v>142</v>
      </c>
      <c r="C336" t="s">
        <v>95</v>
      </c>
      <c r="D336">
        <v>5400</v>
      </c>
      <c r="E336" t="s">
        <v>137</v>
      </c>
      <c r="F336">
        <v>59.3</v>
      </c>
    </row>
    <row r="337" spans="1:6" x14ac:dyDescent="0.25">
      <c r="A337">
        <v>100</v>
      </c>
      <c r="B337" t="s">
        <v>142</v>
      </c>
      <c r="C337" t="s">
        <v>96</v>
      </c>
      <c r="D337">
        <v>5900</v>
      </c>
      <c r="E337" t="s">
        <v>137</v>
      </c>
      <c r="F337">
        <v>65.8</v>
      </c>
    </row>
    <row r="338" spans="1:6" x14ac:dyDescent="0.25">
      <c r="A338">
        <v>100</v>
      </c>
      <c r="B338" t="s">
        <v>143</v>
      </c>
      <c r="C338" t="s">
        <v>91</v>
      </c>
      <c r="D338">
        <v>3400</v>
      </c>
      <c r="E338" t="s">
        <v>137</v>
      </c>
      <c r="F338">
        <v>58.2</v>
      </c>
    </row>
    <row r="339" spans="1:6" x14ac:dyDescent="0.25">
      <c r="A339">
        <v>100</v>
      </c>
      <c r="B339" t="s">
        <v>143</v>
      </c>
      <c r="C339" t="s">
        <v>92</v>
      </c>
      <c r="D339">
        <v>3900</v>
      </c>
      <c r="E339" t="s">
        <v>137</v>
      </c>
      <c r="F339">
        <v>59.3</v>
      </c>
    </row>
    <row r="340" spans="1:6" x14ac:dyDescent="0.25">
      <c r="A340">
        <v>100</v>
      </c>
      <c r="B340" t="s">
        <v>143</v>
      </c>
      <c r="C340" t="s">
        <v>93</v>
      </c>
      <c r="D340">
        <v>4400</v>
      </c>
      <c r="E340" t="s">
        <v>137</v>
      </c>
      <c r="F340">
        <v>56</v>
      </c>
    </row>
    <row r="341" spans="1:6" x14ac:dyDescent="0.25">
      <c r="A341">
        <v>100</v>
      </c>
      <c r="B341" t="s">
        <v>143</v>
      </c>
      <c r="C341" t="s">
        <v>94</v>
      </c>
      <c r="D341">
        <v>4900</v>
      </c>
      <c r="E341" t="s">
        <v>137</v>
      </c>
      <c r="F341">
        <v>60.4</v>
      </c>
    </row>
    <row r="342" spans="1:6" x14ac:dyDescent="0.25">
      <c r="A342">
        <v>100</v>
      </c>
      <c r="B342" t="s">
        <v>143</v>
      </c>
      <c r="C342" t="s">
        <v>95</v>
      </c>
      <c r="D342">
        <v>5400</v>
      </c>
      <c r="E342" t="s">
        <v>137</v>
      </c>
      <c r="F342">
        <v>59.3</v>
      </c>
    </row>
    <row r="343" spans="1:6" x14ac:dyDescent="0.25">
      <c r="A343">
        <v>100</v>
      </c>
      <c r="B343" t="s">
        <v>143</v>
      </c>
      <c r="C343" t="s">
        <v>96</v>
      </c>
      <c r="D343">
        <v>5900</v>
      </c>
      <c r="E343" t="s">
        <v>137</v>
      </c>
      <c r="F343">
        <v>65.8</v>
      </c>
    </row>
    <row r="344" spans="1:6" x14ac:dyDescent="0.25">
      <c r="A344">
        <v>100</v>
      </c>
      <c r="B344" t="s">
        <v>144</v>
      </c>
      <c r="C344" t="s">
        <v>91</v>
      </c>
      <c r="D344">
        <v>3400</v>
      </c>
      <c r="E344" t="s">
        <v>137</v>
      </c>
      <c r="F344">
        <v>58.2</v>
      </c>
    </row>
    <row r="345" spans="1:6" x14ac:dyDescent="0.25">
      <c r="A345">
        <v>100</v>
      </c>
      <c r="B345" t="s">
        <v>144</v>
      </c>
      <c r="C345" t="s">
        <v>92</v>
      </c>
      <c r="D345">
        <v>3900</v>
      </c>
      <c r="E345" t="s">
        <v>137</v>
      </c>
      <c r="F345">
        <v>59.3</v>
      </c>
    </row>
    <row r="346" spans="1:6" x14ac:dyDescent="0.25">
      <c r="A346">
        <v>100</v>
      </c>
      <c r="B346" t="s">
        <v>144</v>
      </c>
      <c r="C346" t="s">
        <v>93</v>
      </c>
      <c r="D346">
        <v>4400</v>
      </c>
      <c r="E346" t="s">
        <v>137</v>
      </c>
      <c r="F346">
        <v>57.1</v>
      </c>
    </row>
    <row r="347" spans="1:6" x14ac:dyDescent="0.25">
      <c r="A347">
        <v>100</v>
      </c>
      <c r="B347" t="s">
        <v>144</v>
      </c>
      <c r="C347" t="s">
        <v>94</v>
      </c>
      <c r="D347">
        <v>4900</v>
      </c>
      <c r="E347" t="s">
        <v>137</v>
      </c>
      <c r="F347">
        <v>60.4</v>
      </c>
    </row>
    <row r="348" spans="1:6" x14ac:dyDescent="0.25">
      <c r="A348">
        <v>100</v>
      </c>
      <c r="B348" t="s">
        <v>144</v>
      </c>
      <c r="C348" t="s">
        <v>95</v>
      </c>
      <c r="D348">
        <v>5400</v>
      </c>
      <c r="E348" t="s">
        <v>137</v>
      </c>
      <c r="F348">
        <v>60.4</v>
      </c>
    </row>
    <row r="349" spans="1:6" x14ac:dyDescent="0.25">
      <c r="A349">
        <v>100</v>
      </c>
      <c r="B349" t="s">
        <v>144</v>
      </c>
      <c r="C349" t="s">
        <v>96</v>
      </c>
      <c r="D349">
        <v>5900</v>
      </c>
      <c r="E349" t="s">
        <v>137</v>
      </c>
      <c r="F349">
        <v>66.900000000000006</v>
      </c>
    </row>
    <row r="350" spans="1:6" x14ac:dyDescent="0.25">
      <c r="A350">
        <v>100</v>
      </c>
      <c r="B350" t="s">
        <v>145</v>
      </c>
      <c r="C350" t="s">
        <v>91</v>
      </c>
      <c r="D350">
        <v>3400</v>
      </c>
      <c r="E350" t="s">
        <v>137</v>
      </c>
      <c r="F350">
        <v>58.2</v>
      </c>
    </row>
    <row r="351" spans="1:6" x14ac:dyDescent="0.25">
      <c r="A351">
        <v>100</v>
      </c>
      <c r="B351" t="s">
        <v>145</v>
      </c>
      <c r="C351" t="s">
        <v>92</v>
      </c>
      <c r="D351">
        <v>3900</v>
      </c>
      <c r="E351" t="s">
        <v>137</v>
      </c>
      <c r="F351">
        <v>60.4</v>
      </c>
    </row>
    <row r="352" spans="1:6" x14ac:dyDescent="0.25">
      <c r="A352">
        <v>100</v>
      </c>
      <c r="B352" t="s">
        <v>145</v>
      </c>
      <c r="C352" t="s">
        <v>93</v>
      </c>
      <c r="D352">
        <v>4400</v>
      </c>
      <c r="E352" t="s">
        <v>137</v>
      </c>
      <c r="F352">
        <v>57.1</v>
      </c>
    </row>
    <row r="353" spans="1:6" x14ac:dyDescent="0.25">
      <c r="A353">
        <v>100</v>
      </c>
      <c r="B353" t="s">
        <v>145</v>
      </c>
      <c r="C353" t="s">
        <v>94</v>
      </c>
      <c r="D353">
        <v>4900</v>
      </c>
      <c r="E353" t="s">
        <v>137</v>
      </c>
      <c r="F353">
        <v>61.5</v>
      </c>
    </row>
    <row r="354" spans="1:6" x14ac:dyDescent="0.25">
      <c r="A354">
        <v>100</v>
      </c>
      <c r="B354" t="s">
        <v>145</v>
      </c>
      <c r="C354" t="s">
        <v>95</v>
      </c>
      <c r="D354">
        <v>5400</v>
      </c>
      <c r="E354" t="s">
        <v>137</v>
      </c>
      <c r="F354">
        <v>60.4</v>
      </c>
    </row>
    <row r="355" spans="1:6" x14ac:dyDescent="0.25">
      <c r="A355">
        <v>100</v>
      </c>
      <c r="B355" t="s">
        <v>145</v>
      </c>
      <c r="C355" t="s">
        <v>96</v>
      </c>
      <c r="D355">
        <v>5900</v>
      </c>
      <c r="E355" t="s">
        <v>137</v>
      </c>
      <c r="F355">
        <v>66.900000000000006</v>
      </c>
    </row>
    <row r="356" spans="1:6" x14ac:dyDescent="0.25">
      <c r="A356">
        <v>100</v>
      </c>
      <c r="B356" t="s">
        <v>146</v>
      </c>
      <c r="C356" t="s">
        <v>91</v>
      </c>
      <c r="D356">
        <v>3400</v>
      </c>
      <c r="E356" t="s">
        <v>137</v>
      </c>
      <c r="F356">
        <v>59.3</v>
      </c>
    </row>
    <row r="357" spans="1:6" x14ac:dyDescent="0.25">
      <c r="A357">
        <v>100</v>
      </c>
      <c r="B357" t="s">
        <v>146</v>
      </c>
      <c r="C357" t="s">
        <v>92</v>
      </c>
      <c r="D357">
        <v>3900</v>
      </c>
      <c r="E357" t="s">
        <v>137</v>
      </c>
      <c r="F357">
        <v>60.4</v>
      </c>
    </row>
    <row r="358" spans="1:6" x14ac:dyDescent="0.25">
      <c r="A358">
        <v>100</v>
      </c>
      <c r="B358" t="s">
        <v>146</v>
      </c>
      <c r="C358" t="s">
        <v>93</v>
      </c>
      <c r="D358">
        <v>4400</v>
      </c>
      <c r="E358" t="s">
        <v>137</v>
      </c>
      <c r="F358">
        <v>57.1</v>
      </c>
    </row>
    <row r="359" spans="1:6" x14ac:dyDescent="0.25">
      <c r="A359">
        <v>100</v>
      </c>
      <c r="B359" t="s">
        <v>146</v>
      </c>
      <c r="C359" t="s">
        <v>94</v>
      </c>
      <c r="D359">
        <v>4900</v>
      </c>
      <c r="E359" t="s">
        <v>137</v>
      </c>
      <c r="F359">
        <v>61.5</v>
      </c>
    </row>
    <row r="360" spans="1:6" x14ac:dyDescent="0.25">
      <c r="A360">
        <v>100</v>
      </c>
      <c r="B360" t="s">
        <v>146</v>
      </c>
      <c r="C360" t="s">
        <v>95</v>
      </c>
      <c r="D360">
        <v>5400</v>
      </c>
      <c r="E360" t="s">
        <v>137</v>
      </c>
      <c r="F360">
        <v>60.4</v>
      </c>
    </row>
    <row r="361" spans="1:6" x14ac:dyDescent="0.25">
      <c r="A361">
        <v>100</v>
      </c>
      <c r="B361" t="s">
        <v>146</v>
      </c>
      <c r="C361" t="s">
        <v>96</v>
      </c>
      <c r="D361">
        <v>5900</v>
      </c>
      <c r="E361" t="s">
        <v>137</v>
      </c>
      <c r="F361">
        <v>66.900000000000006</v>
      </c>
    </row>
    <row r="362" spans="1:6" x14ac:dyDescent="0.25">
      <c r="A362">
        <v>200</v>
      </c>
      <c r="B362" t="s">
        <v>134</v>
      </c>
      <c r="C362" t="s">
        <v>91</v>
      </c>
      <c r="D362">
        <v>3400</v>
      </c>
      <c r="E362" t="s">
        <v>137</v>
      </c>
      <c r="F362">
        <v>54.9</v>
      </c>
    </row>
    <row r="363" spans="1:6" x14ac:dyDescent="0.25">
      <c r="A363">
        <v>200</v>
      </c>
      <c r="B363" t="s">
        <v>134</v>
      </c>
      <c r="C363" t="s">
        <v>92</v>
      </c>
      <c r="D363">
        <v>3900</v>
      </c>
      <c r="E363" t="s">
        <v>137</v>
      </c>
      <c r="F363">
        <v>58.2</v>
      </c>
    </row>
    <row r="364" spans="1:6" x14ac:dyDescent="0.25">
      <c r="A364">
        <v>200</v>
      </c>
      <c r="B364" t="s">
        <v>134</v>
      </c>
      <c r="C364" t="s">
        <v>93</v>
      </c>
      <c r="D364">
        <v>4400</v>
      </c>
      <c r="E364" t="s">
        <v>137</v>
      </c>
      <c r="F364">
        <v>54.9</v>
      </c>
    </row>
    <row r="365" spans="1:6" x14ac:dyDescent="0.25">
      <c r="A365">
        <v>200</v>
      </c>
      <c r="B365" t="s">
        <v>134</v>
      </c>
      <c r="C365" t="s">
        <v>94</v>
      </c>
      <c r="D365">
        <v>4900</v>
      </c>
      <c r="E365" t="s">
        <v>137</v>
      </c>
      <c r="F365">
        <v>58.2</v>
      </c>
    </row>
    <row r="366" spans="1:6" x14ac:dyDescent="0.25">
      <c r="A366">
        <v>200</v>
      </c>
      <c r="B366" t="s">
        <v>134</v>
      </c>
      <c r="C366" t="s">
        <v>95</v>
      </c>
      <c r="D366">
        <v>5400</v>
      </c>
      <c r="E366" t="s">
        <v>137</v>
      </c>
      <c r="F366">
        <v>58.2</v>
      </c>
    </row>
    <row r="367" spans="1:6" x14ac:dyDescent="0.25">
      <c r="A367">
        <v>200</v>
      </c>
      <c r="B367" t="s">
        <v>134</v>
      </c>
      <c r="C367" t="s">
        <v>96</v>
      </c>
      <c r="D367">
        <v>5900</v>
      </c>
      <c r="E367" t="s">
        <v>137</v>
      </c>
      <c r="F367">
        <v>64.7</v>
      </c>
    </row>
    <row r="368" spans="1:6" x14ac:dyDescent="0.25">
      <c r="A368">
        <v>200</v>
      </c>
      <c r="B368" t="s">
        <v>136</v>
      </c>
      <c r="C368" t="s">
        <v>91</v>
      </c>
      <c r="D368">
        <v>3400</v>
      </c>
      <c r="E368" t="s">
        <v>137</v>
      </c>
      <c r="F368">
        <v>56</v>
      </c>
    </row>
    <row r="369" spans="1:6" x14ac:dyDescent="0.25">
      <c r="A369">
        <v>200</v>
      </c>
      <c r="B369" t="s">
        <v>136</v>
      </c>
      <c r="C369" t="s">
        <v>92</v>
      </c>
      <c r="D369">
        <v>3900</v>
      </c>
      <c r="E369" t="s">
        <v>137</v>
      </c>
      <c r="F369">
        <v>57.1</v>
      </c>
    </row>
    <row r="370" spans="1:6" x14ac:dyDescent="0.25">
      <c r="A370">
        <v>200</v>
      </c>
      <c r="B370" t="s">
        <v>136</v>
      </c>
      <c r="C370" t="s">
        <v>93</v>
      </c>
      <c r="D370">
        <v>4400</v>
      </c>
      <c r="E370" t="s">
        <v>137</v>
      </c>
      <c r="F370">
        <v>53.8</v>
      </c>
    </row>
    <row r="371" spans="1:6" x14ac:dyDescent="0.25">
      <c r="A371">
        <v>200</v>
      </c>
      <c r="B371" t="s">
        <v>136</v>
      </c>
      <c r="C371" t="s">
        <v>94</v>
      </c>
      <c r="D371">
        <v>4900</v>
      </c>
      <c r="E371" t="s">
        <v>137</v>
      </c>
      <c r="F371">
        <v>58.2</v>
      </c>
    </row>
    <row r="372" spans="1:6" x14ac:dyDescent="0.25">
      <c r="A372">
        <v>200</v>
      </c>
      <c r="B372" t="s">
        <v>136</v>
      </c>
      <c r="C372" t="s">
        <v>95</v>
      </c>
      <c r="D372">
        <v>5400</v>
      </c>
      <c r="E372" t="s">
        <v>137</v>
      </c>
      <c r="F372">
        <v>58.2</v>
      </c>
    </row>
    <row r="373" spans="1:6" x14ac:dyDescent="0.25">
      <c r="A373">
        <v>200</v>
      </c>
      <c r="B373" t="s">
        <v>136</v>
      </c>
      <c r="C373" t="s">
        <v>96</v>
      </c>
      <c r="D373">
        <v>5900</v>
      </c>
      <c r="E373" t="s">
        <v>137</v>
      </c>
      <c r="F373">
        <v>63.6</v>
      </c>
    </row>
    <row r="374" spans="1:6" x14ac:dyDescent="0.25">
      <c r="A374">
        <v>200</v>
      </c>
      <c r="B374" t="s">
        <v>138</v>
      </c>
      <c r="C374" t="s">
        <v>91</v>
      </c>
      <c r="D374">
        <v>3400</v>
      </c>
      <c r="E374" t="s">
        <v>137</v>
      </c>
      <c r="F374">
        <v>56</v>
      </c>
    </row>
    <row r="375" spans="1:6" x14ac:dyDescent="0.25">
      <c r="A375">
        <v>200</v>
      </c>
      <c r="B375" t="s">
        <v>138</v>
      </c>
      <c r="C375" t="s">
        <v>92</v>
      </c>
      <c r="D375">
        <v>3900</v>
      </c>
      <c r="E375" t="s">
        <v>137</v>
      </c>
      <c r="F375">
        <v>58.2</v>
      </c>
    </row>
    <row r="376" spans="1:6" x14ac:dyDescent="0.25">
      <c r="A376">
        <v>200</v>
      </c>
      <c r="B376" t="s">
        <v>138</v>
      </c>
      <c r="C376" t="s">
        <v>93</v>
      </c>
      <c r="D376">
        <v>4400</v>
      </c>
      <c r="E376" t="s">
        <v>137</v>
      </c>
      <c r="F376">
        <v>53.8</v>
      </c>
    </row>
    <row r="377" spans="1:6" x14ac:dyDescent="0.25">
      <c r="A377">
        <v>200</v>
      </c>
      <c r="B377" t="s">
        <v>138</v>
      </c>
      <c r="C377" t="s">
        <v>94</v>
      </c>
      <c r="D377">
        <v>4900</v>
      </c>
      <c r="E377" t="s">
        <v>137</v>
      </c>
      <c r="F377">
        <v>58.2</v>
      </c>
    </row>
    <row r="378" spans="1:6" x14ac:dyDescent="0.25">
      <c r="A378">
        <v>200</v>
      </c>
      <c r="B378" t="s">
        <v>138</v>
      </c>
      <c r="C378" t="s">
        <v>95</v>
      </c>
      <c r="D378">
        <v>5400</v>
      </c>
      <c r="E378" t="s">
        <v>137</v>
      </c>
      <c r="F378">
        <v>58.2</v>
      </c>
    </row>
    <row r="379" spans="1:6" x14ac:dyDescent="0.25">
      <c r="A379">
        <v>200</v>
      </c>
      <c r="B379" t="s">
        <v>138</v>
      </c>
      <c r="C379" t="s">
        <v>96</v>
      </c>
      <c r="D379">
        <v>5900</v>
      </c>
      <c r="E379" t="s">
        <v>137</v>
      </c>
      <c r="F379">
        <v>64.7</v>
      </c>
    </row>
    <row r="380" spans="1:6" x14ac:dyDescent="0.25">
      <c r="A380">
        <v>200</v>
      </c>
      <c r="B380" t="s">
        <v>139</v>
      </c>
      <c r="C380" t="s">
        <v>91</v>
      </c>
      <c r="D380">
        <v>3400</v>
      </c>
      <c r="E380" t="s">
        <v>137</v>
      </c>
      <c r="F380">
        <v>57.1</v>
      </c>
    </row>
    <row r="381" spans="1:6" x14ac:dyDescent="0.25">
      <c r="A381">
        <v>200</v>
      </c>
      <c r="B381" t="s">
        <v>139</v>
      </c>
      <c r="C381" t="s">
        <v>92</v>
      </c>
      <c r="D381">
        <v>3900</v>
      </c>
      <c r="E381" t="s">
        <v>137</v>
      </c>
      <c r="F381">
        <v>58.2</v>
      </c>
    </row>
    <row r="382" spans="1:6" x14ac:dyDescent="0.25">
      <c r="A382">
        <v>200</v>
      </c>
      <c r="B382" t="s">
        <v>139</v>
      </c>
      <c r="C382" t="s">
        <v>93</v>
      </c>
      <c r="D382">
        <v>4400</v>
      </c>
      <c r="E382" t="s">
        <v>137</v>
      </c>
      <c r="F382">
        <v>54.9</v>
      </c>
    </row>
    <row r="383" spans="1:6" x14ac:dyDescent="0.25">
      <c r="A383">
        <v>200</v>
      </c>
      <c r="B383" t="s">
        <v>139</v>
      </c>
      <c r="C383" t="s">
        <v>94</v>
      </c>
      <c r="D383">
        <v>4900</v>
      </c>
      <c r="E383" t="s">
        <v>137</v>
      </c>
      <c r="F383">
        <v>59.3</v>
      </c>
    </row>
    <row r="384" spans="1:6" x14ac:dyDescent="0.25">
      <c r="A384">
        <v>200</v>
      </c>
      <c r="B384" t="s">
        <v>139</v>
      </c>
      <c r="C384" t="s">
        <v>95</v>
      </c>
      <c r="D384">
        <v>5400</v>
      </c>
      <c r="E384" t="s">
        <v>137</v>
      </c>
      <c r="F384">
        <v>58.2</v>
      </c>
    </row>
    <row r="385" spans="1:6" x14ac:dyDescent="0.25">
      <c r="A385">
        <v>200</v>
      </c>
      <c r="B385" t="s">
        <v>139</v>
      </c>
      <c r="C385" t="s">
        <v>96</v>
      </c>
      <c r="D385">
        <v>5900</v>
      </c>
      <c r="E385" t="s">
        <v>137</v>
      </c>
      <c r="F385">
        <v>64.7</v>
      </c>
    </row>
    <row r="386" spans="1:6" x14ac:dyDescent="0.25">
      <c r="A386">
        <v>200</v>
      </c>
      <c r="B386" t="s">
        <v>117</v>
      </c>
      <c r="C386" t="s">
        <v>91</v>
      </c>
      <c r="D386">
        <v>3400</v>
      </c>
      <c r="E386" t="s">
        <v>137</v>
      </c>
      <c r="F386">
        <v>57.1</v>
      </c>
    </row>
    <row r="387" spans="1:6" x14ac:dyDescent="0.25">
      <c r="A387">
        <v>200</v>
      </c>
      <c r="B387" t="s">
        <v>117</v>
      </c>
      <c r="C387" t="s">
        <v>92</v>
      </c>
      <c r="D387">
        <v>3900</v>
      </c>
      <c r="E387" t="s">
        <v>137</v>
      </c>
      <c r="F387">
        <v>58.2</v>
      </c>
    </row>
    <row r="388" spans="1:6" x14ac:dyDescent="0.25">
      <c r="A388">
        <v>200</v>
      </c>
      <c r="B388" t="s">
        <v>117</v>
      </c>
      <c r="C388" t="s">
        <v>93</v>
      </c>
      <c r="D388">
        <v>4400</v>
      </c>
      <c r="E388" t="s">
        <v>137</v>
      </c>
      <c r="F388">
        <v>54.9</v>
      </c>
    </row>
    <row r="389" spans="1:6" x14ac:dyDescent="0.25">
      <c r="A389">
        <v>200</v>
      </c>
      <c r="B389" t="s">
        <v>117</v>
      </c>
      <c r="C389" t="s">
        <v>94</v>
      </c>
      <c r="D389">
        <v>4900</v>
      </c>
      <c r="E389" t="s">
        <v>137</v>
      </c>
      <c r="F389">
        <v>59.3</v>
      </c>
    </row>
    <row r="390" spans="1:6" x14ac:dyDescent="0.25">
      <c r="A390">
        <v>200</v>
      </c>
      <c r="B390" t="s">
        <v>117</v>
      </c>
      <c r="C390" t="s">
        <v>95</v>
      </c>
      <c r="D390">
        <v>5400</v>
      </c>
      <c r="E390" t="s">
        <v>137</v>
      </c>
      <c r="F390">
        <v>58.2</v>
      </c>
    </row>
    <row r="391" spans="1:6" x14ac:dyDescent="0.25">
      <c r="A391">
        <v>200</v>
      </c>
      <c r="B391" t="s">
        <v>117</v>
      </c>
      <c r="C391" t="s">
        <v>96</v>
      </c>
      <c r="D391">
        <v>5900</v>
      </c>
      <c r="E391" t="s">
        <v>137</v>
      </c>
      <c r="F391">
        <v>64.7</v>
      </c>
    </row>
    <row r="392" spans="1:6" x14ac:dyDescent="0.25">
      <c r="A392">
        <v>200</v>
      </c>
      <c r="B392" t="s">
        <v>140</v>
      </c>
      <c r="C392" t="s">
        <v>91</v>
      </c>
      <c r="D392">
        <v>3400</v>
      </c>
      <c r="E392" t="s">
        <v>137</v>
      </c>
      <c r="F392">
        <v>57.1</v>
      </c>
    </row>
    <row r="393" spans="1:6" x14ac:dyDescent="0.25">
      <c r="A393">
        <v>200</v>
      </c>
      <c r="B393" t="s">
        <v>140</v>
      </c>
      <c r="C393" t="s">
        <v>92</v>
      </c>
      <c r="D393">
        <v>3900</v>
      </c>
      <c r="E393" t="s">
        <v>137</v>
      </c>
      <c r="F393">
        <v>58.2</v>
      </c>
    </row>
    <row r="394" spans="1:6" x14ac:dyDescent="0.25">
      <c r="A394">
        <v>200</v>
      </c>
      <c r="B394" t="s">
        <v>140</v>
      </c>
      <c r="C394" t="s">
        <v>93</v>
      </c>
      <c r="D394">
        <v>4400</v>
      </c>
      <c r="E394" t="s">
        <v>137</v>
      </c>
      <c r="F394">
        <v>56</v>
      </c>
    </row>
    <row r="395" spans="1:6" x14ac:dyDescent="0.25">
      <c r="A395">
        <v>200</v>
      </c>
      <c r="B395" t="s">
        <v>140</v>
      </c>
      <c r="C395" t="s">
        <v>94</v>
      </c>
      <c r="D395">
        <v>4900</v>
      </c>
      <c r="E395" t="s">
        <v>137</v>
      </c>
      <c r="F395">
        <v>59.3</v>
      </c>
    </row>
    <row r="396" spans="1:6" x14ac:dyDescent="0.25">
      <c r="A396">
        <v>200</v>
      </c>
      <c r="B396" t="s">
        <v>140</v>
      </c>
      <c r="C396" t="s">
        <v>95</v>
      </c>
      <c r="D396">
        <v>5400</v>
      </c>
      <c r="E396" t="s">
        <v>137</v>
      </c>
      <c r="F396">
        <v>59.3</v>
      </c>
    </row>
    <row r="397" spans="1:6" x14ac:dyDescent="0.25">
      <c r="A397">
        <v>200</v>
      </c>
      <c r="B397" t="s">
        <v>140</v>
      </c>
      <c r="C397" t="s">
        <v>96</v>
      </c>
      <c r="D397">
        <v>5900</v>
      </c>
      <c r="E397" t="s">
        <v>137</v>
      </c>
      <c r="F397">
        <v>65.8</v>
      </c>
    </row>
    <row r="398" spans="1:6" x14ac:dyDescent="0.25">
      <c r="A398">
        <v>200</v>
      </c>
      <c r="B398" t="s">
        <v>141</v>
      </c>
      <c r="C398" t="s">
        <v>91</v>
      </c>
      <c r="D398">
        <v>3400</v>
      </c>
      <c r="E398" t="s">
        <v>137</v>
      </c>
      <c r="F398">
        <v>57.1</v>
      </c>
    </row>
    <row r="399" spans="1:6" x14ac:dyDescent="0.25">
      <c r="A399">
        <v>200</v>
      </c>
      <c r="B399" t="s">
        <v>141</v>
      </c>
      <c r="C399" t="s">
        <v>92</v>
      </c>
      <c r="D399">
        <v>3900</v>
      </c>
      <c r="E399" t="s">
        <v>137</v>
      </c>
      <c r="F399">
        <v>58.2</v>
      </c>
    </row>
    <row r="400" spans="1:6" x14ac:dyDescent="0.25">
      <c r="A400">
        <v>200</v>
      </c>
      <c r="B400" t="s">
        <v>141</v>
      </c>
      <c r="C400" t="s">
        <v>93</v>
      </c>
      <c r="D400">
        <v>4400</v>
      </c>
      <c r="E400" t="s">
        <v>137</v>
      </c>
      <c r="F400">
        <v>56</v>
      </c>
    </row>
    <row r="401" spans="1:6" x14ac:dyDescent="0.25">
      <c r="A401">
        <v>200</v>
      </c>
      <c r="B401" t="s">
        <v>141</v>
      </c>
      <c r="C401" t="s">
        <v>94</v>
      </c>
      <c r="D401">
        <v>4900</v>
      </c>
      <c r="E401" t="s">
        <v>137</v>
      </c>
      <c r="F401">
        <v>59.3</v>
      </c>
    </row>
    <row r="402" spans="1:6" x14ac:dyDescent="0.25">
      <c r="A402">
        <v>200</v>
      </c>
      <c r="B402" t="s">
        <v>141</v>
      </c>
      <c r="C402" t="s">
        <v>95</v>
      </c>
      <c r="D402">
        <v>5400</v>
      </c>
      <c r="E402" t="s">
        <v>137</v>
      </c>
      <c r="F402">
        <v>59.3</v>
      </c>
    </row>
    <row r="403" spans="1:6" x14ac:dyDescent="0.25">
      <c r="A403">
        <v>200</v>
      </c>
      <c r="B403" t="s">
        <v>141</v>
      </c>
      <c r="C403" t="s">
        <v>96</v>
      </c>
      <c r="D403">
        <v>5900</v>
      </c>
      <c r="E403" t="s">
        <v>137</v>
      </c>
      <c r="F403">
        <v>65.8</v>
      </c>
    </row>
    <row r="404" spans="1:6" x14ac:dyDescent="0.25">
      <c r="A404">
        <v>200</v>
      </c>
      <c r="B404" t="s">
        <v>142</v>
      </c>
      <c r="C404" t="s">
        <v>91</v>
      </c>
      <c r="D404">
        <v>3400</v>
      </c>
      <c r="E404" t="s">
        <v>137</v>
      </c>
      <c r="F404">
        <v>58.2</v>
      </c>
    </row>
    <row r="405" spans="1:6" x14ac:dyDescent="0.25">
      <c r="A405">
        <v>200</v>
      </c>
      <c r="B405" t="s">
        <v>142</v>
      </c>
      <c r="C405" t="s">
        <v>92</v>
      </c>
      <c r="D405">
        <v>3900</v>
      </c>
      <c r="E405" t="s">
        <v>137</v>
      </c>
      <c r="F405">
        <v>59.3</v>
      </c>
    </row>
    <row r="406" spans="1:6" x14ac:dyDescent="0.25">
      <c r="A406">
        <v>200</v>
      </c>
      <c r="B406" t="s">
        <v>142</v>
      </c>
      <c r="C406" t="s">
        <v>93</v>
      </c>
      <c r="D406">
        <v>4400</v>
      </c>
      <c r="E406" t="s">
        <v>137</v>
      </c>
      <c r="F406">
        <v>56</v>
      </c>
    </row>
    <row r="407" spans="1:6" x14ac:dyDescent="0.25">
      <c r="A407">
        <v>200</v>
      </c>
      <c r="B407" t="s">
        <v>142</v>
      </c>
      <c r="C407" t="s">
        <v>94</v>
      </c>
      <c r="D407">
        <v>4900</v>
      </c>
      <c r="E407" t="s">
        <v>137</v>
      </c>
      <c r="F407">
        <v>60.4</v>
      </c>
    </row>
    <row r="408" spans="1:6" x14ac:dyDescent="0.25">
      <c r="A408">
        <v>200</v>
      </c>
      <c r="B408" t="s">
        <v>142</v>
      </c>
      <c r="C408" t="s">
        <v>95</v>
      </c>
      <c r="D408">
        <v>5400</v>
      </c>
      <c r="E408" t="s">
        <v>137</v>
      </c>
      <c r="F408">
        <v>60.4</v>
      </c>
    </row>
    <row r="409" spans="1:6" x14ac:dyDescent="0.25">
      <c r="A409">
        <v>200</v>
      </c>
      <c r="B409" t="s">
        <v>142</v>
      </c>
      <c r="C409" t="s">
        <v>96</v>
      </c>
      <c r="D409">
        <v>5900</v>
      </c>
      <c r="E409" t="s">
        <v>137</v>
      </c>
      <c r="F409">
        <v>65.8</v>
      </c>
    </row>
    <row r="410" spans="1:6" x14ac:dyDescent="0.25">
      <c r="A410">
        <v>200</v>
      </c>
      <c r="B410" t="s">
        <v>143</v>
      </c>
      <c r="C410" t="s">
        <v>91</v>
      </c>
      <c r="D410">
        <v>3400</v>
      </c>
      <c r="E410" t="s">
        <v>137</v>
      </c>
      <c r="F410">
        <v>58.2</v>
      </c>
    </row>
    <row r="411" spans="1:6" x14ac:dyDescent="0.25">
      <c r="A411">
        <v>200</v>
      </c>
      <c r="B411" t="s">
        <v>143</v>
      </c>
      <c r="C411" t="s">
        <v>92</v>
      </c>
      <c r="D411">
        <v>3900</v>
      </c>
      <c r="E411" t="s">
        <v>137</v>
      </c>
      <c r="F411">
        <v>59.3</v>
      </c>
    </row>
    <row r="412" spans="1:6" x14ac:dyDescent="0.25">
      <c r="A412">
        <v>200</v>
      </c>
      <c r="B412" t="s">
        <v>143</v>
      </c>
      <c r="C412" t="s">
        <v>93</v>
      </c>
      <c r="D412">
        <v>4400</v>
      </c>
      <c r="E412" t="s">
        <v>137</v>
      </c>
      <c r="F412">
        <v>56</v>
      </c>
    </row>
    <row r="413" spans="1:6" x14ac:dyDescent="0.25">
      <c r="A413">
        <v>200</v>
      </c>
      <c r="B413" t="s">
        <v>143</v>
      </c>
      <c r="C413" t="s">
        <v>94</v>
      </c>
      <c r="D413">
        <v>4900</v>
      </c>
      <c r="E413" t="s">
        <v>137</v>
      </c>
      <c r="F413">
        <v>60.4</v>
      </c>
    </row>
    <row r="414" spans="1:6" x14ac:dyDescent="0.25">
      <c r="A414">
        <v>200</v>
      </c>
      <c r="B414" t="s">
        <v>143</v>
      </c>
      <c r="C414" t="s">
        <v>95</v>
      </c>
      <c r="D414">
        <v>5400</v>
      </c>
      <c r="E414" t="s">
        <v>137</v>
      </c>
      <c r="F414">
        <v>59.3</v>
      </c>
    </row>
    <row r="415" spans="1:6" x14ac:dyDescent="0.25">
      <c r="A415">
        <v>200</v>
      </c>
      <c r="B415" t="s">
        <v>143</v>
      </c>
      <c r="C415" t="s">
        <v>96</v>
      </c>
      <c r="D415">
        <v>5900</v>
      </c>
      <c r="E415" t="s">
        <v>137</v>
      </c>
      <c r="F415">
        <v>65.8</v>
      </c>
    </row>
    <row r="416" spans="1:6" x14ac:dyDescent="0.25">
      <c r="A416">
        <v>200</v>
      </c>
      <c r="B416" t="s">
        <v>144</v>
      </c>
      <c r="C416" t="s">
        <v>91</v>
      </c>
      <c r="D416">
        <v>3400</v>
      </c>
      <c r="E416" t="s">
        <v>137</v>
      </c>
      <c r="F416">
        <v>58.2</v>
      </c>
    </row>
    <row r="417" spans="1:6" x14ac:dyDescent="0.25">
      <c r="A417">
        <v>200</v>
      </c>
      <c r="B417" t="s">
        <v>144</v>
      </c>
      <c r="C417" t="s">
        <v>92</v>
      </c>
      <c r="D417">
        <v>3900</v>
      </c>
      <c r="E417" t="s">
        <v>137</v>
      </c>
      <c r="F417">
        <v>59.3</v>
      </c>
    </row>
    <row r="418" spans="1:6" x14ac:dyDescent="0.25">
      <c r="A418">
        <v>200</v>
      </c>
      <c r="B418" t="s">
        <v>144</v>
      </c>
      <c r="C418" t="s">
        <v>93</v>
      </c>
      <c r="D418">
        <v>4400</v>
      </c>
      <c r="E418" t="s">
        <v>137</v>
      </c>
      <c r="F418">
        <v>56</v>
      </c>
    </row>
    <row r="419" spans="1:6" x14ac:dyDescent="0.25">
      <c r="A419">
        <v>200</v>
      </c>
      <c r="B419" t="s">
        <v>144</v>
      </c>
      <c r="C419" t="s">
        <v>94</v>
      </c>
      <c r="D419">
        <v>4900</v>
      </c>
      <c r="E419" t="s">
        <v>137</v>
      </c>
      <c r="F419">
        <v>60.4</v>
      </c>
    </row>
    <row r="420" spans="1:6" x14ac:dyDescent="0.25">
      <c r="A420">
        <v>200</v>
      </c>
      <c r="B420" t="s">
        <v>144</v>
      </c>
      <c r="C420" t="s">
        <v>95</v>
      </c>
      <c r="D420">
        <v>5400</v>
      </c>
      <c r="E420" t="s">
        <v>137</v>
      </c>
      <c r="F420">
        <v>60.4</v>
      </c>
    </row>
    <row r="421" spans="1:6" x14ac:dyDescent="0.25">
      <c r="A421">
        <v>200</v>
      </c>
      <c r="B421" t="s">
        <v>144</v>
      </c>
      <c r="C421" t="s">
        <v>96</v>
      </c>
      <c r="D421">
        <v>5900</v>
      </c>
      <c r="E421" t="s">
        <v>137</v>
      </c>
      <c r="F421">
        <v>66.900000000000006</v>
      </c>
    </row>
    <row r="422" spans="1:6" x14ac:dyDescent="0.25">
      <c r="A422">
        <v>200</v>
      </c>
      <c r="B422" t="s">
        <v>145</v>
      </c>
      <c r="C422" t="s">
        <v>91</v>
      </c>
      <c r="D422">
        <v>3400</v>
      </c>
      <c r="E422" t="s">
        <v>137</v>
      </c>
      <c r="F422">
        <v>58.2</v>
      </c>
    </row>
    <row r="423" spans="1:6" x14ac:dyDescent="0.25">
      <c r="A423">
        <v>200</v>
      </c>
      <c r="B423" t="s">
        <v>145</v>
      </c>
      <c r="C423" t="s">
        <v>92</v>
      </c>
      <c r="D423">
        <v>3900</v>
      </c>
      <c r="E423" t="s">
        <v>137</v>
      </c>
      <c r="F423">
        <v>60.4</v>
      </c>
    </row>
    <row r="424" spans="1:6" x14ac:dyDescent="0.25">
      <c r="A424">
        <v>200</v>
      </c>
      <c r="B424" t="s">
        <v>145</v>
      </c>
      <c r="C424" t="s">
        <v>93</v>
      </c>
      <c r="D424">
        <v>4400</v>
      </c>
      <c r="E424" t="s">
        <v>137</v>
      </c>
      <c r="F424">
        <v>57.1</v>
      </c>
    </row>
    <row r="425" spans="1:6" x14ac:dyDescent="0.25">
      <c r="A425">
        <v>200</v>
      </c>
      <c r="B425" t="s">
        <v>145</v>
      </c>
      <c r="C425" t="s">
        <v>94</v>
      </c>
      <c r="D425">
        <v>4900</v>
      </c>
      <c r="E425" t="s">
        <v>137</v>
      </c>
      <c r="F425">
        <v>61.5</v>
      </c>
    </row>
    <row r="426" spans="1:6" x14ac:dyDescent="0.25">
      <c r="A426">
        <v>200</v>
      </c>
      <c r="B426" t="s">
        <v>145</v>
      </c>
      <c r="C426" t="s">
        <v>95</v>
      </c>
      <c r="D426">
        <v>5400</v>
      </c>
      <c r="E426" t="s">
        <v>137</v>
      </c>
      <c r="F426">
        <v>60.4</v>
      </c>
    </row>
    <row r="427" spans="1:6" x14ac:dyDescent="0.25">
      <c r="A427">
        <v>200</v>
      </c>
      <c r="B427" t="s">
        <v>145</v>
      </c>
      <c r="C427" t="s">
        <v>96</v>
      </c>
      <c r="D427">
        <v>5900</v>
      </c>
      <c r="E427" t="s">
        <v>137</v>
      </c>
      <c r="F427">
        <v>66.900000000000006</v>
      </c>
    </row>
    <row r="428" spans="1:6" x14ac:dyDescent="0.25">
      <c r="A428">
        <v>200</v>
      </c>
      <c r="B428" t="s">
        <v>146</v>
      </c>
      <c r="C428" t="s">
        <v>91</v>
      </c>
      <c r="D428">
        <v>3400</v>
      </c>
      <c r="E428" t="s">
        <v>137</v>
      </c>
      <c r="F428">
        <v>59.3</v>
      </c>
    </row>
    <row r="429" spans="1:6" x14ac:dyDescent="0.25">
      <c r="A429">
        <v>200</v>
      </c>
      <c r="B429" t="s">
        <v>146</v>
      </c>
      <c r="C429" t="s">
        <v>92</v>
      </c>
      <c r="D429">
        <v>3900</v>
      </c>
      <c r="E429" t="s">
        <v>137</v>
      </c>
      <c r="F429">
        <v>60.4</v>
      </c>
    </row>
    <row r="430" spans="1:6" x14ac:dyDescent="0.25">
      <c r="A430">
        <v>200</v>
      </c>
      <c r="B430" t="s">
        <v>146</v>
      </c>
      <c r="C430" t="s">
        <v>93</v>
      </c>
      <c r="D430">
        <v>4400</v>
      </c>
      <c r="E430" t="s">
        <v>137</v>
      </c>
      <c r="F430">
        <v>57.1</v>
      </c>
    </row>
    <row r="431" spans="1:6" x14ac:dyDescent="0.25">
      <c r="A431">
        <v>200</v>
      </c>
      <c r="B431" t="s">
        <v>146</v>
      </c>
      <c r="C431" t="s">
        <v>94</v>
      </c>
      <c r="D431">
        <v>4900</v>
      </c>
      <c r="E431" t="s">
        <v>137</v>
      </c>
      <c r="F431">
        <v>61.5</v>
      </c>
    </row>
    <row r="432" spans="1:6" x14ac:dyDescent="0.25">
      <c r="A432">
        <v>200</v>
      </c>
      <c r="B432" t="s">
        <v>146</v>
      </c>
      <c r="C432" t="s">
        <v>95</v>
      </c>
      <c r="D432">
        <v>5400</v>
      </c>
      <c r="E432" t="s">
        <v>137</v>
      </c>
      <c r="F432">
        <v>60.4</v>
      </c>
    </row>
    <row r="433" spans="1:6" x14ac:dyDescent="0.25">
      <c r="A433">
        <v>200</v>
      </c>
      <c r="B433" t="s">
        <v>146</v>
      </c>
      <c r="C433" t="s">
        <v>96</v>
      </c>
      <c r="D433">
        <v>5900</v>
      </c>
      <c r="E433" t="s">
        <v>137</v>
      </c>
      <c r="F433">
        <v>66.900000000000006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26"/>
  <sheetViews>
    <sheetView topLeftCell="L1" workbookViewId="0">
      <selection activeCell="T2" sqref="T2"/>
    </sheetView>
  </sheetViews>
  <sheetFormatPr defaultRowHeight="15" x14ac:dyDescent="0.25"/>
  <cols>
    <col min="10" max="11" width="15" bestFit="1" customWidth="1"/>
  </cols>
  <sheetData>
    <row r="1" spans="1:32" x14ac:dyDescent="0.25">
      <c r="A1" s="5" t="s">
        <v>85</v>
      </c>
      <c r="B1" s="5" t="s">
        <v>85</v>
      </c>
      <c r="C1" s="5" t="s">
        <v>165</v>
      </c>
      <c r="D1" s="5" t="s">
        <v>54</v>
      </c>
      <c r="E1" s="5" t="s">
        <v>13</v>
      </c>
      <c r="F1" s="5" t="s">
        <v>119</v>
      </c>
      <c r="G1" s="5" t="s">
        <v>9</v>
      </c>
      <c r="H1" s="5" t="s">
        <v>113</v>
      </c>
      <c r="I1" s="5" t="s">
        <v>100</v>
      </c>
      <c r="J1" s="5" t="s">
        <v>135</v>
      </c>
      <c r="K1" s="5" t="s">
        <v>147</v>
      </c>
      <c r="L1" s="5" t="s">
        <v>115</v>
      </c>
      <c r="M1" s="8" t="s">
        <v>118</v>
      </c>
      <c r="N1" s="5" t="s">
        <v>90</v>
      </c>
      <c r="O1" s="5" t="s">
        <v>82</v>
      </c>
      <c r="P1" s="5" t="s">
        <v>82</v>
      </c>
      <c r="Q1" s="5" t="s">
        <v>97</v>
      </c>
      <c r="R1" s="5" t="s">
        <v>97</v>
      </c>
      <c r="S1" s="5" t="s">
        <v>167</v>
      </c>
      <c r="T1" s="5" t="s">
        <v>165</v>
      </c>
      <c r="U1" s="5">
        <v>2</v>
      </c>
      <c r="V1" s="5" t="s">
        <v>85</v>
      </c>
      <c r="W1" s="9" t="e">
        <f>#REF!</f>
        <v>#REF!</v>
      </c>
      <c r="X1" s="9" t="str">
        <f>L4</f>
        <v>2500 uA</v>
      </c>
      <c r="Y1" s="9" t="str">
        <f ca="1">N4</f>
        <v>VCO6</v>
      </c>
      <c r="Z1" s="9">
        <f ca="1">O4</f>
        <v>5900</v>
      </c>
      <c r="AA1" s="5" t="s">
        <v>132</v>
      </c>
      <c r="AB1" s="5" t="s">
        <v>7</v>
      </c>
      <c r="AC1" s="9">
        <f>1000*AB4</f>
        <v>64.699999999999989</v>
      </c>
      <c r="AD1" s="8" t="s">
        <v>118</v>
      </c>
      <c r="AE1" s="7" t="s">
        <v>66</v>
      </c>
      <c r="AF1" s="6" t="s">
        <v>48</v>
      </c>
    </row>
    <row r="2" spans="1:32" x14ac:dyDescent="0.25">
      <c r="A2" s="5" t="s">
        <v>85</v>
      </c>
      <c r="B2" s="5" t="s">
        <v>88</v>
      </c>
      <c r="C2" s="5" t="s">
        <v>98</v>
      </c>
      <c r="D2" s="5" t="s">
        <v>98</v>
      </c>
      <c r="E2" s="5" t="s">
        <v>98</v>
      </c>
      <c r="F2" s="5" t="s">
        <v>98</v>
      </c>
      <c r="G2" s="5" t="s">
        <v>98</v>
      </c>
      <c r="H2" s="5" t="s">
        <v>83</v>
      </c>
      <c r="I2" s="5" t="s">
        <v>83</v>
      </c>
      <c r="J2" s="5" t="s">
        <v>116</v>
      </c>
      <c r="K2" s="5" t="s">
        <v>116</v>
      </c>
      <c r="L2" s="5" t="s">
        <v>83</v>
      </c>
      <c r="M2" s="8">
        <v>1</v>
      </c>
      <c r="N2" s="5" t="s">
        <v>83</v>
      </c>
      <c r="O2" s="5" t="s">
        <v>83</v>
      </c>
      <c r="P2" s="5" t="s">
        <v>83</v>
      </c>
      <c r="Q2" s="5" t="s">
        <v>83</v>
      </c>
      <c r="R2" s="5" t="s">
        <v>83</v>
      </c>
      <c r="S2" s="5">
        <v>0</v>
      </c>
      <c r="T2" s="5"/>
      <c r="U2" s="5" t="s">
        <v>123</v>
      </c>
      <c r="V2" s="5" t="s">
        <v>85</v>
      </c>
      <c r="W2" s="5" t="s">
        <v>98</v>
      </c>
      <c r="X2" s="5" t="s">
        <v>98</v>
      </c>
      <c r="Y2" s="5" t="s">
        <v>98</v>
      </c>
      <c r="Z2" s="5" t="s">
        <v>98</v>
      </c>
      <c r="AA2" s="5" t="s">
        <v>133</v>
      </c>
      <c r="AB2" s="5" t="s">
        <v>121</v>
      </c>
      <c r="AC2" s="5" t="s">
        <v>98</v>
      </c>
      <c r="AD2" s="8">
        <v>6</v>
      </c>
      <c r="AE2" s="7">
        <v>0</v>
      </c>
      <c r="AF2" s="6" t="s">
        <v>85</v>
      </c>
    </row>
    <row r="3" spans="1:32" x14ac:dyDescent="0.25">
      <c r="A3" s="5" t="s">
        <v>86</v>
      </c>
      <c r="B3" s="5" t="s">
        <v>89</v>
      </c>
      <c r="C3" s="5" t="s">
        <v>99</v>
      </c>
      <c r="D3" s="5" t="s">
        <v>99</v>
      </c>
      <c r="E3" s="5" t="s">
        <v>99</v>
      </c>
      <c r="F3" s="5" t="s">
        <v>99</v>
      </c>
      <c r="G3" s="5" t="s">
        <v>99</v>
      </c>
      <c r="H3" s="5" t="s">
        <v>84</v>
      </c>
      <c r="I3" s="5" t="s">
        <v>84</v>
      </c>
      <c r="J3" s="5" t="s">
        <v>84</v>
      </c>
      <c r="K3" s="5" t="s">
        <v>84</v>
      </c>
      <c r="L3" s="5" t="s">
        <v>84</v>
      </c>
      <c r="M3" s="8" t="s">
        <v>114</v>
      </c>
      <c r="N3" s="5" t="s">
        <v>84</v>
      </c>
      <c r="O3" s="5" t="s">
        <v>84</v>
      </c>
      <c r="P3" s="5" t="s">
        <v>84</v>
      </c>
      <c r="Q3" s="5" t="s">
        <v>84</v>
      </c>
      <c r="R3" s="5" t="s">
        <v>84</v>
      </c>
      <c r="S3" s="5" t="s">
        <v>114</v>
      </c>
      <c r="T3" s="5"/>
      <c r="U3" s="5" t="s">
        <v>124</v>
      </c>
      <c r="V3" s="5" t="s">
        <v>125</v>
      </c>
      <c r="W3" s="5" t="s">
        <v>99</v>
      </c>
      <c r="X3" s="5" t="s">
        <v>99</v>
      </c>
      <c r="Y3" s="5" t="s">
        <v>99</v>
      </c>
      <c r="Z3" s="5" t="s">
        <v>99</v>
      </c>
      <c r="AA3" s="5" t="s">
        <v>84</v>
      </c>
      <c r="AB3" s="5" t="s">
        <v>122</v>
      </c>
      <c r="AC3" s="5" t="s">
        <v>99</v>
      </c>
      <c r="AD3" s="8" t="s">
        <v>126</v>
      </c>
      <c r="AE3" s="7" t="s">
        <v>126</v>
      </c>
      <c r="AF3" s="6" t="s">
        <v>127</v>
      </c>
    </row>
    <row r="4" spans="1:32" x14ac:dyDescent="0.25">
      <c r="A4" s="5" t="s">
        <v>87</v>
      </c>
      <c r="B4" s="5" t="s">
        <v>87</v>
      </c>
      <c r="C4" s="5" t="s">
        <v>106</v>
      </c>
      <c r="D4" s="5" t="s">
        <v>107</v>
      </c>
      <c r="E4" s="5" t="s">
        <v>108</v>
      </c>
      <c r="F4" s="5" t="s">
        <v>109</v>
      </c>
      <c r="G4" s="5" t="s">
        <v>110</v>
      </c>
      <c r="H4" s="9" t="s">
        <v>166</v>
      </c>
      <c r="I4" s="9">
        <v>100</v>
      </c>
      <c r="J4" s="9">
        <v>0</v>
      </c>
      <c r="K4" s="9">
        <v>2</v>
      </c>
      <c r="L4" s="9" t="s">
        <v>117</v>
      </c>
      <c r="M4" s="5">
        <v>6</v>
      </c>
      <c r="N4" s="9" t="str">
        <f ca="1">INDIRECT(ADDRESS($M4+5,COLUMN(N4)))</f>
        <v>VCO6</v>
      </c>
      <c r="O4" s="9">
        <f ca="1">INDIRECT(ADDRESS($M4+5,COLUMN(O4)))</f>
        <v>5900</v>
      </c>
      <c r="P4" s="9">
        <f ca="1">O4</f>
        <v>5900</v>
      </c>
      <c r="Q4" s="5">
        <v>0</v>
      </c>
      <c r="R4" s="5">
        <v>1</v>
      </c>
      <c r="S4" s="5"/>
      <c r="T4" s="5"/>
      <c r="U4" s="5">
        <v>37</v>
      </c>
      <c r="V4" s="5">
        <v>1</v>
      </c>
      <c r="W4" s="9" t="str">
        <f>"Data!A"&amp;$U4</f>
        <v>Data!A37</v>
      </c>
      <c r="X4" s="9" t="str">
        <f>"Data!B"&amp;$U4</f>
        <v>Data!B37</v>
      </c>
      <c r="Y4" s="9" t="str">
        <f>"Data!C"&amp;$U4</f>
        <v>Data!C37</v>
      </c>
      <c r="Z4" s="9" t="str">
        <f>"Data!D"&amp;$U4</f>
        <v>Data!D37</v>
      </c>
      <c r="AA4" s="9" t="str">
        <f>"Data!E"&amp;$U4</f>
        <v>Data!E37</v>
      </c>
      <c r="AB4">
        <v>6.4699999999999994E-2</v>
      </c>
      <c r="AC4" s="9" t="str">
        <f>"Data!F"&amp;U4</f>
        <v>Data!F37</v>
      </c>
      <c r="AD4" s="5">
        <v>6</v>
      </c>
      <c r="AE4" s="5">
        <v>0</v>
      </c>
      <c r="AF4" s="5">
        <v>6</v>
      </c>
    </row>
    <row r="6" spans="1:32" x14ac:dyDescent="0.25">
      <c r="N6" t="s">
        <v>91</v>
      </c>
      <c r="O6" s="2">
        <v>3400</v>
      </c>
      <c r="W6" s="5" t="s">
        <v>165</v>
      </c>
      <c r="X6" s="5" t="s">
        <v>54</v>
      </c>
      <c r="Y6" s="5" t="s">
        <v>13</v>
      </c>
      <c r="Z6" s="5" t="s">
        <v>119</v>
      </c>
      <c r="AA6" s="5" t="s">
        <v>9</v>
      </c>
      <c r="AC6" t="s">
        <v>9</v>
      </c>
    </row>
    <row r="7" spans="1:32" x14ac:dyDescent="0.25">
      <c r="N7" t="s">
        <v>92</v>
      </c>
      <c r="O7" s="2">
        <v>3900</v>
      </c>
    </row>
    <row r="8" spans="1:32" x14ac:dyDescent="0.25">
      <c r="N8" t="s">
        <v>93</v>
      </c>
      <c r="O8" s="2">
        <v>4400</v>
      </c>
    </row>
    <row r="9" spans="1:32" x14ac:dyDescent="0.25">
      <c r="N9" t="s">
        <v>94</v>
      </c>
      <c r="O9" s="2">
        <v>4900</v>
      </c>
    </row>
    <row r="10" spans="1:32" x14ac:dyDescent="0.25">
      <c r="N10" t="s">
        <v>95</v>
      </c>
      <c r="O10" s="2">
        <v>5400</v>
      </c>
    </row>
    <row r="11" spans="1:32" x14ac:dyDescent="0.25">
      <c r="N11" t="s">
        <v>96</v>
      </c>
      <c r="O11" s="2">
        <v>5900</v>
      </c>
    </row>
    <row r="12" spans="1:32" x14ac:dyDescent="0.25">
      <c r="G12">
        <f>6875/625</f>
        <v>11</v>
      </c>
    </row>
    <row r="14" spans="1:32" x14ac:dyDescent="0.25">
      <c r="D14">
        <f>15*625</f>
        <v>9375</v>
      </c>
    </row>
    <row r="15" spans="1:32" x14ac:dyDescent="0.25">
      <c r="A15">
        <v>1</v>
      </c>
      <c r="B15" t="s">
        <v>101</v>
      </c>
    </row>
    <row r="16" spans="1:32" x14ac:dyDescent="0.25">
      <c r="A16">
        <v>10</v>
      </c>
      <c r="B16" t="s">
        <v>102</v>
      </c>
    </row>
    <row r="17" spans="1:15" x14ac:dyDescent="0.25">
      <c r="A17">
        <v>20</v>
      </c>
      <c r="B17" t="s">
        <v>103</v>
      </c>
    </row>
    <row r="18" spans="1:15" x14ac:dyDescent="0.25">
      <c r="A18">
        <v>50</v>
      </c>
      <c r="B18" t="s">
        <v>104</v>
      </c>
    </row>
    <row r="19" spans="1:15" x14ac:dyDescent="0.25">
      <c r="A19">
        <v>100</v>
      </c>
      <c r="B19" t="s">
        <v>105</v>
      </c>
    </row>
    <row r="20" spans="1:15" x14ac:dyDescent="0.25">
      <c r="A20">
        <v>200</v>
      </c>
    </row>
    <row r="26" spans="1:15" x14ac:dyDescent="0.25">
      <c r="O26" t="s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N42" sqref="N4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Configuration</vt:lpstr>
      <vt:lpstr>Report</vt:lpstr>
      <vt:lpstr>Current Consumption</vt:lpstr>
      <vt:lpstr>75 mA Use Case</vt:lpstr>
      <vt:lpstr>Output POwer Between Outputs</vt:lpstr>
      <vt:lpstr>Measure Core Current</vt:lpstr>
      <vt:lpstr>Data Core Current</vt:lpstr>
      <vt:lpstr>Measure Buffer Current</vt:lpstr>
      <vt:lpstr>Data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xgfwdclb</dc:creator>
  <cp:lastModifiedBy>Banerjee, Dean</cp:lastModifiedBy>
  <dcterms:created xsi:type="dcterms:W3CDTF">2017-10-12T00:18:46Z</dcterms:created>
  <dcterms:modified xsi:type="dcterms:W3CDTF">2017-10-27T01:42:21Z</dcterms:modified>
</cp:coreProperties>
</file>