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\\ent.ti.com\Data\HSP_DC\Users.fdr\Camilo G\For me\Misc\"/>
    </mc:Choice>
  </mc:AlternateContent>
  <xr:revisionPtr revIDLastSave="0" documentId="13_ncr:1_{CB21E247-E94D-46F2-9454-64EF5103D0CA}" xr6:coauthVersionLast="36" xr6:coauthVersionMax="36" xr10:uidLastSave="{00000000-0000-0000-0000-000000000000}"/>
  <bookViews>
    <workbookView xWindow="0" yWindow="0" windowWidth="6050" windowHeight="10220" xr2:uid="{2504B406-2A16-4B66-A167-0302D9BBF2A4}"/>
  </bookViews>
  <sheets>
    <sheet name="Get_Lanerate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" i="1" l="1"/>
  <c r="B14" i="1" s="1"/>
  <c r="F9" i="1"/>
  <c r="B21" i="1" l="1"/>
  <c r="F11" i="1"/>
  <c r="D21" i="1" l="1"/>
  <c r="E21" i="1"/>
  <c r="F21" i="1"/>
  <c r="G21" i="1"/>
  <c r="C21" i="1"/>
  <c r="F8" i="1"/>
  <c r="F10" i="1" l="1"/>
  <c r="F4" i="1"/>
  <c r="B20" i="1" l="1"/>
  <c r="B16" i="1"/>
  <c r="B17" i="1"/>
  <c r="B15" i="1"/>
  <c r="I9" i="1" s="1"/>
  <c r="G20" i="1" l="1"/>
  <c r="D20" i="1"/>
  <c r="E20" i="1"/>
  <c r="F20" i="1"/>
  <c r="C20" i="1"/>
  <c r="I11" i="1"/>
  <c r="I12" i="1"/>
  <c r="I13" i="1"/>
  <c r="I14" i="1"/>
  <c r="I15" i="1"/>
  <c r="I16" i="1"/>
  <c r="I17" i="1"/>
  <c r="I18" i="1"/>
  <c r="I19" i="1"/>
  <c r="I20" i="1"/>
  <c r="I21" i="1"/>
  <c r="I22" i="1"/>
  <c r="I10" i="1"/>
  <c r="I23" i="1"/>
</calcChain>
</file>

<file path=xl/sharedStrings.xml><?xml version="1.0" encoding="utf-8"?>
<sst xmlns="http://schemas.openxmlformats.org/spreadsheetml/2006/main" count="35" uniqueCount="32">
  <si>
    <t>Fs</t>
  </si>
  <si>
    <t>DDC/DUC factor</t>
  </si>
  <si>
    <t>Encoding</t>
  </si>
  <si>
    <t>#bits/sample</t>
  </si>
  <si>
    <t># of lanes</t>
  </si>
  <si>
    <t>Lane Rate</t>
  </si>
  <si>
    <t>MSPS</t>
  </si>
  <si>
    <t>bits/S</t>
  </si>
  <si>
    <t>Mbps</t>
  </si>
  <si>
    <t xml:space="preserve">Fint </t>
  </si>
  <si>
    <t>L</t>
  </si>
  <si>
    <t>M</t>
  </si>
  <si>
    <t>MHz</t>
  </si>
  <si>
    <t>Lane Rate = ((Sampling Frequency)/(decimation))*(#bits/sample)*(encoding) * (I/Q Channels) * (# of Channels) / (#lanes)</t>
  </si>
  <si>
    <t>S</t>
  </si>
  <si>
    <t>F</t>
  </si>
  <si>
    <t>Inputs</t>
  </si>
  <si>
    <t>&gt;</t>
  </si>
  <si>
    <t>Outputs</t>
  </si>
  <si>
    <t>Fpgaclock 64b66b (LR/66)</t>
  </si>
  <si>
    <t>Fpgaclock 8b10b (LR/40)</t>
  </si>
  <si>
    <t>Fpgaclock 8b10b (LR/80)</t>
  </si>
  <si>
    <t>Full</t>
  </si>
  <si>
    <t>RESOLUTION =F*8*L/(M*S)</t>
  </si>
  <si>
    <t>Equations</t>
  </si>
  <si>
    <t>CAMILO GARCIA</t>
  </si>
  <si>
    <t>K</t>
  </si>
  <si>
    <t>E</t>
  </si>
  <si>
    <t># of converters</t>
  </si>
  <si>
    <t>Note, some devices have a hard maximum SYSREF frequency</t>
  </si>
  <si>
    <t>Syref 8b10b</t>
  </si>
  <si>
    <t>Syref 64b66b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</si>
</sst>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333333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2" borderId="0" xfId="0" applyFill="1"/>
    <xf numFmtId="0" fontId="0" fillId="3" borderId="0" xfId="0" applyFill="1"/>
    <xf numFmtId="2" fontId="0" fillId="2" borderId="0" xfId="0" applyNumberFormat="1" applyFill="1"/>
    <xf numFmtId="0" fontId="2" fillId="0" borderId="0" xfId="0" applyFont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BB354-2CB7-4B02-A69F-74DCEEEBC16C}">
  <dimension ref="A1:Q29"/>
  <sheetViews>
    <sheetView tabSelected="1" zoomScale="120" zoomScaleNormal="175" workbookViewId="0">
      <selection activeCell="D3" sqref="D3"/>
    </sheetView>
  </sheetViews>
  <sheetFormatPr defaultRowHeight="14.5" x14ac:dyDescent="0.35"/>
  <cols>
    <col min="1" max="1" width="28.453125" bestFit="1" customWidth="1"/>
    <col min="2" max="2" width="9.81640625" bestFit="1" customWidth="1"/>
    <col min="3" max="3" width="10" bestFit="1" customWidth="1"/>
    <col min="4" max="4" width="12" bestFit="1" customWidth="1"/>
    <col min="7" max="7" width="11.453125" bestFit="1" customWidth="1"/>
    <col min="8" max="8" width="103.1796875" bestFit="1" customWidth="1"/>
    <col min="14" max="14" width="12" bestFit="1" customWidth="1"/>
    <col min="17" max="17" width="12" bestFit="1" customWidth="1"/>
    <col min="21" max="21" width="12" bestFit="1" customWidth="1"/>
  </cols>
  <sheetData>
    <row r="1" spans="1:17" x14ac:dyDescent="0.35">
      <c r="A1" s="2" t="s">
        <v>16</v>
      </c>
      <c r="B1" t="s">
        <v>17</v>
      </c>
      <c r="C1" s="3" t="s">
        <v>18</v>
      </c>
    </row>
    <row r="2" spans="1:17" x14ac:dyDescent="0.35">
      <c r="H2" t="s">
        <v>24</v>
      </c>
    </row>
    <row r="3" spans="1:17" x14ac:dyDescent="0.35">
      <c r="A3" t="s">
        <v>0</v>
      </c>
      <c r="B3" s="2">
        <v>3000</v>
      </c>
      <c r="C3" t="s">
        <v>6</v>
      </c>
      <c r="H3" s="1" t="s">
        <v>13</v>
      </c>
    </row>
    <row r="4" spans="1:17" x14ac:dyDescent="0.35">
      <c r="A4" t="s">
        <v>1</v>
      </c>
      <c r="B4" s="2">
        <v>6</v>
      </c>
      <c r="E4" t="s">
        <v>9</v>
      </c>
      <c r="F4" s="3">
        <f>B3/B4</f>
        <v>500</v>
      </c>
      <c r="H4" t="s">
        <v>23</v>
      </c>
    </row>
    <row r="5" spans="1:17" x14ac:dyDescent="0.35">
      <c r="A5" s="1" t="s">
        <v>3</v>
      </c>
      <c r="B5" s="2">
        <v>16</v>
      </c>
      <c r="C5" t="s">
        <v>7</v>
      </c>
      <c r="Q5" s="1"/>
    </row>
    <row r="6" spans="1:17" x14ac:dyDescent="0.35">
      <c r="A6" t="s">
        <v>2</v>
      </c>
      <c r="B6" s="4">
        <f>10/8</f>
        <v>1.25</v>
      </c>
    </row>
    <row r="7" spans="1:17" x14ac:dyDescent="0.35">
      <c r="A7" t="s">
        <v>4</v>
      </c>
      <c r="B7" s="2">
        <v>8</v>
      </c>
      <c r="F7" t="s">
        <v>22</v>
      </c>
    </row>
    <row r="8" spans="1:17" x14ac:dyDescent="0.35">
      <c r="A8" t="s">
        <v>28</v>
      </c>
      <c r="B8" s="2">
        <v>8</v>
      </c>
      <c r="E8" t="s">
        <v>10</v>
      </c>
      <c r="F8" s="3">
        <f>B7</f>
        <v>8</v>
      </c>
    </row>
    <row r="9" spans="1:17" x14ac:dyDescent="0.35">
      <c r="A9" t="s">
        <v>14</v>
      </c>
      <c r="B9" s="2">
        <v>1</v>
      </c>
      <c r="E9" t="s">
        <v>11</v>
      </c>
      <c r="F9" s="3">
        <f>B8</f>
        <v>8</v>
      </c>
      <c r="I9">
        <f>B15</f>
        <v>151.5151515151515</v>
      </c>
    </row>
    <row r="10" spans="1:17" x14ac:dyDescent="0.35">
      <c r="A10" t="s">
        <v>26</v>
      </c>
      <c r="B10" s="2">
        <v>16</v>
      </c>
      <c r="E10" t="s">
        <v>15</v>
      </c>
      <c r="F10" s="3">
        <f>B5*B9*F9/(8*F8)</f>
        <v>2</v>
      </c>
      <c r="I10">
        <f>$I$9*J10</f>
        <v>303.030303030303</v>
      </c>
      <c r="J10">
        <v>2</v>
      </c>
    </row>
    <row r="11" spans="1:17" x14ac:dyDescent="0.35">
      <c r="A11" t="s">
        <v>27</v>
      </c>
      <c r="B11" s="2">
        <v>1</v>
      </c>
      <c r="E11" t="s">
        <v>14</v>
      </c>
      <c r="F11" s="3">
        <f>B9</f>
        <v>1</v>
      </c>
      <c r="I11">
        <f t="shared" ref="I11" si="0">$I$9*J11</f>
        <v>454.5454545454545</v>
      </c>
      <c r="J11">
        <v>3</v>
      </c>
    </row>
    <row r="12" spans="1:17" x14ac:dyDescent="0.35">
      <c r="C12" s="6"/>
      <c r="D12" s="6"/>
      <c r="E12" s="6"/>
      <c r="F12" s="6"/>
      <c r="G12" s="6"/>
      <c r="I12">
        <f t="shared" ref="I12:I23" si="1">$I$9*J12</f>
        <v>606.06060606060601</v>
      </c>
      <c r="J12">
        <v>4</v>
      </c>
    </row>
    <row r="13" spans="1:17" x14ac:dyDescent="0.35">
      <c r="B13" s="6"/>
      <c r="C13" s="6"/>
      <c r="D13" s="6"/>
      <c r="E13" s="6"/>
      <c r="F13" s="6"/>
      <c r="G13" s="6"/>
      <c r="I13">
        <f t="shared" si="1"/>
        <v>757.57575757575751</v>
      </c>
      <c r="J13">
        <v>5</v>
      </c>
    </row>
    <row r="14" spans="1:17" x14ac:dyDescent="0.35">
      <c r="A14" t="s">
        <v>5</v>
      </c>
      <c r="B14" s="3">
        <f>(B3/B4)*B5*B6*B8/B7</f>
        <v>10000</v>
      </c>
      <c r="C14" t="s">
        <v>8</v>
      </c>
      <c r="I14">
        <f t="shared" si="1"/>
        <v>909.09090909090901</v>
      </c>
      <c r="J14">
        <v>6</v>
      </c>
    </row>
    <row r="15" spans="1:17" x14ac:dyDescent="0.35">
      <c r="A15" t="s">
        <v>19</v>
      </c>
      <c r="B15" s="3">
        <f>B14/66</f>
        <v>151.5151515151515</v>
      </c>
      <c r="C15" t="s">
        <v>12</v>
      </c>
      <c r="I15">
        <f t="shared" si="1"/>
        <v>1060.6060606060605</v>
      </c>
      <c r="J15">
        <v>7</v>
      </c>
    </row>
    <row r="16" spans="1:17" x14ac:dyDescent="0.35">
      <c r="A16" t="s">
        <v>20</v>
      </c>
      <c r="B16" s="3">
        <f>B14/40</f>
        <v>250</v>
      </c>
      <c r="C16" t="s">
        <v>12</v>
      </c>
      <c r="I16">
        <f t="shared" si="1"/>
        <v>1212.121212121212</v>
      </c>
      <c r="J16">
        <v>8</v>
      </c>
    </row>
    <row r="17" spans="1:10" x14ac:dyDescent="0.35">
      <c r="A17" t="s">
        <v>21</v>
      </c>
      <c r="B17" s="3">
        <f>B14/80</f>
        <v>125</v>
      </c>
      <c r="C17" t="s">
        <v>12</v>
      </c>
      <c r="I17">
        <f t="shared" si="1"/>
        <v>1363.6363636363635</v>
      </c>
      <c r="J17">
        <v>9</v>
      </c>
    </row>
    <row r="18" spans="1:10" x14ac:dyDescent="0.35">
      <c r="I18">
        <f t="shared" si="1"/>
        <v>1515.151515151515</v>
      </c>
      <c r="J18">
        <v>10</v>
      </c>
    </row>
    <row r="19" spans="1:10" x14ac:dyDescent="0.35">
      <c r="B19">
        <v>1</v>
      </c>
      <c r="C19">
        <v>2</v>
      </c>
      <c r="D19">
        <v>3</v>
      </c>
      <c r="E19">
        <v>4</v>
      </c>
      <c r="F19">
        <v>5</v>
      </c>
      <c r="G19">
        <v>6</v>
      </c>
      <c r="I19">
        <f t="shared" si="1"/>
        <v>1666.6666666666665</v>
      </c>
      <c r="J19">
        <v>11</v>
      </c>
    </row>
    <row r="20" spans="1:10" x14ac:dyDescent="0.35">
      <c r="A20" t="s">
        <v>30</v>
      </c>
      <c r="B20" s="3">
        <f>B14/(10*F10*B10)</f>
        <v>31.25</v>
      </c>
      <c r="C20" s="3">
        <f>$B$20/C19</f>
        <v>15.625</v>
      </c>
      <c r="D20" s="3">
        <f t="shared" ref="D20:G20" si="2">$B$20/D19</f>
        <v>10.416666666666666</v>
      </c>
      <c r="E20" s="3">
        <f t="shared" si="2"/>
        <v>7.8125</v>
      </c>
      <c r="F20" s="3">
        <f t="shared" si="2"/>
        <v>6.25</v>
      </c>
      <c r="G20" s="3">
        <f t="shared" si="2"/>
        <v>5.208333333333333</v>
      </c>
      <c r="H20" t="s">
        <v>29</v>
      </c>
      <c r="I20">
        <f t="shared" si="1"/>
        <v>1818.181818181818</v>
      </c>
      <c r="J20">
        <v>12</v>
      </c>
    </row>
    <row r="21" spans="1:10" x14ac:dyDescent="0.35">
      <c r="A21" t="s">
        <v>31</v>
      </c>
      <c r="B21" s="3">
        <f>$B$14/(32*66*$B$11)</f>
        <v>4.7348484848484844</v>
      </c>
      <c r="C21" s="3">
        <f>$B$21/C19</f>
        <v>2.3674242424242422</v>
      </c>
      <c r="D21" s="3">
        <f t="shared" ref="D21:G21" si="3">$B$21/D19</f>
        <v>1.5782828282828281</v>
      </c>
      <c r="E21" s="3">
        <f t="shared" si="3"/>
        <v>1.1837121212121211</v>
      </c>
      <c r="F21" s="3">
        <f t="shared" si="3"/>
        <v>0.94696969696969691</v>
      </c>
      <c r="G21" s="3">
        <f t="shared" si="3"/>
        <v>0.78914141414141403</v>
      </c>
      <c r="I21">
        <f t="shared" si="1"/>
        <v>1969.6969696969695</v>
      </c>
      <c r="J21">
        <v>13</v>
      </c>
    </row>
    <row r="22" spans="1:10" x14ac:dyDescent="0.35">
      <c r="I22">
        <f t="shared" si="1"/>
        <v>2121.212121212121</v>
      </c>
      <c r="J22">
        <v>14</v>
      </c>
    </row>
    <row r="23" spans="1:10" x14ac:dyDescent="0.35">
      <c r="I23">
        <f t="shared" si="1"/>
        <v>2272.7272727272725</v>
      </c>
      <c r="J23">
        <v>15</v>
      </c>
    </row>
    <row r="29" spans="1:10" x14ac:dyDescent="0.35">
      <c r="A29" s="5" t="s">
        <v>25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Get_Lanerate</vt:lpstr>
    </vt:vector>
  </TitlesOfParts>
  <Company>Texas Instruments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Garcia Trujillo, Camilo</dc:creator>
  <cp:lastModifiedBy>Garcia Trujillo, Camilo</cp:lastModifiedBy>
  <dcterms:created xsi:type="dcterms:W3CDTF">2024-01-18T20:12:05Z</dcterms:created>
  <dcterms:modified xsi:type="dcterms:W3CDTF">2024-12-12T04:52:08Z</dcterms:modified>
</cp:coreProperties>
</file>